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5368" windowHeight="13764"/>
  </bookViews>
  <sheets>
    <sheet name="ORÇAMENTO" sheetId="1" r:id="rId1"/>
    <sheet name="CRONOGRAMA" sheetId="2" r:id="rId2"/>
    <sheet name="COMPOSIÇÕES" sheetId="5" r:id="rId3"/>
    <sheet name="COTAÇÕES" sheetId="6" r:id="rId4"/>
    <sheet name="Planilha1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ACOMPANHAMENTO">IF(VALUE([1]MENU!$O$4)=2,"BM","PLE")</definedName>
    <definedName name="_xlnm.Print_Area" localSheetId="2">COMPOSIÇÕES!$B$1:$I$42</definedName>
    <definedName name="_xlnm.Print_Area" localSheetId="3">COTAÇÕES!$B$1:$H$42</definedName>
    <definedName name="_xlnm.Print_Area" localSheetId="1">CRONOGRAMA!$B$1:$H$62</definedName>
    <definedName name="_xlnm.Print_Area" localSheetId="0">ORÇAMENTO!$B$1:$O$129</definedName>
    <definedName name="dd" hidden="1">IF(VALUE([2]MENU!$O$3)=2,"Licitado","Proposto")</definedName>
    <definedName name="DESONERACAO" hidden="1">IF(OR(Import.Desoneracao="DESONERADO",Import.Desoneracao="SIM"),"SIM","NÃO")</definedName>
    <definedName name="EMPRESAS" hidden="1">OFFSET(COTAÇÕES!$B$28,1,0):OFFSET(COTAÇÕES!#REF!,-1,0)</definedName>
    <definedName name="f" hidden="1">IF(VALUE([3]MENU!$O$3)=2,"Licitado","Proposto")</definedName>
    <definedName name="Import.Desoneracao" hidden="1">OFFSET([4]DADOS!$G$18,0,-1)</definedName>
    <definedName name="ListaTgov.Unidades" hidden="1">[5]DADOS!$AV$3:$AV$220</definedName>
    <definedName name="ORÇAMENTO.BancoRef" localSheetId="2">COMPOSIÇÕES!#REF!</definedName>
    <definedName name="ORÇAMENTO.BancoRef" localSheetId="3">COTAÇÕES!#REF!</definedName>
    <definedName name="ORÇAMENTO.BancoRef">ORÇAMENTO!#REF!</definedName>
    <definedName name="ORÇAMENTO.CustoUnitario" localSheetId="2">ROUND(COMPOSIÇÕES!$R1,15-13*COMPOSIÇÕES!#REF!)</definedName>
    <definedName name="ORÇAMENTO.CustoUnitario" localSheetId="3">ROUND(COTAÇÕES!$Q1,15-13*COTAÇÕES!#REF!)</definedName>
    <definedName name="ORÇAMENTO.CustoUnitario">ROUND(ORÇAMENTO!$X1,15-13*ORÇAMENTO!#REF!)</definedName>
    <definedName name="ORÇAMENTO.Lista.Fonte" hidden="1">[5]ORÇAMENTO!$E$3:$I$3</definedName>
    <definedName name="ORÇAMENTO.PrecoUnitarioLicitado" localSheetId="2">COMPOSIÇÕES!$AI$1</definedName>
    <definedName name="ORÇAMENTO.PrecoUnitarioLicitado" localSheetId="3">COTAÇÕES!$AH$1</definedName>
    <definedName name="ORÇAMENTO.PrecoUnitarioLicitado">ORÇAMENTO!$AO$1</definedName>
    <definedName name="REFERENCIA.Descricao" localSheetId="2">IF(ISNUMBER(COMPOSIÇÕES!$AC1),OFFSET(INDIRECT(COMPOSIÇÕES!ORÇAMENTO.BancoRef),COMPOSIÇÕES!$AC1-1,3,1),COMPOSIÇÕES!$AC1)</definedName>
    <definedName name="REFERENCIA.Descricao" localSheetId="3">IF(ISNUMBER(COTAÇÕES!$AB1),OFFSET(INDIRECT(COTAÇÕES!ORÇAMENTO.BancoRef),COTAÇÕES!$AB1-1,3,1),COTAÇÕES!$AB1)</definedName>
    <definedName name="REFERENCIA.Descricao">IF(ISNUMBER(ORÇAMENTO!$AI1),OFFSET(INDIRECT(ORÇAMENTO.BancoRef),ORÇAMENTO!$AI1-1,3,1),ORÇAMENTO!$AI1)</definedName>
    <definedName name="REFERENCIA.Desonerado" localSheetId="2" hidden="1">IF(ISNUMBER(COMPOSIÇÕES!$AD1),VALUE(OFFSET(INDIRECT(COMPOSIÇÕES!ORÇAMENTO.BancoRef),COMPOSIÇÕES!$AD1-1,5,1)),0)</definedName>
    <definedName name="REFERENCIA.Desonerado" localSheetId="3" hidden="1">IF(ISNUMBER(COTAÇÕES!$AC1),VALUE(OFFSET(INDIRECT(COTAÇÕES!ORÇAMENTO.BancoRef),COTAÇÕES!$AC1-1,5,1)),0)</definedName>
    <definedName name="REFERENCIA.Desonerado" hidden="1">IF(ISNUMBER(ORÇAMENTO!$AJ1),VALUE(OFFSET(INDIRECT(ORÇAMENTO.BancoRef),ORÇAMENTO!$AJ1-1,5,1)),0)</definedName>
    <definedName name="REFERENCIA.NaoDesonerado" localSheetId="2" hidden="1">IF(ISNUMBER(COMPOSIÇÕES!$AD1),VALUE(OFFSET(INDIRECT(COMPOSIÇÕES!ORÇAMENTO.BancoRef),COMPOSIÇÕES!$AD1-1,6,1)),0)</definedName>
    <definedName name="REFERENCIA.NaoDesonerado" localSheetId="3" hidden="1">IF(ISNUMBER(COTAÇÕES!$AC1),VALUE(OFFSET(INDIRECT(COTAÇÕES!ORÇAMENTO.BancoRef),COTAÇÕES!$AC1-1,6,1)),0)</definedName>
    <definedName name="REFERENCIA.NaoDesonerado" hidden="1">IF(ISNUMBER(ORÇAMENTO!$AJ1),VALUE(OFFSET(INDIRECT(ORÇAMENTO.BancoRef),ORÇAMENTO!$AJ1-1,6,1)),0)</definedName>
    <definedName name="REFERENCIA.Unidade" localSheetId="2">IF(ISNUMBER(COMPOSIÇÕES!$AC1),OFFSET(INDIRECT(COMPOSIÇÕES!ORÇAMENTO.BancoRef),COMPOSIÇÕES!$AC1-1,4,1),"-")</definedName>
    <definedName name="REFERENCIA.Unidade" localSheetId="3">IF(ISNUMBER(COTAÇÕES!$AB1),OFFSET(INDIRECT(COTAÇÕES!ORÇAMENTO.BancoRef),COTAÇÕES!$AB1-1,4,1),"-")</definedName>
    <definedName name="REFERENCIA.Unidade">IF(ISNUMBER(ORÇAMENTO!$AI1),OFFSET(INDIRECT(ORÇAMENTO.BancoRef),ORÇAMENTO!$AI1-1,4,1),"-")</definedName>
    <definedName name="SomaAgrup" localSheetId="2">SUMIF(OFFSET(COMPOSIÇÕES!$B1,1,0,COMPOSIÇÕES!$C1),"S",OFFSET(COMPOSIÇÕES!A1,1,0,COMPOSIÇÕES!$C1))</definedName>
    <definedName name="SomaAgrup" localSheetId="3">SUMIF(OFFSET(COTAÇÕES!$B1,1,0,COTAÇÕES!$C1),"S",OFFSET(COTAÇÕES!A1,1,0,COTAÇÕES!$C1))</definedName>
    <definedName name="SomaAgrup">SUMIF(OFFSET(ORÇAMENTO!$B1,1,0,ORÇAMENTO!$C1),"S",OFFSET(ORÇAMENTO!A1,1,0,ORÇAMENTO!$C1))</definedName>
    <definedName name="ss" hidden="1">[6]MENU!$J$4</definedName>
    <definedName name="TIPOORCAMENTO">IF(VALUE([1]MENU!$O$3)=2,"Licitado","Proposto")</definedName>
    <definedName name="_xlnm.Print_Titles" localSheetId="2">COMPOSIÇÕES!$10:$10</definedName>
    <definedName name="_xlnm.Print_Titles" localSheetId="3">COTAÇÕES!$10:$10</definedName>
    <definedName name="_xlnm.Print_Titles" localSheetId="0">ORÇAMENTO!$10:$10</definedName>
    <definedName name="VTOTAL1" localSheetId="2">ROUND(COMPOSIÇÕES!$Q1*COMPOSIÇÕES!$T1,15-13*COMPOSIÇÕES!#REF!)</definedName>
    <definedName name="VTOTAL1" localSheetId="3">ROUND(COTAÇÕES!$P1*COTAÇÕES!$S1,15-13*COTAÇÕES!#REF!)</definedName>
    <definedName name="VTOTAL1">ROUND(ORÇAMENTO!$W1*ORÇAMENTO!$Z1,15-13*ORÇAMENTO!#REF!)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JA4OTyRrzpg8jVEisvKdJucX88ANC4+ts9dPfViV82k="/>
    </ext>
  </extLst>
</workbook>
</file>

<file path=xl/calcChain.xml><?xml version="1.0" encoding="utf-8"?>
<calcChain xmlns="http://schemas.openxmlformats.org/spreadsheetml/2006/main">
  <c r="H25" i="6" l="1"/>
  <c r="O74" i="1"/>
  <c r="J83" i="1"/>
  <c r="K83" i="1"/>
  <c r="L83" i="1"/>
  <c r="M83" i="1"/>
  <c r="N83" i="1"/>
  <c r="O83" i="1"/>
  <c r="C50" i="2"/>
  <c r="C47" i="2"/>
  <c r="C44" i="2"/>
  <c r="C41" i="2"/>
  <c r="H51" i="2"/>
  <c r="H48" i="2"/>
  <c r="H45" i="2"/>
  <c r="H42" i="2"/>
  <c r="C38" i="2"/>
  <c r="C35" i="2"/>
  <c r="C32" i="2"/>
  <c r="C29" i="2"/>
  <c r="C26" i="2"/>
  <c r="C23" i="2"/>
  <c r="C20" i="2"/>
  <c r="H19" i="6"/>
  <c r="H22" i="6" s="1"/>
  <c r="H28" i="6" s="1"/>
  <c r="C11" i="2"/>
  <c r="J118" i="1"/>
  <c r="O118" i="1" s="1"/>
  <c r="J117" i="1"/>
  <c r="O117" i="1" s="1"/>
  <c r="J116" i="1"/>
  <c r="O116" i="1" s="1"/>
  <c r="J115" i="1"/>
  <c r="J109" i="1"/>
  <c r="K109" i="1" s="1"/>
  <c r="M109" i="1" s="1"/>
  <c r="J110" i="1"/>
  <c r="K110" i="1" s="1"/>
  <c r="O110" i="1"/>
  <c r="J111" i="1"/>
  <c r="J112" i="1"/>
  <c r="K112" i="1" s="1"/>
  <c r="M112" i="1" s="1"/>
  <c r="O112" i="1"/>
  <c r="J108" i="1"/>
  <c r="O108" i="1" s="1"/>
  <c r="J107" i="1"/>
  <c r="O107" i="1" s="1"/>
  <c r="J106" i="1"/>
  <c r="K106" i="1" s="1"/>
  <c r="J105" i="1"/>
  <c r="O105" i="1" s="1"/>
  <c r="J102" i="1"/>
  <c r="K102" i="1" s="1"/>
  <c r="J101" i="1"/>
  <c r="O101" i="1" s="1"/>
  <c r="J100" i="1"/>
  <c r="O100" i="1"/>
  <c r="J99" i="1"/>
  <c r="O99" i="1" s="1"/>
  <c r="J95" i="1"/>
  <c r="K95" i="1" s="1"/>
  <c r="J96" i="1"/>
  <c r="J94" i="1"/>
  <c r="O94" i="1" s="1"/>
  <c r="G95" i="1"/>
  <c r="J87" i="1"/>
  <c r="K87" i="1" s="1"/>
  <c r="J88" i="1"/>
  <c r="K88" i="1" s="1"/>
  <c r="J89" i="1"/>
  <c r="O89" i="1" s="1"/>
  <c r="J90" i="1"/>
  <c r="K90" i="1" s="1"/>
  <c r="L90" i="1" s="1"/>
  <c r="J91" i="1"/>
  <c r="K91" i="1" s="1"/>
  <c r="M91" i="1" s="1"/>
  <c r="G90" i="1"/>
  <c r="G88" i="1"/>
  <c r="G87" i="1"/>
  <c r="G86" i="1"/>
  <c r="J75" i="1"/>
  <c r="K75" i="1" s="1"/>
  <c r="M75" i="1" s="1"/>
  <c r="J76" i="1"/>
  <c r="J77" i="1"/>
  <c r="O77" i="1" s="1"/>
  <c r="J78" i="1"/>
  <c r="K78" i="1" s="1"/>
  <c r="J79" i="1"/>
  <c r="O79" i="1" s="1"/>
  <c r="G78" i="1"/>
  <c r="J64" i="1"/>
  <c r="K64" i="1" s="1"/>
  <c r="M64" i="1" s="1"/>
  <c r="J65" i="1"/>
  <c r="K65" i="1" s="1"/>
  <c r="L65" i="1" s="1"/>
  <c r="J66" i="1"/>
  <c r="O66" i="1" s="1"/>
  <c r="J67" i="1"/>
  <c r="K67" i="1" s="1"/>
  <c r="J68" i="1"/>
  <c r="K68" i="1" s="1"/>
  <c r="J69" i="1"/>
  <c r="K69" i="1" s="1"/>
  <c r="M69" i="1" s="1"/>
  <c r="J70" i="1"/>
  <c r="O70" i="1" s="1"/>
  <c r="J71" i="1"/>
  <c r="K71" i="1" s="1"/>
  <c r="L71" i="1" s="1"/>
  <c r="G33" i="1"/>
  <c r="G31" i="1"/>
  <c r="G32" i="1" s="1"/>
  <c r="J29" i="1"/>
  <c r="K29" i="1" s="1"/>
  <c r="J30" i="1"/>
  <c r="K30" i="1" s="1"/>
  <c r="J21" i="1"/>
  <c r="K21" i="1" s="1"/>
  <c r="J22" i="1"/>
  <c r="J23" i="1"/>
  <c r="K23" i="1" s="1"/>
  <c r="G41" i="1"/>
  <c r="G39" i="1"/>
  <c r="G40" i="1" s="1"/>
  <c r="G37" i="1"/>
  <c r="G38" i="1" s="1"/>
  <c r="G35" i="1"/>
  <c r="G30" i="1"/>
  <c r="H39" i="2"/>
  <c r="H36" i="2"/>
  <c r="H30" i="2"/>
  <c r="H27" i="2"/>
  <c r="H24" i="2"/>
  <c r="H21" i="2"/>
  <c r="H15" i="2"/>
  <c r="C17" i="2"/>
  <c r="B17" i="2"/>
  <c r="C14" i="2"/>
  <c r="B14" i="2"/>
  <c r="B11" i="2"/>
  <c r="J62" i="1"/>
  <c r="J20" i="1"/>
  <c r="J16" i="1"/>
  <c r="O16" i="1" s="1"/>
  <c r="O15" i="1" s="1"/>
  <c r="D16" i="2" s="1"/>
  <c r="J13" i="1"/>
  <c r="O13" i="1" s="1"/>
  <c r="O12" i="1" s="1"/>
  <c r="D13" i="2" l="1"/>
  <c r="O109" i="1"/>
  <c r="N109" i="1" s="1"/>
  <c r="O95" i="1"/>
  <c r="K115" i="1"/>
  <c r="M115" i="1" s="1"/>
  <c r="K118" i="1"/>
  <c r="M118" i="1" s="1"/>
  <c r="N118" i="1" s="1"/>
  <c r="O115" i="1"/>
  <c r="K116" i="1"/>
  <c r="M116" i="1" s="1"/>
  <c r="N116" i="1" s="1"/>
  <c r="L118" i="1"/>
  <c r="K117" i="1"/>
  <c r="M117" i="1" s="1"/>
  <c r="N117" i="1" s="1"/>
  <c r="N112" i="1"/>
  <c r="M110" i="1"/>
  <c r="N110" i="1" s="1"/>
  <c r="L110" i="1"/>
  <c r="K111" i="1"/>
  <c r="M111" i="1" s="1"/>
  <c r="L112" i="1"/>
  <c r="L109" i="1"/>
  <c r="O111" i="1"/>
  <c r="N111" i="1" s="1"/>
  <c r="O102" i="1"/>
  <c r="O98" i="1" s="1"/>
  <c r="D46" i="2" s="1"/>
  <c r="G46" i="2" s="1"/>
  <c r="O106" i="1"/>
  <c r="M106" i="1"/>
  <c r="N106" i="1" s="1"/>
  <c r="L106" i="1"/>
  <c r="K107" i="1"/>
  <c r="M107" i="1" s="1"/>
  <c r="N107" i="1" s="1"/>
  <c r="K108" i="1"/>
  <c r="M108" i="1" s="1"/>
  <c r="N108" i="1" s="1"/>
  <c r="K105" i="1"/>
  <c r="M105" i="1" s="1"/>
  <c r="N105" i="1" s="1"/>
  <c r="O88" i="1"/>
  <c r="O87" i="1"/>
  <c r="O90" i="1"/>
  <c r="M102" i="1"/>
  <c r="L102" i="1"/>
  <c r="K100" i="1"/>
  <c r="M100" i="1" s="1"/>
  <c r="N100" i="1" s="1"/>
  <c r="K99" i="1"/>
  <c r="M99" i="1" s="1"/>
  <c r="N99" i="1" s="1"/>
  <c r="K101" i="1"/>
  <c r="M101" i="1" s="1"/>
  <c r="N101" i="1" s="1"/>
  <c r="M95" i="1"/>
  <c r="L95" i="1"/>
  <c r="K96" i="1"/>
  <c r="M96" i="1" s="1"/>
  <c r="O96" i="1"/>
  <c r="K94" i="1"/>
  <c r="M94" i="1" s="1"/>
  <c r="N94" i="1" s="1"/>
  <c r="O78" i="1"/>
  <c r="L88" i="1"/>
  <c r="M88" i="1"/>
  <c r="L87" i="1"/>
  <c r="M87" i="1"/>
  <c r="K89" i="1"/>
  <c r="M89" i="1" s="1"/>
  <c r="N89" i="1" s="1"/>
  <c r="O91" i="1"/>
  <c r="N91" i="1" s="1"/>
  <c r="L91" i="1"/>
  <c r="M90" i="1"/>
  <c r="O71" i="1"/>
  <c r="O65" i="1"/>
  <c r="L78" i="1"/>
  <c r="M78" i="1"/>
  <c r="O75" i="1"/>
  <c r="K79" i="1"/>
  <c r="M79" i="1" s="1"/>
  <c r="N79" i="1" s="1"/>
  <c r="O76" i="1"/>
  <c r="K76" i="1"/>
  <c r="M76" i="1" s="1"/>
  <c r="K77" i="1"/>
  <c r="M77" i="1" s="1"/>
  <c r="N77" i="1" s="1"/>
  <c r="L75" i="1"/>
  <c r="O67" i="1"/>
  <c r="L67" i="1"/>
  <c r="M67" i="1"/>
  <c r="K70" i="1"/>
  <c r="M70" i="1" s="1"/>
  <c r="N70" i="1" s="1"/>
  <c r="O68" i="1"/>
  <c r="M71" i="1"/>
  <c r="M65" i="1"/>
  <c r="L69" i="1"/>
  <c r="O64" i="1"/>
  <c r="N64" i="1" s="1"/>
  <c r="L68" i="1"/>
  <c r="M68" i="1"/>
  <c r="L64" i="1"/>
  <c r="K66" i="1"/>
  <c r="O69" i="1"/>
  <c r="N69" i="1" s="1"/>
  <c r="O29" i="1"/>
  <c r="M30" i="1"/>
  <c r="K22" i="1"/>
  <c r="M22" i="1" s="1"/>
  <c r="O22" i="1"/>
  <c r="O21" i="1"/>
  <c r="M29" i="1"/>
  <c r="L29" i="1"/>
  <c r="O30" i="1"/>
  <c r="L30" i="1"/>
  <c r="M23" i="1"/>
  <c r="L23" i="1"/>
  <c r="L21" i="1"/>
  <c r="M21" i="1"/>
  <c r="O23" i="1"/>
  <c r="O62" i="1"/>
  <c r="K62" i="1"/>
  <c r="M62" i="1" s="1"/>
  <c r="O20" i="1"/>
  <c r="K20" i="1"/>
  <c r="M20" i="1" s="1"/>
  <c r="K16" i="1"/>
  <c r="M16" i="1" s="1"/>
  <c r="N16" i="1" s="1"/>
  <c r="K13" i="1"/>
  <c r="M13" i="1" s="1"/>
  <c r="F46" i="2" l="1"/>
  <c r="E46" i="2"/>
  <c r="N95" i="1"/>
  <c r="H46" i="2"/>
  <c r="N67" i="1"/>
  <c r="N96" i="1"/>
  <c r="O104" i="1"/>
  <c r="D49" i="2" s="1"/>
  <c r="N87" i="1"/>
  <c r="L117" i="1"/>
  <c r="N102" i="1"/>
  <c r="O114" i="1"/>
  <c r="D52" i="2" s="1"/>
  <c r="N115" i="1"/>
  <c r="L116" i="1"/>
  <c r="L115" i="1"/>
  <c r="L111" i="1"/>
  <c r="L108" i="1"/>
  <c r="L105" i="1"/>
  <c r="N90" i="1"/>
  <c r="N88" i="1"/>
  <c r="L107" i="1"/>
  <c r="L101" i="1"/>
  <c r="L100" i="1"/>
  <c r="L99" i="1"/>
  <c r="N78" i="1"/>
  <c r="O93" i="1"/>
  <c r="D43" i="2" s="1"/>
  <c r="L96" i="1"/>
  <c r="L94" i="1"/>
  <c r="N65" i="1"/>
  <c r="N23" i="1"/>
  <c r="N71" i="1"/>
  <c r="L89" i="1"/>
  <c r="N75" i="1"/>
  <c r="N68" i="1"/>
  <c r="N21" i="1"/>
  <c r="L77" i="1"/>
  <c r="N76" i="1"/>
  <c r="L76" i="1"/>
  <c r="L79" i="1"/>
  <c r="L70" i="1"/>
  <c r="N30" i="1"/>
  <c r="N29" i="1"/>
  <c r="L66" i="1"/>
  <c r="M66" i="1"/>
  <c r="N66" i="1" s="1"/>
  <c r="N62" i="1"/>
  <c r="N22" i="1"/>
  <c r="L22" i="1"/>
  <c r="L62" i="1"/>
  <c r="N20" i="1"/>
  <c r="N13" i="1"/>
  <c r="L20" i="1"/>
  <c r="L16" i="1"/>
  <c r="L13" i="1"/>
  <c r="F49" i="2" l="1"/>
  <c r="G49" i="2"/>
  <c r="E49" i="2"/>
  <c r="H49" i="2" s="1"/>
  <c r="E52" i="2"/>
  <c r="G52" i="2"/>
  <c r="F52" i="2"/>
  <c r="G43" i="2"/>
  <c r="F43" i="2"/>
  <c r="E43" i="2"/>
  <c r="H43" i="2" s="1"/>
  <c r="J61" i="1"/>
  <c r="J60" i="1"/>
  <c r="J45" i="1"/>
  <c r="O45" i="1" s="1"/>
  <c r="J46" i="1"/>
  <c r="O46" i="1" s="1"/>
  <c r="J47" i="1"/>
  <c r="K47" i="1" s="1"/>
  <c r="J48" i="1"/>
  <c r="K48" i="1" s="1"/>
  <c r="M48" i="1" s="1"/>
  <c r="J49" i="1"/>
  <c r="O49" i="1" s="1"/>
  <c r="J50" i="1"/>
  <c r="O50" i="1" s="1"/>
  <c r="J51" i="1"/>
  <c r="O51" i="1" s="1"/>
  <c r="J52" i="1"/>
  <c r="K52" i="1" s="1"/>
  <c r="M52" i="1" s="1"/>
  <c r="J53" i="1"/>
  <c r="O53" i="1" s="1"/>
  <c r="J41" i="1"/>
  <c r="J40" i="1"/>
  <c r="O40" i="1" s="1"/>
  <c r="J39" i="1"/>
  <c r="O39" i="1" s="1"/>
  <c r="J38" i="1"/>
  <c r="O38" i="1" s="1"/>
  <c r="J37" i="1"/>
  <c r="J36" i="1"/>
  <c r="O36" i="1" s="1"/>
  <c r="J35" i="1"/>
  <c r="O35" i="1" s="1"/>
  <c r="J34" i="1"/>
  <c r="O34" i="1" s="1"/>
  <c r="J33" i="1"/>
  <c r="J32" i="1"/>
  <c r="O32" i="1" s="1"/>
  <c r="J31" i="1"/>
  <c r="O31" i="1" s="1"/>
  <c r="J28" i="1"/>
  <c r="J27" i="1"/>
  <c r="K27" i="1" s="1"/>
  <c r="M27" i="1" s="1"/>
  <c r="J26" i="1"/>
  <c r="O26" i="1" s="1"/>
  <c r="J25" i="1"/>
  <c r="O25" i="1" s="1"/>
  <c r="J24" i="1"/>
  <c r="H52" i="2" l="1"/>
  <c r="K33" i="1"/>
  <c r="M33" i="1" s="1"/>
  <c r="O33" i="1"/>
  <c r="K37" i="1"/>
  <c r="M37" i="1" s="1"/>
  <c r="O37" i="1"/>
  <c r="K41" i="1"/>
  <c r="M41" i="1" s="1"/>
  <c r="O41" i="1"/>
  <c r="O61" i="1"/>
  <c r="K61" i="1"/>
  <c r="M61" i="1" s="1"/>
  <c r="O60" i="1"/>
  <c r="K60" i="1"/>
  <c r="M60" i="1" s="1"/>
  <c r="K50" i="1"/>
  <c r="L50" i="1" s="1"/>
  <c r="K49" i="1"/>
  <c r="M49" i="1" s="1"/>
  <c r="N49" i="1" s="1"/>
  <c r="K53" i="1"/>
  <c r="M53" i="1" s="1"/>
  <c r="N53" i="1" s="1"/>
  <c r="K51" i="1"/>
  <c r="L47" i="1"/>
  <c r="M47" i="1"/>
  <c r="O47" i="1"/>
  <c r="K46" i="1"/>
  <c r="M46" i="1" s="1"/>
  <c r="N46" i="1" s="1"/>
  <c r="K45" i="1"/>
  <c r="M45" i="1" s="1"/>
  <c r="N45" i="1" s="1"/>
  <c r="O48" i="1"/>
  <c r="N48" i="1" s="1"/>
  <c r="L52" i="1"/>
  <c r="L48" i="1"/>
  <c r="O52" i="1"/>
  <c r="N52" i="1" s="1"/>
  <c r="K31" i="1"/>
  <c r="K39" i="1"/>
  <c r="K35" i="1"/>
  <c r="M35" i="1" s="1"/>
  <c r="N35" i="1" s="1"/>
  <c r="L41" i="1"/>
  <c r="L33" i="1"/>
  <c r="K38" i="1"/>
  <c r="M38" i="1" s="1"/>
  <c r="N38" i="1" s="1"/>
  <c r="K34" i="1"/>
  <c r="M34" i="1" s="1"/>
  <c r="N34" i="1" s="1"/>
  <c r="K32" i="1"/>
  <c r="M32" i="1" s="1"/>
  <c r="N32" i="1" s="1"/>
  <c r="K36" i="1"/>
  <c r="M36" i="1" s="1"/>
  <c r="N36" i="1" s="1"/>
  <c r="K40" i="1"/>
  <c r="M40" i="1" s="1"/>
  <c r="N40" i="1" s="1"/>
  <c r="L27" i="1"/>
  <c r="O24" i="1"/>
  <c r="K26" i="1"/>
  <c r="M26" i="1" s="1"/>
  <c r="N26" i="1" s="1"/>
  <c r="O28" i="1"/>
  <c r="K25" i="1"/>
  <c r="M25" i="1" s="1"/>
  <c r="N25" i="1" s="1"/>
  <c r="O27" i="1"/>
  <c r="N27" i="1" s="1"/>
  <c r="K24" i="1"/>
  <c r="M24" i="1" s="1"/>
  <c r="K28" i="1"/>
  <c r="M28" i="1" s="1"/>
  <c r="N41" i="1" l="1"/>
  <c r="O19" i="1"/>
  <c r="N33" i="1"/>
  <c r="L31" i="1"/>
  <c r="M31" i="1"/>
  <c r="N31" i="1" s="1"/>
  <c r="N37" i="1"/>
  <c r="L39" i="1"/>
  <c r="M39" i="1"/>
  <c r="N39" i="1" s="1"/>
  <c r="L37" i="1"/>
  <c r="N61" i="1"/>
  <c r="L61" i="1"/>
  <c r="N60" i="1"/>
  <c r="L60" i="1"/>
  <c r="M50" i="1"/>
  <c r="N50" i="1" s="1"/>
  <c r="L49" i="1"/>
  <c r="L53" i="1"/>
  <c r="L51" i="1"/>
  <c r="M51" i="1"/>
  <c r="N51" i="1" s="1"/>
  <c r="L35" i="1"/>
  <c r="L45" i="1"/>
  <c r="N47" i="1"/>
  <c r="L46" i="1"/>
  <c r="L38" i="1"/>
  <c r="L34" i="1"/>
  <c r="L36" i="1"/>
  <c r="L32" i="1"/>
  <c r="L40" i="1"/>
  <c r="L26" i="1"/>
  <c r="L24" i="1"/>
  <c r="N28" i="1"/>
  <c r="N24" i="1"/>
  <c r="L25" i="1"/>
  <c r="L28" i="1"/>
  <c r="D22" i="2" l="1"/>
  <c r="J82" i="1"/>
  <c r="O82" i="1" s="1"/>
  <c r="J63" i="1"/>
  <c r="K63" i="1" s="1"/>
  <c r="L63" i="1" s="1"/>
  <c r="J59" i="1"/>
  <c r="J86" i="1"/>
  <c r="J81" i="1"/>
  <c r="K81" i="1" s="1"/>
  <c r="J80" i="1"/>
  <c r="J56" i="1"/>
  <c r="K56" i="1" s="1"/>
  <c r="L56" i="1" s="1"/>
  <c r="J44" i="1"/>
  <c r="F8" i="2"/>
  <c r="F7" i="2"/>
  <c r="K82" i="1" l="1"/>
  <c r="M82" i="1" s="1"/>
  <c r="N82" i="1" s="1"/>
  <c r="K59" i="1"/>
  <c r="L59" i="1" s="1"/>
  <c r="K86" i="1"/>
  <c r="L86" i="1" s="1"/>
  <c r="L81" i="1"/>
  <c r="K80" i="1"/>
  <c r="L80" i="1" s="1"/>
  <c r="K44" i="1"/>
  <c r="L44" i="1" s="1"/>
  <c r="L82" i="1" l="1"/>
  <c r="E62" i="2" l="1"/>
  <c r="E61" i="2"/>
  <c r="C62" i="2"/>
  <c r="C61" i="2"/>
  <c r="B57" i="2" l="1"/>
  <c r="M63" i="1"/>
  <c r="O63" i="1" l="1"/>
  <c r="O59" i="1"/>
  <c r="M59" i="1"/>
  <c r="O81" i="1"/>
  <c r="M81" i="1"/>
  <c r="O58" i="1" l="1"/>
  <c r="D31" i="2" s="1"/>
  <c r="N81" i="1"/>
  <c r="N63" i="1"/>
  <c r="N59" i="1"/>
  <c r="O86" i="1" l="1"/>
  <c r="O85" i="1" s="1"/>
  <c r="D40" i="2" s="1"/>
  <c r="M86" i="1"/>
  <c r="N86" i="1" l="1"/>
  <c r="O80" i="1" l="1"/>
  <c r="M80" i="1"/>
  <c r="N80" i="1" l="1"/>
  <c r="O73" i="1" l="1"/>
  <c r="D37" i="2"/>
  <c r="F16" i="2"/>
  <c r="E16" i="2"/>
  <c r="G16" i="2"/>
  <c r="M56" i="1"/>
  <c r="O56" i="1"/>
  <c r="O55" i="1" s="1"/>
  <c r="D28" i="2" s="1"/>
  <c r="O44" i="1"/>
  <c r="O43" i="1" s="1"/>
  <c r="D25" i="2" l="1"/>
  <c r="O18" i="1"/>
  <c r="F37" i="2"/>
  <c r="D34" i="2"/>
  <c r="E34" i="2" s="1"/>
  <c r="F40" i="2"/>
  <c r="G40" i="2"/>
  <c r="E40" i="2"/>
  <c r="H16" i="2"/>
  <c r="N56" i="1"/>
  <c r="M44" i="1"/>
  <c r="F33" i="2" l="1"/>
  <c r="F34" i="2"/>
  <c r="D19" i="2"/>
  <c r="D55" i="2" s="1"/>
  <c r="O120" i="1"/>
  <c r="H40" i="2"/>
  <c r="N44" i="1"/>
  <c r="N120" i="1" s="1"/>
  <c r="M120" i="1"/>
  <c r="F31" i="2"/>
  <c r="G37" i="2"/>
  <c r="E37" i="2"/>
  <c r="G19" i="2"/>
  <c r="G33" i="2" l="1"/>
  <c r="H33" i="2" s="1"/>
  <c r="G34" i="2"/>
  <c r="H34" i="2" s="1"/>
  <c r="H37" i="2"/>
  <c r="F28" i="2"/>
  <c r="E31" i="2"/>
  <c r="G31" i="2"/>
  <c r="H31" i="2" l="1"/>
  <c r="Q120" i="1"/>
  <c r="E28" i="2"/>
  <c r="G28" i="2"/>
  <c r="E22" i="2"/>
  <c r="E18" i="2" s="1"/>
  <c r="E19" i="2" l="1"/>
  <c r="F22" i="2"/>
  <c r="G22" i="2"/>
  <c r="H28" i="2"/>
  <c r="F25" i="2"/>
  <c r="E25" i="2"/>
  <c r="G25" i="2"/>
  <c r="F18" i="2" l="1"/>
  <c r="H22" i="2"/>
  <c r="G13" i="2"/>
  <c r="G55" i="2" s="1"/>
  <c r="E13" i="2"/>
  <c r="E55" i="2" s="1"/>
  <c r="H25" i="2"/>
  <c r="O8" i="1"/>
  <c r="F19" i="2" l="1"/>
  <c r="H18" i="2"/>
  <c r="G12" i="2"/>
  <c r="G54" i="2"/>
  <c r="E12" i="2"/>
  <c r="H19" i="2" l="1"/>
  <c r="F13" i="2"/>
  <c r="E54" i="2"/>
  <c r="H13" i="2" l="1"/>
  <c r="F12" i="2"/>
  <c r="H12" i="2" s="1"/>
  <c r="F55" i="2"/>
  <c r="F54" i="2" l="1"/>
  <c r="H54" i="2" s="1"/>
  <c r="J55" i="2"/>
  <c r="H55" i="2"/>
  <c r="J54" i="2"/>
  <c r="J56" i="2" l="1"/>
  <c r="D54" i="2"/>
</calcChain>
</file>

<file path=xl/sharedStrings.xml><?xml version="1.0" encoding="utf-8"?>
<sst xmlns="http://schemas.openxmlformats.org/spreadsheetml/2006/main" count="769" uniqueCount="417">
  <si>
    <t>ITEM</t>
  </si>
  <si>
    <t>FONTE</t>
  </si>
  <si>
    <t>CÓDIGO</t>
  </si>
  <si>
    <t>DESCRIÇÃO</t>
  </si>
  <si>
    <t>UNIDADE</t>
  </si>
  <si>
    <t>QUANTIDADE</t>
  </si>
  <si>
    <t>Subtotal</t>
  </si>
  <si>
    <t>SINAPI</t>
  </si>
  <si>
    <t>TOTAL</t>
  </si>
  <si>
    <t>Físico</t>
  </si>
  <si>
    <t>Financeiro</t>
  </si>
  <si>
    <t>1.1</t>
  </si>
  <si>
    <t>2.1</t>
  </si>
  <si>
    <t>3.1</t>
  </si>
  <si>
    <t>SINAPI-I</t>
  </si>
  <si>
    <t>m²</t>
  </si>
  <si>
    <t>m</t>
  </si>
  <si>
    <t>CRISTIANO FUGALI</t>
  </si>
  <si>
    <t>Eng. Civil - CREA RS236549</t>
  </si>
  <si>
    <t>Composição</t>
  </si>
  <si>
    <t>un</t>
  </si>
  <si>
    <r>
      <t xml:space="preserve">BDI (%) </t>
    </r>
    <r>
      <rPr>
        <b/>
        <sz val="8"/>
        <color theme="1"/>
        <rFont val="Calibri"/>
        <family val="2"/>
      </rPr>
      <t>Não desonerado</t>
    </r>
  </si>
  <si>
    <t>Preço unitário Mão de Obra (com BDI)</t>
  </si>
  <si>
    <t>Preço unitário Material (com BDI)</t>
  </si>
  <si>
    <t>Valor total Mão de Obra (com BDI)</t>
  </si>
  <si>
    <t>Valor total Material (com BDI)</t>
  </si>
  <si>
    <t>VALOR TOTAL DA OBRA</t>
  </si>
  <si>
    <t xml:space="preserve">VALOR TOTAL (com BDI) </t>
  </si>
  <si>
    <t>1.</t>
  </si>
  <si>
    <t>2.</t>
  </si>
  <si>
    <t>3.</t>
  </si>
  <si>
    <t>4.</t>
  </si>
  <si>
    <t>5.</t>
  </si>
  <si>
    <t>5.1</t>
  </si>
  <si>
    <t>5.2</t>
  </si>
  <si>
    <t>6.</t>
  </si>
  <si>
    <t>6.1</t>
  </si>
  <si>
    <t>1° MÊS</t>
  </si>
  <si>
    <t>2° MÊS</t>
  </si>
  <si>
    <t>3° MÊS</t>
  </si>
  <si>
    <t xml:space="preserve"> CRONOGRAMA FÍSICO-FINANCEIRO</t>
  </si>
  <si>
    <t>PREFEITURA MUNICIPAL DE VERANÓPOLIS</t>
  </si>
  <si>
    <t>N01 13 mm 12.5 CA-50 84 182 cm 153 m 15 cm 0,02 m³ 147,39 kg FUNDAÇÕES</t>
  </si>
  <si>
    <t>N02 16 mm 16 CA-50 46 218 cm 100 m 15 cm 0,02 m³ 158,04 kg FUNDAÇÕES</t>
  </si>
  <si>
    <t>N03 13 mm 12.5 CA-50 28 321 cm 90 m 15 cm 0,01 m³ 86,67 kg FUNDAÇÕES</t>
  </si>
  <si>
    <t>N04 10 mm 10 CA-60 16 340 cm 54 m 30 cm 0,00 m³ 33,57 kg FUNDAÇÕES</t>
  </si>
  <si>
    <t>N05 16 mm 16 CA-50 44 182 cm 80 m 15 cm 0,02 m³ 126,49 kg FUNDAÇÕES</t>
  </si>
  <si>
    <t>N06 13 mm 12.5 CA-50 44 182 cm 80 m 15 cm 0,01 m³ 77,28 kg FUNDAÇÕES</t>
  </si>
  <si>
    <t>N07 16 mm 16 CA-50 130 &lt;varia&gt; 308 m 15 cm 0,06 m³ 485,59 kg FUNDAÇÕES</t>
  </si>
  <si>
    <t>N08 6 mm 6.3 CA-50 6 631 cm 38 m 30 cm 0,00 m³ 9,26 kg FUNDAÇÕES</t>
  </si>
  <si>
    <t>N09 16 mm 16 CA-50 84 338 cm 284 m 15 cm 0,06 m³ 447,70 kg FUNDAÇÕES</t>
  </si>
  <si>
    <t>N10 16 mm 16 CA-50 84 218 cm 183 m 15 cm 0,04 m³ 288,60 kg FUNDAÇÕES</t>
  </si>
  <si>
    <t>N11 13 mm 12.5 CA-50 16 627 cm 100 m 30 cm 0,01 m³ 96,70 kg FUNDAÇÕES</t>
  </si>
  <si>
    <t>N12 13 mm 12.5 CA-50 28 640 cm 179 m 15 cm 0,02 m³ 172,69 kg FUNDAÇÕES</t>
  </si>
  <si>
    <t>N13 6 mm 6.3 CA-50 6 649 cm 39 m 30 cm 0,00 m³ 9,53 kg FUNDAÇÕES</t>
  </si>
  <si>
    <t>N14 6 mm 6.3 CA-50 6 325 cm 20 m 30 cm 0,00 m³ 4,78 kg FUNDAÇÕES</t>
  </si>
  <si>
    <t>N15 6 mm 6.3 CA-50 6 325 cm 20 m 30 cm 0,00 m³ 4,78 kg FUNDAÇÕES</t>
  </si>
  <si>
    <t>N16 16 mm 16 CA-50 46 215 cm 99 m 15 cm 0,02 m³ 156,01 kg FUNDAÇÕES</t>
  </si>
  <si>
    <t>N17 16 mm 16 CA-50 46 334 cm 154 m 15 cm 0,03 m³ 242,73 kg FUNDAÇÕES</t>
  </si>
  <si>
    <t>N18 16 mm 16 CA-50 42 182 cm 76 m 15 cm 0,02 m³ 120,74 kg FUNDAÇÕES</t>
  </si>
  <si>
    <t>N19 13 mm 12.5 CA-50 45 183 cm 82 m 15 cm 0,01 m³ 79,30 kg FUNDAÇÕES</t>
  </si>
  <si>
    <t>N20 13 mm 12.5 CA-50 28 335 cm 94 m 15 cm 0,01 m³ 90,26 kg FUNDAÇÕES</t>
  </si>
  <si>
    <t>N21 6 mm 6.3 CA-50 6 327 cm 20 m 30 cm 0,00 m³ 4,80 kg FUNDAÇÕES</t>
  </si>
  <si>
    <t>N22 6 mm 6.3 CA-50 6 324 cm 19 m 30 cm 0,00 m³ 4,76 kg FUNDAÇÕES</t>
  </si>
  <si>
    <t>N23 13 mm 12.5 CA-50 16 335 cm 54 m 30 cm 0,01 m³ 51,61 kg FUNDAÇÕES</t>
  </si>
  <si>
    <t>N24 20 mm 20 CA-50 41 333 cm 137 m 15 cm 0,04 m³ 336,98 kg FUNDAÇÕES</t>
  </si>
  <si>
    <t>N25 20 mm 20 CA-50 41 213 cm 87 m 15 cm 0,03 m³ 215,65 kg FUNDAÇÕES</t>
  </si>
  <si>
    <t>N26 13 mm 12.5 CA-50 13 626 cm 81 m 15 cm 0,01 m³ 78,37 kg FUNDAÇÕES</t>
  </si>
  <si>
    <t>N27 13 mm 12.5 CA-50 13 744 cm 97 m 15 cm 0,01 m³ 93,15 kg FUNDAÇÕES</t>
  </si>
  <si>
    <t>N28 20 mm 20 CA-50 41 180 cm 74 m 15 cm 0,02 m³ 182,14 kg FUNDAÇÕES</t>
  </si>
  <si>
    <t>N29 20 mm 20 CA-50 41 180 cm 74 m 15 cm 0,02 m³ 182,14 kg FUNDAÇÕES</t>
  </si>
  <si>
    <t>N30 6 mm 6.3 CA-50 3 607 cm 18 m 30 cm 0,00 m³ 4,46 kg FUNDAÇÕES</t>
  </si>
  <si>
    <t>N31 6 mm 6.3 CA-50 2 608 cm 12 m 30 cm 0,00 m³ 2,98 kg FUNDAÇÕES</t>
  </si>
  <si>
    <t>N32 16 mm 16 CA-50 42 405 cm 170 m 15 cm 0,03 m³ 268,44 kg MESOESTRUTURA</t>
  </si>
  <si>
    <t>N33 10 mm 10 CA-50 55 289 cm 159 m 15 cm 0,01 m³ 98,03 kg MESOESTRUTURA</t>
  </si>
  <si>
    <t>N34 13 mm 12.5 CA-50 43 403 cm 173 m 15 cm 0,02 m³ 166,84 kg MESOESTRUTURA</t>
  </si>
  <si>
    <t>N35 10 mm 10 CA-50 56 &lt;varia&gt; 167 m 15 cm 0,01 m³ 103,21 kg MESOESTRUTURA</t>
  </si>
  <si>
    <t>N36 13 mm 12.5 CA-50 82 403 cm 330 m 15 cm 0,04 m³ 318,16 kg MESOESTRUTURA</t>
  </si>
  <si>
    <t>N37 10 mm 10 CA-50 54 &lt;varia&gt; 161 m 15 cm 0,01 m³ 99,51 kg MESOESTRUTURA</t>
  </si>
  <si>
    <t>N38 16 mm 16 CA-50 82 405 cm 332 m 15 cm 0,07 m³ 524,09 kg MESOESTRUTURA</t>
  </si>
  <si>
    <t>N39 10 mm 10 CA-50 112 &lt;varia&gt; 687 m 15 cm 0,05 m³ 423,65 kg MESOESTRUTURA</t>
  </si>
  <si>
    <t>N40 13 mm 12.5 CA-50 42 403 cm 169 m 15 cm 0,02 m³ 162,96 kg MESOESTRUTURA</t>
  </si>
  <si>
    <t>N41 10 mm 10 CA-50 56 305 cm 171 m 15 cm 0,01 m³ 105,39 kg MESOESTRUTURA</t>
  </si>
  <si>
    <t>N42 16 mm 16 CA-50 42 405 cm 170 m 15 cm 0,03 m³ 268,44 kg MESOESTRUTURA</t>
  </si>
  <si>
    <t>N43 20 mm 20 CA-50 41 489 cm 201 m 15 cm 0,06 m³ 494,58 kg MESOESTRUTURA</t>
  </si>
  <si>
    <t>N44 20 mm 20 CA-50 41 489 cm 201 m 15 cm 0,06 m³ 494,58 kg MESOESTRUTURA</t>
  </si>
  <si>
    <t>N45 13 mm 12.5 CA-50 33 595 cm 196 m 15 cm 0,02 m³ 189,15 kg MESOESTRUTURA</t>
  </si>
  <si>
    <t>N46 13 mm 12.5 CA-50 33 595 cm 196 m 15 cm 0,02 m³ 189,15 kg MESOESTRUTURA</t>
  </si>
  <si>
    <t>N47 10 mm 10 CA-50 716 263 cm 1885 m 15 cm 0,15 m³ 1162,08 kg VIGAS</t>
  </si>
  <si>
    <t>N48 32 mm 25 CA-50 24 &lt;varia&gt; 219 m 0,18 m³ 1383,78 kg VIGAS</t>
  </si>
  <si>
    <t>N49 32 mm 25 CA-50 8 &lt;varia&gt; 71 m 0,06 m³ 450,39 kg VIGAS</t>
  </si>
  <si>
    <t>N50 32 mm 25 CA-50 16 &lt;varia&gt; 143 m 15 cm 0,11 m³ 901,33 kg VIGAS</t>
  </si>
  <si>
    <t>N51 32 mm 25 CA-50 16 &lt;varia&gt; 143 m 15 cm 0,11 m³ 900,80 kg VIGAS</t>
  </si>
  <si>
    <t>N52 32 mm 25 CA-50 16 &lt;varia&gt; 150 m 15 cm 0,12 m³ 947,65 kg VIGAS</t>
  </si>
  <si>
    <t>N53 13 mm 12.5 CA-50 26 1816 cm 472 m 20 cm 0,06 m³ 454,78 kg TABULEIRO</t>
  </si>
  <si>
    <t>N54 6 mm 6.3 CA-50 17 1812 cm 308 m 30 cm 0,01 m³ 75,38 kg TABULEIRO</t>
  </si>
  <si>
    <t>N55 5 mm 5 CA-60 182 82 cm 150 m 20 cm 0,00 m³ 23,05 kg GUARDA RODA</t>
  </si>
  <si>
    <t>N56 10 mm 10 CA-50 8 &lt;varia&gt; 146 m 0,01 m³ 90,22 kg GUARDA RODA</t>
  </si>
  <si>
    <t>N57 32 mm 25 CA-50 72 150 cm 108 m 100 cm 0,09 m³ 681,84 kg TIRANTES</t>
  </si>
  <si>
    <t>N58 10 mm 10 CA-50 59 250 cm 147 m 30 cm 0,01 m³ 90,94 kg MESOESTRUTURA</t>
  </si>
  <si>
    <t>N59 5 mm 5 CA-60 352 64 cm 227 m 30 cm 0,00 m³ 34,99 kg MESOESTRUTURA</t>
  </si>
  <si>
    <t>N60 16 mm 16 CA-50 174 541 cm 941 m 20 cm 0,19 m³ 1485,64 kg TABULEIRO</t>
  </si>
  <si>
    <t>N61 4 mm 4.2 CA-60 184 25 cm 46 m 20 cm 0,00 m³ 5,00 kg GUARDA RODA</t>
  </si>
  <si>
    <t>fundação</t>
  </si>
  <si>
    <t>Coluna1</t>
  </si>
  <si>
    <t>Coluna5</t>
  </si>
  <si>
    <t>diâmetro</t>
  </si>
  <si>
    <t>massa (kg)</t>
  </si>
  <si>
    <t>local</t>
  </si>
  <si>
    <t>meso</t>
  </si>
  <si>
    <t>viga</t>
  </si>
  <si>
    <t>6.2</t>
  </si>
  <si>
    <t>6.3</t>
  </si>
  <si>
    <t>103782</t>
  </si>
  <si>
    <t>88485</t>
  </si>
  <si>
    <t>88489</t>
  </si>
  <si>
    <t>Fundo selador acrílico, aplicação manual em parede, uma demão. Af_04/2023</t>
  </si>
  <si>
    <t>Pintura látex acrílica premium, aplicação manual em paredes, duas demãos. Af_04/2023</t>
  </si>
  <si>
    <t>CUSTO UNITÁRIO (sem BDI)</t>
  </si>
  <si>
    <t>conj.</t>
  </si>
  <si>
    <t>Serviços iniciais</t>
  </si>
  <si>
    <t>Fornecimento e instalação de placa de obra com chapa galvanizada e estrutura de madeira. Af_03/2022_ps</t>
  </si>
  <si>
    <t>7.</t>
  </si>
  <si>
    <t>7.1</t>
  </si>
  <si>
    <t>8.</t>
  </si>
  <si>
    <t>8.1</t>
  </si>
  <si>
    <t>8.2</t>
  </si>
  <si>
    <t>9.</t>
  </si>
  <si>
    <t>9.1</t>
  </si>
  <si>
    <t>9.2</t>
  </si>
  <si>
    <t>8.3</t>
  </si>
  <si>
    <t>8.4</t>
  </si>
  <si>
    <t>8.5</t>
  </si>
  <si>
    <t>CONSTRUÇÃO PAVILHÃO BOM SAMARITANO - ETAPA 2</t>
  </si>
  <si>
    <t>PREÇO UNITÁRIO (com BDI)</t>
  </si>
  <si>
    <t>PREFEITURA MUNICIPAL DE ROCA SALES</t>
  </si>
  <si>
    <t>ORÇAMENTO CAPTAÇÃO, TRATAMENTO E RESERVAÇÃO DE ÁGUA</t>
  </si>
  <si>
    <t xml:space="preserve">Referência: SINAPI RS 02/2026 </t>
  </si>
  <si>
    <r>
      <rPr>
        <b/>
        <sz val="11"/>
        <color theme="1"/>
        <rFont val="Calibri"/>
        <family val="2"/>
      </rPr>
      <t>BDI não desonerado:</t>
    </r>
    <r>
      <rPr>
        <sz val="11"/>
        <color theme="1"/>
        <rFont val="Calibri"/>
        <family val="2"/>
      </rPr>
      <t xml:space="preserve"> 20,85%</t>
    </r>
  </si>
  <si>
    <t xml:space="preserve">Administração local </t>
  </si>
  <si>
    <t>Abrigo de poço</t>
  </si>
  <si>
    <t xml:space="preserve"> </t>
  </si>
  <si>
    <t>Abrigo de poço - Construção</t>
  </si>
  <si>
    <t>100704</t>
  </si>
  <si>
    <t>Cerca</t>
  </si>
  <si>
    <t>45553</t>
  </si>
  <si>
    <t>97083</t>
  </si>
  <si>
    <t>5680</t>
  </si>
  <si>
    <t>100324</t>
  </si>
  <si>
    <t>97101</t>
  </si>
  <si>
    <t>89298</t>
  </si>
  <si>
    <t>87878</t>
  </si>
  <si>
    <t>87794</t>
  </si>
  <si>
    <t>96530</t>
  </si>
  <si>
    <t>103670</t>
  </si>
  <si>
    <t>94969</t>
  </si>
  <si>
    <t>89998</t>
  </si>
  <si>
    <t>127</t>
  </si>
  <si>
    <t>92543</t>
  </si>
  <si>
    <t>94213</t>
  </si>
  <si>
    <t>100740</t>
  </si>
  <si>
    <t>100719</t>
  </si>
  <si>
    <t>94807</t>
  </si>
  <si>
    <t>Cercamento com tela de arrame galvanizado</t>
  </si>
  <si>
    <t>UN</t>
  </si>
  <si>
    <t>Abrigo de poço - Instalações elétricas</t>
  </si>
  <si>
    <t>97667</t>
  </si>
  <si>
    <t>101560</t>
  </si>
  <si>
    <t>91864</t>
  </si>
  <si>
    <t>91925</t>
  </si>
  <si>
    <t>91927</t>
  </si>
  <si>
    <t>12147</t>
  </si>
  <si>
    <t>12129</t>
  </si>
  <si>
    <t>103288</t>
  </si>
  <si>
    <t>39273</t>
  </si>
  <si>
    <t>Instalações para tratamento de água no abrigo</t>
  </si>
  <si>
    <t>Cotação</t>
  </si>
  <si>
    <t>23</t>
  </si>
  <si>
    <t>Sistema de dosagem automática de cloro (hipoclorito de sódio) com bomba dosadora, completo, instalado compatível com adução de 5 m³/h.</t>
  </si>
  <si>
    <t>Poço tubular</t>
  </si>
  <si>
    <t>BOMBA</t>
  </si>
  <si>
    <t>BOMBA SUBMERSA TRIFÁSICA 380V 6HP 30E</t>
  </si>
  <si>
    <t>25</t>
  </si>
  <si>
    <t>39259</t>
  </si>
  <si>
    <t>21012</t>
  </si>
  <si>
    <t>3939</t>
  </si>
  <si>
    <t>03</t>
  </si>
  <si>
    <t>9868</t>
  </si>
  <si>
    <t>1796</t>
  </si>
  <si>
    <t>12440</t>
  </si>
  <si>
    <t>10411</t>
  </si>
  <si>
    <t>12772</t>
  </si>
  <si>
    <t>20</t>
  </si>
  <si>
    <t>Adaptador de Compressão PP p/PEAD R.M. 50 X 1 1/2" - PN 16</t>
  </si>
  <si>
    <t>88267</t>
  </si>
  <si>
    <t>H</t>
  </si>
  <si>
    <t>Reservação</t>
  </si>
  <si>
    <t>Fornecimento e instalação de reservatorio 20.000 litros</t>
  </si>
  <si>
    <t>102621</t>
  </si>
  <si>
    <t>104000</t>
  </si>
  <si>
    <t>94706</t>
  </si>
  <si>
    <t>103039</t>
  </si>
  <si>
    <t>89502</t>
  </si>
  <si>
    <t>94694</t>
  </si>
  <si>
    <t>89449</t>
  </si>
  <si>
    <t>Base apoiada em concreto armado 3,5x3,5 metros esp. 20 cm</t>
  </si>
  <si>
    <t>95240</t>
  </si>
  <si>
    <t>97086</t>
  </si>
  <si>
    <t>97096</t>
  </si>
  <si>
    <t>92768</t>
  </si>
  <si>
    <t>100576</t>
  </si>
  <si>
    <t>Escavações, reaterro</t>
  </si>
  <si>
    <t>102323</t>
  </si>
  <si>
    <t>106672</t>
  </si>
  <si>
    <t>Adutora</t>
  </si>
  <si>
    <t>44521</t>
  </si>
  <si>
    <t>18</t>
  </si>
  <si>
    <t>Luva em PEAD DN 50</t>
  </si>
  <si>
    <t>88246</t>
  </si>
  <si>
    <t>88316</t>
  </si>
  <si>
    <t>Alimentação (distribuição)</t>
  </si>
  <si>
    <t>SICRO</t>
  </si>
  <si>
    <t>2003679</t>
  </si>
  <si>
    <t>43824</t>
  </si>
  <si>
    <t>104037</t>
  </si>
  <si>
    <t>19</t>
  </si>
  <si>
    <t>Têe de compressão PP/PEAD 50 mm</t>
  </si>
  <si>
    <t>Rede de energia para chave bóia</t>
  </si>
  <si>
    <t>1013</t>
  </si>
  <si>
    <t>39243</t>
  </si>
  <si>
    <t>88264</t>
  </si>
  <si>
    <t>22</t>
  </si>
  <si>
    <t>Automático de bóia superior / inferior 15 A 250 V - acionamento das bombas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</si>
  <si>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</si>
  <si>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</si>
  <si>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</si>
  <si>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</si>
  <si>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</si>
  <si>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</si>
  <si>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</si>
  <si>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</si>
  <si>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</si>
  <si>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</si>
  <si>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</si>
  <si>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</si>
  <si>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</si>
  <si>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</si>
  <si>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</si>
  <si>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</si>
  <si>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</si>
  <si>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</si>
  <si>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3.1.19</t>
  </si>
  <si>
    <t>3.1.20</t>
  </si>
  <si>
    <t>3.1.21</t>
  </si>
  <si>
    <t>3.1.22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</si>
  <si>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</si>
  <si>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</si>
  <si>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</si>
  <si>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</si>
  <si>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</si>
  <si>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</si>
  <si>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</si>
  <si>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</si>
  <si>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</si>
  <si>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</si>
  <si>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</si>
  <si>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</si>
  <si>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</si>
  <si>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</si>
  <si>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</si>
  <si>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</si>
  <si>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</si>
  <si>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</si>
  <si>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</si>
  <si>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</si>
  <si>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</si>
  <si>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3.3</t>
  </si>
  <si>
    <t>3.3.1</t>
  </si>
  <si>
    <t>4.11</t>
  </si>
  <si>
    <t>4.12</t>
  </si>
  <si>
    <t>4.13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</si>
  <si>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</si>
  <si>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</si>
  <si>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</si>
  <si>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</si>
  <si>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</si>
  <si>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</si>
  <si>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</si>
  <si>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</si>
  <si>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5.2.1</t>
  </si>
  <si>
    <t>5.2.2</t>
  </si>
  <si>
    <t>5.2.3</t>
  </si>
  <si>
    <t>5.2.4</t>
  </si>
  <si>
    <t>5.2.5</t>
  </si>
  <si>
    <t>5.2.6</t>
  </si>
  <si>
    <t>7.2</t>
  </si>
  <si>
    <t>7.3</t>
  </si>
  <si>
    <t>7.4</t>
  </si>
  <si>
    <t>8.6</t>
  </si>
  <si>
    <t>8.7</t>
  </si>
  <si>
    <t>8.8</t>
  </si>
  <si>
    <t>9.3</t>
  </si>
  <si>
    <t>9.4</t>
  </si>
  <si>
    <t>Porta cadeado zincado oxidado preto com cadeado de aço inox, largura de *50* mm. Af_10/2025</t>
  </si>
  <si>
    <t>Compactação mecânica de solo para execução de radier, piso de concreto ou laje sobre solo, com compactador de solos a percussão. Af_09/2021</t>
  </si>
  <si>
    <t>Lastro com material granular (pedra britada n.1 e pedra britada n.2), aplicado em pisos ou lajes sobre solo, espessura de *10 cm*. Af_01/2024</t>
  </si>
  <si>
    <t>Execução de radier, espessura de 10 cm, fck = 30 mpa, com uso de formas em madeira serrada. Af_09/2021</t>
  </si>
  <si>
    <t>Alvenaria estrutural de blocos cerâmicos 14x19x39, (espessura de 14 cm), utilizando colher de pedreiro e argamassa de assentamento com preparo em betoneira. Af_03/2023</t>
  </si>
  <si>
    <t>Chapisco aplicado em alvenarias e estruturas de concreto internas, com colher de pedreiro. Argamassa traço 1:3 com preparo manual. Af_10/2022</t>
  </si>
  <si>
    <t>Emboço ou massa única em argamassa traço 1:2:8, preparo manual, aplicada manualmente em panos cegos de fachada (sem presença de vãos), espessura de 25 mm. Af_09/2022</t>
  </si>
  <si>
    <t>Fabricação, montagem e desmontagem de fôrma para viga baldrame, em madeira serrada, e=25 mm, 1 utilização. Af_01/2024</t>
  </si>
  <si>
    <t>Lançamento com uso de baldes, adensamento e acabamento de concreto em estruturas. Af_02/2022</t>
  </si>
  <si>
    <t>Concreto fck = 15mpa, traço 1:3,4:3,5 (em massa seca de cimento/ areia média/ brita 1) - preparo mecânico com betoneira 600 l. Af_05/2021</t>
  </si>
  <si>
    <t>Armação de cinta de alvenaria estrutural; diâmetro de 10,0 mm. Af_09/2021</t>
  </si>
  <si>
    <t>Aditivo impermeabilizante de pega ultrarrapida, liquido e isento de cloretos</t>
  </si>
  <si>
    <t>Trama de madeira composta por terças para telhados de até 2 águas para telha ondulada de fibrocimento, metálica, plástica ou termoacústica, incluso transporte vertical. Af_10/2025</t>
  </si>
  <si>
    <t>Telhamento com telha de aço/alumínio e = 0,5 mm, com até 2 águas, incluso içamento. Af_07/2019</t>
  </si>
  <si>
    <t>Pintura com tinta alquídica de acabamento (esmalte sintético acetinado) aplicada a rolo ou pincel sobre perfil metálico executado em fábrica (por demão). Af_01/2020</t>
  </si>
  <si>
    <t>Pintura com tinta alquídica de fundo (tipo zarcão) pulverizada sobre perfil metálico executado em fábrica (por demão). Af_01/2020_pe</t>
  </si>
  <si>
    <t>Porta em aço de abrir tipo veneziana sem guarnição, 90x210cm, fixação com parafusos - fornecimento e instalação. Af_10/2025</t>
  </si>
  <si>
    <t>chp</t>
  </si>
  <si>
    <t>m³</t>
  </si>
  <si>
    <t>kg</t>
  </si>
  <si>
    <t>l</t>
  </si>
  <si>
    <t>Curva 90 graus, curta, de pvc rigido roscavel, de 1", para eletroduto</t>
  </si>
  <si>
    <t>Luva de ferro galvanizado, com rosca bsp, de 1 1/2"</t>
  </si>
  <si>
    <t>Tampa de poço artesiano em ferro galvanizado 6" x 1 1/2"</t>
  </si>
  <si>
    <t>Curva 90 graus de ferro galvanizado, com rosca bsp macho, de 1 1/4"</t>
  </si>
  <si>
    <t>Uniao de ferro galvanizado, com assento conico de bronze, de 1 1/4"</t>
  </si>
  <si>
    <t>Encanador ou bombeiro hidráulico com encargos complementares</t>
  </si>
  <si>
    <t>h</t>
  </si>
  <si>
    <t>Válvula de retencao horizontal, de bronze (pn-25), 1 1/4", 400 psi, tampa de porca de uniao, extremidades com rosca</t>
  </si>
  <si>
    <t>Caixa d´água em poliéster reforçado com fibra de vidro, 20000 litros - fornecimento e instalação. Af_06/2021</t>
  </si>
  <si>
    <t>Luva soldável com rosca (lr) 50mm x 1.12/2"</t>
  </si>
  <si>
    <t>Adaptador para  caixa d’água com registro 50mm x 1.1/2”  - registro de esfera, pvc, roscável, com volante, 1 1/2" - fornecimento e instalação. Af_08/2021</t>
  </si>
  <si>
    <t>Têe pvc soldável 50mm - tê, pvc, soldável, dn 50 mm instalado em reservação predial de água - fornecimento e instalação. Af_04/2024</t>
  </si>
  <si>
    <t>Tubo, pvc, soldável, de 50mm, instalado em prumada de água - fornecimento e instalação. Af_06/2022</t>
  </si>
  <si>
    <t>Lastro de concreto magro, aplicado em pisos, lajes sobre solo ou radiers, espessura de 3 cm. Af_01/2024</t>
  </si>
  <si>
    <t>Fabricação, montagem e desmontagem de forma para radier, piso de concreto ou laje sobre solo, em madeira serrada, 4 utilizações. Af_09/2021</t>
  </si>
  <si>
    <t>Concretagem de radier, piso de concreto ou laje sobre solo, fck 30 mpa - lançamento, adensamento e acabamento. Af_09/2021</t>
  </si>
  <si>
    <t>Armação de laje de estrutura convencional de concreto armado utilizando aço ca-60 de 5,0 mm - montagem. Af_06/2022</t>
  </si>
  <si>
    <t>Regularização e compactação de subleito de solo predominantemente argiloso, para obras de construção de pavimentos. Af_09/2024</t>
  </si>
  <si>
    <t>Preparo de fundo de vala com largura menor que 1,5 m (acerto do solo natural), em local com nível alto de interferência. Af_01/2026</t>
  </si>
  <si>
    <t>Assentador de tubos com encargos complementares</t>
  </si>
  <si>
    <t>Servente com encargos complementares</t>
  </si>
  <si>
    <t>Tubo de polietileno de alta densidade, PEAD, PE-80, DN= 50 mm x 4,6 mm parede, (sdr 11 - pn 12,5) para rede de agua ou esgoto (NBR 15561)</t>
  </si>
  <si>
    <t>Poço de visita - pvi 02 - areia extraída e brita produzida</t>
  </si>
  <si>
    <t>Valvula redutora de pressao 1 1/4", extremidades com rosca</t>
  </si>
  <si>
    <t>Colar de tomada, ferro fundido, com parafusos, dn 50 mm x 3/4", para ligação predial de água. Af_06/2022</t>
  </si>
  <si>
    <t>Tubo de polietileno de alta densidade, PEAD, PE-80, DN=50 mm x 4,6 mm parede, (sdr 11 - pn 12,5) para rede de agua ou esgoto (nbr 15561)</t>
  </si>
  <si>
    <t>Eletroduto pvc flexivel corrugado, reforcado, cor laranja, de 20 mm, para lajes e pisos</t>
  </si>
  <si>
    <t>Eletricista com encargos complementares</t>
  </si>
  <si>
    <t>Automático de bóia superior / inferior 15 a 250 V - acionamento das bombas</t>
  </si>
  <si>
    <t>Cabo de cobre, flexivel, classe 4 ou 5, isolacao em pvc/a, antichama BWF-B, 1 condutor, 450/750 V, secao nominal 1,5 mm2</t>
  </si>
  <si>
    <t>Portao de abrir / giro, para uso em alambrados, estruturado por tubos de aço galvanizado, com tela de arame, 0,90 x 2,10 m</t>
  </si>
  <si>
    <t>Retroescavadeira sobre rodas com carregadeira, tração 4x2, potência líq. 79 HP, caçamba carreg. Cap. Mín. 1 m³, caçamba retro cap. 0,20 m³, peso operacional mín. 6.570 kg, profundidade escavação máx. 4,37 m - chp diurno. Af_06/2014</t>
  </si>
  <si>
    <t>Cabo de cobre flexível isolado, 10 mm², 0,6/1,0 KV, para rede aérea de distribuição de energia elétrica de baixa tensão - fornecimento e instalação. Af_12/2025</t>
  </si>
  <si>
    <t>Eletroduto flexível corrugado, PEAD, DN 50 (1 1/2"), para rede enterrada de distribuição de energia elétrica - fornecimento e instalação. Af_12/2021</t>
  </si>
  <si>
    <t>Eletroduto rígido roscável, pvc, DN 32 mm (1"), para circuitos terminais, instalado em forro - fornecimento e instalação. Af_03/2023</t>
  </si>
  <si>
    <t>Cabo de cobre flexível isolado, 1,5 mm², anti-chama 0,6/1,0 KV, para circuitos terminais - fornecimento e instalação. Af_03/2023</t>
  </si>
  <si>
    <t>Cabo de cobre flexível isolado, 2,5 mm², anti-chama 0,6/1,0 KV, para circuitos terminais - fornecimento e instalação. Af_03/2023</t>
  </si>
  <si>
    <t>Luminária tipo plafon circular, de sobrepor, com led de 12/13 W - fornecimento e instalação. Af_09/2024</t>
  </si>
  <si>
    <t>Tomada 2P+T 10A 250V, conjunto montado para sobrepor 4" x 2" (caixa + modulo)</t>
  </si>
  <si>
    <t>Interruptor simples 10A, 250V, conjunto montado para sobrepor 4" x 2" (caixa + 2 modulos)</t>
  </si>
  <si>
    <t>Rasgo e chumbamento em alvenaria para tubos de split parede de 9000 a 24000 BTUs/h. Af_11/2021</t>
  </si>
  <si>
    <t>Bomba submersa trifásica 380V 6HP 30E</t>
  </si>
  <si>
    <t>Quadro de comando elétrico para bomba 6 HP completo</t>
  </si>
  <si>
    <t>Cabo multipolar de cobre, flexivel, classe 4 ou 5, isolacao em hepr, cobertura em pvc-st2, antichama BWF-b, 0,6/1 KV, 3 condutores de 4 mm²</t>
  </si>
  <si>
    <t>Tubo aco galvanizado com costura, classe leve, DN 40 mm (1 1/2"), e = 3,00 mm, *3,48* kg/m (nbr 5580)</t>
  </si>
  <si>
    <t>Tubo pvc, soldavel, de 25 mm, agua fria (NBR-5648)</t>
  </si>
  <si>
    <t>Hidrometro multijato / medidor de agua, DN 1 1/2", vazao maxima de 20 m³/h, para agua potavel fria, relojoaria plana, classe B, horizontal (sem conexoes)</t>
  </si>
  <si>
    <t>Adaptador de compressão pp p/pead r.m. 50 x 1 1/2" - PN 16</t>
  </si>
  <si>
    <t>Adaptador para  caixa d’água com registro 50mm x 1.1/2” - adaptador com flange e anel de vedação, pvc, soldável, DN 50 mm x 1 1/2", instalado em reservação predial de água - fornecimento e instalação. Af_04/2024</t>
  </si>
  <si>
    <t>Joelho 90° pvc 50mm - joelho 45 graus, pvc, soldável, DN 50mm, instalado em prumada de água - fornecimento e instalação. Af_06/2022</t>
  </si>
  <si>
    <t>Adaptador de compressão PP p/PEAD r.m. 50 x 1 1/2" - PN 16</t>
  </si>
  <si>
    <t>Retroescavadeira sobre rodas com carregadeira, tração 4x2, potência líq. 79 hp, caçamba carreg. Cap. Mín. 1 m3, caçamba retro cap. 0,20 m³, peso operacional mín. 6.570 kg, profundidade escavação máx. 4,37 m - chp diurno. Af_06/2014</t>
  </si>
  <si>
    <t>Escavação mecanizada de vala com prof. Até 1,5 m (média montante e jusante/uma composição por trecho), retroescav. (0,26 m³), larg. De 0,8 m a 1,5 m, em solo de 2a categoria, em locais com alto nível de interferência. Af_09/2024</t>
  </si>
  <si>
    <t>Roca Sales, 20 de abril de 2026.</t>
  </si>
  <si>
    <t>Prefeito Municipal de Roca Sales</t>
  </si>
  <si>
    <t>JONES WÜNSCH</t>
  </si>
  <si>
    <t>Administração local</t>
  </si>
  <si>
    <t>11</t>
  </si>
  <si>
    <t>cj</t>
  </si>
  <si>
    <t>COEF.</t>
  </si>
  <si>
    <t>CUSTO UNIT. DES</t>
  </si>
  <si>
    <t>CUSTO UNIT N. DES.</t>
  </si>
  <si>
    <t>COMPOSIÇÕES</t>
  </si>
  <si>
    <t>88309</t>
  </si>
  <si>
    <t>43130</t>
  </si>
  <si>
    <t>10937</t>
  </si>
  <si>
    <t>36799</t>
  </si>
  <si>
    <t>88248</t>
  </si>
  <si>
    <t>88247</t>
  </si>
  <si>
    <t>44115</t>
  </si>
  <si>
    <t>5086</t>
  </si>
  <si>
    <t>24</t>
  </si>
  <si>
    <t>Engenheiro civil de obra pleno com encargos complementares</t>
  </si>
  <si>
    <t>Topografo com encargos complementares</t>
  </si>
  <si>
    <t>Auxiliar de topógrafo com encargos complementares</t>
  </si>
  <si>
    <t>Pedreiro com encargos complementares</t>
  </si>
  <si>
    <t>Arame galvanizado 12 bwg, d = 2,76 mm (0,048 kg/m) ou 14 bwg, d = 2,11 mm (0,026 kg/m)</t>
  </si>
  <si>
    <t>Tela de arame galvanizada revestida em pvc, quadrangular / losangular, fio 2,11 mm (14 bwg), bitola final = *2,8* mm, malha *8 x 8* cm, h = 2 m</t>
  </si>
  <si>
    <t>Mourao de concreto reto, tipo esticador, *10 x 10* cm, h= 2,50 m</t>
  </si>
  <si>
    <t>Auxiliar de encanador ou bombeiro hidráulico com encargos complementares</t>
  </si>
  <si>
    <t>Auxiliar de eletricista com encargos complementares</t>
  </si>
  <si>
    <t>Mangueira flexivel transparente com espiral azul, em pvc, diam. 2" (50 mm), para servicos leves de succao e descarga</t>
  </si>
  <si>
    <t>Corrente de elo curto comum, soldada, galvanizada, espessura do elo = 1/2" (12,5 mm)</t>
  </si>
  <si>
    <t>Bomba submersa trif. 380v 6 hp 30e</t>
  </si>
  <si>
    <t>COTAÇÕES</t>
  </si>
  <si>
    <t>COTAÇÃO</t>
  </si>
  <si>
    <t>EMPRESA</t>
  </si>
  <si>
    <t>HIDROSOLUÇÕES POÇOS ARTESIANOS E BOMBAS</t>
  </si>
  <si>
    <t>MEDIANA</t>
  </si>
  <si>
    <t>DATA COTAÇÃO</t>
  </si>
  <si>
    <t>RACAZA</t>
  </si>
  <si>
    <t>MAGAZINE LUIZA</t>
  </si>
  <si>
    <t>Curva longa PVC soldável 90° 50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</si>
</sst>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164" formatCode="_-&quot;R$&quot;\ * #,##0.00_-;\-&quot;R$&quot;\ * #,##0.00_-;_-&quot;R$&quot;\ * &quot;-&quot;??_-;_-@"/>
    <numFmt numFmtId="165" formatCode="0.000%"/>
    <numFmt numFmtId="166" formatCode="0.0000"/>
    <numFmt numFmtId="167" formatCode="0.000000"/>
    <numFmt numFmtId="168" formatCode="[$-416]mmm\-yy;@"/>
  </numFmts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rgb="FFDEEAF6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94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indexed="64"/>
      </top>
      <bottom style="hair">
        <color rgb="FF000000"/>
      </bottom>
      <diagonal/>
    </border>
    <border>
      <left/>
      <right/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medium">
        <color indexed="64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44" fontId="13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27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164" fontId="7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vertical="center"/>
    </xf>
    <xf numFmtId="164" fontId="3" fillId="0" borderId="6" xfId="0" applyNumberFormat="1" applyFont="1" applyBorder="1" applyAlignment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vertical="center"/>
    </xf>
    <xf numFmtId="164" fontId="3" fillId="0" borderId="19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vertical="center"/>
    </xf>
    <xf numFmtId="0" fontId="8" fillId="0" borderId="31" xfId="0" applyFont="1" applyBorder="1" applyAlignment="1">
      <alignment horizontal="right" vertical="center"/>
    </xf>
    <xf numFmtId="0" fontId="8" fillId="0" borderId="29" xfId="0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horizontal="right" vertical="center"/>
    </xf>
    <xf numFmtId="0" fontId="3" fillId="0" borderId="25" xfId="0" applyFont="1" applyBorder="1" applyAlignment="1">
      <alignment vertical="center"/>
    </xf>
    <xf numFmtId="9" fontId="0" fillId="0" borderId="25" xfId="0" applyNumberFormat="1" applyBorder="1" applyAlignment="1">
      <alignment vertical="center"/>
    </xf>
    <xf numFmtId="0" fontId="8" fillId="0" borderId="26" xfId="0" applyFont="1" applyBorder="1" applyAlignment="1">
      <alignment horizontal="right" vertical="center"/>
    </xf>
    <xf numFmtId="0" fontId="3" fillId="0" borderId="27" xfId="0" applyFont="1" applyBorder="1" applyAlignment="1">
      <alignment vertical="center"/>
    </xf>
    <xf numFmtId="44" fontId="3" fillId="0" borderId="27" xfId="0" applyNumberFormat="1" applyFont="1" applyBorder="1" applyAlignment="1">
      <alignment vertical="center"/>
    </xf>
    <xf numFmtId="0" fontId="8" fillId="0" borderId="33" xfId="0" applyFon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44" fontId="3" fillId="0" borderId="34" xfId="0" applyNumberFormat="1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8" fillId="0" borderId="37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right" vertical="center"/>
    </xf>
    <xf numFmtId="164" fontId="8" fillId="2" borderId="11" xfId="0" applyNumberFormat="1" applyFont="1" applyFill="1" applyBorder="1" applyAlignment="1">
      <alignment horizontal="right" vertical="center"/>
    </xf>
    <xf numFmtId="164" fontId="3" fillId="0" borderId="11" xfId="0" applyNumberFormat="1" applyFont="1" applyBorder="1" applyAlignment="1">
      <alignment vertical="center" wrapText="1"/>
    </xf>
    <xf numFmtId="164" fontId="3" fillId="0" borderId="38" xfId="0" applyNumberFormat="1" applyFont="1" applyBorder="1" applyAlignment="1">
      <alignment vertical="center"/>
    </xf>
    <xf numFmtId="0" fontId="8" fillId="0" borderId="37" xfId="0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164" fontId="3" fillId="0" borderId="21" xfId="0" applyNumberFormat="1" applyFont="1" applyBorder="1" applyAlignment="1">
      <alignment horizontal="right" vertical="center"/>
    </xf>
    <xf numFmtId="164" fontId="3" fillId="0" borderId="12" xfId="0" applyNumberFormat="1" applyFont="1" applyBorder="1" applyAlignment="1">
      <alignment vertical="center" wrapText="1"/>
    </xf>
    <xf numFmtId="164" fontId="3" fillId="0" borderId="39" xfId="0" applyNumberFormat="1" applyFont="1" applyBorder="1" applyAlignment="1">
      <alignment vertical="center"/>
    </xf>
    <xf numFmtId="164" fontId="3" fillId="0" borderId="40" xfId="0" applyNumberFormat="1" applyFont="1" applyBorder="1" applyAlignment="1">
      <alignment horizontal="right" vertical="center"/>
    </xf>
    <xf numFmtId="164" fontId="3" fillId="0" borderId="41" xfId="0" applyNumberFormat="1" applyFont="1" applyBorder="1" applyAlignment="1">
      <alignment horizontal="right" vertical="center"/>
    </xf>
    <xf numFmtId="164" fontId="8" fillId="2" borderId="42" xfId="0" applyNumberFormat="1" applyFont="1" applyFill="1" applyBorder="1" applyAlignment="1">
      <alignment horizontal="right" vertical="center"/>
    </xf>
    <xf numFmtId="164" fontId="8" fillId="2" borderId="43" xfId="0" applyNumberFormat="1" applyFont="1" applyFill="1" applyBorder="1" applyAlignment="1">
      <alignment horizontal="right" vertical="center"/>
    </xf>
    <xf numFmtId="164" fontId="3" fillId="0" borderId="42" xfId="0" applyNumberFormat="1" applyFont="1" applyBorder="1" applyAlignment="1">
      <alignment vertical="center" wrapText="1"/>
    </xf>
    <xf numFmtId="164" fontId="3" fillId="0" borderId="43" xfId="0" applyNumberFormat="1" applyFont="1" applyBorder="1" applyAlignment="1">
      <alignment vertical="center" wrapText="1"/>
    </xf>
    <xf numFmtId="164" fontId="8" fillId="0" borderId="44" xfId="0" applyNumberFormat="1" applyFont="1" applyBorder="1" applyAlignment="1">
      <alignment horizontal="center" vertical="center" wrapText="1"/>
    </xf>
    <xf numFmtId="164" fontId="8" fillId="0" borderId="4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64" fontId="14" fillId="3" borderId="14" xfId="0" applyNumberFormat="1" applyFont="1" applyFill="1" applyBorder="1" applyAlignment="1">
      <alignment vertical="center"/>
    </xf>
    <xf numFmtId="164" fontId="3" fillId="0" borderId="47" xfId="0" applyNumberFormat="1" applyFont="1" applyBorder="1" applyAlignment="1">
      <alignment vertical="center"/>
    </xf>
    <xf numFmtId="164" fontId="3" fillId="0" borderId="48" xfId="0" applyNumberFormat="1" applyFont="1" applyBorder="1" applyAlignment="1">
      <alignment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/>
    </xf>
    <xf numFmtId="164" fontId="3" fillId="4" borderId="13" xfId="0" applyNumberFormat="1" applyFont="1" applyFill="1" applyBorder="1" applyAlignment="1">
      <alignment vertical="center"/>
    </xf>
    <xf numFmtId="164" fontId="8" fillId="4" borderId="13" xfId="0" applyNumberFormat="1" applyFont="1" applyFill="1" applyBorder="1" applyAlignment="1">
      <alignment horizontal="center" vertical="center"/>
    </xf>
    <xf numFmtId="164" fontId="3" fillId="0" borderId="49" xfId="0" applyNumberFormat="1" applyFont="1" applyBorder="1" applyAlignment="1">
      <alignment vertical="center"/>
    </xf>
    <xf numFmtId="164" fontId="3" fillId="0" borderId="50" xfId="0" applyNumberFormat="1" applyFont="1" applyBorder="1" applyAlignment="1">
      <alignment vertical="center"/>
    </xf>
    <xf numFmtId="0" fontId="0" fillId="0" borderId="51" xfId="0" applyBorder="1" applyAlignment="1">
      <alignment vertical="center"/>
    </xf>
    <xf numFmtId="165" fontId="0" fillId="0" borderId="25" xfId="0" applyNumberFormat="1" applyBorder="1" applyAlignment="1">
      <alignment vertical="center"/>
    </xf>
    <xf numFmtId="44" fontId="3" fillId="0" borderId="52" xfId="1" applyFont="1" applyBorder="1" applyAlignment="1">
      <alignment vertical="center"/>
    </xf>
    <xf numFmtId="44" fontId="3" fillId="0" borderId="0" xfId="0" applyNumberFormat="1" applyFont="1" applyAlignment="1">
      <alignment vertical="center"/>
    </xf>
    <xf numFmtId="164" fontId="8" fillId="2" borderId="53" xfId="0" applyNumberFormat="1" applyFont="1" applyFill="1" applyBorder="1" applyAlignment="1">
      <alignment horizontal="right" vertical="center"/>
    </xf>
    <xf numFmtId="164" fontId="8" fillId="2" borderId="54" xfId="0" applyNumberFormat="1" applyFont="1" applyFill="1" applyBorder="1" applyAlignment="1">
      <alignment horizontal="right" vertical="center"/>
    </xf>
    <xf numFmtId="164" fontId="8" fillId="2" borderId="55" xfId="0" applyNumberFormat="1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0" fontId="8" fillId="2" borderId="2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4" fontId="8" fillId="0" borderId="31" xfId="0" applyNumberFormat="1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165" fontId="0" fillId="0" borderId="24" xfId="0" applyNumberFormat="1" applyBorder="1" applyAlignment="1">
      <alignment vertical="center"/>
    </xf>
    <xf numFmtId="44" fontId="3" fillId="0" borderId="26" xfId="0" applyNumberFormat="1" applyFont="1" applyBorder="1" applyAlignment="1">
      <alignment vertical="center"/>
    </xf>
    <xf numFmtId="9" fontId="0" fillId="0" borderId="24" xfId="0" applyNumberFormat="1" applyBorder="1" applyAlignment="1">
      <alignment vertical="center"/>
    </xf>
    <xf numFmtId="44" fontId="3" fillId="0" borderId="33" xfId="0" applyNumberFormat="1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165" fontId="8" fillId="2" borderId="62" xfId="0" applyNumberFormat="1" applyFont="1" applyFill="1" applyBorder="1" applyAlignment="1">
      <alignment vertical="center"/>
    </xf>
    <xf numFmtId="164" fontId="8" fillId="2" borderId="61" xfId="0" applyNumberFormat="1" applyFont="1" applyFill="1" applyBorder="1" applyAlignment="1">
      <alignment vertical="center"/>
    </xf>
    <xf numFmtId="44" fontId="8" fillId="2" borderId="63" xfId="0" applyNumberFormat="1" applyFont="1" applyFill="1" applyBorder="1" applyAlignment="1">
      <alignment vertical="center"/>
    </xf>
    <xf numFmtId="10" fontId="8" fillId="2" borderId="58" xfId="2" applyNumberFormat="1" applyFont="1" applyFill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164" fontId="8" fillId="5" borderId="42" xfId="0" applyNumberFormat="1" applyFont="1" applyFill="1" applyBorder="1" applyAlignment="1">
      <alignment horizontal="right" vertical="center"/>
    </xf>
    <xf numFmtId="164" fontId="8" fillId="5" borderId="11" xfId="0" applyNumberFormat="1" applyFont="1" applyFill="1" applyBorder="1" applyAlignment="1">
      <alignment horizontal="right" vertical="center"/>
    </xf>
    <xf numFmtId="164" fontId="8" fillId="5" borderId="43" xfId="0" applyNumberFormat="1" applyFont="1" applyFill="1" applyBorder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/>
    <xf numFmtId="164" fontId="8" fillId="5" borderId="12" xfId="0" applyNumberFormat="1" applyFont="1" applyFill="1" applyBorder="1" applyAlignment="1">
      <alignment horizontal="right" vertical="center"/>
    </xf>
    <xf numFmtId="164" fontId="3" fillId="0" borderId="64" xfId="0" applyNumberFormat="1" applyFont="1" applyBorder="1" applyAlignment="1">
      <alignment vertical="center" wrapText="1"/>
    </xf>
    <xf numFmtId="164" fontId="3" fillId="0" borderId="42" xfId="0" applyNumberFormat="1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right" vertical="center"/>
    </xf>
    <xf numFmtId="164" fontId="3" fillId="0" borderId="43" xfId="0" applyNumberFormat="1" applyFont="1" applyBorder="1" applyAlignment="1">
      <alignment horizontal="right" vertical="center"/>
    </xf>
    <xf numFmtId="164" fontId="3" fillId="0" borderId="53" xfId="0" applyNumberFormat="1" applyFont="1" applyBorder="1" applyAlignment="1">
      <alignment horizontal="right" vertical="center"/>
    </xf>
    <xf numFmtId="164" fontId="3" fillId="0" borderId="54" xfId="0" applyNumberFormat="1" applyFont="1" applyBorder="1" applyAlignment="1">
      <alignment horizontal="right" vertical="center"/>
    </xf>
    <xf numFmtId="164" fontId="3" fillId="0" borderId="55" xfId="0" applyNumberFormat="1" applyFont="1" applyBorder="1" applyAlignment="1">
      <alignment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7" xfId="0" applyFont="1" applyBorder="1" applyAlignment="1">
      <alignment vertical="center" wrapText="1"/>
    </xf>
    <xf numFmtId="0" fontId="3" fillId="0" borderId="57" xfId="0" applyFont="1" applyBorder="1" applyAlignment="1">
      <alignment vertical="center"/>
    </xf>
    <xf numFmtId="164" fontId="3" fillId="0" borderId="57" xfId="0" applyNumberFormat="1" applyFont="1" applyBorder="1" applyAlignment="1">
      <alignment vertical="center"/>
    </xf>
    <xf numFmtId="10" fontId="3" fillId="0" borderId="66" xfId="0" applyNumberFormat="1" applyFont="1" applyBorder="1" applyAlignment="1">
      <alignment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vertical="center" wrapText="1"/>
    </xf>
    <xf numFmtId="0" fontId="8" fillId="2" borderId="25" xfId="0" applyFont="1" applyFill="1" applyBorder="1" applyAlignment="1">
      <alignment vertical="center"/>
    </xf>
    <xf numFmtId="164" fontId="8" fillId="2" borderId="25" xfId="0" applyNumberFormat="1" applyFont="1" applyFill="1" applyBorder="1" applyAlignment="1">
      <alignment vertical="center"/>
    </xf>
    <xf numFmtId="10" fontId="8" fillId="2" borderId="67" xfId="0" applyNumberFormat="1" applyFont="1" applyFill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9" fillId="0" borderId="25" xfId="0" applyFont="1" applyBorder="1" applyAlignment="1">
      <alignment vertical="center" wrapText="1"/>
    </xf>
    <xf numFmtId="164" fontId="3" fillId="0" borderId="25" xfId="0" applyNumberFormat="1" applyFont="1" applyBorder="1" applyAlignment="1">
      <alignment vertical="center"/>
    </xf>
    <xf numFmtId="10" fontId="3" fillId="0" borderId="67" xfId="0" applyNumberFormat="1" applyFont="1" applyBorder="1" applyAlignment="1">
      <alignment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2" fontId="3" fillId="0" borderId="25" xfId="0" applyNumberFormat="1" applyFont="1" applyBorder="1" applyAlignment="1">
      <alignment vertical="center" wrapText="1"/>
    </xf>
    <xf numFmtId="164" fontId="3" fillId="0" borderId="25" xfId="0" applyNumberFormat="1" applyFont="1" applyBorder="1" applyAlignment="1">
      <alignment vertical="center" wrapText="1"/>
    </xf>
    <xf numFmtId="9" fontId="3" fillId="0" borderId="67" xfId="0" applyNumberFormat="1" applyFont="1" applyBorder="1" applyAlignment="1">
      <alignment vertical="center" wrapText="1"/>
    </xf>
    <xf numFmtId="10" fontId="3" fillId="0" borderId="67" xfId="0" applyNumberFormat="1" applyFont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vertical="center"/>
    </xf>
    <xf numFmtId="164" fontId="8" fillId="5" borderId="25" xfId="0" applyNumberFormat="1" applyFont="1" applyFill="1" applyBorder="1" applyAlignment="1">
      <alignment vertical="center"/>
    </xf>
    <xf numFmtId="10" fontId="8" fillId="5" borderId="67" xfId="0" applyNumberFormat="1" applyFont="1" applyFill="1" applyBorder="1" applyAlignment="1">
      <alignment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12" fillId="0" borderId="60" xfId="0" applyFont="1" applyBorder="1" applyAlignment="1">
      <alignment vertical="center" wrapText="1"/>
    </xf>
    <xf numFmtId="2" fontId="3" fillId="0" borderId="60" xfId="0" applyNumberFormat="1" applyFont="1" applyBorder="1" applyAlignment="1">
      <alignment vertical="center"/>
    </xf>
    <xf numFmtId="44" fontId="3" fillId="0" borderId="60" xfId="1" applyFont="1" applyBorder="1" applyAlignment="1">
      <alignment vertical="center"/>
    </xf>
    <xf numFmtId="10" fontId="3" fillId="0" borderId="68" xfId="0" applyNumberFormat="1" applyFont="1" applyBorder="1" applyAlignment="1">
      <alignment vertical="center"/>
    </xf>
    <xf numFmtId="164" fontId="8" fillId="4" borderId="65" xfId="0" applyNumberFormat="1" applyFont="1" applyFill="1" applyBorder="1" applyAlignment="1">
      <alignment horizontal="center" vertical="center"/>
    </xf>
    <xf numFmtId="164" fontId="8" fillId="4" borderId="69" xfId="0" applyNumberFormat="1" applyFont="1" applyFill="1" applyBorder="1" applyAlignment="1">
      <alignment horizontal="center" vertical="center"/>
    </xf>
    <xf numFmtId="164" fontId="8" fillId="4" borderId="70" xfId="0" applyNumberFormat="1" applyFont="1" applyFill="1" applyBorder="1" applyAlignment="1">
      <alignment vertical="center"/>
    </xf>
    <xf numFmtId="9" fontId="1" fillId="0" borderId="24" xfId="0" applyNumberFormat="1" applyFont="1" applyBorder="1" applyAlignment="1">
      <alignment vertical="center"/>
    </xf>
    <xf numFmtId="0" fontId="8" fillId="0" borderId="71" xfId="0" applyFont="1" applyBorder="1" applyAlignment="1">
      <alignment vertical="center"/>
    </xf>
    <xf numFmtId="0" fontId="8" fillId="0" borderId="72" xfId="0" applyFont="1" applyBorder="1" applyAlignment="1">
      <alignment vertical="center"/>
    </xf>
    <xf numFmtId="165" fontId="0" fillId="0" borderId="73" xfId="0" applyNumberFormat="1" applyBorder="1" applyAlignment="1">
      <alignment vertical="center"/>
    </xf>
    <xf numFmtId="44" fontId="3" fillId="0" borderId="74" xfId="0" applyNumberFormat="1" applyFont="1" applyBorder="1" applyAlignment="1">
      <alignment vertical="center"/>
    </xf>
    <xf numFmtId="9" fontId="0" fillId="0" borderId="73" xfId="0" applyNumberFormat="1" applyBorder="1" applyAlignment="1">
      <alignment vertical="center"/>
    </xf>
    <xf numFmtId="44" fontId="3" fillId="0" borderId="75" xfId="0" applyNumberFormat="1" applyFont="1" applyBorder="1" applyAlignment="1">
      <alignment vertical="center"/>
    </xf>
    <xf numFmtId="0" fontId="8" fillId="2" borderId="78" xfId="0" applyFont="1" applyFill="1" applyBorder="1" applyAlignment="1">
      <alignment horizontal="center" vertical="center"/>
    </xf>
    <xf numFmtId="0" fontId="8" fillId="0" borderId="79" xfId="0" applyFont="1" applyBorder="1" applyAlignment="1">
      <alignment vertical="center"/>
    </xf>
    <xf numFmtId="0" fontId="8" fillId="0" borderId="80" xfId="0" applyFont="1" applyBorder="1" applyAlignment="1">
      <alignment vertical="center"/>
    </xf>
    <xf numFmtId="9" fontId="3" fillId="0" borderId="81" xfId="0" applyNumberFormat="1" applyFont="1" applyBorder="1" applyAlignment="1">
      <alignment vertical="center"/>
    </xf>
    <xf numFmtId="44" fontId="3" fillId="0" borderId="82" xfId="0" applyNumberFormat="1" applyFont="1" applyBorder="1" applyAlignment="1">
      <alignment vertical="center"/>
    </xf>
    <xf numFmtId="44" fontId="3" fillId="0" borderId="83" xfId="0" applyNumberFormat="1" applyFont="1" applyBorder="1" applyAlignment="1">
      <alignment vertical="center"/>
    </xf>
    <xf numFmtId="165" fontId="8" fillId="2" borderId="56" xfId="2" applyNumberFormat="1" applyFont="1" applyFill="1" applyBorder="1" applyAlignment="1">
      <alignment vertical="center"/>
    </xf>
    <xf numFmtId="165" fontId="8" fillId="2" borderId="57" xfId="2" applyNumberFormat="1" applyFont="1" applyFill="1" applyBorder="1" applyAlignment="1">
      <alignment vertical="center"/>
    </xf>
    <xf numFmtId="165" fontId="8" fillId="2" borderId="76" xfId="2" applyNumberFormat="1" applyFont="1" applyFill="1" applyBorder="1" applyAlignment="1">
      <alignment vertical="center"/>
    </xf>
    <xf numFmtId="44" fontId="8" fillId="2" borderId="59" xfId="0" applyNumberFormat="1" applyFont="1" applyFill="1" applyBorder="1" applyAlignment="1">
      <alignment vertical="center"/>
    </xf>
    <xf numFmtId="44" fontId="8" fillId="2" borderId="60" xfId="0" applyNumberFormat="1" applyFont="1" applyFill="1" applyBorder="1" applyAlignment="1">
      <alignment vertical="center"/>
    </xf>
    <xf numFmtId="44" fontId="8" fillId="2" borderId="77" xfId="0" applyNumberFormat="1" applyFont="1" applyFill="1" applyBorder="1" applyAlignment="1">
      <alignment vertical="center"/>
    </xf>
    <xf numFmtId="164" fontId="8" fillId="5" borderId="53" xfId="0" applyNumberFormat="1" applyFont="1" applyFill="1" applyBorder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164" fontId="20" fillId="5" borderId="54" xfId="0" applyNumberFormat="1" applyFont="1" applyFill="1" applyBorder="1" applyAlignment="1">
      <alignment horizontal="right" vertical="center"/>
    </xf>
    <xf numFmtId="0" fontId="20" fillId="5" borderId="25" xfId="0" applyFont="1" applyFill="1" applyBorder="1" applyAlignment="1">
      <alignment vertical="center" wrapText="1"/>
    </xf>
    <xf numFmtId="164" fontId="20" fillId="5" borderId="55" xfId="0" applyNumberFormat="1" applyFont="1" applyFill="1" applyBorder="1" applyAlignment="1">
      <alignment vertical="center"/>
    </xf>
    <xf numFmtId="164" fontId="20" fillId="5" borderId="12" xfId="0" applyNumberFormat="1" applyFont="1" applyFill="1" applyBorder="1" applyAlignment="1">
      <alignment horizontal="right" vertical="center"/>
    </xf>
    <xf numFmtId="164" fontId="20" fillId="5" borderId="64" xfId="0" applyNumberFormat="1" applyFont="1" applyFill="1" applyBorder="1" applyAlignment="1">
      <alignment vertical="center"/>
    </xf>
    <xf numFmtId="0" fontId="20" fillId="5" borderId="25" xfId="0" applyFont="1" applyFill="1" applyBorder="1" applyAlignment="1">
      <alignment horizontal="center" vertical="center"/>
    </xf>
    <xf numFmtId="0" fontId="20" fillId="5" borderId="25" xfId="0" applyFont="1" applyFill="1" applyBorder="1" applyAlignment="1">
      <alignment vertical="center"/>
    </xf>
    <xf numFmtId="164" fontId="20" fillId="5" borderId="25" xfId="0" applyNumberFormat="1" applyFont="1" applyFill="1" applyBorder="1" applyAlignment="1">
      <alignment vertical="center"/>
    </xf>
    <xf numFmtId="10" fontId="20" fillId="5" borderId="67" xfId="0" applyNumberFormat="1" applyFont="1" applyFill="1" applyBorder="1" applyAlignment="1">
      <alignment vertical="center"/>
    </xf>
    <xf numFmtId="164" fontId="20" fillId="5" borderId="42" xfId="0" applyNumberFormat="1" applyFont="1" applyFill="1" applyBorder="1" applyAlignment="1">
      <alignment horizontal="right" vertical="center"/>
    </xf>
    <xf numFmtId="164" fontId="20" fillId="5" borderId="11" xfId="0" applyNumberFormat="1" applyFont="1" applyFill="1" applyBorder="1" applyAlignment="1">
      <alignment horizontal="right" vertical="center"/>
    </xf>
    <xf numFmtId="164" fontId="20" fillId="5" borderId="43" xfId="0" applyNumberFormat="1" applyFont="1" applyFill="1" applyBorder="1" applyAlignment="1">
      <alignment horizontal="right" vertical="center"/>
    </xf>
    <xf numFmtId="0" fontId="20" fillId="5" borderId="24" xfId="0" applyFont="1" applyFill="1" applyBorder="1" applyAlignment="1">
      <alignment horizontal="center" vertical="center"/>
    </xf>
    <xf numFmtId="164" fontId="20" fillId="5" borderId="53" xfId="0" applyNumberFormat="1" applyFont="1" applyFill="1" applyBorder="1" applyAlignment="1">
      <alignment horizontal="right" vertical="center"/>
    </xf>
    <xf numFmtId="0" fontId="19" fillId="0" borderId="25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2" fontId="3" fillId="0" borderId="25" xfId="0" applyNumberFormat="1" applyFont="1" applyBorder="1" applyAlignment="1">
      <alignment vertical="center"/>
    </xf>
    <xf numFmtId="164" fontId="8" fillId="5" borderId="86" xfId="0" applyNumberFormat="1" applyFont="1" applyFill="1" applyBorder="1" applyAlignment="1">
      <alignment horizontal="right" vertical="center"/>
    </xf>
    <xf numFmtId="164" fontId="20" fillId="5" borderId="87" xfId="0" applyNumberFormat="1" applyFont="1" applyFill="1" applyBorder="1" applyAlignment="1">
      <alignment horizontal="right" vertical="center"/>
    </xf>
    <xf numFmtId="164" fontId="20" fillId="5" borderId="88" xfId="0" applyNumberFormat="1" applyFont="1" applyFill="1" applyBorder="1" applyAlignment="1">
      <alignment vertical="center"/>
    </xf>
    <xf numFmtId="164" fontId="3" fillId="0" borderId="89" xfId="0" applyNumberFormat="1" applyFont="1" applyBorder="1" applyAlignment="1">
      <alignment horizontal="right" vertical="center"/>
    </xf>
    <xf numFmtId="164" fontId="3" fillId="0" borderId="90" xfId="0" applyNumberFormat="1" applyFont="1" applyBorder="1" applyAlignment="1">
      <alignment vertical="center"/>
    </xf>
    <xf numFmtId="164" fontId="3" fillId="0" borderId="85" xfId="0" applyNumberFormat="1" applyFont="1" applyBorder="1" applyAlignment="1">
      <alignment horizontal="right" vertical="center"/>
    </xf>
    <xf numFmtId="164" fontId="3" fillId="0" borderId="85" xfId="0" applyNumberFormat="1" applyFont="1" applyBorder="1" applyAlignment="1">
      <alignment vertical="center"/>
    </xf>
    <xf numFmtId="164" fontId="3" fillId="0" borderId="85" xfId="0" applyNumberFormat="1" applyFont="1" applyBorder="1" applyAlignment="1">
      <alignment vertical="center" wrapText="1"/>
    </xf>
    <xf numFmtId="44" fontId="8" fillId="2" borderId="25" xfId="1" applyFont="1" applyFill="1" applyBorder="1" applyAlignment="1">
      <alignment vertical="center"/>
    </xf>
    <xf numFmtId="44" fontId="3" fillId="0" borderId="25" xfId="1" applyFont="1" applyBorder="1" applyAlignment="1">
      <alignment vertical="center"/>
    </xf>
    <xf numFmtId="44" fontId="3" fillId="0" borderId="25" xfId="1" applyFont="1" applyBorder="1" applyAlignment="1">
      <alignment vertical="center" wrapText="1"/>
    </xf>
    <xf numFmtId="44" fontId="3" fillId="0" borderId="25" xfId="1" applyFont="1" applyFill="1" applyBorder="1" applyAlignment="1">
      <alignment vertical="center"/>
    </xf>
    <xf numFmtId="44" fontId="3" fillId="0" borderId="25" xfId="1" applyFont="1" applyFill="1" applyBorder="1" applyAlignment="1">
      <alignment vertical="center" wrapText="1"/>
    </xf>
    <xf numFmtId="0" fontId="3" fillId="2" borderId="25" xfId="0" applyFont="1" applyFill="1" applyBorder="1" applyAlignment="1">
      <alignment horizontal="center" vertical="center" wrapText="1"/>
    </xf>
    <xf numFmtId="2" fontId="3" fillId="2" borderId="25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left" vertical="center" wrapText="1"/>
    </xf>
    <xf numFmtId="164" fontId="8" fillId="2" borderId="25" xfId="0" applyNumberFormat="1" applyFont="1" applyFill="1" applyBorder="1" applyAlignment="1">
      <alignment vertical="center" wrapText="1"/>
    </xf>
    <xf numFmtId="166" fontId="3" fillId="0" borderId="25" xfId="0" applyNumberFormat="1" applyFont="1" applyBorder="1" applyAlignment="1">
      <alignment vertical="center"/>
    </xf>
    <xf numFmtId="167" fontId="3" fillId="0" borderId="25" xfId="0" applyNumberFormat="1" applyFont="1" applyBorder="1" applyAlignment="1">
      <alignment vertical="center"/>
    </xf>
    <xf numFmtId="167" fontId="3" fillId="0" borderId="25" xfId="0" applyNumberFormat="1" applyFont="1" applyBorder="1" applyAlignment="1">
      <alignment vertical="center" wrapText="1"/>
    </xf>
    <xf numFmtId="10" fontId="3" fillId="0" borderId="58" xfId="0" applyNumberFormat="1" applyFont="1" applyBorder="1" applyAlignment="1">
      <alignment vertical="center"/>
    </xf>
    <xf numFmtId="0" fontId="0" fillId="2" borderId="1" xfId="0" applyFill="1" applyBorder="1"/>
    <xf numFmtId="164" fontId="8" fillId="2" borderId="51" xfId="0" applyNumberFormat="1" applyFont="1" applyFill="1" applyBorder="1" applyAlignment="1">
      <alignment vertical="center"/>
    </xf>
    <xf numFmtId="44" fontId="3" fillId="0" borderId="51" xfId="1" applyFont="1" applyBorder="1" applyAlignment="1">
      <alignment vertical="center"/>
    </xf>
    <xf numFmtId="44" fontId="3" fillId="0" borderId="51" xfId="1" applyFont="1" applyBorder="1" applyAlignment="1">
      <alignment vertical="center" wrapText="1"/>
    </xf>
    <xf numFmtId="44" fontId="3" fillId="0" borderId="51" xfId="1" applyFont="1" applyFill="1" applyBorder="1" applyAlignment="1">
      <alignment vertical="center"/>
    </xf>
    <xf numFmtId="9" fontId="3" fillId="0" borderId="51" xfId="0" applyNumberFormat="1" applyFont="1" applyBorder="1" applyAlignment="1">
      <alignment vertical="center" wrapText="1"/>
    </xf>
    <xf numFmtId="44" fontId="8" fillId="2" borderId="51" xfId="1" applyFont="1" applyFill="1" applyBorder="1" applyAlignment="1">
      <alignment vertical="center"/>
    </xf>
    <xf numFmtId="10" fontId="3" fillId="0" borderId="51" xfId="0" applyNumberFormat="1" applyFont="1" applyBorder="1" applyAlignment="1">
      <alignment vertical="center" wrapText="1"/>
    </xf>
    <xf numFmtId="44" fontId="8" fillId="2" borderId="51" xfId="1" applyFont="1" applyFill="1" applyBorder="1" applyAlignment="1">
      <alignment vertical="center" wrapText="1"/>
    </xf>
    <xf numFmtId="10" fontId="3" fillId="0" borderId="61" xfId="0" applyNumberFormat="1" applyFont="1" applyBorder="1" applyAlignment="1">
      <alignment vertical="center"/>
    </xf>
    <xf numFmtId="164" fontId="8" fillId="4" borderId="84" xfId="0" applyNumberFormat="1" applyFont="1" applyFill="1" applyBorder="1" applyAlignment="1">
      <alignment horizontal="center" vertical="center"/>
    </xf>
    <xf numFmtId="168" fontId="3" fillId="0" borderId="51" xfId="1" applyNumberFormat="1" applyFont="1" applyBorder="1" applyAlignment="1">
      <alignment vertical="center"/>
    </xf>
    <xf numFmtId="44" fontId="3" fillId="0" borderId="57" xfId="1" applyFont="1" applyBorder="1" applyAlignment="1">
      <alignment vertical="center"/>
    </xf>
    <xf numFmtId="44" fontId="0" fillId="2" borderId="1" xfId="1" applyFont="1" applyFill="1" applyBorder="1"/>
    <xf numFmtId="0" fontId="8" fillId="0" borderId="91" xfId="0" applyFont="1" applyBorder="1" applyAlignment="1">
      <alignment horizontal="right" vertical="center"/>
    </xf>
    <xf numFmtId="44" fontId="3" fillId="0" borderId="92" xfId="1" applyFont="1" applyBorder="1" applyAlignment="1">
      <alignment vertical="center"/>
    </xf>
    <xf numFmtId="0" fontId="8" fillId="0" borderId="93" xfId="0" applyFont="1" applyBorder="1" applyAlignment="1">
      <alignment horizontal="right" vertical="center"/>
    </xf>
    <xf numFmtId="0" fontId="20" fillId="0" borderId="22" xfId="0" applyFont="1" applyBorder="1" applyAlignment="1">
      <alignment horizontal="right" vertical="center"/>
    </xf>
    <xf numFmtId="0" fontId="20" fillId="0" borderId="23" xfId="0" applyFont="1" applyBorder="1" applyAlignment="1">
      <alignment vertical="center"/>
    </xf>
    <xf numFmtId="164" fontId="21" fillId="0" borderId="50" xfId="0" applyNumberFormat="1" applyFont="1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44" fontId="3" fillId="2" borderId="25" xfId="1" applyFont="1" applyFill="1" applyBorder="1" applyAlignment="1">
      <alignment vertical="center" wrapText="1"/>
    </xf>
    <xf numFmtId="44" fontId="3" fillId="2" borderId="51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6" xfId="0" applyFont="1" applyBorder="1"/>
    <xf numFmtId="0" fontId="0" fillId="0" borderId="0" xfId="0" applyAlignment="1">
      <alignment horizontal="center"/>
    </xf>
    <xf numFmtId="164" fontId="8" fillId="4" borderId="13" xfId="0" applyNumberFormat="1" applyFont="1" applyFill="1" applyBorder="1" applyAlignment="1">
      <alignment horizontal="center" vertical="center"/>
    </xf>
    <xf numFmtId="164" fontId="7" fillId="3" borderId="46" xfId="0" applyNumberFormat="1" applyFont="1" applyFill="1" applyBorder="1" applyAlignment="1">
      <alignment horizontal="center" vertical="center"/>
    </xf>
    <xf numFmtId="164" fontId="7" fillId="3" borderId="10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56" xfId="0" applyFont="1" applyFill="1" applyBorder="1" applyAlignment="1">
      <alignment horizontal="right" vertical="center"/>
    </xf>
    <xf numFmtId="0" fontId="8" fillId="2" borderId="57" xfId="0" applyFont="1" applyFill="1" applyBorder="1" applyAlignment="1">
      <alignment horizontal="right" vertical="center"/>
    </xf>
    <xf numFmtId="0" fontId="8" fillId="2" borderId="59" xfId="0" applyFont="1" applyFill="1" applyBorder="1" applyAlignment="1">
      <alignment horizontal="right" vertical="center"/>
    </xf>
    <xf numFmtId="0" fontId="8" fillId="2" borderId="60" xfId="0" applyFont="1" applyFill="1" applyBorder="1" applyAlignment="1">
      <alignment horizontal="right" vertical="center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0</xdr:row>
      <xdr:rowOff>86785</xdr:rowOff>
    </xdr:from>
    <xdr:to>
      <xdr:col>4</xdr:col>
      <xdr:colOff>389039</xdr:colOff>
      <xdr:row>2</xdr:row>
      <xdr:rowOff>199216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2DA4F8F3-07F5-556E-5194-7B7FF046878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86785"/>
          <a:ext cx="2327905" cy="622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1008529</xdr:colOff>
      <xdr:row>0</xdr:row>
      <xdr:rowOff>0</xdr:rowOff>
    </xdr:from>
    <xdr:to>
      <xdr:col>14</xdr:col>
      <xdr:colOff>1019736</xdr:colOff>
      <xdr:row>6</xdr:row>
      <xdr:rowOff>12081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7E277D1F-D344-A913-5A7A-3F904572D0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5141"/>
        <a:stretch>
          <a:fillRect/>
        </a:stretch>
      </xdr:blipFill>
      <xdr:spPr>
        <a:xfrm>
          <a:off x="15824743" y="0"/>
          <a:ext cx="1184768" cy="12638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</xdr:colOff>
      <xdr:row>0</xdr:row>
      <xdr:rowOff>28996</xdr:rowOff>
    </xdr:from>
    <xdr:to>
      <xdr:col>2</xdr:col>
      <xdr:colOff>1561477</xdr:colOff>
      <xdr:row>3</xdr:row>
      <xdr:rowOff>114300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29E2DC04-77DB-BF85-BC09-395472555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520" y="28996"/>
          <a:ext cx="1988197" cy="527264"/>
        </a:xfrm>
        <a:prstGeom prst="rect">
          <a:avLst/>
        </a:prstGeom>
      </xdr:spPr>
    </xdr:pic>
    <xdr:clientData/>
  </xdr:twoCellAnchor>
  <xdr:twoCellAnchor editAs="oneCell">
    <xdr:from>
      <xdr:col>7</xdr:col>
      <xdr:colOff>166254</xdr:colOff>
      <xdr:row>0</xdr:row>
      <xdr:rowOff>24938</xdr:rowOff>
    </xdr:from>
    <xdr:to>
      <xdr:col>7</xdr:col>
      <xdr:colOff>1046795</xdr:colOff>
      <xdr:row>6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2A46A612-1BA2-428F-8116-A40768EBAC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5141"/>
        <a:stretch>
          <a:fillRect/>
        </a:stretch>
      </xdr:blipFill>
      <xdr:spPr>
        <a:xfrm>
          <a:off x="8736676" y="24938"/>
          <a:ext cx="880541" cy="9393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0</xdr:row>
      <xdr:rowOff>86785</xdr:rowOff>
    </xdr:from>
    <xdr:to>
      <xdr:col>4</xdr:col>
      <xdr:colOff>336177</xdr:colOff>
      <xdr:row>2</xdr:row>
      <xdr:rowOff>139507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93E299D-4FB7-41F2-928E-0220882783F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315" y="86785"/>
          <a:ext cx="2102597" cy="5681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44824</xdr:colOff>
      <xdr:row>0</xdr:row>
      <xdr:rowOff>73366</xdr:rowOff>
    </xdr:from>
    <xdr:to>
      <xdr:col>8</xdr:col>
      <xdr:colOff>829235</xdr:colOff>
      <xdr:row>4</xdr:row>
      <xdr:rowOff>146552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08C3FF6-03C5-4D7E-B065-A8C6C6861B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5141"/>
        <a:stretch>
          <a:fillRect/>
        </a:stretch>
      </xdr:blipFill>
      <xdr:spPr>
        <a:xfrm>
          <a:off x="8942295" y="73366"/>
          <a:ext cx="784411" cy="9584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0</xdr:row>
      <xdr:rowOff>86785</xdr:rowOff>
    </xdr:from>
    <xdr:to>
      <xdr:col>4</xdr:col>
      <xdr:colOff>336177</xdr:colOff>
      <xdr:row>2</xdr:row>
      <xdr:rowOff>139507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BF05BFFD-CA63-4334-9F6B-4A590EE456D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875" y="86785"/>
          <a:ext cx="2091952" cy="567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44824</xdr:colOff>
      <xdr:row>0</xdr:row>
      <xdr:rowOff>0</xdr:rowOff>
    </xdr:from>
    <xdr:to>
      <xdr:col>7</xdr:col>
      <xdr:colOff>924725</xdr:colOff>
      <xdr:row>4</xdr:row>
      <xdr:rowOff>146552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41E26D50-620A-40F3-A3D7-8E98639BAB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5141"/>
        <a:stretch>
          <a:fillRect/>
        </a:stretch>
      </xdr:blipFill>
      <xdr:spPr>
        <a:xfrm>
          <a:off x="9042129" y="0"/>
          <a:ext cx="879901" cy="9973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SANTA%20TEREZA\CONTEN&#199;&#195;O\enrrocamento\OR&#199;AMENTO\PLANILHA%20M&#218;LTIPLA%20V3.0_ENRROC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ETTARE\Projetos\Pref.%20Sta%20Tereza\Pav_Graciema%20Alta\graciema_alta_r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ana\Desktop\Progettare\Munic&#237;pio%20de%20Veran&#243;polis\25.%20Or&#231;amento%20Pavilh&#245;es\Or&#231;amento\Atualizado\OR&#199;AMENTO_rev03_Etapa0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THI\OneDrive\Documentos\PROGETTARE\Projetos\Prefeitura%20de%20Santa%20Tereza\CASA%20MORTU&#193;RIA\SINAPI%20OUT2023\PLANILHA%20M&#218;LTIPLA%20V3.0.5-CAPELA%20MORTU&#193;RIA_r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ana\Desktop\Progettare\Munic&#237;pio%20de%20Veran&#243;polis\25.%20Or&#231;amento%20Pavilh&#245;es\Or&#231;amento\Atualizado\OR&#199;AMENTO_rev03%20etapa%202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ef.%20Veran&#243;polis\19.%20Ponte%20Santo%20Isidoro\6.%20Memorial%20e%20or&#231;amento\or&#231;am_junho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"/>
    </sheetNames>
    <sheetDataSet>
      <sheetData sheetId="0">
        <row r="3">
          <cell r="O3">
            <v>1</v>
          </cell>
        </row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>
        <row r="3">
          <cell r="AV3" t="str">
            <v>%CT</v>
          </cell>
        </row>
        <row r="4">
          <cell r="AV4" t="str">
            <v>°C</v>
          </cell>
        </row>
        <row r="5">
          <cell r="AV5" t="str">
            <v>°F</v>
          </cell>
        </row>
        <row r="6">
          <cell r="AV6" t="str">
            <v>100M</v>
          </cell>
        </row>
        <row r="7">
          <cell r="AV7" t="str">
            <v>18L</v>
          </cell>
        </row>
        <row r="8"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AV16" t="str">
            <v>AM</v>
          </cell>
        </row>
        <row r="17">
          <cell r="AV17" t="str">
            <v>AM0/4ML</v>
          </cell>
        </row>
        <row r="18">
          <cell r="AV18" t="str">
            <v>AM0/5ML</v>
          </cell>
        </row>
        <row r="19"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AV22" t="str">
            <v>AM2/5ML</v>
          </cell>
        </row>
        <row r="23">
          <cell r="AV23" t="str">
            <v>AM2ML</v>
          </cell>
        </row>
        <row r="24">
          <cell r="AV24" t="str">
            <v>AM3ML</v>
          </cell>
        </row>
        <row r="25"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/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>
        <row r="4">
          <cell r="J4" t="str">
            <v>BM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id="1" name="Tabela1" displayName="Tabela1" ref="A1:E62" totalsRowShown="0">
  <autoFilter ref="A1:E62"/>
  <tableColumns count="5">
    <tableColumn id="1" name="Coluna1"/>
    <tableColumn id="2" name="diâmetro"/>
    <tableColumn id="3" name="massa (kg)"/>
    <tableColumn id="4" name="local"/>
    <tableColumn id="5" name="Coluna5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77"/>
  <sheetViews>
    <sheetView tabSelected="1" zoomScale="85" zoomScaleNormal="85" workbookViewId="0">
      <selection activeCell="E26" sqref="E26"/>
    </sheetView>
  </sheetViews>
  <sheetFormatPr defaultColWidth="14.44140625" defaultRowHeight="14.4" x14ac:dyDescent="0.3"/>
  <cols>
    <col min="1" max="1" width="4.6640625" customWidth="1"/>
    <col min="2" max="2" width="7.5546875" style="52" customWidth="1"/>
    <col min="3" max="3" width="11.88671875" customWidth="1"/>
    <col min="4" max="4" width="10.6640625" style="11" customWidth="1"/>
    <col min="5" max="5" width="65.44140625" customWidth="1"/>
    <col min="6" max="6" width="9.33203125" customWidth="1"/>
    <col min="7" max="7" width="10.33203125" customWidth="1"/>
    <col min="8" max="8" width="13.5546875" bestFit="1" customWidth="1"/>
    <col min="9" max="9" width="9.33203125" customWidth="1"/>
    <col min="10" max="10" width="13.6640625" bestFit="1" customWidth="1"/>
    <col min="11" max="11" width="12.88671875" customWidth="1"/>
    <col min="12" max="12" width="13.5546875" customWidth="1"/>
    <col min="13" max="13" width="14.88671875" customWidth="1"/>
    <col min="14" max="14" width="15.6640625" customWidth="1"/>
    <col min="15" max="15" width="17" customWidth="1"/>
    <col min="16" max="16" width="8.6640625" customWidth="1"/>
    <col min="17" max="17" width="22.33203125" customWidth="1"/>
    <col min="18" max="30" width="8.6640625" customWidth="1"/>
  </cols>
  <sheetData>
    <row r="1" spans="1:30" ht="21" x14ac:dyDescent="0.3">
      <c r="A1" s="1"/>
      <c r="B1" s="249" t="s">
        <v>135</v>
      </c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9.5" customHeight="1" x14ac:dyDescent="0.3">
      <c r="A2" s="1"/>
      <c r="B2" s="71"/>
      <c r="C2" s="15"/>
      <c r="D2" s="252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4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21" customHeight="1" x14ac:dyDescent="0.3">
      <c r="A3" s="1"/>
      <c r="B3" s="259" t="s">
        <v>136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7.5" customHeight="1" x14ac:dyDescent="0.3">
      <c r="A4" s="1"/>
      <c r="B4" s="259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3.65" customHeight="1" x14ac:dyDescent="0.3">
      <c r="A5" s="1"/>
      <c r="B5" s="71"/>
      <c r="C5" s="15"/>
      <c r="D5" s="21"/>
      <c r="E5" s="21"/>
      <c r="F5" s="21"/>
      <c r="G5" s="22"/>
      <c r="H5" s="21"/>
      <c r="I5" s="21"/>
      <c r="J5" s="21"/>
      <c r="K5" s="21"/>
      <c r="L5" s="21"/>
      <c r="M5" s="21"/>
      <c r="O5" s="20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8" x14ac:dyDescent="0.3">
      <c r="A6" s="1"/>
      <c r="B6" s="71"/>
      <c r="C6" s="15"/>
      <c r="D6" s="21"/>
      <c r="E6" s="15"/>
      <c r="F6" s="21"/>
      <c r="G6" s="22" t="s">
        <v>137</v>
      </c>
      <c r="H6" s="21"/>
      <c r="I6" s="21"/>
      <c r="J6" s="21"/>
      <c r="K6" s="21"/>
      <c r="L6" s="21"/>
      <c r="M6" s="21"/>
      <c r="N6" s="21"/>
      <c r="O6" s="20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3">
      <c r="A7" s="1"/>
      <c r="B7" s="71"/>
      <c r="C7" s="15"/>
      <c r="D7" s="15"/>
      <c r="E7" s="15"/>
      <c r="F7" s="15"/>
      <c r="G7" s="14" t="s">
        <v>138</v>
      </c>
      <c r="H7" s="23"/>
      <c r="I7" s="14"/>
      <c r="J7" s="23"/>
      <c r="K7" s="23"/>
      <c r="L7" s="23"/>
      <c r="M7" s="23"/>
      <c r="N7" s="23"/>
      <c r="O7" s="24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5.6" x14ac:dyDescent="0.3">
      <c r="A8" s="1"/>
      <c r="B8" s="71"/>
      <c r="C8" s="15"/>
      <c r="D8" s="15"/>
      <c r="E8" s="10"/>
      <c r="F8" s="15"/>
      <c r="G8" s="9"/>
      <c r="H8" s="9"/>
      <c r="I8" s="9"/>
      <c r="J8" s="9"/>
      <c r="K8" s="9"/>
      <c r="L8" s="9"/>
      <c r="M8" s="257" t="s">
        <v>26</v>
      </c>
      <c r="N8" s="258"/>
      <c r="O8" s="73">
        <f>O120</f>
        <v>115623.93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9" customHeight="1" thickBot="1" x14ac:dyDescent="0.35">
      <c r="A9" s="1"/>
      <c r="B9" s="71"/>
      <c r="C9" s="15"/>
      <c r="D9" s="15"/>
      <c r="E9" s="10"/>
      <c r="F9" s="15"/>
      <c r="G9" s="14"/>
      <c r="H9" s="23"/>
      <c r="I9" s="14"/>
      <c r="J9" s="23"/>
      <c r="K9" s="23"/>
      <c r="L9" s="23"/>
      <c r="M9" s="23"/>
      <c r="N9" s="23"/>
      <c r="O9" s="2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58.2" thickBot="1" x14ac:dyDescent="0.35">
      <c r="A10" s="6"/>
      <c r="B10" s="25" t="s">
        <v>0</v>
      </c>
      <c r="C10" s="26" t="s">
        <v>1</v>
      </c>
      <c r="D10" s="26" t="s">
        <v>2</v>
      </c>
      <c r="E10" s="26" t="s">
        <v>3</v>
      </c>
      <c r="F10" s="26" t="s">
        <v>4</v>
      </c>
      <c r="G10" s="27" t="s">
        <v>5</v>
      </c>
      <c r="H10" s="28" t="s">
        <v>118</v>
      </c>
      <c r="I10" s="58" t="s">
        <v>21</v>
      </c>
      <c r="J10" s="69" t="s">
        <v>134</v>
      </c>
      <c r="K10" s="53" t="s">
        <v>22</v>
      </c>
      <c r="L10" s="70" t="s">
        <v>23</v>
      </c>
      <c r="M10" s="59" t="s">
        <v>24</v>
      </c>
      <c r="N10" s="53" t="s">
        <v>25</v>
      </c>
      <c r="O10" s="29" t="s">
        <v>27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x14ac:dyDescent="0.3">
      <c r="A11" s="1"/>
      <c r="B11" s="123"/>
      <c r="C11" s="124"/>
      <c r="D11" s="124"/>
      <c r="E11" s="125"/>
      <c r="F11" s="124"/>
      <c r="G11" s="126"/>
      <c r="H11" s="127"/>
      <c r="I11" s="128"/>
      <c r="J11" s="63"/>
      <c r="K11" s="54"/>
      <c r="L11" s="64"/>
      <c r="M11" s="60"/>
      <c r="N11" s="54"/>
      <c r="O11" s="3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3">
      <c r="A12" s="7"/>
      <c r="B12" s="129" t="s">
        <v>28</v>
      </c>
      <c r="C12" s="130"/>
      <c r="D12" s="130"/>
      <c r="E12" s="131" t="s">
        <v>380</v>
      </c>
      <c r="F12" s="130"/>
      <c r="G12" s="132"/>
      <c r="H12" s="133"/>
      <c r="I12" s="134"/>
      <c r="J12" s="65"/>
      <c r="K12" s="55"/>
      <c r="L12" s="66"/>
      <c r="M12" s="88"/>
      <c r="N12" s="89" t="s">
        <v>6</v>
      </c>
      <c r="O12" s="90">
        <f>O13</f>
        <v>1584.13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 x14ac:dyDescent="0.3">
      <c r="A13" s="7"/>
      <c r="B13" s="135" t="s">
        <v>11</v>
      </c>
      <c r="C13" s="136" t="s">
        <v>19</v>
      </c>
      <c r="D13" s="136">
        <v>11</v>
      </c>
      <c r="E13" s="137" t="s">
        <v>139</v>
      </c>
      <c r="F13" s="136" t="s">
        <v>119</v>
      </c>
      <c r="G13" s="201">
        <v>1</v>
      </c>
      <c r="H13" s="138">
        <v>1310.82</v>
      </c>
      <c r="I13" s="139">
        <v>0.20849999999999999</v>
      </c>
      <c r="J13" s="117">
        <f t="shared" ref="J13" si="0">ROUND(H13*(1+I13),2)</f>
        <v>1584.13</v>
      </c>
      <c r="K13" s="118">
        <f t="shared" ref="K13" si="1">ROUND(J13*0.3,2)</f>
        <v>475.24</v>
      </c>
      <c r="L13" s="119">
        <f t="shared" ref="L13" si="2">J13-K13</f>
        <v>1108.8900000000001</v>
      </c>
      <c r="M13" s="120">
        <f t="shared" ref="M13" si="3">ROUND(K13*G13,2)</f>
        <v>475.24</v>
      </c>
      <c r="N13" s="121">
        <f t="shared" ref="N13" si="4">O13-M13</f>
        <v>1108.8900000000001</v>
      </c>
      <c r="O13" s="122">
        <f t="shared" ref="O13" si="5">ROUND(G13*J13,2)</f>
        <v>1584.13</v>
      </c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s="32" customFormat="1" x14ac:dyDescent="0.3">
      <c r="A14" s="5"/>
      <c r="B14" s="140"/>
      <c r="C14" s="141"/>
      <c r="D14" s="141"/>
      <c r="E14" s="142"/>
      <c r="F14" s="141"/>
      <c r="G14" s="143"/>
      <c r="H14" s="144"/>
      <c r="I14" s="145"/>
      <c r="J14" s="67"/>
      <c r="K14" s="56"/>
      <c r="L14" s="68"/>
      <c r="M14" s="61"/>
      <c r="N14" s="56"/>
      <c r="O14" s="31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0" x14ac:dyDescent="0.3">
      <c r="A15" s="7"/>
      <c r="B15" s="129" t="s">
        <v>29</v>
      </c>
      <c r="C15" s="130"/>
      <c r="D15" s="130"/>
      <c r="E15" s="131" t="s">
        <v>120</v>
      </c>
      <c r="F15" s="130"/>
      <c r="G15" s="132"/>
      <c r="H15" s="133"/>
      <c r="I15" s="134"/>
      <c r="J15" s="65"/>
      <c r="K15" s="55"/>
      <c r="L15" s="66"/>
      <c r="M15" s="88"/>
      <c r="N15" s="89" t="s">
        <v>6</v>
      </c>
      <c r="O15" s="90">
        <f>O16</f>
        <v>2522.0300000000002</v>
      </c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ht="28.8" x14ac:dyDescent="0.3">
      <c r="A16" s="7"/>
      <c r="B16" s="135" t="s">
        <v>12</v>
      </c>
      <c r="C16" s="136" t="s">
        <v>7</v>
      </c>
      <c r="D16" s="136">
        <v>103689</v>
      </c>
      <c r="E16" s="137" t="s">
        <v>121</v>
      </c>
      <c r="F16" s="136" t="s">
        <v>15</v>
      </c>
      <c r="G16" s="201">
        <v>4.5</v>
      </c>
      <c r="H16" s="138">
        <v>463.76</v>
      </c>
      <c r="I16" s="139">
        <v>0.20849999999999999</v>
      </c>
      <c r="J16" s="117">
        <f t="shared" ref="J16" si="6">ROUND(H16*(1+I16),2)</f>
        <v>560.45000000000005</v>
      </c>
      <c r="K16" s="118">
        <f t="shared" ref="K16" si="7">ROUND(J16*0.3,2)</f>
        <v>168.14</v>
      </c>
      <c r="L16" s="119">
        <f t="shared" ref="L16" si="8">J16-K16</f>
        <v>392.31000000000006</v>
      </c>
      <c r="M16" s="120">
        <f t="shared" ref="M16" si="9">ROUND(K16*G16,2)</f>
        <v>756.63</v>
      </c>
      <c r="N16" s="121">
        <f t="shared" ref="N16" si="10">O16-M16</f>
        <v>1765.4</v>
      </c>
      <c r="O16" s="122">
        <f t="shared" ref="O16" si="11">ROUND(G16*J16,2)</f>
        <v>2522.0300000000002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0" s="32" customFormat="1" x14ac:dyDescent="0.3">
      <c r="A17" s="5"/>
      <c r="B17" s="140"/>
      <c r="C17" s="141"/>
      <c r="D17" s="141"/>
      <c r="E17" s="142"/>
      <c r="F17" s="141"/>
      <c r="G17" s="143"/>
      <c r="H17" s="144"/>
      <c r="I17" s="145"/>
      <c r="J17" s="67"/>
      <c r="K17" s="56"/>
      <c r="L17" s="68"/>
      <c r="M17" s="61"/>
      <c r="N17" s="56"/>
      <c r="O17" s="31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x14ac:dyDescent="0.3">
      <c r="A18" s="7"/>
      <c r="B18" s="129" t="s">
        <v>30</v>
      </c>
      <c r="C18" s="130"/>
      <c r="D18" s="130"/>
      <c r="E18" s="131" t="s">
        <v>140</v>
      </c>
      <c r="F18" s="130"/>
      <c r="G18" s="132"/>
      <c r="H18" s="133"/>
      <c r="I18" s="134"/>
      <c r="J18" s="65"/>
      <c r="K18" s="55"/>
      <c r="L18" s="66"/>
      <c r="M18" s="88"/>
      <c r="N18" s="89" t="s">
        <v>6</v>
      </c>
      <c r="O18" s="90">
        <f>O19+O43+O55</f>
        <v>13673.719999999998</v>
      </c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</row>
    <row r="19" spans="1:30" x14ac:dyDescent="0.3">
      <c r="A19" s="7"/>
      <c r="B19" s="197" t="s">
        <v>13</v>
      </c>
      <c r="C19" s="149"/>
      <c r="D19" s="149"/>
      <c r="E19" s="186" t="s">
        <v>142</v>
      </c>
      <c r="F19" s="149" t="s">
        <v>141</v>
      </c>
      <c r="G19" s="150"/>
      <c r="H19" s="151"/>
      <c r="I19" s="152"/>
      <c r="J19" s="110"/>
      <c r="K19" s="111"/>
      <c r="L19" s="112"/>
      <c r="M19" s="202"/>
      <c r="N19" s="203" t="s">
        <v>6</v>
      </c>
      <c r="O19" s="204">
        <f>SUM(O20:O41)</f>
        <v>10582.339999999997</v>
      </c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</row>
    <row r="20" spans="1:30" ht="28.8" x14ac:dyDescent="0.3">
      <c r="A20" s="7"/>
      <c r="B20" s="135" t="s">
        <v>233</v>
      </c>
      <c r="C20" s="136" t="s">
        <v>7</v>
      </c>
      <c r="D20" s="136" t="s">
        <v>143</v>
      </c>
      <c r="E20" s="199" t="s">
        <v>303</v>
      </c>
      <c r="F20" s="136" t="s">
        <v>20</v>
      </c>
      <c r="G20" s="201">
        <v>1</v>
      </c>
      <c r="H20" s="138">
        <v>81.63</v>
      </c>
      <c r="I20" s="139">
        <v>0.20849999999999999</v>
      </c>
      <c r="J20" s="117">
        <f t="shared" ref="J20" si="12">ROUND(H20*(1+I20),2)</f>
        <v>98.65</v>
      </c>
      <c r="K20" s="118">
        <f t="shared" ref="K20" si="13">ROUND(J20*0.3,2)</f>
        <v>29.6</v>
      </c>
      <c r="L20" s="119">
        <f t="shared" ref="L20" si="14">J20-K20</f>
        <v>69.050000000000011</v>
      </c>
      <c r="M20" s="207">
        <f t="shared" ref="M20" si="15">ROUND(K20*G20,2)</f>
        <v>29.6</v>
      </c>
      <c r="N20" s="207">
        <f t="shared" ref="N20" si="16">O20-M20</f>
        <v>69.050000000000011</v>
      </c>
      <c r="O20" s="208">
        <f t="shared" ref="O20" si="17">ROUND(G20*J20,2)</f>
        <v>98.65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1:30" s="32" customFormat="1" x14ac:dyDescent="0.3">
      <c r="A21" s="5"/>
      <c r="B21" s="135" t="s">
        <v>234</v>
      </c>
      <c r="C21" s="141" t="s">
        <v>19</v>
      </c>
      <c r="D21" s="141" t="s">
        <v>144</v>
      </c>
      <c r="E21" s="200" t="s">
        <v>163</v>
      </c>
      <c r="F21" s="141" t="s">
        <v>16</v>
      </c>
      <c r="G21" s="143">
        <v>20.6</v>
      </c>
      <c r="H21" s="144">
        <v>134.79</v>
      </c>
      <c r="I21" s="139">
        <v>0.20849999999999999</v>
      </c>
      <c r="J21" s="117">
        <f t="shared" ref="J21:J23" si="18">ROUND(H21*(1+I21),2)</f>
        <v>162.88999999999999</v>
      </c>
      <c r="K21" s="118">
        <f t="shared" ref="K21:K23" si="19">ROUND(J21*0.3,2)</f>
        <v>48.87</v>
      </c>
      <c r="L21" s="119">
        <f t="shared" ref="L21:L23" si="20">J21-K21</f>
        <v>114.01999999999998</v>
      </c>
      <c r="M21" s="207">
        <f t="shared" ref="M21:M23" si="21">ROUND(K21*G21,2)</f>
        <v>1006.72</v>
      </c>
      <c r="N21" s="207">
        <f t="shared" ref="N21:N23" si="22">O21-M21</f>
        <v>2348.8100000000004</v>
      </c>
      <c r="O21" s="208">
        <f t="shared" ref="O21:O23" si="23">ROUND(G21*J21,2)</f>
        <v>3355.53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ht="28.8" x14ac:dyDescent="0.3">
      <c r="A22" s="7"/>
      <c r="B22" s="135" t="s">
        <v>235</v>
      </c>
      <c r="C22" s="136" t="s">
        <v>14</v>
      </c>
      <c r="D22" s="136" t="s">
        <v>145</v>
      </c>
      <c r="E22" s="200" t="s">
        <v>354</v>
      </c>
      <c r="F22" s="136" t="s">
        <v>20</v>
      </c>
      <c r="G22" s="201">
        <v>1</v>
      </c>
      <c r="H22" s="138">
        <v>300</v>
      </c>
      <c r="I22" s="139">
        <v>0.20849999999999999</v>
      </c>
      <c r="J22" s="117">
        <f t="shared" si="18"/>
        <v>362.55</v>
      </c>
      <c r="K22" s="118">
        <f t="shared" si="19"/>
        <v>108.77</v>
      </c>
      <c r="L22" s="119">
        <f t="shared" si="20"/>
        <v>253.78000000000003</v>
      </c>
      <c r="M22" s="207">
        <f t="shared" si="21"/>
        <v>108.77</v>
      </c>
      <c r="N22" s="207">
        <f t="shared" si="22"/>
        <v>253.78000000000003</v>
      </c>
      <c r="O22" s="208">
        <f t="shared" si="23"/>
        <v>362.55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</row>
    <row r="23" spans="1:30" s="32" customFormat="1" ht="28.8" x14ac:dyDescent="0.3">
      <c r="A23" s="5"/>
      <c r="B23" s="135" t="s">
        <v>236</v>
      </c>
      <c r="C23" s="141" t="s">
        <v>7</v>
      </c>
      <c r="D23" s="141" t="s">
        <v>146</v>
      </c>
      <c r="E23" s="200" t="s">
        <v>304</v>
      </c>
      <c r="F23" s="141" t="s">
        <v>15</v>
      </c>
      <c r="G23" s="143">
        <v>4</v>
      </c>
      <c r="H23" s="144">
        <v>3.75</v>
      </c>
      <c r="I23" s="139">
        <v>0.20849999999999999</v>
      </c>
      <c r="J23" s="117">
        <f t="shared" si="18"/>
        <v>4.53</v>
      </c>
      <c r="K23" s="118">
        <f t="shared" si="19"/>
        <v>1.36</v>
      </c>
      <c r="L23" s="119">
        <f t="shared" si="20"/>
        <v>3.17</v>
      </c>
      <c r="M23" s="207">
        <f t="shared" si="21"/>
        <v>5.44</v>
      </c>
      <c r="N23" s="207">
        <f t="shared" si="22"/>
        <v>12.68</v>
      </c>
      <c r="O23" s="208">
        <f t="shared" si="23"/>
        <v>18.12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 s="32" customFormat="1" ht="57.6" x14ac:dyDescent="0.3">
      <c r="A24" s="5"/>
      <c r="B24" s="135" t="s">
        <v>237</v>
      </c>
      <c r="C24" s="141" t="s">
        <v>7</v>
      </c>
      <c r="D24" s="141" t="s">
        <v>147</v>
      </c>
      <c r="E24" s="199" t="s">
        <v>355</v>
      </c>
      <c r="F24" s="141" t="s">
        <v>320</v>
      </c>
      <c r="G24" s="143">
        <v>2</v>
      </c>
      <c r="H24" s="144">
        <v>139.86000000000001</v>
      </c>
      <c r="I24" s="146">
        <v>0.20849999999999999</v>
      </c>
      <c r="J24" s="67">
        <f t="shared" ref="J24:J28" si="24">ROUND(H24*(1+I24),2)</f>
        <v>169.02</v>
      </c>
      <c r="K24" s="56">
        <f t="shared" ref="K24:K28" si="25">ROUND(J24*0.3,2)</f>
        <v>50.71</v>
      </c>
      <c r="L24" s="68">
        <f t="shared" ref="L24:L28" si="26">J24-K24</f>
        <v>118.31</v>
      </c>
      <c r="M24" s="209">
        <f t="shared" ref="M24:M28" si="27">ROUND(K24*G24,2)</f>
        <v>101.42</v>
      </c>
      <c r="N24" s="209">
        <f t="shared" ref="N24:N28" si="28">O24-M24</f>
        <v>236.62</v>
      </c>
      <c r="O24" s="209">
        <f t="shared" ref="O24:O28" si="29">ROUND(G24*J24,2)</f>
        <v>338.04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s="32" customFormat="1" ht="28.8" x14ac:dyDescent="0.3">
      <c r="A25" s="5"/>
      <c r="B25" s="135" t="s">
        <v>238</v>
      </c>
      <c r="C25" s="141" t="s">
        <v>7</v>
      </c>
      <c r="D25" s="141" t="s">
        <v>148</v>
      </c>
      <c r="E25" s="199" t="s">
        <v>305</v>
      </c>
      <c r="F25" s="141" t="s">
        <v>321</v>
      </c>
      <c r="G25" s="143">
        <v>0.4</v>
      </c>
      <c r="H25" s="144">
        <v>181.09</v>
      </c>
      <c r="I25" s="146">
        <v>0.20849999999999999</v>
      </c>
      <c r="J25" s="67">
        <f t="shared" si="24"/>
        <v>218.85</v>
      </c>
      <c r="K25" s="56">
        <f t="shared" si="25"/>
        <v>65.66</v>
      </c>
      <c r="L25" s="68">
        <f t="shared" si="26"/>
        <v>153.19</v>
      </c>
      <c r="M25" s="209">
        <f t="shared" si="27"/>
        <v>26.26</v>
      </c>
      <c r="N25" s="209">
        <f t="shared" si="28"/>
        <v>61.28</v>
      </c>
      <c r="O25" s="209">
        <f t="shared" si="29"/>
        <v>87.54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s="32" customFormat="1" ht="28.8" x14ac:dyDescent="0.3">
      <c r="A26" s="5"/>
      <c r="B26" s="135" t="s">
        <v>239</v>
      </c>
      <c r="C26" s="141" t="s">
        <v>7</v>
      </c>
      <c r="D26" s="141" t="s">
        <v>149</v>
      </c>
      <c r="E26" s="199" t="s">
        <v>306</v>
      </c>
      <c r="F26" s="141" t="s">
        <v>15</v>
      </c>
      <c r="G26" s="143">
        <v>4</v>
      </c>
      <c r="H26" s="144">
        <v>185.37</v>
      </c>
      <c r="I26" s="146">
        <v>0.20849999999999999</v>
      </c>
      <c r="J26" s="67">
        <f t="shared" si="24"/>
        <v>224.02</v>
      </c>
      <c r="K26" s="56">
        <f t="shared" si="25"/>
        <v>67.209999999999994</v>
      </c>
      <c r="L26" s="68">
        <f t="shared" si="26"/>
        <v>156.81</v>
      </c>
      <c r="M26" s="209">
        <f t="shared" si="27"/>
        <v>268.83999999999997</v>
      </c>
      <c r="N26" s="209">
        <f t="shared" si="28"/>
        <v>627.24</v>
      </c>
      <c r="O26" s="209">
        <f t="shared" si="29"/>
        <v>896.08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s="32" customFormat="1" ht="43.2" x14ac:dyDescent="0.3">
      <c r="A27" s="5"/>
      <c r="B27" s="135" t="s">
        <v>240</v>
      </c>
      <c r="C27" s="141" t="s">
        <v>7</v>
      </c>
      <c r="D27" s="141" t="s">
        <v>150</v>
      </c>
      <c r="E27" s="199" t="s">
        <v>307</v>
      </c>
      <c r="F27" s="141" t="s">
        <v>15</v>
      </c>
      <c r="G27" s="143">
        <v>10.09</v>
      </c>
      <c r="H27" s="144">
        <v>86.71</v>
      </c>
      <c r="I27" s="146">
        <v>0.20849999999999999</v>
      </c>
      <c r="J27" s="67">
        <f t="shared" si="24"/>
        <v>104.79</v>
      </c>
      <c r="K27" s="56">
        <f t="shared" si="25"/>
        <v>31.44</v>
      </c>
      <c r="L27" s="68">
        <f t="shared" si="26"/>
        <v>73.350000000000009</v>
      </c>
      <c r="M27" s="209">
        <f t="shared" si="27"/>
        <v>317.23</v>
      </c>
      <c r="N27" s="209">
        <f t="shared" si="28"/>
        <v>740.09999999999991</v>
      </c>
      <c r="O27" s="209">
        <f t="shared" si="29"/>
        <v>1057.33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s="32" customFormat="1" ht="28.8" x14ac:dyDescent="0.3">
      <c r="A28" s="5"/>
      <c r="B28" s="135" t="s">
        <v>241</v>
      </c>
      <c r="C28" s="141" t="s">
        <v>7</v>
      </c>
      <c r="D28" s="141" t="s">
        <v>151</v>
      </c>
      <c r="E28" s="199" t="s">
        <v>308</v>
      </c>
      <c r="F28" s="141" t="s">
        <v>15</v>
      </c>
      <c r="G28" s="143">
        <v>20.23</v>
      </c>
      <c r="H28" s="144">
        <v>5.38</v>
      </c>
      <c r="I28" s="146">
        <v>0.20849999999999999</v>
      </c>
      <c r="J28" s="67">
        <f t="shared" si="24"/>
        <v>6.5</v>
      </c>
      <c r="K28" s="56">
        <f t="shared" si="25"/>
        <v>1.95</v>
      </c>
      <c r="L28" s="68">
        <f t="shared" si="26"/>
        <v>4.55</v>
      </c>
      <c r="M28" s="209">
        <f t="shared" si="27"/>
        <v>39.450000000000003</v>
      </c>
      <c r="N28" s="209">
        <f t="shared" si="28"/>
        <v>92.05</v>
      </c>
      <c r="O28" s="209">
        <f t="shared" si="29"/>
        <v>131.5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s="32" customFormat="1" ht="43.2" x14ac:dyDescent="0.3">
      <c r="A29" s="5"/>
      <c r="B29" s="135" t="s">
        <v>242</v>
      </c>
      <c r="C29" s="141" t="s">
        <v>7</v>
      </c>
      <c r="D29" s="141" t="s">
        <v>152</v>
      </c>
      <c r="E29" s="200" t="s">
        <v>309</v>
      </c>
      <c r="F29" s="141" t="s">
        <v>15</v>
      </c>
      <c r="G29" s="143">
        <v>20.23</v>
      </c>
      <c r="H29" s="144">
        <v>46.53</v>
      </c>
      <c r="I29" s="146">
        <v>0.20849999999999999</v>
      </c>
      <c r="J29" s="67">
        <f t="shared" ref="J29:J30" si="30">ROUND(H29*(1+I29),2)</f>
        <v>56.23</v>
      </c>
      <c r="K29" s="56">
        <f t="shared" ref="K29:K30" si="31">ROUND(J29*0.3,2)</f>
        <v>16.87</v>
      </c>
      <c r="L29" s="68">
        <f t="shared" ref="L29:L30" si="32">J29-K29</f>
        <v>39.36</v>
      </c>
      <c r="M29" s="209">
        <f t="shared" ref="M29:M30" si="33">ROUND(K29*G29,2)</f>
        <v>341.28</v>
      </c>
      <c r="N29" s="209">
        <f t="shared" ref="N29:N30" si="34">O29-M29</f>
        <v>796.25</v>
      </c>
      <c r="O29" s="209">
        <f t="shared" ref="O29:O30" si="35">ROUND(G29*J29,2)</f>
        <v>1137.53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ht="28.8" x14ac:dyDescent="0.3">
      <c r="A30" s="7"/>
      <c r="B30" s="135" t="s">
        <v>243</v>
      </c>
      <c r="C30" s="136" t="s">
        <v>7</v>
      </c>
      <c r="D30" s="136" t="s">
        <v>153</v>
      </c>
      <c r="E30" s="200" t="s">
        <v>310</v>
      </c>
      <c r="F30" s="136" t="s">
        <v>15</v>
      </c>
      <c r="G30" s="43">
        <f>4.5*0.3</f>
        <v>1.3499999999999999</v>
      </c>
      <c r="H30" s="138">
        <v>138.93</v>
      </c>
      <c r="I30" s="146">
        <v>0.20849999999999999</v>
      </c>
      <c r="J30" s="67">
        <f t="shared" si="30"/>
        <v>167.9</v>
      </c>
      <c r="K30" s="56">
        <f t="shared" si="31"/>
        <v>50.37</v>
      </c>
      <c r="L30" s="68">
        <f t="shared" si="32"/>
        <v>117.53</v>
      </c>
      <c r="M30" s="209">
        <f t="shared" si="33"/>
        <v>68</v>
      </c>
      <c r="N30" s="209">
        <f t="shared" si="34"/>
        <v>158.66999999999999</v>
      </c>
      <c r="O30" s="209">
        <f t="shared" si="35"/>
        <v>226.67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ht="28.8" x14ac:dyDescent="0.3">
      <c r="A31" s="7"/>
      <c r="B31" s="135" t="s">
        <v>244</v>
      </c>
      <c r="C31" s="136" t="s">
        <v>7</v>
      </c>
      <c r="D31" s="136" t="s">
        <v>154</v>
      </c>
      <c r="E31" s="199" t="s">
        <v>311</v>
      </c>
      <c r="F31" s="136" t="s">
        <v>321</v>
      </c>
      <c r="G31" s="43">
        <f>ROUND(4.5*0.15*0.2,2)</f>
        <v>0.14000000000000001</v>
      </c>
      <c r="H31" s="138">
        <v>330.94</v>
      </c>
      <c r="I31" s="139">
        <v>0.20849999999999999</v>
      </c>
      <c r="J31" s="117">
        <f t="shared" ref="J31:J41" si="36">ROUND(H31*(1+I31),2)</f>
        <v>399.94</v>
      </c>
      <c r="K31" s="118">
        <f t="shared" ref="K31:K41" si="37">ROUND(J31*0.3,2)</f>
        <v>119.98</v>
      </c>
      <c r="L31" s="119">
        <f t="shared" ref="L31:L41" si="38">J31-K31</f>
        <v>279.95999999999998</v>
      </c>
      <c r="M31" s="207">
        <f t="shared" ref="M31:M41" si="39">ROUND(K31*G31,2)</f>
        <v>16.8</v>
      </c>
      <c r="N31" s="207">
        <f t="shared" ref="N31:N41" si="40">O31-M31</f>
        <v>39.19</v>
      </c>
      <c r="O31" s="208">
        <f t="shared" ref="O31:O41" si="41">ROUND(G31*J31,2)</f>
        <v>55.99</v>
      </c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</row>
    <row r="32" spans="1:30" ht="28.8" x14ac:dyDescent="0.3">
      <c r="A32" s="7"/>
      <c r="B32" s="135" t="s">
        <v>245</v>
      </c>
      <c r="C32" s="136" t="s">
        <v>7</v>
      </c>
      <c r="D32" s="136" t="s">
        <v>155</v>
      </c>
      <c r="E32" s="199" t="s">
        <v>312</v>
      </c>
      <c r="F32" s="136" t="s">
        <v>321</v>
      </c>
      <c r="G32" s="43">
        <f>G31</f>
        <v>0.14000000000000001</v>
      </c>
      <c r="H32" s="138">
        <v>472.76</v>
      </c>
      <c r="I32" s="139">
        <v>0.20849999999999999</v>
      </c>
      <c r="J32" s="117">
        <f t="shared" si="36"/>
        <v>571.33000000000004</v>
      </c>
      <c r="K32" s="118">
        <f t="shared" si="37"/>
        <v>171.4</v>
      </c>
      <c r="L32" s="119">
        <f t="shared" si="38"/>
        <v>399.93000000000006</v>
      </c>
      <c r="M32" s="207">
        <f t="shared" si="39"/>
        <v>24</v>
      </c>
      <c r="N32" s="207">
        <f t="shared" si="40"/>
        <v>55.989999999999995</v>
      </c>
      <c r="O32" s="208">
        <f t="shared" si="41"/>
        <v>79.989999999999995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x14ac:dyDescent="0.3">
      <c r="A33" s="7"/>
      <c r="B33" s="135" t="s">
        <v>246</v>
      </c>
      <c r="C33" s="136" t="s">
        <v>7</v>
      </c>
      <c r="D33" s="136" t="s">
        <v>156</v>
      </c>
      <c r="E33" s="199" t="s">
        <v>313</v>
      </c>
      <c r="F33" s="136" t="s">
        <v>322</v>
      </c>
      <c r="G33" s="43">
        <f>4.5*0.15*0.2*80</f>
        <v>10.799999999999999</v>
      </c>
      <c r="H33" s="138">
        <v>10.46</v>
      </c>
      <c r="I33" s="139">
        <v>0.20849999999999999</v>
      </c>
      <c r="J33" s="117">
        <f t="shared" si="36"/>
        <v>12.64</v>
      </c>
      <c r="K33" s="118">
        <f t="shared" si="37"/>
        <v>3.79</v>
      </c>
      <c r="L33" s="119">
        <f t="shared" si="38"/>
        <v>8.8500000000000014</v>
      </c>
      <c r="M33" s="207">
        <f t="shared" si="39"/>
        <v>40.93</v>
      </c>
      <c r="N33" s="207">
        <f t="shared" si="40"/>
        <v>95.579999999999984</v>
      </c>
      <c r="O33" s="208">
        <f t="shared" si="41"/>
        <v>136.51</v>
      </c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</row>
    <row r="34" spans="1:30" x14ac:dyDescent="0.3">
      <c r="A34" s="7"/>
      <c r="B34" s="135" t="s">
        <v>247</v>
      </c>
      <c r="C34" s="136" t="s">
        <v>14</v>
      </c>
      <c r="D34" s="136" t="s">
        <v>157</v>
      </c>
      <c r="E34" s="199" t="s">
        <v>314</v>
      </c>
      <c r="F34" s="136" t="s">
        <v>323</v>
      </c>
      <c r="G34" s="201">
        <v>1</v>
      </c>
      <c r="H34" s="138">
        <v>17.5</v>
      </c>
      <c r="I34" s="139">
        <v>0.20849999999999999</v>
      </c>
      <c r="J34" s="117">
        <f t="shared" si="36"/>
        <v>21.15</v>
      </c>
      <c r="K34" s="118">
        <f t="shared" si="37"/>
        <v>6.35</v>
      </c>
      <c r="L34" s="119">
        <f t="shared" si="38"/>
        <v>14.799999999999999</v>
      </c>
      <c r="M34" s="207">
        <f t="shared" si="39"/>
        <v>6.35</v>
      </c>
      <c r="N34" s="207">
        <f t="shared" si="40"/>
        <v>14.799999999999999</v>
      </c>
      <c r="O34" s="208">
        <f t="shared" si="41"/>
        <v>21.15</v>
      </c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  <row r="35" spans="1:30" ht="43.2" x14ac:dyDescent="0.3">
      <c r="A35" s="7"/>
      <c r="B35" s="135" t="s">
        <v>248</v>
      </c>
      <c r="C35" s="136" t="s">
        <v>7</v>
      </c>
      <c r="D35" s="136" t="s">
        <v>158</v>
      </c>
      <c r="E35" s="199" t="s">
        <v>315</v>
      </c>
      <c r="F35" s="136" t="s">
        <v>15</v>
      </c>
      <c r="G35" s="43">
        <f>G36</f>
        <v>6.25</v>
      </c>
      <c r="H35" s="138">
        <v>25.93</v>
      </c>
      <c r="I35" s="139">
        <v>0.20849999999999999</v>
      </c>
      <c r="J35" s="117">
        <f t="shared" si="36"/>
        <v>31.34</v>
      </c>
      <c r="K35" s="118">
        <f t="shared" si="37"/>
        <v>9.4</v>
      </c>
      <c r="L35" s="119">
        <f t="shared" si="38"/>
        <v>21.939999999999998</v>
      </c>
      <c r="M35" s="207">
        <f t="shared" si="39"/>
        <v>58.75</v>
      </c>
      <c r="N35" s="207">
        <f t="shared" si="40"/>
        <v>137.13</v>
      </c>
      <c r="O35" s="208">
        <f t="shared" si="41"/>
        <v>195.88</v>
      </c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ht="28.8" x14ac:dyDescent="0.3">
      <c r="A36" s="7"/>
      <c r="B36" s="135" t="s">
        <v>249</v>
      </c>
      <c r="C36" s="136" t="s">
        <v>7</v>
      </c>
      <c r="D36" s="136" t="s">
        <v>159</v>
      </c>
      <c r="E36" s="199" t="s">
        <v>316</v>
      </c>
      <c r="F36" s="136" t="s">
        <v>15</v>
      </c>
      <c r="G36" s="43">
        <v>6.25</v>
      </c>
      <c r="H36" s="138">
        <v>58.99</v>
      </c>
      <c r="I36" s="139">
        <v>0.20849999999999999</v>
      </c>
      <c r="J36" s="117">
        <f t="shared" si="36"/>
        <v>71.290000000000006</v>
      </c>
      <c r="K36" s="118">
        <f t="shared" si="37"/>
        <v>21.39</v>
      </c>
      <c r="L36" s="119">
        <f t="shared" si="38"/>
        <v>49.900000000000006</v>
      </c>
      <c r="M36" s="207">
        <f t="shared" si="39"/>
        <v>133.69</v>
      </c>
      <c r="N36" s="207">
        <f t="shared" si="40"/>
        <v>311.87</v>
      </c>
      <c r="O36" s="208">
        <f t="shared" si="41"/>
        <v>445.56</v>
      </c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ht="28.8" x14ac:dyDescent="0.3">
      <c r="A37" s="7"/>
      <c r="B37" s="135" t="s">
        <v>250</v>
      </c>
      <c r="C37" s="136" t="s">
        <v>7</v>
      </c>
      <c r="D37" s="136" t="s">
        <v>114</v>
      </c>
      <c r="E37" s="199" t="s">
        <v>116</v>
      </c>
      <c r="F37" s="136" t="s">
        <v>15</v>
      </c>
      <c r="G37" s="43">
        <f>G29</f>
        <v>20.23</v>
      </c>
      <c r="H37" s="138">
        <v>4.0199999999999996</v>
      </c>
      <c r="I37" s="139">
        <v>0.20849999999999999</v>
      </c>
      <c r="J37" s="117">
        <f t="shared" si="36"/>
        <v>4.8600000000000003</v>
      </c>
      <c r="K37" s="118">
        <f t="shared" si="37"/>
        <v>1.46</v>
      </c>
      <c r="L37" s="119">
        <f t="shared" si="38"/>
        <v>3.4000000000000004</v>
      </c>
      <c r="M37" s="207">
        <f t="shared" si="39"/>
        <v>29.54</v>
      </c>
      <c r="N37" s="207">
        <f t="shared" si="40"/>
        <v>68.78</v>
      </c>
      <c r="O37" s="208">
        <f t="shared" si="41"/>
        <v>98.32</v>
      </c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</row>
    <row r="38" spans="1:30" ht="28.8" x14ac:dyDescent="0.3">
      <c r="A38" s="7"/>
      <c r="B38" s="135" t="s">
        <v>251</v>
      </c>
      <c r="C38" s="136" t="s">
        <v>7</v>
      </c>
      <c r="D38" s="136" t="s">
        <v>115</v>
      </c>
      <c r="E38" s="199" t="s">
        <v>117</v>
      </c>
      <c r="F38" s="136" t="s">
        <v>15</v>
      </c>
      <c r="G38" s="43">
        <f>G37</f>
        <v>20.23</v>
      </c>
      <c r="H38" s="138">
        <v>14.16</v>
      </c>
      <c r="I38" s="139">
        <v>0.20849999999999999</v>
      </c>
      <c r="J38" s="117">
        <f t="shared" si="36"/>
        <v>17.11</v>
      </c>
      <c r="K38" s="118">
        <f t="shared" si="37"/>
        <v>5.13</v>
      </c>
      <c r="L38" s="119">
        <f t="shared" si="38"/>
        <v>11.98</v>
      </c>
      <c r="M38" s="207">
        <f t="shared" si="39"/>
        <v>103.78</v>
      </c>
      <c r="N38" s="207">
        <f t="shared" si="40"/>
        <v>242.35999999999999</v>
      </c>
      <c r="O38" s="208">
        <f t="shared" si="41"/>
        <v>346.14</v>
      </c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1:30" ht="43.2" x14ac:dyDescent="0.3">
      <c r="A39" s="7"/>
      <c r="B39" s="135" t="s">
        <v>252</v>
      </c>
      <c r="C39" s="136" t="s">
        <v>7</v>
      </c>
      <c r="D39" s="136" t="s">
        <v>160</v>
      </c>
      <c r="E39" s="199" t="s">
        <v>317</v>
      </c>
      <c r="F39" s="136" t="s">
        <v>15</v>
      </c>
      <c r="G39" s="43">
        <f>2.1*2*0.8</f>
        <v>3.3600000000000003</v>
      </c>
      <c r="H39" s="138">
        <v>12.27</v>
      </c>
      <c r="I39" s="139">
        <v>0.20849999999999999</v>
      </c>
      <c r="J39" s="117">
        <f t="shared" si="36"/>
        <v>14.83</v>
      </c>
      <c r="K39" s="118">
        <f t="shared" si="37"/>
        <v>4.45</v>
      </c>
      <c r="L39" s="119">
        <f t="shared" si="38"/>
        <v>10.379999999999999</v>
      </c>
      <c r="M39" s="207">
        <f t="shared" si="39"/>
        <v>14.95</v>
      </c>
      <c r="N39" s="207">
        <f t="shared" si="40"/>
        <v>34.879999999999995</v>
      </c>
      <c r="O39" s="208">
        <f t="shared" si="41"/>
        <v>49.83</v>
      </c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30" ht="28.8" x14ac:dyDescent="0.3">
      <c r="A40" s="7"/>
      <c r="B40" s="135" t="s">
        <v>253</v>
      </c>
      <c r="C40" s="136" t="s">
        <v>7</v>
      </c>
      <c r="D40" s="136" t="s">
        <v>161</v>
      </c>
      <c r="E40" s="199" t="s">
        <v>318</v>
      </c>
      <c r="F40" s="136" t="s">
        <v>15</v>
      </c>
      <c r="G40" s="43">
        <f>G39</f>
        <v>3.3600000000000003</v>
      </c>
      <c r="H40" s="138">
        <v>11.83</v>
      </c>
      <c r="I40" s="139">
        <v>0.20849999999999999</v>
      </c>
      <c r="J40" s="117">
        <f t="shared" si="36"/>
        <v>14.3</v>
      </c>
      <c r="K40" s="118">
        <f t="shared" si="37"/>
        <v>4.29</v>
      </c>
      <c r="L40" s="119">
        <f t="shared" si="38"/>
        <v>10.010000000000002</v>
      </c>
      <c r="M40" s="207">
        <f t="shared" si="39"/>
        <v>14.41</v>
      </c>
      <c r="N40" s="207">
        <f t="shared" si="40"/>
        <v>33.64</v>
      </c>
      <c r="O40" s="208">
        <f t="shared" si="41"/>
        <v>48.05</v>
      </c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spans="1:30" ht="28.8" x14ac:dyDescent="0.3">
      <c r="A41" s="7"/>
      <c r="B41" s="135" t="s">
        <v>254</v>
      </c>
      <c r="C41" s="136" t="s">
        <v>7</v>
      </c>
      <c r="D41" s="136" t="s">
        <v>162</v>
      </c>
      <c r="E41" s="199" t="s">
        <v>319</v>
      </c>
      <c r="F41" s="136" t="s">
        <v>20</v>
      </c>
      <c r="G41" s="43">
        <f>ROUND(0.82*2.1,2)</f>
        <v>1.72</v>
      </c>
      <c r="H41" s="138">
        <v>671.3</v>
      </c>
      <c r="I41" s="139">
        <v>0.20849999999999999</v>
      </c>
      <c r="J41" s="117">
        <f t="shared" si="36"/>
        <v>811.27</v>
      </c>
      <c r="K41" s="118">
        <f t="shared" si="37"/>
        <v>243.38</v>
      </c>
      <c r="L41" s="119">
        <f t="shared" si="38"/>
        <v>567.89</v>
      </c>
      <c r="M41" s="207">
        <f t="shared" si="39"/>
        <v>418.61</v>
      </c>
      <c r="N41" s="207">
        <f t="shared" si="40"/>
        <v>976.7700000000001</v>
      </c>
      <c r="O41" s="208">
        <f t="shared" si="41"/>
        <v>1395.38</v>
      </c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</row>
    <row r="42" spans="1:30" x14ac:dyDescent="0.3">
      <c r="A42" s="7"/>
      <c r="B42" s="135"/>
      <c r="C42" s="136"/>
      <c r="D42" s="136"/>
      <c r="E42" s="137"/>
      <c r="F42" s="136"/>
      <c r="G42" s="43"/>
      <c r="H42" s="138"/>
      <c r="I42" s="139"/>
      <c r="J42" s="117"/>
      <c r="K42" s="118"/>
      <c r="L42" s="119"/>
      <c r="M42" s="205"/>
      <c r="N42" s="205"/>
      <c r="O42" s="206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</row>
    <row r="43" spans="1:30" x14ac:dyDescent="0.3">
      <c r="A43" s="7"/>
      <c r="B43" s="197" t="s">
        <v>265</v>
      </c>
      <c r="C43" s="149"/>
      <c r="D43" s="149"/>
      <c r="E43" s="186" t="s">
        <v>165</v>
      </c>
      <c r="F43" s="149"/>
      <c r="G43" s="150"/>
      <c r="H43" s="151"/>
      <c r="I43" s="152"/>
      <c r="J43" s="110"/>
      <c r="K43" s="111"/>
      <c r="L43" s="112"/>
      <c r="M43" s="181"/>
      <c r="N43" s="185" t="s">
        <v>6</v>
      </c>
      <c r="O43" s="187">
        <f>SUM(O44:O53)</f>
        <v>1218.2000000000003</v>
      </c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</row>
    <row r="44" spans="1:30" s="32" customFormat="1" ht="28.8" x14ac:dyDescent="0.3">
      <c r="A44" s="5"/>
      <c r="B44" s="140" t="s">
        <v>266</v>
      </c>
      <c r="C44" s="141" t="s">
        <v>7</v>
      </c>
      <c r="D44" s="141" t="s">
        <v>166</v>
      </c>
      <c r="E44" s="142" t="s">
        <v>357</v>
      </c>
      <c r="F44" s="141" t="s">
        <v>16</v>
      </c>
      <c r="G44" s="143">
        <v>27</v>
      </c>
      <c r="H44" s="144">
        <v>11.55</v>
      </c>
      <c r="I44" s="146">
        <v>0.20849999999999999</v>
      </c>
      <c r="J44" s="67">
        <f t="shared" ref="J44" si="42">ROUND(H44*(1+I44),2)</f>
        <v>13.96</v>
      </c>
      <c r="K44" s="56">
        <f t="shared" ref="K44" si="43">ROUND(J44*0.3,2)</f>
        <v>4.1900000000000004</v>
      </c>
      <c r="L44" s="68">
        <f t="shared" ref="L44" si="44">J44-K44</f>
        <v>9.77</v>
      </c>
      <c r="M44" s="61">
        <f t="shared" ref="M44" si="45">ROUND(K44*G44,2)</f>
        <v>113.13</v>
      </c>
      <c r="N44" s="56">
        <f t="shared" ref="N44" si="46">O44-M44</f>
        <v>263.79000000000002</v>
      </c>
      <c r="O44" s="31">
        <f t="shared" ref="O44" si="47">ROUND(G44*J44,2)</f>
        <v>376.92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s="32" customFormat="1" ht="43.2" x14ac:dyDescent="0.3">
      <c r="A45" s="5"/>
      <c r="B45" s="140" t="s">
        <v>267</v>
      </c>
      <c r="C45" s="141" t="s">
        <v>7</v>
      </c>
      <c r="D45" s="141" t="s">
        <v>167</v>
      </c>
      <c r="E45" s="142" t="s">
        <v>356</v>
      </c>
      <c r="F45" s="141" t="s">
        <v>16</v>
      </c>
      <c r="G45" s="143">
        <v>30</v>
      </c>
      <c r="H45" s="144">
        <v>10.55</v>
      </c>
      <c r="I45" s="146">
        <v>0.20849999999999999</v>
      </c>
      <c r="J45" s="67">
        <f t="shared" ref="J45:J53" si="48">ROUND(H45*(1+I45),2)</f>
        <v>12.75</v>
      </c>
      <c r="K45" s="56">
        <f t="shared" ref="K45:K53" si="49">ROUND(J45*0.3,2)</f>
        <v>3.83</v>
      </c>
      <c r="L45" s="68">
        <f t="shared" ref="L45:L53" si="50">J45-K45</f>
        <v>8.92</v>
      </c>
      <c r="M45" s="61">
        <f t="shared" ref="M45:M53" si="51">ROUND(K45*G45,2)</f>
        <v>114.9</v>
      </c>
      <c r="N45" s="56">
        <f t="shared" ref="N45:N53" si="52">O45-M45</f>
        <v>267.60000000000002</v>
      </c>
      <c r="O45" s="31">
        <f t="shared" ref="O45:O53" si="53">ROUND(G45*J45,2)</f>
        <v>382.5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s="32" customFormat="1" ht="28.8" x14ac:dyDescent="0.3">
      <c r="A46" s="5"/>
      <c r="B46" s="140" t="s">
        <v>268</v>
      </c>
      <c r="C46" s="141" t="s">
        <v>7</v>
      </c>
      <c r="D46" s="141" t="s">
        <v>168</v>
      </c>
      <c r="E46" s="142" t="s">
        <v>358</v>
      </c>
      <c r="F46" s="141" t="s">
        <v>16</v>
      </c>
      <c r="G46" s="143">
        <v>10</v>
      </c>
      <c r="H46" s="144">
        <v>19.329999999999998</v>
      </c>
      <c r="I46" s="146">
        <v>0.20849999999999999</v>
      </c>
      <c r="J46" s="67">
        <f t="shared" si="48"/>
        <v>23.36</v>
      </c>
      <c r="K46" s="56">
        <f t="shared" si="49"/>
        <v>7.01</v>
      </c>
      <c r="L46" s="68">
        <f t="shared" si="50"/>
        <v>16.350000000000001</v>
      </c>
      <c r="M46" s="61">
        <f t="shared" si="51"/>
        <v>70.099999999999994</v>
      </c>
      <c r="N46" s="56">
        <f t="shared" si="52"/>
        <v>163.5</v>
      </c>
      <c r="O46" s="31">
        <f t="shared" si="53"/>
        <v>233.6</v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s="32" customFormat="1" ht="28.8" x14ac:dyDescent="0.3">
      <c r="A47" s="5"/>
      <c r="B47" s="140" t="s">
        <v>269</v>
      </c>
      <c r="C47" s="141" t="s">
        <v>7</v>
      </c>
      <c r="D47" s="141" t="s">
        <v>169</v>
      </c>
      <c r="E47" s="142" t="s">
        <v>359</v>
      </c>
      <c r="F47" s="141" t="s">
        <v>16</v>
      </c>
      <c r="G47" s="143">
        <v>10</v>
      </c>
      <c r="H47" s="144">
        <v>3.84</v>
      </c>
      <c r="I47" s="146">
        <v>0.20849999999999999</v>
      </c>
      <c r="J47" s="67">
        <f t="shared" si="48"/>
        <v>4.6399999999999997</v>
      </c>
      <c r="K47" s="56">
        <f t="shared" si="49"/>
        <v>1.39</v>
      </c>
      <c r="L47" s="68">
        <f t="shared" si="50"/>
        <v>3.25</v>
      </c>
      <c r="M47" s="61">
        <f t="shared" si="51"/>
        <v>13.9</v>
      </c>
      <c r="N47" s="56">
        <f t="shared" si="52"/>
        <v>32.5</v>
      </c>
      <c r="O47" s="31">
        <f t="shared" si="53"/>
        <v>46.4</v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s="32" customFormat="1" ht="28.8" x14ac:dyDescent="0.3">
      <c r="A48" s="5"/>
      <c r="B48" s="140" t="s">
        <v>270</v>
      </c>
      <c r="C48" s="141" t="s">
        <v>7</v>
      </c>
      <c r="D48" s="141" t="s">
        <v>170</v>
      </c>
      <c r="E48" s="142" t="s">
        <v>360</v>
      </c>
      <c r="F48" s="141" t="s">
        <v>16</v>
      </c>
      <c r="G48" s="143">
        <v>10</v>
      </c>
      <c r="H48" s="144">
        <v>5.16</v>
      </c>
      <c r="I48" s="146">
        <v>0.20849999999999999</v>
      </c>
      <c r="J48" s="67">
        <f t="shared" si="48"/>
        <v>6.24</v>
      </c>
      <c r="K48" s="56">
        <f t="shared" si="49"/>
        <v>1.87</v>
      </c>
      <c r="L48" s="68">
        <f t="shared" si="50"/>
        <v>4.37</v>
      </c>
      <c r="M48" s="61">
        <f t="shared" si="51"/>
        <v>18.7</v>
      </c>
      <c r="N48" s="56">
        <f t="shared" si="52"/>
        <v>43.7</v>
      </c>
      <c r="O48" s="31">
        <f t="shared" si="53"/>
        <v>62.4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s="32" customFormat="1" ht="28.8" x14ac:dyDescent="0.3">
      <c r="A49" s="5"/>
      <c r="B49" s="140" t="s">
        <v>271</v>
      </c>
      <c r="C49" s="141" t="s">
        <v>7</v>
      </c>
      <c r="D49" s="141" t="s">
        <v>113</v>
      </c>
      <c r="E49" s="142" t="s">
        <v>361</v>
      </c>
      <c r="F49" s="141" t="s">
        <v>20</v>
      </c>
      <c r="G49" s="143">
        <v>1</v>
      </c>
      <c r="H49" s="144">
        <v>30.73</v>
      </c>
      <c r="I49" s="146">
        <v>0.20849999999999999</v>
      </c>
      <c r="J49" s="67">
        <f t="shared" si="48"/>
        <v>37.14</v>
      </c>
      <c r="K49" s="56">
        <f t="shared" si="49"/>
        <v>11.14</v>
      </c>
      <c r="L49" s="68">
        <f t="shared" si="50"/>
        <v>26</v>
      </c>
      <c r="M49" s="61">
        <f t="shared" si="51"/>
        <v>11.14</v>
      </c>
      <c r="N49" s="56">
        <f t="shared" si="52"/>
        <v>26</v>
      </c>
      <c r="O49" s="31">
        <f t="shared" si="53"/>
        <v>37.14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s="32" customFormat="1" ht="28.8" x14ac:dyDescent="0.3">
      <c r="A50" s="5"/>
      <c r="B50" s="140" t="s">
        <v>272</v>
      </c>
      <c r="C50" s="141" t="s">
        <v>14</v>
      </c>
      <c r="D50" s="141" t="s">
        <v>171</v>
      </c>
      <c r="E50" s="142" t="s">
        <v>362</v>
      </c>
      <c r="F50" s="141" t="s">
        <v>20</v>
      </c>
      <c r="G50" s="143">
        <v>1</v>
      </c>
      <c r="H50" s="144">
        <v>15.09</v>
      </c>
      <c r="I50" s="146">
        <v>0.20849999999999999</v>
      </c>
      <c r="J50" s="67">
        <f t="shared" si="48"/>
        <v>18.239999999999998</v>
      </c>
      <c r="K50" s="56">
        <f t="shared" si="49"/>
        <v>5.47</v>
      </c>
      <c r="L50" s="68">
        <f t="shared" si="50"/>
        <v>12.77</v>
      </c>
      <c r="M50" s="61">
        <f t="shared" si="51"/>
        <v>5.47</v>
      </c>
      <c r="N50" s="56">
        <f t="shared" si="52"/>
        <v>12.77</v>
      </c>
      <c r="O50" s="31">
        <f t="shared" si="53"/>
        <v>18.239999999999998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s="32" customFormat="1" ht="28.8" x14ac:dyDescent="0.3">
      <c r="A51" s="5"/>
      <c r="B51" s="140" t="s">
        <v>273</v>
      </c>
      <c r="C51" s="141" t="s">
        <v>14</v>
      </c>
      <c r="D51" s="141" t="s">
        <v>172</v>
      </c>
      <c r="E51" s="142" t="s">
        <v>363</v>
      </c>
      <c r="F51" s="141" t="s">
        <v>20</v>
      </c>
      <c r="G51" s="143">
        <v>1</v>
      </c>
      <c r="H51" s="144">
        <v>13.42</v>
      </c>
      <c r="I51" s="146">
        <v>0.20849999999999999</v>
      </c>
      <c r="J51" s="67">
        <f t="shared" si="48"/>
        <v>16.22</v>
      </c>
      <c r="K51" s="56">
        <f t="shared" si="49"/>
        <v>4.87</v>
      </c>
      <c r="L51" s="68">
        <f t="shared" si="50"/>
        <v>11.349999999999998</v>
      </c>
      <c r="M51" s="61">
        <f t="shared" si="51"/>
        <v>4.87</v>
      </c>
      <c r="N51" s="56">
        <f t="shared" si="52"/>
        <v>11.349999999999998</v>
      </c>
      <c r="O51" s="31">
        <f t="shared" si="53"/>
        <v>16.22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s="32" customFormat="1" ht="28.8" x14ac:dyDescent="0.3">
      <c r="A52" s="5"/>
      <c r="B52" s="140" t="s">
        <v>274</v>
      </c>
      <c r="C52" s="141" t="s">
        <v>7</v>
      </c>
      <c r="D52" s="141" t="s">
        <v>173</v>
      </c>
      <c r="E52" s="142" t="s">
        <v>364</v>
      </c>
      <c r="F52" s="141" t="s">
        <v>20</v>
      </c>
      <c r="G52" s="143">
        <v>2</v>
      </c>
      <c r="H52" s="144">
        <v>16.38</v>
      </c>
      <c r="I52" s="146">
        <v>0.20849999999999999</v>
      </c>
      <c r="J52" s="67">
        <f t="shared" si="48"/>
        <v>19.8</v>
      </c>
      <c r="K52" s="56">
        <f t="shared" si="49"/>
        <v>5.94</v>
      </c>
      <c r="L52" s="68">
        <f t="shared" si="50"/>
        <v>13.86</v>
      </c>
      <c r="M52" s="61">
        <f t="shared" si="51"/>
        <v>11.88</v>
      </c>
      <c r="N52" s="56">
        <f t="shared" si="52"/>
        <v>27.72</v>
      </c>
      <c r="O52" s="31">
        <f t="shared" si="53"/>
        <v>39.6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s="32" customFormat="1" x14ac:dyDescent="0.3">
      <c r="A53" s="5"/>
      <c r="B53" s="140" t="s">
        <v>275</v>
      </c>
      <c r="C53" s="141" t="s">
        <v>14</v>
      </c>
      <c r="D53" s="141" t="s">
        <v>174</v>
      </c>
      <c r="E53" s="142" t="s">
        <v>324</v>
      </c>
      <c r="F53" s="141" t="s">
        <v>20</v>
      </c>
      <c r="G53" s="143">
        <v>1</v>
      </c>
      <c r="H53" s="144">
        <v>4.29</v>
      </c>
      <c r="I53" s="146">
        <v>0.20849999999999999</v>
      </c>
      <c r="J53" s="67">
        <f t="shared" si="48"/>
        <v>5.18</v>
      </c>
      <c r="K53" s="56">
        <f t="shared" si="49"/>
        <v>1.55</v>
      </c>
      <c r="L53" s="68">
        <f t="shared" si="50"/>
        <v>3.63</v>
      </c>
      <c r="M53" s="61">
        <f t="shared" si="51"/>
        <v>1.55</v>
      </c>
      <c r="N53" s="56">
        <f t="shared" si="52"/>
        <v>3.63</v>
      </c>
      <c r="O53" s="31">
        <f t="shared" si="53"/>
        <v>5.18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s="32" customFormat="1" x14ac:dyDescent="0.3">
      <c r="A54" s="5"/>
      <c r="B54" s="140"/>
      <c r="C54" s="141"/>
      <c r="D54" s="141"/>
      <c r="E54" s="142"/>
      <c r="F54" s="141"/>
      <c r="G54" s="143"/>
      <c r="H54" s="144"/>
      <c r="I54" s="146"/>
      <c r="J54" s="67"/>
      <c r="K54" s="56"/>
      <c r="L54" s="68"/>
      <c r="M54" s="61"/>
      <c r="N54" s="56"/>
      <c r="O54" s="31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5" customHeight="1" x14ac:dyDescent="0.3">
      <c r="A55" s="7"/>
      <c r="B55" s="197" t="s">
        <v>276</v>
      </c>
      <c r="C55" s="148"/>
      <c r="D55" s="148"/>
      <c r="E55" s="186" t="s">
        <v>175</v>
      </c>
      <c r="F55" s="149"/>
      <c r="G55" s="150"/>
      <c r="H55" s="151"/>
      <c r="I55" s="152"/>
      <c r="J55" s="110"/>
      <c r="K55" s="111"/>
      <c r="L55" s="112"/>
      <c r="M55" s="115"/>
      <c r="N55" s="188" t="s">
        <v>6</v>
      </c>
      <c r="O55" s="189">
        <f>O56</f>
        <v>1873.18</v>
      </c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</row>
    <row r="56" spans="1:30" s="32" customFormat="1" ht="28.8" x14ac:dyDescent="0.3">
      <c r="A56" s="5"/>
      <c r="B56" s="140" t="s">
        <v>277</v>
      </c>
      <c r="C56" s="141" t="s">
        <v>176</v>
      </c>
      <c r="D56" s="141" t="s">
        <v>177</v>
      </c>
      <c r="E56" s="137" t="s">
        <v>178</v>
      </c>
      <c r="F56" s="141" t="s">
        <v>20</v>
      </c>
      <c r="G56" s="143">
        <v>1</v>
      </c>
      <c r="H56" s="144">
        <v>1550</v>
      </c>
      <c r="I56" s="146">
        <v>0.20849999999999999</v>
      </c>
      <c r="J56" s="67">
        <f t="shared" ref="J56" si="54">ROUND(H56*(1+I56),2)</f>
        <v>1873.18</v>
      </c>
      <c r="K56" s="56">
        <f t="shared" ref="K56" si="55">ROUND(J56*0.3,2)</f>
        <v>561.95000000000005</v>
      </c>
      <c r="L56" s="68">
        <f t="shared" ref="L56" si="56">J56-K56</f>
        <v>1311.23</v>
      </c>
      <c r="M56" s="61">
        <f t="shared" ref="M56" si="57">ROUND(K56*G56,2)</f>
        <v>561.95000000000005</v>
      </c>
      <c r="N56" s="56">
        <f t="shared" ref="N56" si="58">O56-M56</f>
        <v>1311.23</v>
      </c>
      <c r="O56" s="31">
        <f t="shared" ref="O56" si="59">ROUND(G56*J56,2)</f>
        <v>1873.18</v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s="32" customFormat="1" x14ac:dyDescent="0.3">
      <c r="A57" s="5"/>
      <c r="B57" s="140"/>
      <c r="C57" s="141"/>
      <c r="D57" s="141"/>
      <c r="E57" s="142"/>
      <c r="F57" s="141"/>
      <c r="G57" s="143"/>
      <c r="H57" s="144"/>
      <c r="I57" s="145"/>
      <c r="J57" s="67"/>
      <c r="K57" s="56"/>
      <c r="L57" s="68"/>
      <c r="M57" s="61"/>
      <c r="N57" s="56"/>
      <c r="O57" s="31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x14ac:dyDescent="0.3">
      <c r="A58" s="7"/>
      <c r="B58" s="129" t="s">
        <v>31</v>
      </c>
      <c r="C58" s="130"/>
      <c r="D58" s="130"/>
      <c r="E58" s="131" t="s">
        <v>179</v>
      </c>
      <c r="F58" s="130"/>
      <c r="G58" s="132"/>
      <c r="H58" s="133"/>
      <c r="I58" s="134"/>
      <c r="J58" s="65"/>
      <c r="K58" s="55"/>
      <c r="L58" s="66"/>
      <c r="M58" s="88"/>
      <c r="N58" s="89" t="s">
        <v>6</v>
      </c>
      <c r="O58" s="90">
        <f>SUM(O59:O71)</f>
        <v>36264.559999999998</v>
      </c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 s="32" customFormat="1" x14ac:dyDescent="0.3">
      <c r="A59" s="5"/>
      <c r="B59" s="140" t="s">
        <v>255</v>
      </c>
      <c r="C59" s="141" t="s">
        <v>19</v>
      </c>
      <c r="D59" s="141" t="s">
        <v>180</v>
      </c>
      <c r="E59" s="137" t="s">
        <v>365</v>
      </c>
      <c r="F59" s="141" t="s">
        <v>20</v>
      </c>
      <c r="G59" s="143">
        <v>1</v>
      </c>
      <c r="H59" s="144">
        <v>10741.54</v>
      </c>
      <c r="I59" s="146">
        <v>0.20849999999999999</v>
      </c>
      <c r="J59" s="67">
        <f t="shared" ref="J59:J60" si="60">ROUND(H59*(1+I59),2)</f>
        <v>12981.15</v>
      </c>
      <c r="K59" s="56">
        <f t="shared" ref="K59:K60" si="61">ROUND(J59*0.3,2)</f>
        <v>3894.35</v>
      </c>
      <c r="L59" s="68">
        <f t="shared" ref="L59:L60" si="62">J59-K59</f>
        <v>9086.7999999999993</v>
      </c>
      <c r="M59" s="61">
        <f t="shared" ref="M59:M60" si="63">ROUND(K59*G59,2)</f>
        <v>3894.35</v>
      </c>
      <c r="N59" s="56">
        <f t="shared" ref="N59:N60" si="64">O59-M59</f>
        <v>9086.7999999999993</v>
      </c>
      <c r="O59" s="31">
        <f t="shared" ref="O59:O60" si="65">ROUND(G59*J59,2)</f>
        <v>12981.15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s="32" customFormat="1" x14ac:dyDescent="0.3">
      <c r="A60" s="5"/>
      <c r="B60" s="140" t="s">
        <v>256</v>
      </c>
      <c r="C60" s="141" t="s">
        <v>176</v>
      </c>
      <c r="D60" s="141" t="s">
        <v>182</v>
      </c>
      <c r="E60" s="137" t="s">
        <v>366</v>
      </c>
      <c r="F60" s="141" t="s">
        <v>20</v>
      </c>
      <c r="G60" s="143">
        <v>1</v>
      </c>
      <c r="H60" s="144">
        <v>3500</v>
      </c>
      <c r="I60" s="146">
        <v>0.20849999999999999</v>
      </c>
      <c r="J60" s="67">
        <f t="shared" si="60"/>
        <v>4229.75</v>
      </c>
      <c r="K60" s="56">
        <f t="shared" si="61"/>
        <v>1268.93</v>
      </c>
      <c r="L60" s="68">
        <f t="shared" si="62"/>
        <v>2960.8199999999997</v>
      </c>
      <c r="M60" s="61">
        <f t="shared" si="63"/>
        <v>1268.93</v>
      </c>
      <c r="N60" s="56">
        <f t="shared" si="64"/>
        <v>2960.8199999999997</v>
      </c>
      <c r="O60" s="31">
        <f t="shared" si="65"/>
        <v>4229.75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28.8" x14ac:dyDescent="0.3">
      <c r="A61" s="7"/>
      <c r="B61" s="140" t="s">
        <v>257</v>
      </c>
      <c r="C61" s="136" t="s">
        <v>14</v>
      </c>
      <c r="D61" s="136" t="s">
        <v>183</v>
      </c>
      <c r="E61" s="137" t="s">
        <v>367</v>
      </c>
      <c r="F61" s="136" t="s">
        <v>16</v>
      </c>
      <c r="G61" s="201">
        <v>192</v>
      </c>
      <c r="H61" s="138">
        <v>13.54</v>
      </c>
      <c r="I61" s="139">
        <v>0.20849999999999999</v>
      </c>
      <c r="J61" s="117">
        <f t="shared" ref="J61:J62" si="66">ROUND(H61*(1+I61),2)</f>
        <v>16.36</v>
      </c>
      <c r="K61" s="118">
        <f t="shared" ref="K61:K62" si="67">ROUND(J61*0.3,2)</f>
        <v>4.91</v>
      </c>
      <c r="L61" s="119">
        <f t="shared" ref="L61:L62" si="68">J61-K61</f>
        <v>11.45</v>
      </c>
      <c r="M61" s="120">
        <f t="shared" ref="M61:M62" si="69">ROUND(K61*G61,2)</f>
        <v>942.72</v>
      </c>
      <c r="N61" s="121">
        <f t="shared" ref="N61:N62" si="70">O61-M61</f>
        <v>2198.3999999999996</v>
      </c>
      <c r="O61" s="122">
        <f t="shared" ref="O61:O62" si="71">ROUND(G61*J61,2)</f>
        <v>3141.12</v>
      </c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1:30" s="32" customFormat="1" ht="28.8" x14ac:dyDescent="0.3">
      <c r="A62" s="5"/>
      <c r="B62" s="140" t="s">
        <v>258</v>
      </c>
      <c r="C62" s="141" t="s">
        <v>14</v>
      </c>
      <c r="D62" s="141" t="s">
        <v>184</v>
      </c>
      <c r="E62" s="137" t="s">
        <v>368</v>
      </c>
      <c r="F62" s="141" t="s">
        <v>16</v>
      </c>
      <c r="G62" s="143">
        <v>192</v>
      </c>
      <c r="H62" s="144">
        <v>50.72</v>
      </c>
      <c r="I62" s="146">
        <v>0.20849999999999999</v>
      </c>
      <c r="J62" s="67">
        <f t="shared" si="66"/>
        <v>61.3</v>
      </c>
      <c r="K62" s="56">
        <f t="shared" si="67"/>
        <v>18.39</v>
      </c>
      <c r="L62" s="68">
        <f t="shared" si="68"/>
        <v>42.91</v>
      </c>
      <c r="M62" s="61">
        <f t="shared" si="69"/>
        <v>3530.88</v>
      </c>
      <c r="N62" s="56">
        <f t="shared" si="70"/>
        <v>8238.7200000000012</v>
      </c>
      <c r="O62" s="31">
        <f t="shared" si="71"/>
        <v>11769.6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s="32" customFormat="1" x14ac:dyDescent="0.3">
      <c r="A63" s="5"/>
      <c r="B63" s="140" t="s">
        <v>259</v>
      </c>
      <c r="C63" s="141" t="s">
        <v>14</v>
      </c>
      <c r="D63" s="141" t="s">
        <v>185</v>
      </c>
      <c r="E63" s="137" t="s">
        <v>325</v>
      </c>
      <c r="F63" s="141" t="s">
        <v>20</v>
      </c>
      <c r="G63" s="143">
        <v>34</v>
      </c>
      <c r="H63" s="144">
        <v>23.33</v>
      </c>
      <c r="I63" s="146">
        <v>0.20849999999999999</v>
      </c>
      <c r="J63" s="67">
        <f t="shared" ref="J63" si="72">ROUND(H63*(1+I63),2)</f>
        <v>28.19</v>
      </c>
      <c r="K63" s="56">
        <f t="shared" ref="K63" si="73">ROUND(J63*0.3,2)</f>
        <v>8.4600000000000009</v>
      </c>
      <c r="L63" s="68">
        <f t="shared" ref="L63" si="74">J63-K63</f>
        <v>19.73</v>
      </c>
      <c r="M63" s="61">
        <f t="shared" ref="M63" si="75">ROUND(K63*G63,2)</f>
        <v>287.64</v>
      </c>
      <c r="N63" s="56">
        <f t="shared" ref="N63" si="76">O63-M63</f>
        <v>670.82</v>
      </c>
      <c r="O63" s="31">
        <f t="shared" ref="O63" si="77">ROUND(G63*J63,2)</f>
        <v>958.46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s="32" customFormat="1" x14ac:dyDescent="0.3">
      <c r="A64" s="5"/>
      <c r="B64" s="140" t="s">
        <v>260</v>
      </c>
      <c r="C64" s="141" t="s">
        <v>176</v>
      </c>
      <c r="D64" s="141" t="s">
        <v>186</v>
      </c>
      <c r="E64" s="137" t="s">
        <v>326</v>
      </c>
      <c r="F64" s="141" t="s">
        <v>20</v>
      </c>
      <c r="G64" s="143">
        <v>1</v>
      </c>
      <c r="H64" s="144">
        <v>200</v>
      </c>
      <c r="I64" s="146">
        <v>0.20849999999999999</v>
      </c>
      <c r="J64" s="67">
        <f t="shared" ref="J64:J71" si="78">ROUND(H64*(1+I64),2)</f>
        <v>241.7</v>
      </c>
      <c r="K64" s="56">
        <f t="shared" ref="K64:K71" si="79">ROUND(J64*0.3,2)</f>
        <v>72.510000000000005</v>
      </c>
      <c r="L64" s="68">
        <f t="shared" ref="L64:L71" si="80">J64-K64</f>
        <v>169.19</v>
      </c>
      <c r="M64" s="61">
        <f t="shared" ref="M64:M71" si="81">ROUND(K64*G64,2)</f>
        <v>72.510000000000005</v>
      </c>
      <c r="N64" s="56">
        <f t="shared" ref="N64:N71" si="82">O64-M64</f>
        <v>169.19</v>
      </c>
      <c r="O64" s="31">
        <f t="shared" ref="O64:O71" si="83">ROUND(G64*J64,2)</f>
        <v>241.7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s="32" customFormat="1" x14ac:dyDescent="0.3">
      <c r="A65" s="5"/>
      <c r="B65" s="140" t="s">
        <v>261</v>
      </c>
      <c r="C65" s="141" t="s">
        <v>14</v>
      </c>
      <c r="D65" s="141" t="s">
        <v>187</v>
      </c>
      <c r="E65" s="137" t="s">
        <v>369</v>
      </c>
      <c r="F65" s="141" t="s">
        <v>16</v>
      </c>
      <c r="G65" s="143">
        <v>25</v>
      </c>
      <c r="H65" s="144">
        <v>5.44</v>
      </c>
      <c r="I65" s="146">
        <v>0.20849999999999999</v>
      </c>
      <c r="J65" s="67">
        <f t="shared" si="78"/>
        <v>6.57</v>
      </c>
      <c r="K65" s="56">
        <f t="shared" si="79"/>
        <v>1.97</v>
      </c>
      <c r="L65" s="68">
        <f t="shared" si="80"/>
        <v>4.6000000000000005</v>
      </c>
      <c r="M65" s="61">
        <f t="shared" si="81"/>
        <v>49.25</v>
      </c>
      <c r="N65" s="56">
        <f t="shared" si="82"/>
        <v>115</v>
      </c>
      <c r="O65" s="31">
        <f t="shared" si="83"/>
        <v>164.25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s="32" customFormat="1" x14ac:dyDescent="0.3">
      <c r="A66" s="5"/>
      <c r="B66" s="140" t="s">
        <v>262</v>
      </c>
      <c r="C66" s="141" t="s">
        <v>14</v>
      </c>
      <c r="D66" s="141" t="s">
        <v>188</v>
      </c>
      <c r="E66" s="137" t="s">
        <v>327</v>
      </c>
      <c r="F66" s="141" t="s">
        <v>20</v>
      </c>
      <c r="G66" s="143">
        <v>1</v>
      </c>
      <c r="H66" s="144">
        <v>70.33</v>
      </c>
      <c r="I66" s="146">
        <v>0.20849999999999999</v>
      </c>
      <c r="J66" s="67">
        <f t="shared" si="78"/>
        <v>84.99</v>
      </c>
      <c r="K66" s="56">
        <f t="shared" si="79"/>
        <v>25.5</v>
      </c>
      <c r="L66" s="68">
        <f t="shared" si="80"/>
        <v>59.489999999999995</v>
      </c>
      <c r="M66" s="61">
        <f t="shared" si="81"/>
        <v>25.5</v>
      </c>
      <c r="N66" s="56">
        <f t="shared" si="82"/>
        <v>59.489999999999995</v>
      </c>
      <c r="O66" s="31">
        <f t="shared" si="83"/>
        <v>84.99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s="32" customFormat="1" x14ac:dyDescent="0.3">
      <c r="A67" s="5"/>
      <c r="B67" s="140" t="s">
        <v>263</v>
      </c>
      <c r="C67" s="141" t="s">
        <v>14</v>
      </c>
      <c r="D67" s="141" t="s">
        <v>189</v>
      </c>
      <c r="E67" s="137" t="s">
        <v>328</v>
      </c>
      <c r="F67" s="141" t="s">
        <v>20</v>
      </c>
      <c r="G67" s="143">
        <v>1</v>
      </c>
      <c r="H67" s="144">
        <v>94.48</v>
      </c>
      <c r="I67" s="146">
        <v>0.20849999999999999</v>
      </c>
      <c r="J67" s="67">
        <f t="shared" si="78"/>
        <v>114.18</v>
      </c>
      <c r="K67" s="56">
        <f t="shared" si="79"/>
        <v>34.25</v>
      </c>
      <c r="L67" s="68">
        <f t="shared" si="80"/>
        <v>79.930000000000007</v>
      </c>
      <c r="M67" s="61">
        <f t="shared" si="81"/>
        <v>34.25</v>
      </c>
      <c r="N67" s="56">
        <f t="shared" si="82"/>
        <v>79.930000000000007</v>
      </c>
      <c r="O67" s="31">
        <f t="shared" si="83"/>
        <v>114.18</v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s="32" customFormat="1" ht="28.8" x14ac:dyDescent="0.3">
      <c r="A68" s="5"/>
      <c r="B68" s="140" t="s">
        <v>264</v>
      </c>
      <c r="C68" s="141" t="s">
        <v>14</v>
      </c>
      <c r="D68" s="141" t="s">
        <v>190</v>
      </c>
      <c r="E68" s="137" t="s">
        <v>331</v>
      </c>
      <c r="F68" s="141" t="s">
        <v>20</v>
      </c>
      <c r="G68" s="143">
        <v>1</v>
      </c>
      <c r="H68" s="144">
        <v>266.67</v>
      </c>
      <c r="I68" s="146">
        <v>0.20849999999999999</v>
      </c>
      <c r="J68" s="67">
        <f t="shared" si="78"/>
        <v>322.27</v>
      </c>
      <c r="K68" s="56">
        <f t="shared" si="79"/>
        <v>96.68</v>
      </c>
      <c r="L68" s="68">
        <f t="shared" si="80"/>
        <v>225.58999999999997</v>
      </c>
      <c r="M68" s="61">
        <f t="shared" si="81"/>
        <v>96.68</v>
      </c>
      <c r="N68" s="56">
        <f t="shared" si="82"/>
        <v>225.58999999999997</v>
      </c>
      <c r="O68" s="31">
        <f t="shared" si="83"/>
        <v>322.27</v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s="32" customFormat="1" ht="43.2" x14ac:dyDescent="0.3">
      <c r="A69" s="5"/>
      <c r="B69" s="140" t="s">
        <v>278</v>
      </c>
      <c r="C69" s="141" t="s">
        <v>14</v>
      </c>
      <c r="D69" s="141" t="s">
        <v>191</v>
      </c>
      <c r="E69" s="137" t="s">
        <v>370</v>
      </c>
      <c r="F69" s="141" t="s">
        <v>20</v>
      </c>
      <c r="G69" s="143">
        <v>1</v>
      </c>
      <c r="H69" s="144">
        <v>1484.45</v>
      </c>
      <c r="I69" s="146">
        <v>0.20849999999999999</v>
      </c>
      <c r="J69" s="67">
        <f t="shared" si="78"/>
        <v>1793.96</v>
      </c>
      <c r="K69" s="56">
        <f t="shared" si="79"/>
        <v>538.19000000000005</v>
      </c>
      <c r="L69" s="68">
        <f t="shared" si="80"/>
        <v>1255.77</v>
      </c>
      <c r="M69" s="61">
        <f t="shared" si="81"/>
        <v>538.19000000000005</v>
      </c>
      <c r="N69" s="56">
        <f t="shared" si="82"/>
        <v>1255.77</v>
      </c>
      <c r="O69" s="31">
        <f t="shared" si="83"/>
        <v>1793.96</v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s="32" customFormat="1" x14ac:dyDescent="0.3">
      <c r="A70" s="5"/>
      <c r="B70" s="140" t="s">
        <v>279</v>
      </c>
      <c r="C70" s="141" t="s">
        <v>176</v>
      </c>
      <c r="D70" s="141" t="s">
        <v>192</v>
      </c>
      <c r="E70" s="137" t="s">
        <v>371</v>
      </c>
      <c r="F70" s="141" t="s">
        <v>20</v>
      </c>
      <c r="G70" s="143">
        <v>1</v>
      </c>
      <c r="H70" s="144">
        <v>30.33</v>
      </c>
      <c r="I70" s="146">
        <v>0.20849999999999999</v>
      </c>
      <c r="J70" s="67">
        <f t="shared" si="78"/>
        <v>36.65</v>
      </c>
      <c r="K70" s="56">
        <f t="shared" si="79"/>
        <v>11</v>
      </c>
      <c r="L70" s="68">
        <f t="shared" si="80"/>
        <v>25.65</v>
      </c>
      <c r="M70" s="61">
        <f t="shared" si="81"/>
        <v>11</v>
      </c>
      <c r="N70" s="56">
        <f t="shared" si="82"/>
        <v>25.65</v>
      </c>
      <c r="O70" s="31">
        <f t="shared" si="83"/>
        <v>36.65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s="32" customFormat="1" x14ac:dyDescent="0.3">
      <c r="A71" s="5"/>
      <c r="B71" s="140" t="s">
        <v>280</v>
      </c>
      <c r="C71" s="141" t="s">
        <v>7</v>
      </c>
      <c r="D71" s="141" t="s">
        <v>194</v>
      </c>
      <c r="E71" s="137" t="s">
        <v>329</v>
      </c>
      <c r="F71" s="141" t="s">
        <v>330</v>
      </c>
      <c r="G71" s="143">
        <v>12</v>
      </c>
      <c r="H71" s="144">
        <v>29.41</v>
      </c>
      <c r="I71" s="146">
        <v>0.20849999999999999</v>
      </c>
      <c r="J71" s="67">
        <f t="shared" si="78"/>
        <v>35.54</v>
      </c>
      <c r="K71" s="56">
        <f t="shared" si="79"/>
        <v>10.66</v>
      </c>
      <c r="L71" s="68">
        <f t="shared" si="80"/>
        <v>24.88</v>
      </c>
      <c r="M71" s="61">
        <f t="shared" si="81"/>
        <v>127.92</v>
      </c>
      <c r="N71" s="56">
        <f t="shared" si="82"/>
        <v>298.56</v>
      </c>
      <c r="O71" s="31">
        <f t="shared" si="83"/>
        <v>426.48</v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s="32" customFormat="1" x14ac:dyDescent="0.3">
      <c r="A72" s="5"/>
      <c r="B72" s="140"/>
      <c r="C72" s="141"/>
      <c r="D72" s="141"/>
      <c r="E72" s="142"/>
      <c r="F72" s="141"/>
      <c r="G72" s="143"/>
      <c r="H72" s="144"/>
      <c r="I72" s="146"/>
      <c r="J72" s="67"/>
      <c r="K72" s="56"/>
      <c r="L72" s="68"/>
      <c r="M72" s="61"/>
      <c r="N72" s="56"/>
      <c r="O72" s="31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s="114" customFormat="1" x14ac:dyDescent="0.3">
      <c r="A73" s="1"/>
      <c r="B73" s="129" t="s">
        <v>32</v>
      </c>
      <c r="C73" s="130"/>
      <c r="D73" s="130"/>
      <c r="E73" s="131" t="s">
        <v>196</v>
      </c>
      <c r="F73" s="130"/>
      <c r="G73" s="132"/>
      <c r="H73" s="133"/>
      <c r="I73" s="134"/>
      <c r="J73" s="65"/>
      <c r="K73" s="55"/>
      <c r="L73" s="66"/>
      <c r="M73" s="88"/>
      <c r="N73" s="89" t="s">
        <v>6</v>
      </c>
      <c r="O73" s="90">
        <f>O74+O85</f>
        <v>21361.279999999999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s="114" customFormat="1" x14ac:dyDescent="0.3">
      <c r="A74" s="1"/>
      <c r="B74" s="197" t="s">
        <v>33</v>
      </c>
      <c r="C74" s="148"/>
      <c r="D74" s="148"/>
      <c r="E74" s="186" t="s">
        <v>197</v>
      </c>
      <c r="F74" s="190"/>
      <c r="G74" s="191"/>
      <c r="H74" s="192"/>
      <c r="I74" s="193"/>
      <c r="J74" s="194"/>
      <c r="K74" s="195"/>
      <c r="L74" s="196"/>
      <c r="M74" s="188"/>
      <c r="N74" s="188"/>
      <c r="O74" s="189">
        <f>SUM(O75:O83)</f>
        <v>16435.699999999997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s="114" customFormat="1" ht="28.8" x14ac:dyDescent="0.3">
      <c r="A75" s="1"/>
      <c r="B75" s="135" t="s">
        <v>281</v>
      </c>
      <c r="C75" s="136" t="s">
        <v>7</v>
      </c>
      <c r="D75" s="136" t="s">
        <v>198</v>
      </c>
      <c r="E75" s="142" t="s">
        <v>332</v>
      </c>
      <c r="F75" s="136" t="s">
        <v>20</v>
      </c>
      <c r="G75" s="201">
        <v>1</v>
      </c>
      <c r="H75" s="138">
        <v>12397.2</v>
      </c>
      <c r="I75" s="146">
        <v>0.20849999999999999</v>
      </c>
      <c r="J75" s="67">
        <f t="shared" ref="J75:J79" si="84">ROUND(H75*(1+I75),2)</f>
        <v>14982.02</v>
      </c>
      <c r="K75" s="56">
        <f t="shared" ref="K75:K79" si="85">ROUND(J75*0.3,2)</f>
        <v>4494.6099999999997</v>
      </c>
      <c r="L75" s="68">
        <f t="shared" ref="L75:L79" si="86">J75-K75</f>
        <v>10487.41</v>
      </c>
      <c r="M75" s="61">
        <f t="shared" ref="M75:M79" si="87">ROUND(K75*G75,2)</f>
        <v>4494.6099999999997</v>
      </c>
      <c r="N75" s="56">
        <f t="shared" ref="N75:N79" si="88">O75-M75</f>
        <v>10487.41</v>
      </c>
      <c r="O75" s="31">
        <f t="shared" ref="O75:O79" si="89">ROUND(G75*J75,2)</f>
        <v>14982.02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s="114" customFormat="1" x14ac:dyDescent="0.3">
      <c r="A76" s="1"/>
      <c r="B76" s="135" t="s">
        <v>282</v>
      </c>
      <c r="C76" s="136" t="s">
        <v>7</v>
      </c>
      <c r="D76" s="136" t="s">
        <v>199</v>
      </c>
      <c r="E76" s="142" t="s">
        <v>333</v>
      </c>
      <c r="F76" s="136" t="s">
        <v>20</v>
      </c>
      <c r="G76" s="201">
        <v>3</v>
      </c>
      <c r="H76" s="138">
        <v>34.43</v>
      </c>
      <c r="I76" s="146">
        <v>0.20849999999999999</v>
      </c>
      <c r="J76" s="67">
        <f t="shared" si="84"/>
        <v>41.61</v>
      </c>
      <c r="K76" s="56">
        <f t="shared" si="85"/>
        <v>12.48</v>
      </c>
      <c r="L76" s="68">
        <f t="shared" si="86"/>
        <v>29.13</v>
      </c>
      <c r="M76" s="61">
        <f t="shared" si="87"/>
        <v>37.44</v>
      </c>
      <c r="N76" s="56">
        <f t="shared" si="88"/>
        <v>87.39</v>
      </c>
      <c r="O76" s="31">
        <f t="shared" si="89"/>
        <v>124.83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s="114" customFormat="1" ht="43.2" x14ac:dyDescent="0.3">
      <c r="A77" s="1"/>
      <c r="B77" s="135" t="s">
        <v>283</v>
      </c>
      <c r="C77" s="136" t="s">
        <v>7</v>
      </c>
      <c r="D77" s="136" t="s">
        <v>200</v>
      </c>
      <c r="E77" s="142" t="s">
        <v>372</v>
      </c>
      <c r="F77" s="136" t="s">
        <v>20</v>
      </c>
      <c r="G77" s="201">
        <v>4</v>
      </c>
      <c r="H77" s="138">
        <v>44.26</v>
      </c>
      <c r="I77" s="146">
        <v>0.20849999999999999</v>
      </c>
      <c r="J77" s="67">
        <f t="shared" si="84"/>
        <v>53.49</v>
      </c>
      <c r="K77" s="56">
        <f t="shared" si="85"/>
        <v>16.05</v>
      </c>
      <c r="L77" s="68">
        <f t="shared" si="86"/>
        <v>37.44</v>
      </c>
      <c r="M77" s="61">
        <f t="shared" si="87"/>
        <v>64.2</v>
      </c>
      <c r="N77" s="56">
        <f t="shared" si="88"/>
        <v>149.76</v>
      </c>
      <c r="O77" s="31">
        <f t="shared" si="89"/>
        <v>213.96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s="114" customFormat="1" ht="43.2" x14ac:dyDescent="0.3">
      <c r="A78" s="1"/>
      <c r="B78" s="135" t="s">
        <v>284</v>
      </c>
      <c r="C78" s="136" t="s">
        <v>7</v>
      </c>
      <c r="D78" s="136" t="s">
        <v>201</v>
      </c>
      <c r="E78" s="142" t="s">
        <v>334</v>
      </c>
      <c r="F78" s="136" t="s">
        <v>20</v>
      </c>
      <c r="G78" s="201">
        <f>G77</f>
        <v>4</v>
      </c>
      <c r="H78" s="138">
        <v>100.66</v>
      </c>
      <c r="I78" s="146">
        <v>0.20849999999999999</v>
      </c>
      <c r="J78" s="67">
        <f t="shared" si="84"/>
        <v>121.65</v>
      </c>
      <c r="K78" s="56">
        <f t="shared" si="85"/>
        <v>36.5</v>
      </c>
      <c r="L78" s="68">
        <f t="shared" si="86"/>
        <v>85.15</v>
      </c>
      <c r="M78" s="61">
        <f t="shared" si="87"/>
        <v>146</v>
      </c>
      <c r="N78" s="56">
        <f t="shared" si="88"/>
        <v>340.6</v>
      </c>
      <c r="O78" s="31">
        <f t="shared" si="89"/>
        <v>486.6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114" customFormat="1" ht="28.8" x14ac:dyDescent="0.3">
      <c r="A79" s="1"/>
      <c r="B79" s="135" t="s">
        <v>285</v>
      </c>
      <c r="C79" s="136" t="s">
        <v>7</v>
      </c>
      <c r="D79" s="136" t="s">
        <v>202</v>
      </c>
      <c r="E79" s="142" t="s">
        <v>373</v>
      </c>
      <c r="F79" s="136" t="s">
        <v>20</v>
      </c>
      <c r="G79" s="201">
        <v>2</v>
      </c>
      <c r="H79" s="138">
        <v>20.46</v>
      </c>
      <c r="I79" s="146">
        <v>0.20849999999999999</v>
      </c>
      <c r="J79" s="67">
        <f t="shared" si="84"/>
        <v>24.73</v>
      </c>
      <c r="K79" s="56">
        <f t="shared" si="85"/>
        <v>7.42</v>
      </c>
      <c r="L79" s="68">
        <f t="shared" si="86"/>
        <v>17.310000000000002</v>
      </c>
      <c r="M79" s="61">
        <f t="shared" si="87"/>
        <v>14.84</v>
      </c>
      <c r="N79" s="56">
        <f t="shared" si="88"/>
        <v>34.620000000000005</v>
      </c>
      <c r="O79" s="31">
        <f t="shared" si="89"/>
        <v>49.46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s="32" customFormat="1" x14ac:dyDescent="0.3">
      <c r="A80" s="5"/>
      <c r="B80" s="135" t="s">
        <v>286</v>
      </c>
      <c r="C80" s="141" t="s">
        <v>176</v>
      </c>
      <c r="D80" s="141" t="s">
        <v>192</v>
      </c>
      <c r="E80" s="137" t="s">
        <v>374</v>
      </c>
      <c r="F80" s="141" t="s">
        <v>20</v>
      </c>
      <c r="G80" s="143">
        <v>2</v>
      </c>
      <c r="H80" s="144">
        <v>30.33</v>
      </c>
      <c r="I80" s="146">
        <v>0.20849999999999999</v>
      </c>
      <c r="J80" s="67">
        <f t="shared" ref="J80:J81" si="90">ROUND(H80*(1+I80),2)</f>
        <v>36.65</v>
      </c>
      <c r="K80" s="56">
        <f t="shared" ref="K80:K81" si="91">ROUND(J80*0.3,2)</f>
        <v>11</v>
      </c>
      <c r="L80" s="68">
        <f t="shared" ref="L80:L81" si="92">J80-K80</f>
        <v>25.65</v>
      </c>
      <c r="M80" s="61">
        <f t="shared" ref="M80:M81" si="93">ROUND(K80*G80,2)</f>
        <v>22</v>
      </c>
      <c r="N80" s="56">
        <f t="shared" ref="N80:N81" si="94">O80-M80</f>
        <v>51.3</v>
      </c>
      <c r="O80" s="31">
        <f t="shared" ref="O80:O86" si="95">ROUND(G80*J80,2)</f>
        <v>73.3</v>
      </c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s="32" customFormat="1" ht="28.8" x14ac:dyDescent="0.3">
      <c r="A81" s="5"/>
      <c r="B81" s="135" t="s">
        <v>287</v>
      </c>
      <c r="C81" s="141" t="s">
        <v>7</v>
      </c>
      <c r="D81" s="141" t="s">
        <v>203</v>
      </c>
      <c r="E81" s="137" t="s">
        <v>335</v>
      </c>
      <c r="F81" s="141" t="s">
        <v>20</v>
      </c>
      <c r="G81" s="143">
        <v>2</v>
      </c>
      <c r="H81" s="144">
        <v>28.4</v>
      </c>
      <c r="I81" s="146">
        <v>0.20849999999999999</v>
      </c>
      <c r="J81" s="67">
        <f t="shared" si="90"/>
        <v>34.32</v>
      </c>
      <c r="K81" s="56">
        <f t="shared" si="91"/>
        <v>10.3</v>
      </c>
      <c r="L81" s="68">
        <f t="shared" si="92"/>
        <v>24.02</v>
      </c>
      <c r="M81" s="61">
        <f t="shared" si="93"/>
        <v>20.6</v>
      </c>
      <c r="N81" s="56">
        <f t="shared" si="94"/>
        <v>48.04</v>
      </c>
      <c r="O81" s="31">
        <f t="shared" si="95"/>
        <v>68.64</v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s="32" customFormat="1" ht="28.8" x14ac:dyDescent="0.3">
      <c r="A82" s="5"/>
      <c r="B82" s="135" t="s">
        <v>288</v>
      </c>
      <c r="C82" s="141" t="s">
        <v>7</v>
      </c>
      <c r="D82" s="141" t="s">
        <v>204</v>
      </c>
      <c r="E82" s="137" t="s">
        <v>336</v>
      </c>
      <c r="F82" s="141" t="s">
        <v>16</v>
      </c>
      <c r="G82" s="143">
        <v>10</v>
      </c>
      <c r="H82" s="144">
        <v>23.09</v>
      </c>
      <c r="I82" s="146">
        <v>0.20849999999999999</v>
      </c>
      <c r="J82" s="67">
        <f t="shared" ref="J82" si="96">ROUND(H82*(1+I82),2)</f>
        <v>27.9</v>
      </c>
      <c r="K82" s="56">
        <f t="shared" ref="K82" si="97">ROUND(J82*0.3,2)</f>
        <v>8.3699999999999992</v>
      </c>
      <c r="L82" s="68">
        <f t="shared" ref="L82" si="98">J82-K82</f>
        <v>19.53</v>
      </c>
      <c r="M82" s="61">
        <f t="shared" ref="M82" si="99">ROUND(K82*G82,2)</f>
        <v>83.7</v>
      </c>
      <c r="N82" s="56">
        <f t="shared" ref="N82" si="100">O82-M82</f>
        <v>195.3</v>
      </c>
      <c r="O82" s="31">
        <f t="shared" ref="O82" si="101">ROUND(G82*J82,2)</f>
        <v>279</v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s="32" customFormat="1" x14ac:dyDescent="0.3">
      <c r="A83" s="5"/>
      <c r="B83" s="135"/>
      <c r="C83" s="141" t="s">
        <v>176</v>
      </c>
      <c r="D83" s="141">
        <v>21</v>
      </c>
      <c r="E83" s="137" t="s">
        <v>416</v>
      </c>
      <c r="F83" s="141" t="s">
        <v>20</v>
      </c>
      <c r="G83" s="143">
        <v>1</v>
      </c>
      <c r="H83" s="144">
        <v>130.65</v>
      </c>
      <c r="I83" s="146">
        <v>0.20849999999999999</v>
      </c>
      <c r="J83" s="67">
        <f t="shared" ref="J83" si="102">ROUND(H83*(1+I83),2)</f>
        <v>157.88999999999999</v>
      </c>
      <c r="K83" s="56">
        <f t="shared" ref="K83" si="103">ROUND(J83*0.3,2)</f>
        <v>47.37</v>
      </c>
      <c r="L83" s="68">
        <f t="shared" ref="L83" si="104">J83-K83</f>
        <v>110.51999999999998</v>
      </c>
      <c r="M83" s="61">
        <f t="shared" ref="M83" si="105">ROUND(K83*G83,2)</f>
        <v>47.37</v>
      </c>
      <c r="N83" s="56">
        <f t="shared" ref="N83" si="106">O83-M83</f>
        <v>110.51999999999998</v>
      </c>
      <c r="O83" s="31">
        <f t="shared" ref="O83" si="107">ROUND(G83*J83,2)</f>
        <v>157.88999999999999</v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s="32" customFormat="1" x14ac:dyDescent="0.3">
      <c r="A84" s="5"/>
      <c r="B84" s="140"/>
      <c r="C84" s="141"/>
      <c r="D84" s="141"/>
      <c r="E84" s="142"/>
      <c r="F84" s="141"/>
      <c r="G84" s="143"/>
      <c r="H84" s="144"/>
      <c r="I84" s="146"/>
      <c r="J84" s="67"/>
      <c r="K84" s="56"/>
      <c r="L84" s="68"/>
      <c r="M84" s="61"/>
      <c r="N84" s="61"/>
      <c r="O84" s="116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s="114" customFormat="1" x14ac:dyDescent="0.3">
      <c r="A85" s="1"/>
      <c r="B85" s="197" t="s">
        <v>34</v>
      </c>
      <c r="C85" s="190"/>
      <c r="D85" s="190"/>
      <c r="E85" s="186" t="s">
        <v>205</v>
      </c>
      <c r="F85" s="190"/>
      <c r="G85" s="191"/>
      <c r="H85" s="192"/>
      <c r="I85" s="193"/>
      <c r="J85" s="194"/>
      <c r="K85" s="195"/>
      <c r="L85" s="196"/>
      <c r="M85" s="198"/>
      <c r="N85" s="185" t="s">
        <v>6</v>
      </c>
      <c r="O85" s="187">
        <f>SUM(O86:O92)</f>
        <v>4925.58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32" customFormat="1" ht="28.8" x14ac:dyDescent="0.3">
      <c r="A86" s="5"/>
      <c r="B86" s="140" t="s">
        <v>289</v>
      </c>
      <c r="C86" s="141" t="s">
        <v>7</v>
      </c>
      <c r="D86" s="141" t="s">
        <v>206</v>
      </c>
      <c r="E86" s="137" t="s">
        <v>337</v>
      </c>
      <c r="F86" s="141" t="s">
        <v>15</v>
      </c>
      <c r="G86" s="143">
        <f>3.5*3.5</f>
        <v>12.25</v>
      </c>
      <c r="H86" s="144">
        <v>20.39</v>
      </c>
      <c r="I86" s="146">
        <v>0.20849999999999999</v>
      </c>
      <c r="J86" s="67">
        <f t="shared" ref="J86" si="108">ROUND(H86*(1+I86),2)</f>
        <v>24.64</v>
      </c>
      <c r="K86" s="56">
        <f t="shared" ref="K86" si="109">ROUND(J86*0.3,2)</f>
        <v>7.39</v>
      </c>
      <c r="L86" s="68">
        <f t="shared" ref="L86" si="110">J86-K86</f>
        <v>17.25</v>
      </c>
      <c r="M86" s="61">
        <f t="shared" ref="M86" si="111">ROUND(K86*G86,2)</f>
        <v>90.53</v>
      </c>
      <c r="N86" s="56">
        <f t="shared" ref="N86" si="112">O86-M86</f>
        <v>211.30999999999997</v>
      </c>
      <c r="O86" s="31">
        <f t="shared" si="95"/>
        <v>301.83999999999997</v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s="32" customFormat="1" ht="28.8" x14ac:dyDescent="0.3">
      <c r="A87" s="5"/>
      <c r="B87" s="140" t="s">
        <v>290</v>
      </c>
      <c r="C87" s="141" t="s">
        <v>7</v>
      </c>
      <c r="D87" s="141" t="s">
        <v>207</v>
      </c>
      <c r="E87" s="137" t="s">
        <v>338</v>
      </c>
      <c r="F87" s="141" t="s">
        <v>15</v>
      </c>
      <c r="G87" s="143">
        <f>3.5*4*0.2</f>
        <v>2.8000000000000003</v>
      </c>
      <c r="H87" s="144">
        <v>135.76</v>
      </c>
      <c r="I87" s="146">
        <v>0.20849999999999999</v>
      </c>
      <c r="J87" s="67">
        <f t="shared" ref="J87:J91" si="113">ROUND(H87*(1+I87),2)</f>
        <v>164.07</v>
      </c>
      <c r="K87" s="56">
        <f t="shared" ref="K87:K91" si="114">ROUND(J87*0.3,2)</f>
        <v>49.22</v>
      </c>
      <c r="L87" s="68">
        <f t="shared" ref="L87:L91" si="115">J87-K87</f>
        <v>114.85</v>
      </c>
      <c r="M87" s="61">
        <f t="shared" ref="M87:M91" si="116">ROUND(K87*G87,2)</f>
        <v>137.82</v>
      </c>
      <c r="N87" s="56">
        <f t="shared" ref="N87:N91" si="117">O87-M87</f>
        <v>321.58</v>
      </c>
      <c r="O87" s="31">
        <f t="shared" ref="O87:O91" si="118">ROUND(G87*J87,2)</f>
        <v>459.4</v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s="32" customFormat="1" ht="28.8" x14ac:dyDescent="0.3">
      <c r="A88" s="5"/>
      <c r="B88" s="140" t="s">
        <v>291</v>
      </c>
      <c r="C88" s="141" t="s">
        <v>7</v>
      </c>
      <c r="D88" s="141" t="s">
        <v>208</v>
      </c>
      <c r="E88" s="137" t="s">
        <v>339</v>
      </c>
      <c r="F88" s="141" t="s">
        <v>321</v>
      </c>
      <c r="G88" s="143">
        <f>ROUND(3.5*3.5*0.2,2)</f>
        <v>2.4500000000000002</v>
      </c>
      <c r="H88" s="144">
        <v>676.72</v>
      </c>
      <c r="I88" s="146">
        <v>0.20849999999999999</v>
      </c>
      <c r="J88" s="67">
        <f t="shared" si="113"/>
        <v>817.82</v>
      </c>
      <c r="K88" s="56">
        <f t="shared" si="114"/>
        <v>245.35</v>
      </c>
      <c r="L88" s="68">
        <f t="shared" si="115"/>
        <v>572.47</v>
      </c>
      <c r="M88" s="61">
        <f t="shared" si="116"/>
        <v>601.11</v>
      </c>
      <c r="N88" s="56">
        <f t="shared" si="117"/>
        <v>1402.5500000000002</v>
      </c>
      <c r="O88" s="31">
        <f t="shared" si="118"/>
        <v>2003.66</v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s="32" customFormat="1" ht="28.8" x14ac:dyDescent="0.3">
      <c r="A89" s="5"/>
      <c r="B89" s="140" t="s">
        <v>292</v>
      </c>
      <c r="C89" s="141" t="s">
        <v>7</v>
      </c>
      <c r="D89" s="141" t="s">
        <v>209</v>
      </c>
      <c r="E89" s="137" t="s">
        <v>340</v>
      </c>
      <c r="F89" s="141" t="s">
        <v>322</v>
      </c>
      <c r="G89" s="143">
        <v>86</v>
      </c>
      <c r="H89" s="144">
        <v>13.85</v>
      </c>
      <c r="I89" s="146">
        <v>0.20849999999999999</v>
      </c>
      <c r="J89" s="67">
        <f t="shared" si="113"/>
        <v>16.739999999999998</v>
      </c>
      <c r="K89" s="56">
        <f t="shared" si="114"/>
        <v>5.0199999999999996</v>
      </c>
      <c r="L89" s="68">
        <f t="shared" si="115"/>
        <v>11.719999999999999</v>
      </c>
      <c r="M89" s="61">
        <f t="shared" si="116"/>
        <v>431.72</v>
      </c>
      <c r="N89" s="56">
        <f t="shared" si="117"/>
        <v>1007.9200000000001</v>
      </c>
      <c r="O89" s="31">
        <f t="shared" si="118"/>
        <v>1439.64</v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s="32" customFormat="1" ht="28.8" x14ac:dyDescent="0.3">
      <c r="A90" s="5"/>
      <c r="B90" s="140" t="s">
        <v>293</v>
      </c>
      <c r="C90" s="141" t="s">
        <v>7</v>
      </c>
      <c r="D90" s="141" t="s">
        <v>210</v>
      </c>
      <c r="E90" s="137" t="s">
        <v>341</v>
      </c>
      <c r="F90" s="141" t="s">
        <v>15</v>
      </c>
      <c r="G90" s="143">
        <f>ROUND(3.5*3.5,2)</f>
        <v>12.25</v>
      </c>
      <c r="H90" s="144">
        <v>3.04</v>
      </c>
      <c r="I90" s="146">
        <v>0.20849999999999999</v>
      </c>
      <c r="J90" s="67">
        <f t="shared" si="113"/>
        <v>3.67</v>
      </c>
      <c r="K90" s="56">
        <f t="shared" si="114"/>
        <v>1.1000000000000001</v>
      </c>
      <c r="L90" s="68">
        <f t="shared" si="115"/>
        <v>2.57</v>
      </c>
      <c r="M90" s="61">
        <f t="shared" si="116"/>
        <v>13.48</v>
      </c>
      <c r="N90" s="56">
        <f t="shared" si="117"/>
        <v>31.48</v>
      </c>
      <c r="O90" s="31">
        <f t="shared" si="118"/>
        <v>44.96</v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s="32" customFormat="1" ht="57.6" x14ac:dyDescent="0.3">
      <c r="A91" s="5"/>
      <c r="B91" s="140" t="s">
        <v>294</v>
      </c>
      <c r="C91" s="141" t="s">
        <v>7</v>
      </c>
      <c r="D91" s="141" t="s">
        <v>147</v>
      </c>
      <c r="E91" s="137" t="s">
        <v>375</v>
      </c>
      <c r="F91" s="141" t="s">
        <v>320</v>
      </c>
      <c r="G91" s="143">
        <v>4</v>
      </c>
      <c r="H91" s="144">
        <v>139.86000000000001</v>
      </c>
      <c r="I91" s="146">
        <v>0.20849999999999999</v>
      </c>
      <c r="J91" s="67">
        <f t="shared" si="113"/>
        <v>169.02</v>
      </c>
      <c r="K91" s="56">
        <f t="shared" si="114"/>
        <v>50.71</v>
      </c>
      <c r="L91" s="68">
        <f t="shared" si="115"/>
        <v>118.31</v>
      </c>
      <c r="M91" s="61">
        <f t="shared" si="116"/>
        <v>202.84</v>
      </c>
      <c r="N91" s="56">
        <f t="shared" si="117"/>
        <v>473.24</v>
      </c>
      <c r="O91" s="31">
        <f t="shared" si="118"/>
        <v>676.08</v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s="32" customFormat="1" x14ac:dyDescent="0.3">
      <c r="A92" s="5"/>
      <c r="B92" s="140"/>
      <c r="C92" s="141"/>
      <c r="D92" s="141"/>
      <c r="E92" s="137"/>
      <c r="F92" s="141"/>
      <c r="G92" s="143"/>
      <c r="H92" s="144"/>
      <c r="I92" s="146"/>
      <c r="J92" s="67"/>
      <c r="K92" s="56"/>
      <c r="L92" s="68"/>
      <c r="M92" s="61"/>
      <c r="N92" s="56"/>
      <c r="O92" s="31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x14ac:dyDescent="0.3">
      <c r="A93" s="7"/>
      <c r="B93" s="129" t="s">
        <v>35</v>
      </c>
      <c r="C93" s="130"/>
      <c r="D93" s="130"/>
      <c r="E93" s="131" t="s">
        <v>211</v>
      </c>
      <c r="F93" s="130"/>
      <c r="G93" s="132"/>
      <c r="H93" s="133"/>
      <c r="I93" s="134"/>
      <c r="J93" s="65"/>
      <c r="K93" s="55"/>
      <c r="L93" s="66"/>
      <c r="M93" s="88"/>
      <c r="N93" s="89" t="s">
        <v>6</v>
      </c>
      <c r="O93" s="90">
        <f>SUM(O94:O96)</f>
        <v>8512.52</v>
      </c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</row>
    <row r="94" spans="1:30" ht="57.6" x14ac:dyDescent="0.3">
      <c r="A94" s="7"/>
      <c r="B94" s="135" t="s">
        <v>36</v>
      </c>
      <c r="C94" s="136" t="s">
        <v>7</v>
      </c>
      <c r="D94" s="136" t="s">
        <v>212</v>
      </c>
      <c r="E94" s="142" t="s">
        <v>376</v>
      </c>
      <c r="F94" s="136" t="s">
        <v>321</v>
      </c>
      <c r="G94" s="201">
        <v>192.5</v>
      </c>
      <c r="H94" s="138">
        <v>17.16</v>
      </c>
      <c r="I94" s="146">
        <v>0.20849999999999999</v>
      </c>
      <c r="J94" s="67">
        <f t="shared" ref="J94" si="119">ROUND(H94*(1+I94),2)</f>
        <v>20.74</v>
      </c>
      <c r="K94" s="56">
        <f t="shared" ref="K94" si="120">ROUND(J94*0.3,2)</f>
        <v>6.22</v>
      </c>
      <c r="L94" s="68">
        <f t="shared" ref="L94" si="121">J94-K94</f>
        <v>14.52</v>
      </c>
      <c r="M94" s="61">
        <f t="shared" ref="M94" si="122">ROUND(K94*G94,2)</f>
        <v>1197.3499999999999</v>
      </c>
      <c r="N94" s="56">
        <f t="shared" ref="N94" si="123">O94-M94</f>
        <v>2795.1</v>
      </c>
      <c r="O94" s="31">
        <f t="shared" ref="O94" si="124">ROUND(G94*J94,2)</f>
        <v>3992.45</v>
      </c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</row>
    <row r="95" spans="1:30" ht="28.8" x14ac:dyDescent="0.3">
      <c r="A95" s="7"/>
      <c r="B95" s="135" t="s">
        <v>111</v>
      </c>
      <c r="C95" s="136" t="s">
        <v>7</v>
      </c>
      <c r="D95" s="136" t="s">
        <v>213</v>
      </c>
      <c r="E95" s="142" t="s">
        <v>342</v>
      </c>
      <c r="F95" s="136" t="s">
        <v>15</v>
      </c>
      <c r="G95" s="201">
        <f>0.5*270</f>
        <v>135</v>
      </c>
      <c r="H95" s="138">
        <v>11.13</v>
      </c>
      <c r="I95" s="146">
        <v>0.20849999999999999</v>
      </c>
      <c r="J95" s="67">
        <f t="shared" ref="J95:J96" si="125">ROUND(H95*(1+I95),2)</f>
        <v>13.45</v>
      </c>
      <c r="K95" s="56">
        <f t="shared" ref="K95:K96" si="126">ROUND(J95*0.3,2)</f>
        <v>4.04</v>
      </c>
      <c r="L95" s="68">
        <f t="shared" ref="L95:L96" si="127">J95-K95</f>
        <v>9.41</v>
      </c>
      <c r="M95" s="61">
        <f t="shared" ref="M95:M96" si="128">ROUND(K95*G95,2)</f>
        <v>545.4</v>
      </c>
      <c r="N95" s="56">
        <f t="shared" ref="N95:N96" si="129">O95-M95</f>
        <v>1270.3499999999999</v>
      </c>
      <c r="O95" s="31">
        <f t="shared" ref="O95:O96" si="130">ROUND(G95*J95,2)</f>
        <v>1815.75</v>
      </c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</row>
    <row r="96" spans="1:30" ht="57.6" x14ac:dyDescent="0.3">
      <c r="A96" s="7"/>
      <c r="B96" s="135" t="s">
        <v>112</v>
      </c>
      <c r="C96" s="136" t="s">
        <v>7</v>
      </c>
      <c r="D96" s="136" t="s">
        <v>147</v>
      </c>
      <c r="E96" s="142" t="s">
        <v>375</v>
      </c>
      <c r="F96" s="136" t="s">
        <v>320</v>
      </c>
      <c r="G96" s="201">
        <v>16</v>
      </c>
      <c r="H96" s="138">
        <v>139.86000000000001</v>
      </c>
      <c r="I96" s="146">
        <v>0.20849999999999999</v>
      </c>
      <c r="J96" s="67">
        <f t="shared" si="125"/>
        <v>169.02</v>
      </c>
      <c r="K96" s="56">
        <f t="shared" si="126"/>
        <v>50.71</v>
      </c>
      <c r="L96" s="68">
        <f t="shared" si="127"/>
        <v>118.31</v>
      </c>
      <c r="M96" s="61">
        <f t="shared" si="128"/>
        <v>811.36</v>
      </c>
      <c r="N96" s="56">
        <f t="shared" si="129"/>
        <v>1892.96</v>
      </c>
      <c r="O96" s="31">
        <f t="shared" si="130"/>
        <v>2704.32</v>
      </c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</row>
    <row r="97" spans="1:30" x14ac:dyDescent="0.3">
      <c r="A97" s="7"/>
      <c r="B97" s="182"/>
      <c r="C97" s="136"/>
      <c r="D97" s="136"/>
      <c r="E97" s="142"/>
      <c r="F97" s="136"/>
      <c r="G97" s="184"/>
      <c r="H97" s="138"/>
      <c r="I97" s="146"/>
      <c r="J97" s="67"/>
      <c r="K97" s="56"/>
      <c r="L97" s="68"/>
      <c r="M97" s="61"/>
      <c r="N97" s="61"/>
      <c r="O97" s="116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</row>
    <row r="98" spans="1:30" x14ac:dyDescent="0.3">
      <c r="A98" s="7"/>
      <c r="B98" s="129" t="s">
        <v>122</v>
      </c>
      <c r="C98" s="130"/>
      <c r="D98" s="130"/>
      <c r="E98" s="131" t="s">
        <v>214</v>
      </c>
      <c r="F98" s="130"/>
      <c r="G98" s="132"/>
      <c r="H98" s="133"/>
      <c r="I98" s="134"/>
      <c r="J98" s="65"/>
      <c r="K98" s="55"/>
      <c r="L98" s="66"/>
      <c r="M98" s="88"/>
      <c r="N98" s="89" t="s">
        <v>6</v>
      </c>
      <c r="O98" s="90">
        <f>SUM(O99:O102)</f>
        <v>12945.169999999998</v>
      </c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</row>
    <row r="99" spans="1:30" ht="28.8" x14ac:dyDescent="0.3">
      <c r="A99" s="7"/>
      <c r="B99" s="135" t="s">
        <v>123</v>
      </c>
      <c r="C99" s="136" t="s">
        <v>14</v>
      </c>
      <c r="D99" s="136" t="s">
        <v>215</v>
      </c>
      <c r="E99" s="142" t="s">
        <v>345</v>
      </c>
      <c r="F99" s="136" t="s">
        <v>16</v>
      </c>
      <c r="G99" s="201">
        <v>255</v>
      </c>
      <c r="H99" s="138">
        <v>32.94</v>
      </c>
      <c r="I99" s="146">
        <v>0.20849999999999999</v>
      </c>
      <c r="J99" s="67">
        <f t="shared" ref="J99:J101" si="131">ROUND(H99*(1+I99),2)</f>
        <v>39.81</v>
      </c>
      <c r="K99" s="56">
        <f t="shared" ref="K99:K101" si="132">ROUND(J99*0.3,2)</f>
        <v>11.94</v>
      </c>
      <c r="L99" s="68">
        <f t="shared" ref="L99:L101" si="133">J99-K99</f>
        <v>27.870000000000005</v>
      </c>
      <c r="M99" s="61">
        <f t="shared" ref="M99:M101" si="134">ROUND(K99*G99,2)</f>
        <v>3044.7</v>
      </c>
      <c r="N99" s="56">
        <f t="shared" ref="N99:N101" si="135">O99-M99</f>
        <v>7106.8499999999995</v>
      </c>
      <c r="O99" s="31">
        <f t="shared" ref="O99:O101" si="136">ROUND(G99*J99,2)</f>
        <v>10151.549999999999</v>
      </c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</row>
    <row r="100" spans="1:30" x14ac:dyDescent="0.3">
      <c r="A100" s="7"/>
      <c r="B100" s="135" t="s">
        <v>295</v>
      </c>
      <c r="C100" s="136" t="s">
        <v>176</v>
      </c>
      <c r="D100" s="136" t="s">
        <v>216</v>
      </c>
      <c r="E100" s="142" t="s">
        <v>217</v>
      </c>
      <c r="F100" s="136" t="s">
        <v>20</v>
      </c>
      <c r="G100" s="201">
        <v>2</v>
      </c>
      <c r="H100" s="138">
        <v>58.2</v>
      </c>
      <c r="I100" s="146">
        <v>0.20849999999999999</v>
      </c>
      <c r="J100" s="67">
        <f t="shared" si="131"/>
        <v>70.33</v>
      </c>
      <c r="K100" s="56">
        <f t="shared" si="132"/>
        <v>21.1</v>
      </c>
      <c r="L100" s="68">
        <f t="shared" si="133"/>
        <v>49.23</v>
      </c>
      <c r="M100" s="61">
        <f t="shared" si="134"/>
        <v>42.2</v>
      </c>
      <c r="N100" s="56">
        <f t="shared" si="135"/>
        <v>98.46</v>
      </c>
      <c r="O100" s="31">
        <f t="shared" si="136"/>
        <v>140.66</v>
      </c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</row>
    <row r="101" spans="1:30" x14ac:dyDescent="0.3">
      <c r="A101" s="7"/>
      <c r="B101" s="135" t="s">
        <v>296</v>
      </c>
      <c r="C101" s="136" t="s">
        <v>7</v>
      </c>
      <c r="D101" s="136" t="s">
        <v>218</v>
      </c>
      <c r="E101" s="142" t="s">
        <v>343</v>
      </c>
      <c r="F101" s="136" t="s">
        <v>330</v>
      </c>
      <c r="G101" s="201">
        <v>48</v>
      </c>
      <c r="H101" s="138">
        <v>20.9</v>
      </c>
      <c r="I101" s="146">
        <v>0.20849999999999999</v>
      </c>
      <c r="J101" s="67">
        <f t="shared" si="131"/>
        <v>25.26</v>
      </c>
      <c r="K101" s="56">
        <f t="shared" si="132"/>
        <v>7.58</v>
      </c>
      <c r="L101" s="68">
        <f t="shared" si="133"/>
        <v>17.68</v>
      </c>
      <c r="M101" s="61">
        <f t="shared" si="134"/>
        <v>363.84</v>
      </c>
      <c r="N101" s="56">
        <f t="shared" si="135"/>
        <v>848.6400000000001</v>
      </c>
      <c r="O101" s="31">
        <f t="shared" si="136"/>
        <v>1212.48</v>
      </c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</row>
    <row r="102" spans="1:30" x14ac:dyDescent="0.3">
      <c r="A102" s="7"/>
      <c r="B102" s="135" t="s">
        <v>297</v>
      </c>
      <c r="C102" s="136" t="s">
        <v>7</v>
      </c>
      <c r="D102" s="136" t="s">
        <v>219</v>
      </c>
      <c r="E102" s="142" t="s">
        <v>344</v>
      </c>
      <c r="F102" s="136" t="s">
        <v>330</v>
      </c>
      <c r="G102" s="201">
        <v>48</v>
      </c>
      <c r="H102" s="138">
        <v>24.83</v>
      </c>
      <c r="I102" s="146">
        <v>0.20849999999999999</v>
      </c>
      <c r="J102" s="67">
        <f t="shared" ref="J102" si="137">ROUND(H102*(1+I102),2)</f>
        <v>30.01</v>
      </c>
      <c r="K102" s="56">
        <f t="shared" ref="K102" si="138">ROUND(J102*0.3,2)</f>
        <v>9</v>
      </c>
      <c r="L102" s="68">
        <f t="shared" ref="L102" si="139">J102-K102</f>
        <v>21.01</v>
      </c>
      <c r="M102" s="61">
        <f t="shared" ref="M102" si="140">ROUND(K102*G102,2)</f>
        <v>432</v>
      </c>
      <c r="N102" s="56">
        <f t="shared" ref="N102" si="141">O102-M102</f>
        <v>1008.48</v>
      </c>
      <c r="O102" s="31">
        <f t="shared" ref="O102" si="142">ROUND(G102*J102,2)</f>
        <v>1440.48</v>
      </c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</row>
    <row r="103" spans="1:30" x14ac:dyDescent="0.3">
      <c r="A103" s="7"/>
      <c r="B103" s="182"/>
      <c r="C103" s="136"/>
      <c r="D103" s="136"/>
      <c r="E103" s="142"/>
      <c r="F103" s="136"/>
      <c r="G103" s="184"/>
      <c r="H103" s="138"/>
      <c r="I103" s="146"/>
      <c r="J103" s="67"/>
      <c r="K103" s="56"/>
      <c r="L103" s="68"/>
      <c r="M103" s="61"/>
      <c r="N103" s="61"/>
      <c r="O103" s="116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</row>
    <row r="104" spans="1:30" x14ac:dyDescent="0.3">
      <c r="A104" s="7"/>
      <c r="B104" s="129" t="s">
        <v>124</v>
      </c>
      <c r="C104" s="130"/>
      <c r="D104" s="130"/>
      <c r="E104" s="131" t="s">
        <v>220</v>
      </c>
      <c r="F104" s="130"/>
      <c r="G104" s="132"/>
      <c r="H104" s="133"/>
      <c r="I104" s="134"/>
      <c r="J104" s="65"/>
      <c r="K104" s="55"/>
      <c r="L104" s="66"/>
      <c r="M104" s="88"/>
      <c r="N104" s="89" t="s">
        <v>6</v>
      </c>
      <c r="O104" s="90">
        <f>SUM(O105:O112)</f>
        <v>15732.989999999998</v>
      </c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</row>
    <row r="105" spans="1:30" ht="28.8" x14ac:dyDescent="0.3">
      <c r="A105" s="7"/>
      <c r="B105" s="135" t="s">
        <v>125</v>
      </c>
      <c r="C105" s="136" t="s">
        <v>14</v>
      </c>
      <c r="D105" s="136" t="s">
        <v>215</v>
      </c>
      <c r="E105" s="142" t="s">
        <v>349</v>
      </c>
      <c r="F105" s="136" t="s">
        <v>16</v>
      </c>
      <c r="G105" s="201">
        <v>275</v>
      </c>
      <c r="H105" s="138">
        <v>32.94</v>
      </c>
      <c r="I105" s="146">
        <v>0.20849999999999999</v>
      </c>
      <c r="J105" s="67">
        <f t="shared" ref="J105:J108" si="143">ROUND(H105*(1+I105),2)</f>
        <v>39.81</v>
      </c>
      <c r="K105" s="56">
        <f t="shared" ref="K105:K108" si="144">ROUND(J105*0.3,2)</f>
        <v>11.94</v>
      </c>
      <c r="L105" s="68">
        <f t="shared" ref="L105:L108" si="145">J105-K105</f>
        <v>27.870000000000005</v>
      </c>
      <c r="M105" s="61">
        <f t="shared" ref="M105:M108" si="146">ROUND(K105*G105,2)</f>
        <v>3283.5</v>
      </c>
      <c r="N105" s="56">
        <f t="shared" ref="N105:N108" si="147">O105-M105</f>
        <v>7664.25</v>
      </c>
      <c r="O105" s="31">
        <f t="shared" ref="O105:O108" si="148">ROUND(G105*J105,2)</f>
        <v>10947.75</v>
      </c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</row>
    <row r="106" spans="1:30" x14ac:dyDescent="0.3">
      <c r="A106" s="7"/>
      <c r="B106" s="135" t="s">
        <v>126</v>
      </c>
      <c r="C106" s="136" t="s">
        <v>176</v>
      </c>
      <c r="D106" s="136" t="s">
        <v>216</v>
      </c>
      <c r="E106" s="142" t="s">
        <v>217</v>
      </c>
      <c r="F106" s="136" t="s">
        <v>20</v>
      </c>
      <c r="G106" s="201">
        <v>2</v>
      </c>
      <c r="H106" s="138">
        <v>58.2</v>
      </c>
      <c r="I106" s="146">
        <v>0.20849999999999999</v>
      </c>
      <c r="J106" s="67">
        <f t="shared" si="143"/>
        <v>70.33</v>
      </c>
      <c r="K106" s="56">
        <f t="shared" si="144"/>
        <v>21.1</v>
      </c>
      <c r="L106" s="68">
        <f t="shared" si="145"/>
        <v>49.23</v>
      </c>
      <c r="M106" s="61">
        <f t="shared" si="146"/>
        <v>42.2</v>
      </c>
      <c r="N106" s="56">
        <f t="shared" si="147"/>
        <v>98.46</v>
      </c>
      <c r="O106" s="31">
        <f t="shared" si="148"/>
        <v>140.66</v>
      </c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</row>
    <row r="107" spans="1:30" x14ac:dyDescent="0.3">
      <c r="A107" s="7"/>
      <c r="B107" s="135" t="s">
        <v>130</v>
      </c>
      <c r="C107" s="136" t="s">
        <v>7</v>
      </c>
      <c r="D107" s="136" t="s">
        <v>218</v>
      </c>
      <c r="E107" s="142" t="s">
        <v>343</v>
      </c>
      <c r="F107" s="136" t="s">
        <v>330</v>
      </c>
      <c r="G107" s="201">
        <v>48</v>
      </c>
      <c r="H107" s="138">
        <v>20.9</v>
      </c>
      <c r="I107" s="146">
        <v>0.20849999999999999</v>
      </c>
      <c r="J107" s="67">
        <f t="shared" si="143"/>
        <v>25.26</v>
      </c>
      <c r="K107" s="56">
        <f t="shared" si="144"/>
        <v>7.58</v>
      </c>
      <c r="L107" s="68">
        <f t="shared" si="145"/>
        <v>17.68</v>
      </c>
      <c r="M107" s="61">
        <f t="shared" si="146"/>
        <v>363.84</v>
      </c>
      <c r="N107" s="56">
        <f t="shared" si="147"/>
        <v>848.6400000000001</v>
      </c>
      <c r="O107" s="31">
        <f t="shared" si="148"/>
        <v>1212.48</v>
      </c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</row>
    <row r="108" spans="1:30" x14ac:dyDescent="0.3">
      <c r="A108" s="7"/>
      <c r="B108" s="135" t="s">
        <v>131</v>
      </c>
      <c r="C108" s="136" t="s">
        <v>7</v>
      </c>
      <c r="D108" s="136" t="s">
        <v>219</v>
      </c>
      <c r="E108" s="142" t="s">
        <v>344</v>
      </c>
      <c r="F108" s="136" t="s">
        <v>330</v>
      </c>
      <c r="G108" s="201">
        <v>48</v>
      </c>
      <c r="H108" s="138">
        <v>24.83</v>
      </c>
      <c r="I108" s="146">
        <v>0.20849999999999999</v>
      </c>
      <c r="J108" s="67">
        <f t="shared" si="143"/>
        <v>30.01</v>
      </c>
      <c r="K108" s="56">
        <f t="shared" si="144"/>
        <v>9</v>
      </c>
      <c r="L108" s="68">
        <f t="shared" si="145"/>
        <v>21.01</v>
      </c>
      <c r="M108" s="61">
        <f t="shared" si="146"/>
        <v>432</v>
      </c>
      <c r="N108" s="56">
        <f t="shared" si="147"/>
        <v>1008.48</v>
      </c>
      <c r="O108" s="31">
        <f t="shared" si="148"/>
        <v>1440.48</v>
      </c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</row>
    <row r="109" spans="1:30" x14ac:dyDescent="0.3">
      <c r="A109" s="7"/>
      <c r="B109" s="135" t="s">
        <v>132</v>
      </c>
      <c r="C109" s="136" t="s">
        <v>221</v>
      </c>
      <c r="D109" s="136" t="s">
        <v>222</v>
      </c>
      <c r="E109" s="142" t="s">
        <v>346</v>
      </c>
      <c r="F109" s="136" t="s">
        <v>20</v>
      </c>
      <c r="G109" s="201">
        <v>1</v>
      </c>
      <c r="H109" s="138">
        <v>416</v>
      </c>
      <c r="I109" s="146">
        <v>0.20849999999999999</v>
      </c>
      <c r="J109" s="67">
        <f t="shared" ref="J109:J112" si="149">ROUND(H109*(1+I109),2)</f>
        <v>502.74</v>
      </c>
      <c r="K109" s="56">
        <f t="shared" ref="K109:K112" si="150">ROUND(J109*0.3,2)</f>
        <v>150.82</v>
      </c>
      <c r="L109" s="68">
        <f t="shared" ref="L109:L112" si="151">J109-K109</f>
        <v>351.92</v>
      </c>
      <c r="M109" s="61">
        <f t="shared" ref="M109:M112" si="152">ROUND(K109*G109,2)</f>
        <v>150.82</v>
      </c>
      <c r="N109" s="56">
        <f t="shared" ref="N109:N112" si="153">O109-M109</f>
        <v>351.92</v>
      </c>
      <c r="O109" s="31">
        <f t="shared" ref="O109:O112" si="154">ROUND(G109*J109,2)</f>
        <v>502.74</v>
      </c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</row>
    <row r="110" spans="1:30" x14ac:dyDescent="0.3">
      <c r="A110" s="7"/>
      <c r="B110" s="135" t="s">
        <v>298</v>
      </c>
      <c r="C110" s="136" t="s">
        <v>14</v>
      </c>
      <c r="D110" s="136" t="s">
        <v>223</v>
      </c>
      <c r="E110" s="142" t="s">
        <v>347</v>
      </c>
      <c r="F110" s="136" t="s">
        <v>20</v>
      </c>
      <c r="G110" s="201">
        <v>1</v>
      </c>
      <c r="H110" s="138">
        <v>400</v>
      </c>
      <c r="I110" s="146">
        <v>0.20849999999999999</v>
      </c>
      <c r="J110" s="67">
        <f t="shared" si="149"/>
        <v>483.4</v>
      </c>
      <c r="K110" s="56">
        <f t="shared" si="150"/>
        <v>145.02000000000001</v>
      </c>
      <c r="L110" s="68">
        <f t="shared" si="151"/>
        <v>338.38</v>
      </c>
      <c r="M110" s="61">
        <f t="shared" si="152"/>
        <v>145.02000000000001</v>
      </c>
      <c r="N110" s="56">
        <f t="shared" si="153"/>
        <v>338.38</v>
      </c>
      <c r="O110" s="31">
        <f t="shared" si="154"/>
        <v>483.4</v>
      </c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</row>
    <row r="111" spans="1:30" ht="28.8" x14ac:dyDescent="0.3">
      <c r="A111" s="7"/>
      <c r="B111" s="135" t="s">
        <v>299</v>
      </c>
      <c r="C111" s="136" t="s">
        <v>7</v>
      </c>
      <c r="D111" s="136" t="s">
        <v>224</v>
      </c>
      <c r="E111" s="142" t="s">
        <v>348</v>
      </c>
      <c r="F111" s="136" t="s">
        <v>20</v>
      </c>
      <c r="G111" s="201">
        <v>1</v>
      </c>
      <c r="H111" s="138">
        <v>416</v>
      </c>
      <c r="I111" s="146">
        <v>0.20849999999999999</v>
      </c>
      <c r="J111" s="67">
        <f t="shared" si="149"/>
        <v>502.74</v>
      </c>
      <c r="K111" s="56">
        <f t="shared" si="150"/>
        <v>150.82</v>
      </c>
      <c r="L111" s="68">
        <f t="shared" si="151"/>
        <v>351.92</v>
      </c>
      <c r="M111" s="61">
        <f t="shared" si="152"/>
        <v>150.82</v>
      </c>
      <c r="N111" s="56">
        <f t="shared" si="153"/>
        <v>351.92</v>
      </c>
      <c r="O111" s="31">
        <f t="shared" si="154"/>
        <v>502.74</v>
      </c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</row>
    <row r="112" spans="1:30" x14ac:dyDescent="0.3">
      <c r="A112" s="7"/>
      <c r="B112" s="135" t="s">
        <v>300</v>
      </c>
      <c r="C112" s="136" t="s">
        <v>176</v>
      </c>
      <c r="D112" s="136" t="s">
        <v>225</v>
      </c>
      <c r="E112" s="142" t="s">
        <v>226</v>
      </c>
      <c r="F112" s="136" t="s">
        <v>20</v>
      </c>
      <c r="G112" s="201">
        <v>1</v>
      </c>
      <c r="H112" s="138">
        <v>416</v>
      </c>
      <c r="I112" s="146">
        <v>0.20849999999999999</v>
      </c>
      <c r="J112" s="67">
        <f t="shared" si="149"/>
        <v>502.74</v>
      </c>
      <c r="K112" s="56">
        <f t="shared" si="150"/>
        <v>150.82</v>
      </c>
      <c r="L112" s="68">
        <f t="shared" si="151"/>
        <v>351.92</v>
      </c>
      <c r="M112" s="61">
        <f t="shared" si="152"/>
        <v>150.82</v>
      </c>
      <c r="N112" s="56">
        <f t="shared" si="153"/>
        <v>351.92</v>
      </c>
      <c r="O112" s="31">
        <f t="shared" si="154"/>
        <v>502.74</v>
      </c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</row>
    <row r="113" spans="1:30" x14ac:dyDescent="0.3">
      <c r="A113" s="7"/>
      <c r="B113" s="182"/>
      <c r="C113" s="136"/>
      <c r="D113" s="136"/>
      <c r="E113" s="142"/>
      <c r="F113" s="136"/>
      <c r="G113" s="43"/>
      <c r="H113" s="138"/>
      <c r="I113" s="146"/>
      <c r="J113" s="67"/>
      <c r="K113" s="56"/>
      <c r="L113" s="68"/>
      <c r="M113" s="61"/>
      <c r="N113" s="61"/>
      <c r="O113" s="116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</row>
    <row r="114" spans="1:30" x14ac:dyDescent="0.3">
      <c r="A114" s="7"/>
      <c r="B114" s="129" t="s">
        <v>127</v>
      </c>
      <c r="C114" s="130"/>
      <c r="D114" s="130"/>
      <c r="E114" s="131" t="s">
        <v>227</v>
      </c>
      <c r="F114" s="130"/>
      <c r="G114" s="132"/>
      <c r="H114" s="133"/>
      <c r="I114" s="134"/>
      <c r="J114" s="65"/>
      <c r="K114" s="55"/>
      <c r="L114" s="66"/>
      <c r="M114" s="88"/>
      <c r="N114" s="89" t="s">
        <v>6</v>
      </c>
      <c r="O114" s="90">
        <f>SUM(O115:O118)</f>
        <v>3027.5299999999997</v>
      </c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</row>
    <row r="115" spans="1:30" ht="28.8" x14ac:dyDescent="0.3">
      <c r="A115" s="7"/>
      <c r="B115" s="135" t="s">
        <v>128</v>
      </c>
      <c r="C115" s="136" t="s">
        <v>14</v>
      </c>
      <c r="D115" s="136" t="s">
        <v>228</v>
      </c>
      <c r="E115" s="142" t="s">
        <v>353</v>
      </c>
      <c r="F115" s="136" t="s">
        <v>16</v>
      </c>
      <c r="G115" s="201">
        <v>500</v>
      </c>
      <c r="H115" s="138">
        <v>1.46</v>
      </c>
      <c r="I115" s="146">
        <v>0.20849999999999999</v>
      </c>
      <c r="J115" s="67">
        <f t="shared" ref="J115:J118" si="155">ROUND(H115*(1+I115),2)</f>
        <v>1.76</v>
      </c>
      <c r="K115" s="56">
        <f t="shared" ref="K115:K118" si="156">ROUND(J115*0.3,2)</f>
        <v>0.53</v>
      </c>
      <c r="L115" s="68">
        <f t="shared" ref="L115:L118" si="157">J115-K115</f>
        <v>1.23</v>
      </c>
      <c r="M115" s="61">
        <f t="shared" ref="M115:M118" si="158">ROUND(K115*G115,2)</f>
        <v>265</v>
      </c>
      <c r="N115" s="56">
        <f t="shared" ref="N115:N118" si="159">O115-M115</f>
        <v>615</v>
      </c>
      <c r="O115" s="31">
        <f t="shared" ref="O115:O118" si="160">ROUND(G115*J115,2)</f>
        <v>880</v>
      </c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</row>
    <row r="116" spans="1:30" ht="28.8" x14ac:dyDescent="0.3">
      <c r="A116" s="7"/>
      <c r="B116" s="135" t="s">
        <v>129</v>
      </c>
      <c r="C116" s="136" t="s">
        <v>14</v>
      </c>
      <c r="D116" s="136" t="s">
        <v>229</v>
      </c>
      <c r="E116" s="142" t="s">
        <v>350</v>
      </c>
      <c r="F116" s="136" t="s">
        <v>16</v>
      </c>
      <c r="G116" s="201">
        <v>250</v>
      </c>
      <c r="H116" s="138">
        <v>4.18</v>
      </c>
      <c r="I116" s="146">
        <v>0.20849999999999999</v>
      </c>
      <c r="J116" s="67">
        <f t="shared" si="155"/>
        <v>5.05</v>
      </c>
      <c r="K116" s="56">
        <f t="shared" si="156"/>
        <v>1.52</v>
      </c>
      <c r="L116" s="68">
        <f t="shared" si="157"/>
        <v>3.53</v>
      </c>
      <c r="M116" s="61">
        <f t="shared" si="158"/>
        <v>380</v>
      </c>
      <c r="N116" s="56">
        <f t="shared" si="159"/>
        <v>882.5</v>
      </c>
      <c r="O116" s="31">
        <f t="shared" si="160"/>
        <v>1262.5</v>
      </c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</row>
    <row r="117" spans="1:30" x14ac:dyDescent="0.3">
      <c r="A117" s="7"/>
      <c r="B117" s="135" t="s">
        <v>301</v>
      </c>
      <c r="C117" s="136" t="s">
        <v>7</v>
      </c>
      <c r="D117" s="136" t="s">
        <v>230</v>
      </c>
      <c r="E117" s="142" t="s">
        <v>351</v>
      </c>
      <c r="F117" s="136" t="s">
        <v>330</v>
      </c>
      <c r="G117" s="201">
        <v>16</v>
      </c>
      <c r="H117" s="138">
        <v>31.99</v>
      </c>
      <c r="I117" s="146">
        <v>0.20849999999999999</v>
      </c>
      <c r="J117" s="67">
        <f t="shared" si="155"/>
        <v>38.659999999999997</v>
      </c>
      <c r="K117" s="56">
        <f t="shared" si="156"/>
        <v>11.6</v>
      </c>
      <c r="L117" s="68">
        <f t="shared" si="157"/>
        <v>27.059999999999995</v>
      </c>
      <c r="M117" s="61">
        <f t="shared" si="158"/>
        <v>185.6</v>
      </c>
      <c r="N117" s="56">
        <f t="shared" si="159"/>
        <v>432.95999999999992</v>
      </c>
      <c r="O117" s="31">
        <f t="shared" si="160"/>
        <v>618.55999999999995</v>
      </c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x14ac:dyDescent="0.3">
      <c r="A118" s="7"/>
      <c r="B118" s="135" t="s">
        <v>302</v>
      </c>
      <c r="C118" s="136" t="s">
        <v>176</v>
      </c>
      <c r="D118" s="136" t="s">
        <v>231</v>
      </c>
      <c r="E118" s="142" t="s">
        <v>352</v>
      </c>
      <c r="F118" s="136" t="s">
        <v>20</v>
      </c>
      <c r="G118" s="201">
        <v>1</v>
      </c>
      <c r="H118" s="138">
        <v>220.5</v>
      </c>
      <c r="I118" s="146">
        <v>0.20849999999999999</v>
      </c>
      <c r="J118" s="67">
        <f t="shared" si="155"/>
        <v>266.47000000000003</v>
      </c>
      <c r="K118" s="56">
        <f t="shared" si="156"/>
        <v>79.94</v>
      </c>
      <c r="L118" s="68">
        <f t="shared" si="157"/>
        <v>186.53000000000003</v>
      </c>
      <c r="M118" s="61">
        <f t="shared" si="158"/>
        <v>79.94</v>
      </c>
      <c r="N118" s="56">
        <f t="shared" si="159"/>
        <v>186.53000000000003</v>
      </c>
      <c r="O118" s="31">
        <f t="shared" si="160"/>
        <v>266.47000000000003</v>
      </c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</row>
    <row r="119" spans="1:30" ht="15" thickBot="1" x14ac:dyDescent="0.35">
      <c r="A119" s="1"/>
      <c r="B119" s="153"/>
      <c r="C119" s="154"/>
      <c r="D119" s="154"/>
      <c r="E119" s="155"/>
      <c r="F119" s="154"/>
      <c r="G119" s="156"/>
      <c r="H119" s="157"/>
      <c r="I119" s="158"/>
      <c r="J119" s="74"/>
      <c r="K119" s="57"/>
      <c r="L119" s="75"/>
      <c r="M119" s="62"/>
      <c r="N119" s="57"/>
      <c r="O119" s="82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" thickBot="1" x14ac:dyDescent="0.35">
      <c r="A120" s="1"/>
      <c r="B120" s="76"/>
      <c r="C120" s="77"/>
      <c r="D120" s="77"/>
      <c r="E120" s="78"/>
      <c r="F120" s="77"/>
      <c r="G120" s="79"/>
      <c r="H120" s="80"/>
      <c r="I120" s="256"/>
      <c r="J120" s="256"/>
      <c r="K120" s="81"/>
      <c r="L120" s="81" t="s">
        <v>8</v>
      </c>
      <c r="M120" s="159">
        <f>ROUND(SUM(M13:M119),2)</f>
        <v>34688.769999999997</v>
      </c>
      <c r="N120" s="160">
        <f>ROUND(SUM(N13:N119),2)</f>
        <v>80935.16</v>
      </c>
      <c r="O120" s="161">
        <f>O12+O15+O18+O58+O93+O98+O104+O114+O73</f>
        <v>115623.93</v>
      </c>
      <c r="P120" s="1"/>
      <c r="Q120" s="87">
        <f>O120-N120-M120</f>
        <v>0</v>
      </c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6.75" customHeight="1" x14ac:dyDescent="0.3">
      <c r="A121" s="1"/>
      <c r="B121" s="15"/>
      <c r="C121" s="15"/>
      <c r="D121" s="15"/>
      <c r="E121" s="10"/>
      <c r="F121" s="15"/>
      <c r="G121" s="14"/>
      <c r="H121" s="23"/>
      <c r="I121" s="108"/>
      <c r="J121" s="108"/>
      <c r="K121" s="108"/>
      <c r="L121" s="108"/>
      <c r="M121" s="108"/>
      <c r="N121" s="108"/>
      <c r="O121" s="109"/>
      <c r="P121" s="1"/>
      <c r="Q121" s="87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3">
      <c r="A122" s="1"/>
      <c r="B122" s="3"/>
      <c r="C122" s="2"/>
      <c r="D122" s="2"/>
      <c r="E122" s="5"/>
      <c r="F122" s="2"/>
      <c r="G122" s="1"/>
      <c r="H122" s="4"/>
      <c r="I122" s="1"/>
      <c r="J122" s="4"/>
      <c r="K122" s="4"/>
      <c r="L122" s="4"/>
      <c r="M122" s="4"/>
      <c r="N122" s="4"/>
      <c r="O122" s="4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" customHeight="1" x14ac:dyDescent="0.3">
      <c r="A123" s="1"/>
      <c r="B123" s="3"/>
      <c r="C123" s="2"/>
      <c r="D123" s="2"/>
      <c r="E123" s="5"/>
      <c r="F123" s="2"/>
      <c r="G123" s="1"/>
      <c r="H123" s="4"/>
      <c r="I123" s="1"/>
      <c r="J123" s="4"/>
      <c r="K123" s="4"/>
      <c r="L123" s="4"/>
      <c r="M123" s="4"/>
      <c r="N123" s="4"/>
      <c r="O123" s="4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3">
      <c r="A124" s="1"/>
      <c r="B124" s="3" t="s">
        <v>377</v>
      </c>
      <c r="C124" s="3"/>
      <c r="D124" s="2"/>
      <c r="E124" s="5"/>
      <c r="F124" s="2"/>
      <c r="G124" s="1"/>
      <c r="H124" s="4"/>
      <c r="I124" s="1"/>
      <c r="J124" s="4"/>
      <c r="K124" s="4"/>
      <c r="L124" s="4"/>
      <c r="M124" s="4"/>
      <c r="N124" s="4"/>
      <c r="O124" s="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3">
      <c r="A125" s="1"/>
      <c r="B125" s="2"/>
      <c r="C125" s="2"/>
      <c r="D125" s="2"/>
      <c r="E125" s="5"/>
      <c r="F125" s="2"/>
      <c r="G125" s="1"/>
      <c r="H125" s="4"/>
      <c r="I125" s="1"/>
      <c r="J125" s="4"/>
      <c r="K125" s="4"/>
      <c r="L125" s="4"/>
      <c r="M125" s="4"/>
      <c r="N125" s="4"/>
      <c r="O125" s="4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45.9" customHeight="1" x14ac:dyDescent="0.3">
      <c r="A126" s="1"/>
      <c r="B126" s="2"/>
      <c r="C126" s="2"/>
      <c r="D126" s="2"/>
      <c r="E126" s="5"/>
      <c r="F126" s="2"/>
      <c r="G126" s="1"/>
      <c r="H126" s="4"/>
      <c r="I126" s="1"/>
      <c r="J126" s="4"/>
      <c r="K126" s="4"/>
      <c r="L126" s="4"/>
      <c r="M126" s="4"/>
      <c r="N126" s="4"/>
      <c r="O126" s="4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23.25" customHeight="1" x14ac:dyDescent="0.3">
      <c r="A127" s="1"/>
      <c r="B127" s="2"/>
      <c r="C127" s="2"/>
      <c r="D127" s="2"/>
      <c r="E127" s="8"/>
      <c r="F127" s="2"/>
      <c r="G127" s="1"/>
      <c r="I127" s="1"/>
      <c r="J127" s="4"/>
      <c r="K127" s="4"/>
      <c r="L127" s="4"/>
      <c r="M127" s="4"/>
      <c r="N127" s="4"/>
      <c r="O127" s="4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3">
      <c r="A128" s="1"/>
      <c r="B128" s="2"/>
      <c r="C128" s="2"/>
      <c r="D128" s="2"/>
      <c r="E128" s="8" t="s">
        <v>379</v>
      </c>
      <c r="F128" s="2"/>
      <c r="G128" s="255" t="s">
        <v>17</v>
      </c>
      <c r="H128" s="255"/>
      <c r="I128" s="255"/>
      <c r="J128" s="4"/>
      <c r="K128" s="4"/>
      <c r="L128" s="113"/>
      <c r="M128" s="4"/>
      <c r="N128" s="4"/>
      <c r="O128" s="4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3">
      <c r="A129" s="1"/>
      <c r="B129" s="2"/>
      <c r="C129" s="2"/>
      <c r="D129" s="2"/>
      <c r="E129" s="8" t="s">
        <v>378</v>
      </c>
      <c r="F129" s="2"/>
      <c r="G129" s="248" t="s">
        <v>18</v>
      </c>
      <c r="H129" s="248"/>
      <c r="I129" s="248"/>
      <c r="J129" s="4"/>
      <c r="K129" s="4"/>
      <c r="L129" s="113"/>
      <c r="M129" s="4"/>
      <c r="N129" s="4"/>
      <c r="O129" s="4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3">
      <c r="A130" s="1"/>
      <c r="B130" s="2"/>
      <c r="C130" s="2"/>
      <c r="D130" s="2"/>
      <c r="E130" s="5"/>
      <c r="F130" s="2"/>
      <c r="G130" s="1"/>
      <c r="H130" s="4"/>
      <c r="I130" s="1"/>
      <c r="J130" s="4"/>
      <c r="K130" s="4"/>
      <c r="L130" s="4"/>
      <c r="M130" s="4"/>
      <c r="N130" s="4"/>
      <c r="O130" s="4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3">
      <c r="A131" s="1"/>
      <c r="B131" s="2"/>
      <c r="C131" s="2"/>
      <c r="D131" s="2"/>
      <c r="E131" s="5"/>
      <c r="F131" s="2"/>
      <c r="G131" s="1"/>
      <c r="H131" s="4"/>
      <c r="I131" s="1"/>
      <c r="J131" s="4"/>
      <c r="K131" s="4"/>
      <c r="L131" s="4"/>
      <c r="M131" s="4"/>
      <c r="N131" s="4"/>
      <c r="O131" s="4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3">
      <c r="A132" s="1"/>
      <c r="B132" s="2"/>
      <c r="C132" s="2"/>
      <c r="D132" s="2"/>
      <c r="E132" s="5"/>
      <c r="F132" s="2"/>
      <c r="G132" s="1"/>
      <c r="H132" s="4"/>
      <c r="I132" s="1"/>
      <c r="J132" s="4"/>
      <c r="K132" s="4"/>
      <c r="L132" s="4"/>
      <c r="M132" s="4"/>
      <c r="N132" s="4"/>
      <c r="O132" s="4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3">
      <c r="A133" s="1"/>
      <c r="B133" s="2"/>
      <c r="C133" s="2"/>
      <c r="D133" s="2"/>
      <c r="E133" s="5"/>
      <c r="F133" s="2"/>
      <c r="G133" s="1"/>
      <c r="H133" s="4"/>
      <c r="I133" s="1"/>
      <c r="J133" s="4"/>
      <c r="K133" s="4"/>
      <c r="L133" s="4"/>
      <c r="M133" s="4"/>
      <c r="N133" s="4"/>
      <c r="O133" s="4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3">
      <c r="A134" s="1"/>
      <c r="B134" s="2"/>
      <c r="C134" s="2"/>
      <c r="D134" s="2"/>
      <c r="E134" s="5"/>
      <c r="F134" s="2"/>
      <c r="G134" s="1"/>
      <c r="H134" s="4"/>
      <c r="I134" s="1"/>
      <c r="J134" s="4"/>
      <c r="K134" s="4"/>
      <c r="L134" s="4"/>
      <c r="M134" s="4"/>
      <c r="N134" s="4"/>
      <c r="O134" s="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3">
      <c r="A135" s="1"/>
      <c r="B135" s="2"/>
      <c r="C135" s="2"/>
      <c r="D135" s="2"/>
      <c r="E135" s="5"/>
      <c r="F135" s="2"/>
      <c r="G135" s="1"/>
      <c r="H135" s="4"/>
      <c r="I135" s="1"/>
      <c r="J135" s="4"/>
      <c r="K135" s="4"/>
      <c r="L135" s="4"/>
      <c r="M135" s="4"/>
      <c r="N135" s="4"/>
      <c r="O135" s="4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3">
      <c r="A136" s="1"/>
      <c r="B136" s="2"/>
      <c r="C136" s="2"/>
      <c r="D136" s="2"/>
      <c r="E136" s="5"/>
      <c r="F136" s="2"/>
      <c r="G136" s="1"/>
      <c r="H136" s="4"/>
      <c r="I136" s="1"/>
      <c r="J136" s="4"/>
      <c r="K136" s="4"/>
      <c r="L136" s="4"/>
      <c r="M136" s="4"/>
      <c r="N136" s="4"/>
      <c r="O136" s="4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3">
      <c r="A137" s="1"/>
      <c r="B137" s="2"/>
      <c r="C137" s="2"/>
      <c r="D137" s="2"/>
      <c r="E137" s="5"/>
      <c r="F137" s="2"/>
      <c r="G137" s="1"/>
      <c r="H137" s="4"/>
      <c r="I137" s="1"/>
      <c r="J137" s="4"/>
      <c r="K137" s="4"/>
      <c r="L137" s="4"/>
      <c r="M137" s="4"/>
      <c r="N137" s="4"/>
      <c r="O137" s="4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3">
      <c r="A138" s="1"/>
      <c r="B138" s="2"/>
      <c r="C138" s="2"/>
      <c r="D138" s="2"/>
      <c r="E138" s="5"/>
      <c r="F138" s="2"/>
      <c r="G138" s="1"/>
      <c r="H138" s="4"/>
      <c r="I138" s="1"/>
      <c r="J138" s="4"/>
      <c r="K138" s="4"/>
      <c r="L138" s="4"/>
      <c r="M138" s="4"/>
      <c r="N138" s="4"/>
      <c r="O138" s="4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3">
      <c r="A139" s="1"/>
      <c r="B139" s="2"/>
      <c r="C139" s="2"/>
      <c r="D139" s="2"/>
      <c r="E139" s="5"/>
      <c r="F139" s="2"/>
      <c r="G139" s="1"/>
      <c r="H139" s="4"/>
      <c r="I139" s="1"/>
      <c r="J139" s="4"/>
      <c r="K139" s="4"/>
      <c r="L139" s="4"/>
      <c r="M139" s="4"/>
      <c r="N139" s="4"/>
      <c r="O139" s="4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3">
      <c r="A140" s="1"/>
      <c r="B140" s="2"/>
      <c r="C140" s="2"/>
      <c r="D140" s="2"/>
      <c r="E140" s="5"/>
      <c r="F140" s="2"/>
      <c r="G140" s="1"/>
      <c r="H140" s="4"/>
      <c r="I140" s="1"/>
      <c r="J140" s="4"/>
      <c r="K140" s="4"/>
      <c r="L140" s="4"/>
      <c r="M140" s="4"/>
      <c r="N140" s="4"/>
      <c r="O140" s="4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3">
      <c r="A141" s="1"/>
      <c r="B141" s="2"/>
      <c r="C141" s="2"/>
      <c r="D141" s="2"/>
      <c r="E141" s="5"/>
      <c r="F141" s="2"/>
      <c r="G141" s="1"/>
      <c r="H141" s="4"/>
      <c r="I141" s="1"/>
      <c r="J141" s="4"/>
      <c r="K141" s="4"/>
      <c r="L141" s="4"/>
      <c r="M141" s="4"/>
      <c r="N141" s="4"/>
      <c r="O141" s="4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3">
      <c r="A142" s="1"/>
      <c r="B142" s="2"/>
      <c r="C142" s="2"/>
      <c r="D142" s="2"/>
      <c r="E142" s="5"/>
      <c r="F142" s="2"/>
      <c r="G142" s="1"/>
      <c r="H142" s="4"/>
      <c r="I142" s="1"/>
      <c r="J142" s="4"/>
      <c r="K142" s="4"/>
      <c r="L142" s="4"/>
      <c r="M142" s="4"/>
      <c r="N142" s="4"/>
      <c r="O142" s="4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3">
      <c r="A143" s="1"/>
      <c r="B143" s="2"/>
      <c r="C143" s="2"/>
      <c r="D143" s="2"/>
      <c r="E143" s="5"/>
      <c r="F143" s="2"/>
      <c r="G143" s="1"/>
      <c r="H143" s="4"/>
      <c r="I143" s="1"/>
      <c r="J143" s="4"/>
      <c r="K143" s="4"/>
      <c r="L143" s="4"/>
      <c r="M143" s="4"/>
      <c r="N143" s="4"/>
      <c r="O143" s="4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3">
      <c r="A144" s="1"/>
      <c r="B144" s="2"/>
      <c r="C144" s="2"/>
      <c r="D144" s="2"/>
      <c r="E144" s="5"/>
      <c r="F144" s="2"/>
      <c r="G144" s="1"/>
      <c r="H144" s="4"/>
      <c r="I144" s="1"/>
      <c r="J144" s="4"/>
      <c r="K144" s="4"/>
      <c r="L144" s="4"/>
      <c r="M144" s="4"/>
      <c r="N144" s="4"/>
      <c r="O144" s="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3">
      <c r="A145" s="1"/>
      <c r="B145" s="2"/>
      <c r="C145" s="2"/>
      <c r="D145" s="2"/>
      <c r="E145" s="5"/>
      <c r="F145" s="2"/>
      <c r="G145" s="1"/>
      <c r="H145" s="4"/>
      <c r="I145" s="1"/>
      <c r="J145" s="4"/>
      <c r="K145" s="4"/>
      <c r="L145" s="4"/>
      <c r="M145" s="4"/>
      <c r="N145" s="4"/>
      <c r="O145" s="4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3">
      <c r="A146" s="1"/>
      <c r="B146" s="2"/>
      <c r="C146" s="2"/>
      <c r="D146" s="2"/>
      <c r="E146" s="5"/>
      <c r="F146" s="2"/>
      <c r="G146" s="1"/>
      <c r="H146" s="4"/>
      <c r="I146" s="1"/>
      <c r="J146" s="4"/>
      <c r="K146" s="4"/>
      <c r="L146" s="4"/>
      <c r="M146" s="4"/>
      <c r="N146" s="4"/>
      <c r="O146" s="4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3">
      <c r="A147" s="1"/>
      <c r="B147" s="2"/>
      <c r="C147" s="2"/>
      <c r="D147" s="2"/>
      <c r="E147" s="5"/>
      <c r="F147" s="2"/>
      <c r="G147" s="1"/>
      <c r="H147" s="4"/>
      <c r="I147" s="1"/>
      <c r="J147" s="4"/>
      <c r="K147" s="4"/>
      <c r="L147" s="4"/>
      <c r="M147" s="4"/>
      <c r="N147" s="4"/>
      <c r="O147" s="4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3">
      <c r="A148" s="1"/>
      <c r="B148" s="2"/>
      <c r="C148" s="2"/>
      <c r="D148" s="2"/>
      <c r="E148" s="5"/>
      <c r="F148" s="2"/>
      <c r="G148" s="1"/>
      <c r="H148" s="4"/>
      <c r="I148" s="1"/>
      <c r="J148" s="4"/>
      <c r="K148" s="4"/>
      <c r="L148" s="4"/>
      <c r="M148" s="4"/>
      <c r="N148" s="4"/>
      <c r="O148" s="4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3">
      <c r="A149" s="1"/>
      <c r="B149" s="2"/>
      <c r="C149" s="2"/>
      <c r="D149" s="2"/>
      <c r="E149" s="5"/>
      <c r="F149" s="2"/>
      <c r="G149" s="1"/>
      <c r="H149" s="4"/>
      <c r="I149" s="1"/>
      <c r="J149" s="4"/>
      <c r="K149" s="4"/>
      <c r="L149" s="4"/>
      <c r="M149" s="4"/>
      <c r="N149" s="4"/>
      <c r="O149" s="4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3">
      <c r="A150" s="1"/>
      <c r="B150" s="2"/>
      <c r="C150" s="2"/>
      <c r="D150" s="2"/>
      <c r="E150" s="5"/>
      <c r="F150" s="2"/>
      <c r="G150" s="1"/>
      <c r="H150" s="4"/>
      <c r="I150" s="1"/>
      <c r="J150" s="4"/>
      <c r="K150" s="4"/>
      <c r="L150" s="4"/>
      <c r="M150" s="4"/>
      <c r="N150" s="4"/>
      <c r="O150" s="4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3">
      <c r="A151" s="1"/>
      <c r="B151" s="2"/>
      <c r="C151" s="2"/>
      <c r="D151" s="2"/>
      <c r="E151" s="5"/>
      <c r="F151" s="2"/>
      <c r="G151" s="1"/>
      <c r="H151" s="4"/>
      <c r="I151" s="1"/>
      <c r="J151" s="4"/>
      <c r="K151" s="4"/>
      <c r="L151" s="4"/>
      <c r="M151" s="4"/>
      <c r="N151" s="4"/>
      <c r="O151" s="4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3">
      <c r="A152" s="1"/>
      <c r="B152" s="2"/>
      <c r="C152" s="2"/>
      <c r="D152" s="2"/>
      <c r="E152" s="5"/>
      <c r="F152" s="2"/>
      <c r="G152" s="1"/>
      <c r="H152" s="4"/>
      <c r="I152" s="1"/>
      <c r="J152" s="4"/>
      <c r="K152" s="4"/>
      <c r="L152" s="4"/>
      <c r="M152" s="4"/>
      <c r="N152" s="4"/>
      <c r="O152" s="4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3">
      <c r="A153" s="1"/>
      <c r="B153" s="2"/>
      <c r="C153" s="2"/>
      <c r="D153" s="2"/>
      <c r="E153" s="5"/>
      <c r="F153" s="2"/>
      <c r="G153" s="1"/>
      <c r="H153" s="4"/>
      <c r="I153" s="1"/>
      <c r="J153" s="4"/>
      <c r="K153" s="4"/>
      <c r="L153" s="4"/>
      <c r="M153" s="4"/>
      <c r="N153" s="4"/>
      <c r="O153" s="4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3">
      <c r="A154" s="1"/>
      <c r="B154" s="2"/>
      <c r="C154" s="2"/>
      <c r="D154" s="2"/>
      <c r="E154" s="5"/>
      <c r="F154" s="2"/>
      <c r="G154" s="1"/>
      <c r="H154" s="4"/>
      <c r="I154" s="1"/>
      <c r="J154" s="4"/>
      <c r="K154" s="4"/>
      <c r="L154" s="4"/>
      <c r="M154" s="4"/>
      <c r="N154" s="4"/>
      <c r="O154" s="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3">
      <c r="A155" s="1"/>
      <c r="B155" s="2"/>
      <c r="C155" s="2"/>
      <c r="D155" s="2"/>
      <c r="E155" s="5"/>
      <c r="F155" s="2"/>
      <c r="G155" s="1"/>
      <c r="H155" s="4"/>
      <c r="I155" s="1"/>
      <c r="J155" s="4"/>
      <c r="K155" s="4"/>
      <c r="L155" s="4"/>
      <c r="M155" s="4"/>
      <c r="N155" s="4"/>
      <c r="O155" s="4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3">
      <c r="A156" s="1"/>
      <c r="B156" s="2"/>
      <c r="C156" s="2"/>
      <c r="D156" s="2"/>
      <c r="E156" s="5"/>
      <c r="F156" s="2"/>
      <c r="G156" s="1"/>
      <c r="H156" s="4"/>
      <c r="I156" s="1"/>
      <c r="J156" s="4"/>
      <c r="K156" s="4"/>
      <c r="L156" s="4"/>
      <c r="M156" s="4"/>
      <c r="N156" s="4"/>
      <c r="O156" s="4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3">
      <c r="A157" s="1"/>
      <c r="B157" s="2"/>
      <c r="C157" s="2"/>
      <c r="D157" s="2"/>
      <c r="E157" s="5"/>
      <c r="F157" s="2"/>
      <c r="G157" s="1"/>
      <c r="H157" s="4"/>
      <c r="I157" s="1"/>
      <c r="J157" s="4"/>
      <c r="K157" s="4"/>
      <c r="L157" s="4"/>
      <c r="M157" s="4"/>
      <c r="N157" s="4"/>
      <c r="O157" s="4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3">
      <c r="A158" s="1"/>
      <c r="B158" s="2"/>
      <c r="C158" s="2"/>
      <c r="D158" s="2"/>
      <c r="E158" s="5"/>
      <c r="F158" s="2"/>
      <c r="G158" s="1"/>
      <c r="H158" s="4"/>
      <c r="I158" s="1"/>
      <c r="J158" s="4"/>
      <c r="K158" s="4"/>
      <c r="L158" s="4"/>
      <c r="M158" s="4"/>
      <c r="N158" s="4"/>
      <c r="O158" s="4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3">
      <c r="A159" s="1"/>
      <c r="B159" s="2"/>
      <c r="C159" s="2"/>
      <c r="D159" s="2"/>
      <c r="E159" s="5"/>
      <c r="F159" s="2"/>
      <c r="G159" s="1"/>
      <c r="H159" s="4"/>
      <c r="I159" s="1"/>
      <c r="J159" s="4"/>
      <c r="K159" s="4"/>
      <c r="L159" s="4"/>
      <c r="M159" s="4"/>
      <c r="N159" s="4"/>
      <c r="O159" s="4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3">
      <c r="A160" s="1"/>
      <c r="B160" s="2"/>
      <c r="C160" s="2"/>
      <c r="D160" s="2"/>
      <c r="E160" s="5"/>
      <c r="F160" s="2"/>
      <c r="G160" s="1"/>
      <c r="H160" s="4"/>
      <c r="I160" s="1"/>
      <c r="J160" s="4"/>
      <c r="K160" s="4"/>
      <c r="L160" s="4"/>
      <c r="M160" s="4"/>
      <c r="N160" s="4"/>
      <c r="O160" s="4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3">
      <c r="A161" s="1"/>
      <c r="B161" s="2"/>
      <c r="C161" s="2"/>
      <c r="D161" s="2"/>
      <c r="E161" s="5"/>
      <c r="F161" s="2"/>
      <c r="G161" s="1"/>
      <c r="H161" s="4"/>
      <c r="I161" s="1"/>
      <c r="J161" s="4"/>
      <c r="K161" s="4"/>
      <c r="L161" s="4"/>
      <c r="M161" s="4"/>
      <c r="N161" s="4"/>
      <c r="O161" s="4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3">
      <c r="A162" s="1"/>
      <c r="B162" s="2"/>
      <c r="C162" s="2"/>
      <c r="D162" s="2"/>
      <c r="E162" s="5"/>
      <c r="F162" s="2"/>
      <c r="G162" s="1"/>
      <c r="H162" s="4"/>
      <c r="I162" s="1"/>
      <c r="J162" s="4"/>
      <c r="K162" s="4"/>
      <c r="L162" s="4"/>
      <c r="M162" s="4"/>
      <c r="N162" s="4"/>
      <c r="O162" s="4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3">
      <c r="A163" s="1"/>
      <c r="B163" s="2"/>
      <c r="C163" s="2"/>
      <c r="D163" s="2"/>
      <c r="E163" s="5"/>
      <c r="F163" s="2"/>
      <c r="G163" s="1"/>
      <c r="H163" s="4"/>
      <c r="I163" s="1"/>
      <c r="J163" s="4"/>
      <c r="K163" s="4"/>
      <c r="L163" s="4"/>
      <c r="M163" s="4"/>
      <c r="N163" s="4"/>
      <c r="O163" s="4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3">
      <c r="A164" s="1"/>
      <c r="B164" s="2"/>
      <c r="C164" s="2"/>
      <c r="D164" s="2"/>
      <c r="E164" s="5"/>
      <c r="F164" s="2"/>
      <c r="G164" s="1"/>
      <c r="H164" s="4"/>
      <c r="I164" s="1"/>
      <c r="J164" s="4"/>
      <c r="K164" s="4"/>
      <c r="L164" s="4"/>
      <c r="M164" s="4"/>
      <c r="N164" s="4"/>
      <c r="O164" s="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3">
      <c r="A165" s="1"/>
      <c r="B165" s="2"/>
      <c r="C165" s="2"/>
      <c r="D165" s="2"/>
      <c r="E165" s="5"/>
      <c r="F165" s="2"/>
      <c r="G165" s="1"/>
      <c r="H165" s="4"/>
      <c r="I165" s="1"/>
      <c r="J165" s="4"/>
      <c r="K165" s="4"/>
      <c r="L165" s="4"/>
      <c r="M165" s="4"/>
      <c r="N165" s="4"/>
      <c r="O165" s="4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3">
      <c r="A166" s="1"/>
      <c r="B166" s="2"/>
      <c r="C166" s="2"/>
      <c r="D166" s="2"/>
      <c r="E166" s="5"/>
      <c r="F166" s="2"/>
      <c r="G166" s="1"/>
      <c r="H166" s="4"/>
      <c r="I166" s="1"/>
      <c r="J166" s="4"/>
      <c r="K166" s="4"/>
      <c r="L166" s="4"/>
      <c r="M166" s="4"/>
      <c r="N166" s="4"/>
      <c r="O166" s="4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3">
      <c r="A167" s="1"/>
      <c r="B167" s="2"/>
      <c r="C167" s="2"/>
      <c r="D167" s="2"/>
      <c r="E167" s="5"/>
      <c r="F167" s="2"/>
      <c r="G167" s="1"/>
      <c r="H167" s="4"/>
      <c r="I167" s="1"/>
      <c r="J167" s="4"/>
      <c r="K167" s="4"/>
      <c r="L167" s="4"/>
      <c r="M167" s="4"/>
      <c r="N167" s="4"/>
      <c r="O167" s="4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3">
      <c r="A168" s="1"/>
      <c r="B168" s="2"/>
      <c r="C168" s="2"/>
      <c r="D168" s="2"/>
      <c r="E168" s="5"/>
      <c r="F168" s="2"/>
      <c r="G168" s="1"/>
      <c r="H168" s="4"/>
      <c r="I168" s="1"/>
      <c r="J168" s="4"/>
      <c r="K168" s="4"/>
      <c r="L168" s="4"/>
      <c r="M168" s="4"/>
      <c r="N168" s="4"/>
      <c r="O168" s="4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3">
      <c r="A169" s="1"/>
      <c r="B169" s="2"/>
      <c r="C169" s="2"/>
      <c r="D169" s="2"/>
      <c r="E169" s="5"/>
      <c r="F169" s="2"/>
      <c r="G169" s="1"/>
      <c r="H169" s="4"/>
      <c r="I169" s="1"/>
      <c r="J169" s="4"/>
      <c r="K169" s="4"/>
      <c r="L169" s="4"/>
      <c r="M169" s="4"/>
      <c r="N169" s="4"/>
      <c r="O169" s="4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3">
      <c r="A170" s="1"/>
      <c r="B170" s="2"/>
      <c r="C170" s="2"/>
      <c r="D170" s="2"/>
      <c r="E170" s="5"/>
      <c r="F170" s="2"/>
      <c r="G170" s="1"/>
      <c r="H170" s="4"/>
      <c r="I170" s="1"/>
      <c r="J170" s="4"/>
      <c r="K170" s="4"/>
      <c r="L170" s="4"/>
      <c r="M170" s="4"/>
      <c r="N170" s="4"/>
      <c r="O170" s="4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3">
      <c r="A171" s="1"/>
      <c r="B171" s="2"/>
      <c r="C171" s="2"/>
      <c r="D171" s="2"/>
      <c r="E171" s="5"/>
      <c r="F171" s="2"/>
      <c r="G171" s="1"/>
      <c r="H171" s="4"/>
      <c r="I171" s="1"/>
      <c r="J171" s="4"/>
      <c r="K171" s="4"/>
      <c r="L171" s="4"/>
      <c r="M171" s="4"/>
      <c r="N171" s="4"/>
      <c r="O171" s="4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3">
      <c r="A172" s="1"/>
      <c r="B172" s="2"/>
      <c r="C172" s="2"/>
      <c r="D172" s="2"/>
      <c r="E172" s="5"/>
      <c r="F172" s="2"/>
      <c r="G172" s="1"/>
      <c r="H172" s="4"/>
      <c r="I172" s="1"/>
      <c r="J172" s="4"/>
      <c r="K172" s="4"/>
      <c r="L172" s="4"/>
      <c r="M172" s="4"/>
      <c r="N172" s="4"/>
      <c r="O172" s="4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3">
      <c r="A173" s="1"/>
      <c r="B173" s="2"/>
      <c r="C173" s="2"/>
      <c r="D173" s="2"/>
      <c r="E173" s="5"/>
      <c r="F173" s="2"/>
      <c r="G173" s="1"/>
      <c r="H173" s="4"/>
      <c r="I173" s="1"/>
      <c r="J173" s="4"/>
      <c r="K173" s="4"/>
      <c r="L173" s="4"/>
      <c r="M173" s="4"/>
      <c r="N173" s="4"/>
      <c r="O173" s="4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3">
      <c r="A174" s="1"/>
      <c r="B174" s="2"/>
      <c r="C174" s="2"/>
      <c r="D174" s="2"/>
      <c r="E174" s="5"/>
      <c r="F174" s="2"/>
      <c r="G174" s="1"/>
      <c r="H174" s="4"/>
      <c r="I174" s="1"/>
      <c r="J174" s="4"/>
      <c r="K174" s="4"/>
      <c r="L174" s="4"/>
      <c r="M174" s="4"/>
      <c r="N174" s="4"/>
      <c r="O174" s="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3">
      <c r="A175" s="1"/>
      <c r="B175" s="2"/>
      <c r="C175" s="2"/>
      <c r="D175" s="2"/>
      <c r="E175" s="5"/>
      <c r="F175" s="2"/>
      <c r="G175" s="1"/>
      <c r="H175" s="4"/>
      <c r="I175" s="1"/>
      <c r="J175" s="4"/>
      <c r="K175" s="4"/>
      <c r="L175" s="4"/>
      <c r="M175" s="4"/>
      <c r="N175" s="4"/>
      <c r="O175" s="4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3">
      <c r="A176" s="1"/>
      <c r="B176" s="2"/>
      <c r="C176" s="2"/>
      <c r="D176" s="2"/>
      <c r="E176" s="5"/>
      <c r="F176" s="2"/>
      <c r="G176" s="1"/>
      <c r="H176" s="4"/>
      <c r="I176" s="1"/>
      <c r="J176" s="4"/>
      <c r="K176" s="4"/>
      <c r="L176" s="4"/>
      <c r="M176" s="4"/>
      <c r="N176" s="4"/>
      <c r="O176" s="4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3">
      <c r="A177" s="1"/>
      <c r="B177" s="2"/>
      <c r="C177" s="2"/>
      <c r="D177" s="2"/>
      <c r="E177" s="5"/>
      <c r="F177" s="2"/>
      <c r="G177" s="1"/>
      <c r="H177" s="4"/>
      <c r="I177" s="1"/>
      <c r="J177" s="4"/>
      <c r="K177" s="4"/>
      <c r="L177" s="4"/>
      <c r="M177" s="4"/>
      <c r="N177" s="4"/>
      <c r="O177" s="4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3">
      <c r="A178" s="1"/>
      <c r="B178" s="2"/>
      <c r="C178" s="2"/>
      <c r="D178" s="2"/>
      <c r="E178" s="5"/>
      <c r="F178" s="2"/>
      <c r="G178" s="1"/>
      <c r="H178" s="4"/>
      <c r="I178" s="1"/>
      <c r="J178" s="4"/>
      <c r="K178" s="4"/>
      <c r="L178" s="4"/>
      <c r="M178" s="4"/>
      <c r="N178" s="4"/>
      <c r="O178" s="4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3">
      <c r="A179" s="1"/>
      <c r="B179" s="2"/>
      <c r="C179" s="2"/>
      <c r="D179" s="2"/>
      <c r="E179" s="5"/>
      <c r="F179" s="2"/>
      <c r="G179" s="1"/>
      <c r="H179" s="4"/>
      <c r="I179" s="1"/>
      <c r="J179" s="4"/>
      <c r="K179" s="4"/>
      <c r="L179" s="4"/>
      <c r="M179" s="4"/>
      <c r="N179" s="4"/>
      <c r="O179" s="4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3">
      <c r="A180" s="1"/>
      <c r="B180" s="2"/>
      <c r="C180" s="2"/>
      <c r="D180" s="2"/>
      <c r="E180" s="5"/>
      <c r="F180" s="2"/>
      <c r="G180" s="1"/>
      <c r="H180" s="4"/>
      <c r="I180" s="1"/>
      <c r="J180" s="4"/>
      <c r="K180" s="4"/>
      <c r="L180" s="4"/>
      <c r="M180" s="4"/>
      <c r="N180" s="4"/>
      <c r="O180" s="4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3">
      <c r="A181" s="1"/>
      <c r="B181" s="2"/>
      <c r="C181" s="2"/>
      <c r="D181" s="2"/>
      <c r="E181" s="5"/>
      <c r="F181" s="2"/>
      <c r="G181" s="1"/>
      <c r="H181" s="4"/>
      <c r="I181" s="1"/>
      <c r="J181" s="4"/>
      <c r="K181" s="4"/>
      <c r="L181" s="4"/>
      <c r="M181" s="4"/>
      <c r="N181" s="4"/>
      <c r="O181" s="4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3">
      <c r="A182" s="1"/>
      <c r="B182" s="2"/>
      <c r="C182" s="2"/>
      <c r="D182" s="2"/>
      <c r="E182" s="5"/>
      <c r="F182" s="2"/>
      <c r="G182" s="1"/>
      <c r="H182" s="4"/>
      <c r="I182" s="1"/>
      <c r="J182" s="4"/>
      <c r="K182" s="4"/>
      <c r="L182" s="4"/>
      <c r="M182" s="4"/>
      <c r="N182" s="4"/>
      <c r="O182" s="4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3">
      <c r="A183" s="1"/>
      <c r="B183" s="2"/>
      <c r="C183" s="2"/>
      <c r="D183" s="2"/>
      <c r="E183" s="5"/>
      <c r="F183" s="2"/>
      <c r="G183" s="1"/>
      <c r="H183" s="4"/>
      <c r="I183" s="1"/>
      <c r="J183" s="4"/>
      <c r="K183" s="4"/>
      <c r="L183" s="4"/>
      <c r="M183" s="4"/>
      <c r="N183" s="4"/>
      <c r="O183" s="4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3">
      <c r="A184" s="1"/>
      <c r="B184" s="2"/>
      <c r="C184" s="2"/>
      <c r="D184" s="2"/>
      <c r="E184" s="5"/>
      <c r="F184" s="2"/>
      <c r="G184" s="1"/>
      <c r="H184" s="4"/>
      <c r="I184" s="1"/>
      <c r="J184" s="4"/>
      <c r="K184" s="4"/>
      <c r="L184" s="4"/>
      <c r="M184" s="4"/>
      <c r="N184" s="4"/>
      <c r="O184" s="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3">
      <c r="A185" s="1"/>
      <c r="B185" s="2"/>
      <c r="C185" s="2"/>
      <c r="D185" s="2"/>
      <c r="E185" s="5"/>
      <c r="F185" s="2"/>
      <c r="G185" s="1"/>
      <c r="H185" s="4"/>
      <c r="I185" s="1"/>
      <c r="J185" s="4"/>
      <c r="K185" s="4"/>
      <c r="L185" s="4"/>
      <c r="M185" s="4"/>
      <c r="N185" s="4"/>
      <c r="O185" s="4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3">
      <c r="A186" s="1"/>
      <c r="B186" s="2"/>
      <c r="C186" s="2"/>
      <c r="D186" s="2"/>
      <c r="E186" s="5"/>
      <c r="F186" s="2"/>
      <c r="G186" s="1"/>
      <c r="H186" s="4"/>
      <c r="I186" s="1"/>
      <c r="J186" s="4"/>
      <c r="K186" s="4"/>
      <c r="L186" s="4"/>
      <c r="M186" s="4"/>
      <c r="N186" s="4"/>
      <c r="O186" s="4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3">
      <c r="A187" s="1"/>
      <c r="B187" s="2"/>
      <c r="C187" s="2"/>
      <c r="D187" s="2"/>
      <c r="E187" s="5"/>
      <c r="F187" s="2"/>
      <c r="G187" s="1"/>
      <c r="H187" s="4"/>
      <c r="I187" s="1"/>
      <c r="J187" s="4"/>
      <c r="K187" s="4"/>
      <c r="L187" s="4"/>
      <c r="M187" s="4"/>
      <c r="N187" s="4"/>
      <c r="O187" s="4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3">
      <c r="A188" s="1"/>
      <c r="B188" s="2"/>
      <c r="C188" s="2"/>
      <c r="D188" s="2"/>
      <c r="E188" s="5"/>
      <c r="F188" s="2"/>
      <c r="G188" s="1"/>
      <c r="H188" s="4"/>
      <c r="I188" s="1"/>
      <c r="J188" s="4"/>
      <c r="K188" s="4"/>
      <c r="L188" s="4"/>
      <c r="M188" s="4"/>
      <c r="N188" s="4"/>
      <c r="O188" s="4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3">
      <c r="A189" s="1"/>
      <c r="B189" s="2"/>
      <c r="C189" s="2"/>
      <c r="D189" s="2"/>
      <c r="E189" s="5"/>
      <c r="F189" s="2"/>
      <c r="G189" s="1"/>
      <c r="H189" s="4"/>
      <c r="I189" s="1"/>
      <c r="J189" s="4"/>
      <c r="K189" s="4"/>
      <c r="L189" s="4"/>
      <c r="M189" s="4"/>
      <c r="N189" s="4"/>
      <c r="O189" s="4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3">
      <c r="A190" s="1"/>
      <c r="B190" s="2"/>
      <c r="C190" s="2"/>
      <c r="D190" s="2"/>
      <c r="E190" s="5"/>
      <c r="F190" s="2"/>
      <c r="G190" s="1"/>
      <c r="H190" s="4"/>
      <c r="I190" s="1"/>
      <c r="J190" s="4"/>
      <c r="K190" s="4"/>
      <c r="L190" s="4"/>
      <c r="M190" s="4"/>
      <c r="N190" s="4"/>
      <c r="O190" s="4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3">
      <c r="A191" s="1"/>
      <c r="B191" s="2"/>
      <c r="C191" s="2"/>
      <c r="D191" s="2"/>
      <c r="E191" s="5"/>
      <c r="F191" s="2"/>
      <c r="G191" s="1"/>
      <c r="H191" s="4"/>
      <c r="I191" s="1"/>
      <c r="J191" s="4"/>
      <c r="K191" s="4"/>
      <c r="L191" s="4"/>
      <c r="M191" s="4"/>
      <c r="N191" s="4"/>
      <c r="O191" s="4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3">
      <c r="A192" s="1"/>
      <c r="B192" s="2"/>
      <c r="C192" s="2"/>
      <c r="D192" s="2"/>
      <c r="E192" s="5"/>
      <c r="F192" s="2"/>
      <c r="G192" s="1"/>
      <c r="H192" s="4"/>
      <c r="I192" s="1"/>
      <c r="J192" s="4"/>
      <c r="K192" s="4"/>
      <c r="L192" s="4"/>
      <c r="M192" s="4"/>
      <c r="N192" s="4"/>
      <c r="O192" s="4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3">
      <c r="A193" s="1"/>
      <c r="B193" s="2"/>
      <c r="C193" s="2"/>
      <c r="D193" s="2"/>
      <c r="E193" s="5"/>
      <c r="F193" s="2"/>
      <c r="G193" s="1"/>
      <c r="H193" s="4"/>
      <c r="I193" s="1"/>
      <c r="J193" s="4"/>
      <c r="K193" s="4"/>
      <c r="L193" s="4"/>
      <c r="M193" s="4"/>
      <c r="N193" s="4"/>
      <c r="O193" s="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3">
      <c r="A194" s="1"/>
      <c r="B194" s="2"/>
      <c r="C194" s="2"/>
      <c r="D194" s="2"/>
      <c r="E194" s="5"/>
      <c r="F194" s="2"/>
      <c r="G194" s="1"/>
      <c r="H194" s="4"/>
      <c r="I194" s="1"/>
      <c r="J194" s="4"/>
      <c r="K194" s="4"/>
      <c r="L194" s="4"/>
      <c r="M194" s="4"/>
      <c r="N194" s="4"/>
      <c r="O194" s="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3">
      <c r="A195" s="1"/>
      <c r="B195" s="2"/>
      <c r="C195" s="2"/>
      <c r="D195" s="2"/>
      <c r="E195" s="5"/>
      <c r="F195" s="2"/>
      <c r="G195" s="1"/>
      <c r="H195" s="4"/>
      <c r="I195" s="1"/>
      <c r="J195" s="4"/>
      <c r="K195" s="4"/>
      <c r="L195" s="4"/>
      <c r="M195" s="4"/>
      <c r="N195" s="4"/>
      <c r="O195" s="4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3">
      <c r="A196" s="1"/>
      <c r="B196" s="2"/>
      <c r="C196" s="2"/>
      <c r="D196" s="2"/>
      <c r="E196" s="5"/>
      <c r="F196" s="2"/>
      <c r="G196" s="1"/>
      <c r="H196" s="4"/>
      <c r="I196" s="1"/>
      <c r="J196" s="4"/>
      <c r="K196" s="4"/>
      <c r="L196" s="4"/>
      <c r="M196" s="4"/>
      <c r="N196" s="4"/>
      <c r="O196" s="4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3">
      <c r="A197" s="1"/>
      <c r="B197" s="2"/>
      <c r="C197" s="2"/>
      <c r="D197" s="2"/>
      <c r="E197" s="5"/>
      <c r="F197" s="2"/>
      <c r="G197" s="1"/>
      <c r="H197" s="4"/>
      <c r="I197" s="1"/>
      <c r="J197" s="4"/>
      <c r="K197" s="4"/>
      <c r="L197" s="4"/>
      <c r="M197" s="4"/>
      <c r="N197" s="4"/>
      <c r="O197" s="4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3">
      <c r="A198" s="1"/>
      <c r="B198" s="2"/>
      <c r="C198" s="2"/>
      <c r="D198" s="2"/>
      <c r="E198" s="5"/>
      <c r="F198" s="2"/>
      <c r="G198" s="1"/>
      <c r="H198" s="4"/>
      <c r="I198" s="1"/>
      <c r="J198" s="4"/>
      <c r="K198" s="4"/>
      <c r="L198" s="4"/>
      <c r="M198" s="4"/>
      <c r="N198" s="4"/>
      <c r="O198" s="4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3">
      <c r="A199" s="1"/>
      <c r="B199" s="2"/>
      <c r="C199" s="2"/>
      <c r="D199" s="2"/>
      <c r="E199" s="5"/>
      <c r="F199" s="2"/>
      <c r="G199" s="1"/>
      <c r="H199" s="4"/>
      <c r="I199" s="1"/>
      <c r="J199" s="4"/>
      <c r="K199" s="4"/>
      <c r="L199" s="4"/>
      <c r="M199" s="4"/>
      <c r="N199" s="4"/>
      <c r="O199" s="4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3">
      <c r="A200" s="1"/>
      <c r="B200" s="2"/>
      <c r="C200" s="2"/>
      <c r="D200" s="2"/>
      <c r="E200" s="5"/>
      <c r="F200" s="2"/>
      <c r="G200" s="1"/>
      <c r="H200" s="4"/>
      <c r="I200" s="1"/>
      <c r="J200" s="4"/>
      <c r="K200" s="4"/>
      <c r="L200" s="4"/>
      <c r="M200" s="4"/>
      <c r="N200" s="4"/>
      <c r="O200" s="4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3">
      <c r="A201" s="1"/>
      <c r="B201" s="2"/>
      <c r="C201" s="2"/>
      <c r="D201" s="2"/>
      <c r="E201" s="5"/>
      <c r="F201" s="2"/>
      <c r="G201" s="1"/>
      <c r="H201" s="4"/>
      <c r="I201" s="1"/>
      <c r="J201" s="4"/>
      <c r="K201" s="4"/>
      <c r="L201" s="4"/>
      <c r="M201" s="4"/>
      <c r="N201" s="4"/>
      <c r="O201" s="4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3">
      <c r="A202" s="1"/>
      <c r="B202" s="2"/>
      <c r="C202" s="2"/>
      <c r="D202" s="2"/>
      <c r="E202" s="5"/>
      <c r="F202" s="2"/>
      <c r="G202" s="1"/>
      <c r="H202" s="4"/>
      <c r="I202" s="1"/>
      <c r="J202" s="4"/>
      <c r="K202" s="4"/>
      <c r="L202" s="4"/>
      <c r="M202" s="4"/>
      <c r="N202" s="4"/>
      <c r="O202" s="4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3">
      <c r="A203" s="1"/>
      <c r="B203" s="2"/>
      <c r="C203" s="2"/>
      <c r="D203" s="2"/>
      <c r="E203" s="5"/>
      <c r="F203" s="2"/>
      <c r="G203" s="1"/>
      <c r="H203" s="4"/>
      <c r="I203" s="1"/>
      <c r="J203" s="4"/>
      <c r="K203" s="4"/>
      <c r="L203" s="4"/>
      <c r="M203" s="4"/>
      <c r="N203" s="4"/>
      <c r="O203" s="4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3">
      <c r="A204" s="1"/>
      <c r="B204" s="2"/>
      <c r="C204" s="2"/>
      <c r="D204" s="2"/>
      <c r="E204" s="5"/>
      <c r="F204" s="2"/>
      <c r="G204" s="1"/>
      <c r="H204" s="4"/>
      <c r="I204" s="1"/>
      <c r="J204" s="4"/>
      <c r="K204" s="4"/>
      <c r="L204" s="4"/>
      <c r="M204" s="4"/>
      <c r="N204" s="4"/>
      <c r="O204" s="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3">
      <c r="A205" s="1"/>
      <c r="B205" s="2"/>
      <c r="C205" s="2"/>
      <c r="D205" s="2"/>
      <c r="E205" s="5"/>
      <c r="F205" s="2"/>
      <c r="G205" s="1"/>
      <c r="H205" s="4"/>
      <c r="I205" s="1"/>
      <c r="J205" s="4"/>
      <c r="K205" s="4"/>
      <c r="L205" s="4"/>
      <c r="M205" s="4"/>
      <c r="N205" s="4"/>
      <c r="O205" s="4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3">
      <c r="A206" s="1"/>
      <c r="B206" s="2"/>
      <c r="C206" s="2"/>
      <c r="D206" s="2"/>
      <c r="E206" s="5"/>
      <c r="F206" s="2"/>
      <c r="G206" s="1"/>
      <c r="H206" s="4"/>
      <c r="I206" s="1"/>
      <c r="J206" s="4"/>
      <c r="K206" s="4"/>
      <c r="L206" s="4"/>
      <c r="M206" s="4"/>
      <c r="N206" s="4"/>
      <c r="O206" s="4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3">
      <c r="A207" s="1"/>
      <c r="B207" s="2"/>
      <c r="C207" s="2"/>
      <c r="D207" s="2"/>
      <c r="E207" s="5"/>
      <c r="F207" s="2"/>
      <c r="G207" s="1"/>
      <c r="H207" s="4"/>
      <c r="I207" s="1"/>
      <c r="J207" s="4"/>
      <c r="K207" s="4"/>
      <c r="L207" s="4"/>
      <c r="M207" s="4"/>
      <c r="N207" s="4"/>
      <c r="O207" s="4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3">
      <c r="A208" s="1"/>
      <c r="B208" s="2"/>
      <c r="C208" s="2"/>
      <c r="D208" s="2"/>
      <c r="E208" s="5"/>
      <c r="F208" s="2"/>
      <c r="G208" s="1"/>
      <c r="H208" s="4"/>
      <c r="I208" s="1"/>
      <c r="J208" s="4"/>
      <c r="K208" s="4"/>
      <c r="L208" s="4"/>
      <c r="M208" s="4"/>
      <c r="N208" s="4"/>
      <c r="O208" s="4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3">
      <c r="A209" s="1"/>
      <c r="B209" s="2"/>
      <c r="C209" s="2"/>
      <c r="D209" s="2"/>
      <c r="E209" s="5"/>
      <c r="F209" s="2"/>
      <c r="G209" s="1"/>
      <c r="H209" s="4"/>
      <c r="I209" s="1"/>
      <c r="J209" s="4"/>
      <c r="K209" s="4"/>
      <c r="L209" s="4"/>
      <c r="M209" s="4"/>
      <c r="N209" s="4"/>
      <c r="O209" s="4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3">
      <c r="A210" s="1"/>
      <c r="B210" s="2"/>
      <c r="C210" s="2"/>
      <c r="D210" s="2"/>
      <c r="E210" s="5"/>
      <c r="F210" s="2"/>
      <c r="G210" s="1"/>
      <c r="H210" s="4"/>
      <c r="I210" s="1"/>
      <c r="J210" s="4"/>
      <c r="K210" s="4"/>
      <c r="L210" s="4"/>
      <c r="M210" s="4"/>
      <c r="N210" s="4"/>
      <c r="O210" s="4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3">
      <c r="A211" s="1"/>
      <c r="B211" s="2"/>
      <c r="C211" s="2"/>
      <c r="D211" s="2"/>
      <c r="E211" s="5"/>
      <c r="F211" s="2"/>
      <c r="G211" s="1"/>
      <c r="H211" s="4"/>
      <c r="I211" s="1"/>
      <c r="J211" s="4"/>
      <c r="K211" s="4"/>
      <c r="L211" s="4"/>
      <c r="M211" s="4"/>
      <c r="N211" s="4"/>
      <c r="O211" s="4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3">
      <c r="A212" s="1"/>
      <c r="B212" s="2"/>
      <c r="C212" s="2"/>
      <c r="D212" s="2"/>
      <c r="E212" s="5"/>
      <c r="F212" s="2"/>
      <c r="G212" s="1"/>
      <c r="H212" s="4"/>
      <c r="I212" s="1"/>
      <c r="J212" s="4"/>
      <c r="K212" s="4"/>
      <c r="L212" s="4"/>
      <c r="M212" s="4"/>
      <c r="N212" s="4"/>
      <c r="O212" s="4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3">
      <c r="A213" s="1"/>
      <c r="B213" s="2"/>
      <c r="C213" s="2"/>
      <c r="D213" s="2"/>
      <c r="E213" s="5"/>
      <c r="F213" s="2"/>
      <c r="G213" s="1"/>
      <c r="H213" s="4"/>
      <c r="I213" s="1"/>
      <c r="J213" s="4"/>
      <c r="K213" s="4"/>
      <c r="L213" s="4"/>
      <c r="M213" s="4"/>
      <c r="N213" s="4"/>
      <c r="O213" s="4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3">
      <c r="A214" s="1"/>
      <c r="B214" s="2"/>
      <c r="C214" s="2"/>
      <c r="D214" s="2"/>
      <c r="E214" s="5"/>
      <c r="F214" s="2"/>
      <c r="G214" s="1"/>
      <c r="H214" s="4"/>
      <c r="I214" s="1"/>
      <c r="J214" s="4"/>
      <c r="K214" s="4"/>
      <c r="L214" s="4"/>
      <c r="M214" s="4"/>
      <c r="N214" s="4"/>
      <c r="O214" s="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3">
      <c r="A215" s="1"/>
      <c r="B215" s="2"/>
      <c r="C215" s="2"/>
      <c r="D215" s="2"/>
      <c r="E215" s="5"/>
      <c r="F215" s="2"/>
      <c r="G215" s="1"/>
      <c r="H215" s="4"/>
      <c r="I215" s="1"/>
      <c r="J215" s="4"/>
      <c r="K215" s="4"/>
      <c r="L215" s="4"/>
      <c r="M215" s="4"/>
      <c r="N215" s="4"/>
      <c r="O215" s="4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3">
      <c r="A216" s="1"/>
      <c r="B216" s="2"/>
      <c r="C216" s="2"/>
      <c r="D216" s="2"/>
      <c r="E216" s="5"/>
      <c r="F216" s="2"/>
      <c r="G216" s="1"/>
      <c r="H216" s="4"/>
      <c r="I216" s="1"/>
      <c r="J216" s="4"/>
      <c r="K216" s="4"/>
      <c r="L216" s="4"/>
      <c r="M216" s="4"/>
      <c r="N216" s="4"/>
      <c r="O216" s="4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3">
      <c r="A217" s="1"/>
      <c r="B217" s="2"/>
      <c r="C217" s="2"/>
      <c r="D217" s="2"/>
      <c r="E217" s="5"/>
      <c r="F217" s="2"/>
      <c r="G217" s="1"/>
      <c r="H217" s="4"/>
      <c r="I217" s="1"/>
      <c r="J217" s="4"/>
      <c r="K217" s="4"/>
      <c r="L217" s="4"/>
      <c r="M217" s="4"/>
      <c r="N217" s="4"/>
      <c r="O217" s="4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3">
      <c r="A218" s="1"/>
      <c r="B218" s="2"/>
      <c r="C218" s="2"/>
      <c r="D218" s="2"/>
      <c r="E218" s="5"/>
      <c r="F218" s="2"/>
      <c r="G218" s="1"/>
      <c r="H218" s="4"/>
      <c r="I218" s="1"/>
      <c r="J218" s="4"/>
      <c r="K218" s="4"/>
      <c r="L218" s="4"/>
      <c r="M218" s="4"/>
      <c r="N218" s="4"/>
      <c r="O218" s="4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3">
      <c r="A219" s="1"/>
      <c r="B219" s="2"/>
      <c r="C219" s="2"/>
      <c r="D219" s="2"/>
      <c r="E219" s="5"/>
      <c r="F219" s="2"/>
      <c r="G219" s="1"/>
      <c r="H219" s="4"/>
      <c r="I219" s="1"/>
      <c r="J219" s="4"/>
      <c r="K219" s="4"/>
      <c r="L219" s="4"/>
      <c r="M219" s="4"/>
      <c r="N219" s="4"/>
      <c r="O219" s="4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3">
      <c r="A220" s="1"/>
      <c r="B220" s="2"/>
      <c r="C220" s="2"/>
      <c r="D220" s="2"/>
      <c r="E220" s="5"/>
      <c r="F220" s="2"/>
      <c r="G220" s="1"/>
      <c r="H220" s="4"/>
      <c r="I220" s="1"/>
      <c r="J220" s="4"/>
      <c r="K220" s="4"/>
      <c r="L220" s="4"/>
      <c r="M220" s="4"/>
      <c r="N220" s="4"/>
      <c r="O220" s="4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3">
      <c r="A221" s="1"/>
      <c r="B221" s="2"/>
      <c r="C221" s="2"/>
      <c r="D221" s="2"/>
      <c r="E221" s="5"/>
      <c r="F221" s="2"/>
      <c r="G221" s="1"/>
      <c r="H221" s="4"/>
      <c r="I221" s="1"/>
      <c r="J221" s="4"/>
      <c r="K221" s="4"/>
      <c r="L221" s="4"/>
      <c r="M221" s="4"/>
      <c r="N221" s="4"/>
      <c r="O221" s="4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3">
      <c r="A222" s="1"/>
      <c r="B222" s="2"/>
      <c r="C222" s="2"/>
      <c r="D222" s="2"/>
      <c r="E222" s="5"/>
      <c r="F222" s="2"/>
      <c r="G222" s="1"/>
      <c r="H222" s="4"/>
      <c r="I222" s="1"/>
      <c r="J222" s="4"/>
      <c r="K222" s="4"/>
      <c r="L222" s="4"/>
      <c r="M222" s="4"/>
      <c r="N222" s="4"/>
      <c r="O222" s="4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3">
      <c r="A223" s="1"/>
      <c r="B223" s="2"/>
      <c r="C223" s="2"/>
      <c r="D223" s="2"/>
      <c r="E223" s="5"/>
      <c r="F223" s="2"/>
      <c r="G223" s="1"/>
      <c r="H223" s="4"/>
      <c r="I223" s="1"/>
      <c r="J223" s="4"/>
      <c r="K223" s="4"/>
      <c r="L223" s="4"/>
      <c r="M223" s="4"/>
      <c r="N223" s="4"/>
      <c r="O223" s="4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3">
      <c r="A224" s="1"/>
      <c r="B224" s="2"/>
      <c r="C224" s="2"/>
      <c r="D224" s="2"/>
      <c r="E224" s="5"/>
      <c r="F224" s="2"/>
      <c r="G224" s="1"/>
      <c r="H224" s="4"/>
      <c r="I224" s="1"/>
      <c r="J224" s="4"/>
      <c r="K224" s="4"/>
      <c r="L224" s="4"/>
      <c r="M224" s="4"/>
      <c r="N224" s="4"/>
      <c r="O224" s="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3">
      <c r="A225" s="1"/>
      <c r="B225" s="2"/>
      <c r="C225" s="2"/>
      <c r="D225" s="2"/>
      <c r="E225" s="5"/>
      <c r="F225" s="2"/>
      <c r="G225" s="1"/>
      <c r="H225" s="4"/>
      <c r="I225" s="1"/>
      <c r="J225" s="4"/>
      <c r="K225" s="4"/>
      <c r="L225" s="4"/>
      <c r="M225" s="4"/>
      <c r="N225" s="4"/>
      <c r="O225" s="4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3">
      <c r="A226" s="1"/>
      <c r="B226" s="2"/>
      <c r="C226" s="2"/>
      <c r="D226" s="2"/>
      <c r="E226" s="5"/>
      <c r="F226" s="2"/>
      <c r="G226" s="1"/>
      <c r="H226" s="4"/>
      <c r="I226" s="1"/>
      <c r="J226" s="4"/>
      <c r="K226" s="4"/>
      <c r="L226" s="4"/>
      <c r="M226" s="4"/>
      <c r="N226" s="4"/>
      <c r="O226" s="4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3">
      <c r="A227" s="1"/>
      <c r="B227" s="2"/>
      <c r="C227" s="2"/>
      <c r="D227" s="2"/>
      <c r="E227" s="5"/>
      <c r="F227" s="2"/>
      <c r="G227" s="1"/>
      <c r="H227" s="4"/>
      <c r="I227" s="1"/>
      <c r="J227" s="4"/>
      <c r="K227" s="4"/>
      <c r="L227" s="4"/>
      <c r="M227" s="4"/>
      <c r="N227" s="4"/>
      <c r="O227" s="4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3">
      <c r="A228" s="1"/>
      <c r="B228" s="2"/>
      <c r="C228" s="2"/>
      <c r="D228" s="2"/>
      <c r="E228" s="5"/>
      <c r="F228" s="2"/>
      <c r="G228" s="1"/>
      <c r="H228" s="4"/>
      <c r="I228" s="1"/>
      <c r="J228" s="4"/>
      <c r="K228" s="4"/>
      <c r="L228" s="4"/>
      <c r="M228" s="4"/>
      <c r="N228" s="4"/>
      <c r="O228" s="4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3">
      <c r="A229" s="1"/>
      <c r="B229" s="2"/>
      <c r="C229" s="2"/>
      <c r="D229" s="2"/>
      <c r="E229" s="5"/>
      <c r="F229" s="2"/>
      <c r="G229" s="1"/>
      <c r="H229" s="4"/>
      <c r="I229" s="1"/>
      <c r="J229" s="4"/>
      <c r="K229" s="4"/>
      <c r="L229" s="4"/>
      <c r="M229" s="4"/>
      <c r="N229" s="4"/>
      <c r="O229" s="4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3">
      <c r="A230" s="1"/>
      <c r="B230" s="2"/>
      <c r="C230" s="2"/>
      <c r="D230" s="2"/>
      <c r="E230" s="5"/>
      <c r="F230" s="2"/>
      <c r="G230" s="1"/>
      <c r="H230" s="4"/>
      <c r="I230" s="1"/>
      <c r="J230" s="4"/>
      <c r="K230" s="4"/>
      <c r="L230" s="4"/>
      <c r="M230" s="4"/>
      <c r="N230" s="4"/>
      <c r="O230" s="4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3">
      <c r="A231" s="1"/>
      <c r="B231" s="2"/>
      <c r="C231" s="2"/>
      <c r="D231" s="2"/>
      <c r="E231" s="5"/>
      <c r="F231" s="2"/>
      <c r="G231" s="1"/>
      <c r="H231" s="4"/>
      <c r="I231" s="1"/>
      <c r="J231" s="4"/>
      <c r="K231" s="4"/>
      <c r="L231" s="4"/>
      <c r="M231" s="4"/>
      <c r="N231" s="4"/>
      <c r="O231" s="4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3">
      <c r="A232" s="1"/>
      <c r="B232" s="2"/>
      <c r="C232" s="2"/>
      <c r="D232" s="2"/>
      <c r="E232" s="5"/>
      <c r="F232" s="2"/>
      <c r="G232" s="1"/>
      <c r="H232" s="4"/>
      <c r="I232" s="1"/>
      <c r="J232" s="4"/>
      <c r="K232" s="4"/>
      <c r="L232" s="4"/>
      <c r="M232" s="4"/>
      <c r="N232" s="4"/>
      <c r="O232" s="4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3">
      <c r="A233" s="1"/>
      <c r="B233" s="2"/>
      <c r="C233" s="2"/>
      <c r="D233" s="2"/>
      <c r="E233" s="5"/>
      <c r="F233" s="2"/>
      <c r="G233" s="1"/>
      <c r="H233" s="4"/>
      <c r="I233" s="1"/>
      <c r="J233" s="4"/>
      <c r="K233" s="4"/>
      <c r="L233" s="4"/>
      <c r="M233" s="4"/>
      <c r="N233" s="4"/>
      <c r="O233" s="4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3">
      <c r="A234" s="1"/>
      <c r="B234" s="2"/>
      <c r="C234" s="2"/>
      <c r="D234" s="2"/>
      <c r="E234" s="5"/>
      <c r="F234" s="2"/>
      <c r="G234" s="1"/>
      <c r="H234" s="4"/>
      <c r="I234" s="1"/>
      <c r="J234" s="4"/>
      <c r="K234" s="4"/>
      <c r="L234" s="4"/>
      <c r="M234" s="4"/>
      <c r="N234" s="4"/>
      <c r="O234" s="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3">
      <c r="A235" s="1"/>
      <c r="B235" s="2"/>
      <c r="C235" s="2"/>
      <c r="D235" s="2"/>
      <c r="E235" s="5"/>
      <c r="F235" s="2"/>
      <c r="G235" s="1"/>
      <c r="H235" s="4"/>
      <c r="I235" s="1"/>
      <c r="J235" s="4"/>
      <c r="K235" s="4"/>
      <c r="L235" s="4"/>
      <c r="M235" s="4"/>
      <c r="N235" s="4"/>
      <c r="O235" s="4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3">
      <c r="A236" s="1"/>
      <c r="B236" s="2"/>
      <c r="C236" s="2"/>
      <c r="D236" s="2"/>
      <c r="E236" s="5"/>
      <c r="F236" s="2"/>
      <c r="G236" s="1"/>
      <c r="H236" s="4"/>
      <c r="I236" s="1"/>
      <c r="J236" s="4"/>
      <c r="K236" s="4"/>
      <c r="L236" s="4"/>
      <c r="M236" s="4"/>
      <c r="N236" s="4"/>
      <c r="O236" s="4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3">
      <c r="A237" s="1"/>
      <c r="B237" s="2"/>
      <c r="C237" s="2"/>
      <c r="D237" s="2"/>
      <c r="E237" s="5"/>
      <c r="F237" s="2"/>
      <c r="G237" s="1"/>
      <c r="H237" s="4"/>
      <c r="I237" s="1"/>
      <c r="J237" s="4"/>
      <c r="K237" s="4"/>
      <c r="L237" s="4"/>
      <c r="M237" s="4"/>
      <c r="N237" s="4"/>
      <c r="O237" s="4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3">
      <c r="A238" s="1"/>
      <c r="B238" s="2"/>
      <c r="C238" s="2"/>
      <c r="D238" s="2"/>
      <c r="E238" s="5"/>
      <c r="F238" s="2"/>
      <c r="G238" s="1"/>
      <c r="H238" s="4"/>
      <c r="I238" s="1"/>
      <c r="J238" s="4"/>
      <c r="K238" s="4"/>
      <c r="L238" s="4"/>
      <c r="M238" s="4"/>
      <c r="N238" s="4"/>
      <c r="O238" s="4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3">
      <c r="A239" s="1"/>
      <c r="B239" s="2"/>
      <c r="C239" s="2"/>
      <c r="D239" s="2"/>
      <c r="E239" s="5"/>
      <c r="F239" s="2"/>
      <c r="G239" s="1"/>
      <c r="H239" s="4"/>
      <c r="I239" s="1"/>
      <c r="J239" s="4"/>
      <c r="K239" s="4"/>
      <c r="L239" s="4"/>
      <c r="M239" s="4"/>
      <c r="N239" s="4"/>
      <c r="O239" s="4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3">
      <c r="A240" s="1"/>
      <c r="B240" s="2"/>
      <c r="C240" s="2"/>
      <c r="D240" s="2"/>
      <c r="E240" s="5"/>
      <c r="F240" s="2"/>
      <c r="G240" s="1"/>
      <c r="H240" s="4"/>
      <c r="I240" s="1"/>
      <c r="J240" s="4"/>
      <c r="K240" s="4"/>
      <c r="L240" s="4"/>
      <c r="M240" s="4"/>
      <c r="N240" s="4"/>
      <c r="O240" s="4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3">
      <c r="A241" s="1"/>
      <c r="B241" s="2"/>
      <c r="C241" s="2"/>
      <c r="D241" s="2"/>
      <c r="E241" s="5"/>
      <c r="F241" s="2"/>
      <c r="G241" s="1"/>
      <c r="H241" s="4"/>
      <c r="I241" s="1"/>
      <c r="J241" s="4"/>
      <c r="K241" s="4"/>
      <c r="L241" s="4"/>
      <c r="M241" s="4"/>
      <c r="N241" s="4"/>
      <c r="O241" s="4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3">
      <c r="A242" s="1"/>
      <c r="B242" s="2"/>
      <c r="C242" s="2"/>
      <c r="D242" s="2"/>
      <c r="E242" s="5"/>
      <c r="F242" s="2"/>
      <c r="G242" s="1"/>
      <c r="H242" s="4"/>
      <c r="I242" s="1"/>
      <c r="J242" s="4"/>
      <c r="K242" s="4"/>
      <c r="L242" s="4"/>
      <c r="M242" s="4"/>
      <c r="N242" s="4"/>
      <c r="O242" s="4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3">
      <c r="A243" s="1"/>
      <c r="B243" s="2"/>
      <c r="C243" s="2"/>
      <c r="D243" s="2"/>
      <c r="E243" s="5"/>
      <c r="F243" s="2"/>
      <c r="G243" s="1"/>
      <c r="H243" s="4"/>
      <c r="I243" s="1"/>
      <c r="J243" s="4"/>
      <c r="K243" s="4"/>
      <c r="L243" s="4"/>
      <c r="M243" s="4"/>
      <c r="N243" s="4"/>
      <c r="O243" s="4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3">
      <c r="A244" s="1"/>
      <c r="B244" s="2"/>
      <c r="C244" s="2"/>
      <c r="D244" s="2"/>
      <c r="E244" s="5"/>
      <c r="F244" s="2"/>
      <c r="G244" s="1"/>
      <c r="H244" s="4"/>
      <c r="I244" s="1"/>
      <c r="J244" s="4"/>
      <c r="K244" s="4"/>
      <c r="L244" s="4"/>
      <c r="M244" s="4"/>
      <c r="N244" s="4"/>
      <c r="O244" s="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3">
      <c r="A245" s="1"/>
      <c r="B245" s="2"/>
      <c r="C245" s="2"/>
      <c r="D245" s="2"/>
      <c r="E245" s="5"/>
      <c r="F245" s="2"/>
      <c r="G245" s="1"/>
      <c r="H245" s="4"/>
      <c r="I245" s="1"/>
      <c r="J245" s="4"/>
      <c r="K245" s="4"/>
      <c r="L245" s="4"/>
      <c r="M245" s="4"/>
      <c r="N245" s="4"/>
      <c r="O245" s="4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3">
      <c r="A246" s="1"/>
      <c r="B246" s="2"/>
      <c r="C246" s="2"/>
      <c r="D246" s="2"/>
      <c r="E246" s="5"/>
      <c r="F246" s="2"/>
      <c r="G246" s="1"/>
      <c r="H246" s="4"/>
      <c r="I246" s="1"/>
      <c r="J246" s="4"/>
      <c r="K246" s="4"/>
      <c r="L246" s="4"/>
      <c r="M246" s="4"/>
      <c r="N246" s="4"/>
      <c r="O246" s="4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3">
      <c r="A247" s="1"/>
      <c r="B247" s="2"/>
      <c r="C247" s="2"/>
      <c r="D247" s="2"/>
      <c r="E247" s="5"/>
      <c r="F247" s="2"/>
      <c r="G247" s="1"/>
      <c r="H247" s="4"/>
      <c r="I247" s="1"/>
      <c r="J247" s="4"/>
      <c r="K247" s="4"/>
      <c r="L247" s="4"/>
      <c r="M247" s="4"/>
      <c r="N247" s="4"/>
      <c r="O247" s="4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3">
      <c r="A248" s="1"/>
      <c r="B248" s="2"/>
      <c r="C248" s="2"/>
      <c r="D248" s="2"/>
      <c r="E248" s="5"/>
      <c r="F248" s="2"/>
      <c r="G248" s="1"/>
      <c r="H248" s="4"/>
      <c r="I248" s="1"/>
      <c r="J248" s="4"/>
      <c r="K248" s="4"/>
      <c r="L248" s="4"/>
      <c r="M248" s="4"/>
      <c r="N248" s="4"/>
      <c r="O248" s="4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3">
      <c r="A249" s="1"/>
      <c r="B249" s="2"/>
      <c r="C249" s="2"/>
      <c r="D249" s="2"/>
      <c r="E249" s="5"/>
      <c r="F249" s="2"/>
      <c r="G249" s="1"/>
      <c r="H249" s="4"/>
      <c r="I249" s="1"/>
      <c r="J249" s="4"/>
      <c r="K249" s="4"/>
      <c r="L249" s="4"/>
      <c r="M249" s="4"/>
      <c r="N249" s="4"/>
      <c r="O249" s="4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3">
      <c r="A250" s="1"/>
      <c r="B250" s="2"/>
      <c r="C250" s="2"/>
      <c r="D250" s="2"/>
      <c r="E250" s="5"/>
      <c r="F250" s="2"/>
      <c r="G250" s="1"/>
      <c r="H250" s="4"/>
      <c r="I250" s="1"/>
      <c r="J250" s="4"/>
      <c r="K250" s="4"/>
      <c r="L250" s="4"/>
      <c r="M250" s="4"/>
      <c r="N250" s="4"/>
      <c r="O250" s="4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3">
      <c r="A251" s="1"/>
      <c r="B251" s="2"/>
      <c r="C251" s="2"/>
      <c r="D251" s="2"/>
      <c r="E251" s="5"/>
      <c r="F251" s="2"/>
      <c r="G251" s="1"/>
      <c r="H251" s="4"/>
      <c r="I251" s="1"/>
      <c r="J251" s="4"/>
      <c r="K251" s="4"/>
      <c r="L251" s="4"/>
      <c r="M251" s="4"/>
      <c r="N251" s="4"/>
      <c r="O251" s="4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3">
      <c r="A252" s="1"/>
      <c r="B252" s="2"/>
      <c r="C252" s="2"/>
      <c r="D252" s="2"/>
      <c r="E252" s="5"/>
      <c r="F252" s="2"/>
      <c r="G252" s="1"/>
      <c r="H252" s="4"/>
      <c r="I252" s="1"/>
      <c r="J252" s="4"/>
      <c r="K252" s="4"/>
      <c r="L252" s="4"/>
      <c r="M252" s="4"/>
      <c r="N252" s="4"/>
      <c r="O252" s="4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3">
      <c r="A253" s="1"/>
      <c r="B253" s="2"/>
      <c r="C253" s="2"/>
      <c r="D253" s="2"/>
      <c r="E253" s="5"/>
      <c r="F253" s="2"/>
      <c r="G253" s="1"/>
      <c r="H253" s="4"/>
      <c r="I253" s="1"/>
      <c r="J253" s="4"/>
      <c r="K253" s="4"/>
      <c r="L253" s="4"/>
      <c r="M253" s="4"/>
      <c r="N253" s="4"/>
      <c r="O253" s="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3">
      <c r="A254" s="1"/>
      <c r="B254" s="2"/>
      <c r="C254" s="2"/>
      <c r="D254" s="2"/>
      <c r="E254" s="5"/>
      <c r="F254" s="2"/>
      <c r="G254" s="1"/>
      <c r="H254" s="4"/>
      <c r="I254" s="1"/>
      <c r="J254" s="4"/>
      <c r="K254" s="4"/>
      <c r="L254" s="4"/>
      <c r="M254" s="4"/>
      <c r="N254" s="4"/>
      <c r="O254" s="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3">
      <c r="A255" s="1"/>
      <c r="B255" s="2"/>
      <c r="C255" s="2"/>
      <c r="D255" s="2"/>
      <c r="E255" s="5"/>
      <c r="F255" s="2"/>
      <c r="G255" s="1"/>
      <c r="H255" s="4"/>
      <c r="I255" s="1"/>
      <c r="J255" s="4"/>
      <c r="K255" s="4"/>
      <c r="L255" s="4"/>
      <c r="M255" s="4"/>
      <c r="N255" s="4"/>
      <c r="O255" s="4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3">
      <c r="A256" s="1"/>
      <c r="B256" s="2"/>
      <c r="C256" s="2"/>
      <c r="D256" s="2"/>
      <c r="E256" s="5"/>
      <c r="F256" s="2"/>
      <c r="G256" s="1"/>
      <c r="H256" s="4"/>
      <c r="I256" s="1"/>
      <c r="J256" s="4"/>
      <c r="K256" s="4"/>
      <c r="L256" s="4"/>
      <c r="M256" s="4"/>
      <c r="N256" s="4"/>
      <c r="O256" s="4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3">
      <c r="A257" s="1"/>
      <c r="B257" s="2"/>
      <c r="C257" s="2"/>
      <c r="D257" s="2"/>
      <c r="E257" s="5"/>
      <c r="F257" s="2"/>
      <c r="G257" s="1"/>
      <c r="H257" s="4"/>
      <c r="I257" s="1"/>
      <c r="J257" s="4"/>
      <c r="K257" s="4"/>
      <c r="L257" s="4"/>
      <c r="M257" s="4"/>
      <c r="N257" s="4"/>
      <c r="O257" s="4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3">
      <c r="A258" s="1"/>
      <c r="B258" s="2"/>
      <c r="C258" s="2"/>
      <c r="D258" s="2"/>
      <c r="E258" s="5"/>
      <c r="F258" s="2"/>
      <c r="G258" s="1"/>
      <c r="H258" s="4"/>
      <c r="I258" s="1"/>
      <c r="J258" s="4"/>
      <c r="K258" s="4"/>
      <c r="L258" s="4"/>
      <c r="M258" s="4"/>
      <c r="N258" s="4"/>
      <c r="O258" s="4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3">
      <c r="A259" s="1"/>
      <c r="B259" s="2"/>
      <c r="C259" s="2"/>
      <c r="D259" s="2"/>
      <c r="E259" s="5"/>
      <c r="F259" s="2"/>
      <c r="G259" s="1"/>
      <c r="H259" s="4"/>
      <c r="I259" s="1"/>
      <c r="J259" s="4"/>
      <c r="K259" s="4"/>
      <c r="L259" s="4"/>
      <c r="M259" s="4"/>
      <c r="N259" s="4"/>
      <c r="O259" s="4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3">
      <c r="A260" s="1"/>
      <c r="B260" s="2"/>
      <c r="C260" s="2"/>
      <c r="D260" s="2"/>
      <c r="E260" s="5"/>
      <c r="F260" s="2"/>
      <c r="G260" s="1"/>
      <c r="H260" s="4"/>
      <c r="I260" s="1"/>
      <c r="J260" s="4"/>
      <c r="K260" s="4"/>
      <c r="L260" s="4"/>
      <c r="M260" s="4"/>
      <c r="N260" s="4"/>
      <c r="O260" s="4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3">
      <c r="A261" s="1"/>
      <c r="B261" s="2"/>
      <c r="C261" s="2"/>
      <c r="D261" s="2"/>
      <c r="E261" s="5"/>
      <c r="F261" s="2"/>
      <c r="G261" s="1"/>
      <c r="H261" s="4"/>
      <c r="I261" s="1"/>
      <c r="J261" s="4"/>
      <c r="K261" s="4"/>
      <c r="L261" s="4"/>
      <c r="M261" s="4"/>
      <c r="N261" s="4"/>
      <c r="O261" s="4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3">
      <c r="A262" s="1"/>
      <c r="B262" s="2"/>
      <c r="C262" s="2"/>
      <c r="D262" s="2"/>
      <c r="E262" s="5"/>
      <c r="F262" s="2"/>
      <c r="G262" s="1"/>
      <c r="H262" s="4"/>
      <c r="I262" s="1"/>
      <c r="J262" s="4"/>
      <c r="K262" s="4"/>
      <c r="L262" s="4"/>
      <c r="M262" s="4"/>
      <c r="N262" s="4"/>
      <c r="O262" s="4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3">
      <c r="A263" s="1"/>
      <c r="B263" s="2"/>
      <c r="C263" s="2"/>
      <c r="D263" s="2"/>
      <c r="E263" s="5"/>
      <c r="F263" s="2"/>
      <c r="G263" s="1"/>
      <c r="H263" s="4"/>
      <c r="I263" s="1"/>
      <c r="J263" s="4"/>
      <c r="K263" s="4"/>
      <c r="L263" s="4"/>
      <c r="M263" s="4"/>
      <c r="N263" s="4"/>
      <c r="O263" s="4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3">
      <c r="A264" s="1"/>
      <c r="B264" s="2"/>
      <c r="C264" s="2"/>
      <c r="D264" s="2"/>
      <c r="E264" s="5"/>
      <c r="F264" s="2"/>
      <c r="G264" s="1"/>
      <c r="H264" s="4"/>
      <c r="I264" s="1"/>
      <c r="J264" s="4"/>
      <c r="K264" s="4"/>
      <c r="L264" s="4"/>
      <c r="M264" s="4"/>
      <c r="N264" s="4"/>
      <c r="O264" s="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3">
      <c r="A265" s="1"/>
      <c r="B265" s="2"/>
      <c r="C265" s="2"/>
      <c r="D265" s="2"/>
      <c r="E265" s="5"/>
      <c r="F265" s="2"/>
      <c r="G265" s="1"/>
      <c r="H265" s="4"/>
      <c r="I265" s="1"/>
      <c r="J265" s="4"/>
      <c r="K265" s="4"/>
      <c r="L265" s="4"/>
      <c r="M265" s="4"/>
      <c r="N265" s="4"/>
      <c r="O265" s="4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3">
      <c r="A266" s="1"/>
      <c r="B266" s="2"/>
      <c r="C266" s="2"/>
      <c r="D266" s="2"/>
      <c r="E266" s="5"/>
      <c r="F266" s="2"/>
      <c r="G266" s="1"/>
      <c r="H266" s="4"/>
      <c r="I266" s="1"/>
      <c r="J266" s="4"/>
      <c r="K266" s="4"/>
      <c r="L266" s="4"/>
      <c r="M266" s="4"/>
      <c r="N266" s="4"/>
      <c r="O266" s="4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3">
      <c r="A267" s="1"/>
      <c r="B267" s="2"/>
      <c r="C267" s="2"/>
      <c r="D267" s="2"/>
      <c r="E267" s="5"/>
      <c r="F267" s="2"/>
      <c r="G267" s="1"/>
      <c r="H267" s="4"/>
      <c r="I267" s="1"/>
      <c r="J267" s="4"/>
      <c r="K267" s="4"/>
      <c r="L267" s="4"/>
      <c r="M267" s="4"/>
      <c r="N267" s="4"/>
      <c r="O267" s="4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3">
      <c r="A268" s="1"/>
      <c r="B268" s="2"/>
      <c r="C268" s="2"/>
      <c r="D268" s="2"/>
      <c r="E268" s="5"/>
      <c r="F268" s="2"/>
      <c r="G268" s="1"/>
      <c r="H268" s="4"/>
      <c r="I268" s="1"/>
      <c r="J268" s="4"/>
      <c r="K268" s="4"/>
      <c r="L268" s="4"/>
      <c r="M268" s="4"/>
      <c r="N268" s="4"/>
      <c r="O268" s="4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3">
      <c r="A269" s="1"/>
      <c r="B269" s="2"/>
      <c r="C269" s="2"/>
      <c r="D269" s="2"/>
      <c r="E269" s="5"/>
      <c r="F269" s="2"/>
      <c r="G269" s="1"/>
      <c r="H269" s="4"/>
      <c r="I269" s="1"/>
      <c r="J269" s="4"/>
      <c r="K269" s="4"/>
      <c r="L269" s="4"/>
      <c r="M269" s="4"/>
      <c r="N269" s="4"/>
      <c r="O269" s="4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3">
      <c r="A270" s="1"/>
      <c r="B270" s="2"/>
      <c r="C270" s="2"/>
      <c r="D270" s="2"/>
      <c r="E270" s="5"/>
      <c r="F270" s="2"/>
      <c r="G270" s="1"/>
      <c r="H270" s="4"/>
      <c r="I270" s="1"/>
      <c r="J270" s="4"/>
      <c r="K270" s="4"/>
      <c r="L270" s="4"/>
      <c r="M270" s="4"/>
      <c r="N270" s="4"/>
      <c r="O270" s="4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3">
      <c r="A271" s="1"/>
      <c r="B271" s="2"/>
      <c r="C271" s="2"/>
      <c r="D271" s="2"/>
      <c r="E271" s="5"/>
      <c r="F271" s="2"/>
      <c r="G271" s="1"/>
      <c r="H271" s="4"/>
      <c r="I271" s="1"/>
      <c r="J271" s="4"/>
      <c r="K271" s="4"/>
      <c r="L271" s="4"/>
      <c r="M271" s="4"/>
      <c r="N271" s="4"/>
      <c r="O271" s="4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3">
      <c r="A272" s="1"/>
      <c r="B272" s="2"/>
      <c r="C272" s="2"/>
      <c r="D272" s="2"/>
      <c r="E272" s="5"/>
      <c r="F272" s="2"/>
      <c r="G272" s="1"/>
      <c r="H272" s="4"/>
      <c r="I272" s="1"/>
      <c r="J272" s="4"/>
      <c r="K272" s="4"/>
      <c r="L272" s="4"/>
      <c r="M272" s="4"/>
      <c r="N272" s="4"/>
      <c r="O272" s="4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3">
      <c r="A273" s="1"/>
      <c r="B273" s="2"/>
      <c r="C273" s="2"/>
      <c r="D273" s="2"/>
      <c r="E273" s="5"/>
      <c r="F273" s="2"/>
      <c r="G273" s="1"/>
      <c r="H273" s="4"/>
      <c r="I273" s="1"/>
      <c r="J273" s="4"/>
      <c r="K273" s="4"/>
      <c r="L273" s="4"/>
      <c r="M273" s="4"/>
      <c r="N273" s="4"/>
      <c r="O273" s="4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3">
      <c r="A274" s="1"/>
      <c r="B274" s="2"/>
      <c r="C274" s="2"/>
      <c r="D274" s="2"/>
      <c r="E274" s="5"/>
      <c r="F274" s="2"/>
      <c r="G274" s="1"/>
      <c r="H274" s="4"/>
      <c r="I274" s="1"/>
      <c r="J274" s="4"/>
      <c r="K274" s="4"/>
      <c r="L274" s="4"/>
      <c r="M274" s="4"/>
      <c r="N274" s="4"/>
      <c r="O274" s="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3">
      <c r="A275" s="1"/>
      <c r="B275" s="2"/>
      <c r="C275" s="2"/>
      <c r="D275" s="2"/>
      <c r="E275" s="5"/>
      <c r="F275" s="2"/>
      <c r="G275" s="1"/>
      <c r="H275" s="4"/>
      <c r="I275" s="1"/>
      <c r="J275" s="4"/>
      <c r="K275" s="4"/>
      <c r="L275" s="4"/>
      <c r="M275" s="4"/>
      <c r="N275" s="4"/>
      <c r="O275" s="4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3">
      <c r="A276" s="1"/>
      <c r="B276" s="2"/>
      <c r="C276" s="2"/>
      <c r="D276" s="2"/>
      <c r="E276" s="5"/>
      <c r="F276" s="2"/>
      <c r="G276" s="1"/>
      <c r="H276" s="4"/>
      <c r="I276" s="1"/>
      <c r="J276" s="4"/>
      <c r="K276" s="4"/>
      <c r="L276" s="4"/>
      <c r="M276" s="4"/>
      <c r="N276" s="4"/>
      <c r="O276" s="4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3">
      <c r="A277" s="1"/>
      <c r="B277" s="2"/>
      <c r="C277" s="2"/>
      <c r="D277" s="2"/>
      <c r="E277" s="5"/>
      <c r="F277" s="2"/>
      <c r="G277" s="1"/>
      <c r="H277" s="4"/>
      <c r="I277" s="1"/>
      <c r="J277" s="4"/>
      <c r="K277" s="4"/>
      <c r="L277" s="4"/>
      <c r="M277" s="4"/>
      <c r="N277" s="4"/>
      <c r="O277" s="4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3">
      <c r="A278" s="1"/>
      <c r="B278" s="2"/>
      <c r="C278" s="2"/>
      <c r="D278" s="2"/>
      <c r="E278" s="5"/>
      <c r="F278" s="2"/>
      <c r="G278" s="1"/>
      <c r="H278" s="4"/>
      <c r="I278" s="1"/>
      <c r="J278" s="4"/>
      <c r="K278" s="4"/>
      <c r="L278" s="4"/>
      <c r="M278" s="4"/>
      <c r="N278" s="4"/>
      <c r="O278" s="4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3">
      <c r="A279" s="1"/>
      <c r="B279" s="2"/>
      <c r="C279" s="2"/>
      <c r="D279" s="2"/>
      <c r="E279" s="5"/>
      <c r="F279" s="2"/>
      <c r="G279" s="1"/>
      <c r="H279" s="4"/>
      <c r="I279" s="1"/>
      <c r="J279" s="4"/>
      <c r="K279" s="4"/>
      <c r="L279" s="4"/>
      <c r="M279" s="4"/>
      <c r="N279" s="4"/>
      <c r="O279" s="4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3">
      <c r="A280" s="1"/>
      <c r="B280" s="2"/>
      <c r="C280" s="2"/>
      <c r="D280" s="2"/>
      <c r="E280" s="5"/>
      <c r="F280" s="2"/>
      <c r="G280" s="1"/>
      <c r="H280" s="4"/>
      <c r="I280" s="1"/>
      <c r="J280" s="4"/>
      <c r="K280" s="4"/>
      <c r="L280" s="4"/>
      <c r="M280" s="4"/>
      <c r="N280" s="4"/>
      <c r="O280" s="4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3">
      <c r="A281" s="1"/>
      <c r="B281" s="2"/>
      <c r="C281" s="2"/>
      <c r="D281" s="2"/>
      <c r="E281" s="5"/>
      <c r="F281" s="2"/>
      <c r="G281" s="1"/>
      <c r="H281" s="4"/>
      <c r="I281" s="1"/>
      <c r="J281" s="4"/>
      <c r="K281" s="4"/>
      <c r="L281" s="4"/>
      <c r="M281" s="4"/>
      <c r="N281" s="4"/>
      <c r="O281" s="4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3">
      <c r="A282" s="1"/>
      <c r="B282" s="2"/>
      <c r="C282" s="2"/>
      <c r="D282" s="2"/>
      <c r="E282" s="5"/>
      <c r="F282" s="2"/>
      <c r="G282" s="1"/>
      <c r="H282" s="4"/>
      <c r="I282" s="1"/>
      <c r="J282" s="4"/>
      <c r="K282" s="4"/>
      <c r="L282" s="4"/>
      <c r="M282" s="4"/>
      <c r="N282" s="4"/>
      <c r="O282" s="4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3">
      <c r="A283" s="1"/>
      <c r="B283" s="2"/>
      <c r="C283" s="2"/>
      <c r="D283" s="2"/>
      <c r="E283" s="5"/>
      <c r="F283" s="2"/>
      <c r="G283" s="1"/>
      <c r="H283" s="4"/>
      <c r="I283" s="1"/>
      <c r="J283" s="4"/>
      <c r="K283" s="4"/>
      <c r="L283" s="4"/>
      <c r="M283" s="4"/>
      <c r="N283" s="4"/>
      <c r="O283" s="4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3">
      <c r="A284" s="1"/>
      <c r="B284" s="2"/>
      <c r="C284" s="2"/>
      <c r="D284" s="2"/>
      <c r="E284" s="5"/>
      <c r="F284" s="2"/>
      <c r="G284" s="1"/>
      <c r="H284" s="4"/>
      <c r="I284" s="1"/>
      <c r="J284" s="4"/>
      <c r="K284" s="4"/>
      <c r="L284" s="4"/>
      <c r="M284" s="4"/>
      <c r="N284" s="4"/>
      <c r="O284" s="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3">
      <c r="A285" s="1"/>
      <c r="B285" s="2"/>
      <c r="C285" s="2"/>
      <c r="D285" s="2"/>
      <c r="E285" s="5"/>
      <c r="F285" s="2"/>
      <c r="G285" s="1"/>
      <c r="H285" s="4"/>
      <c r="I285" s="1"/>
      <c r="J285" s="4"/>
      <c r="K285" s="4"/>
      <c r="L285" s="4"/>
      <c r="M285" s="4"/>
      <c r="N285" s="4"/>
      <c r="O285" s="4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3">
      <c r="A286" s="1"/>
      <c r="B286" s="2"/>
      <c r="C286" s="2"/>
      <c r="D286" s="2"/>
      <c r="E286" s="5"/>
      <c r="F286" s="2"/>
      <c r="G286" s="1"/>
      <c r="H286" s="4"/>
      <c r="I286" s="1"/>
      <c r="J286" s="4"/>
      <c r="K286" s="4"/>
      <c r="L286" s="4"/>
      <c r="M286" s="4"/>
      <c r="N286" s="4"/>
      <c r="O286" s="4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3">
      <c r="A287" s="1"/>
      <c r="B287" s="2"/>
      <c r="C287" s="2"/>
      <c r="D287" s="2"/>
      <c r="E287" s="5"/>
      <c r="F287" s="2"/>
      <c r="G287" s="1"/>
      <c r="H287" s="4"/>
      <c r="I287" s="1"/>
      <c r="J287" s="4"/>
      <c r="K287" s="4"/>
      <c r="L287" s="4"/>
      <c r="M287" s="4"/>
      <c r="N287" s="4"/>
      <c r="O287" s="4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3">
      <c r="A288" s="1"/>
      <c r="B288" s="2"/>
      <c r="C288" s="2"/>
      <c r="D288" s="2"/>
      <c r="E288" s="5"/>
      <c r="F288" s="2"/>
      <c r="G288" s="1"/>
      <c r="H288" s="4"/>
      <c r="I288" s="1"/>
      <c r="J288" s="4"/>
      <c r="K288" s="4"/>
      <c r="L288" s="4"/>
      <c r="M288" s="4"/>
      <c r="N288" s="4"/>
      <c r="O288" s="4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3">
      <c r="A289" s="1"/>
      <c r="B289" s="2"/>
      <c r="C289" s="2"/>
      <c r="D289" s="2"/>
      <c r="E289" s="5"/>
      <c r="F289" s="2"/>
      <c r="G289" s="1"/>
      <c r="H289" s="4"/>
      <c r="I289" s="1"/>
      <c r="J289" s="4"/>
      <c r="K289" s="4"/>
      <c r="L289" s="4"/>
      <c r="M289" s="4"/>
      <c r="N289" s="4"/>
      <c r="O289" s="4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3">
      <c r="A290" s="1"/>
      <c r="B290" s="2"/>
      <c r="C290" s="2"/>
      <c r="D290" s="2"/>
      <c r="E290" s="5"/>
      <c r="F290" s="2"/>
      <c r="G290" s="1"/>
      <c r="H290" s="4"/>
      <c r="I290" s="1"/>
      <c r="J290" s="4"/>
      <c r="K290" s="4"/>
      <c r="L290" s="4"/>
      <c r="M290" s="4"/>
      <c r="N290" s="4"/>
      <c r="O290" s="4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3">
      <c r="A291" s="1"/>
      <c r="B291" s="2"/>
      <c r="C291" s="2"/>
      <c r="D291" s="2"/>
      <c r="E291" s="5"/>
      <c r="F291" s="2"/>
      <c r="G291" s="1"/>
      <c r="H291" s="4"/>
      <c r="I291" s="1"/>
      <c r="J291" s="4"/>
      <c r="K291" s="4"/>
      <c r="L291" s="4"/>
      <c r="M291" s="4"/>
      <c r="N291" s="4"/>
      <c r="O291" s="4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3">
      <c r="A292" s="1"/>
      <c r="B292" s="2"/>
      <c r="C292" s="2"/>
      <c r="D292" s="2"/>
      <c r="E292" s="5"/>
      <c r="F292" s="2"/>
      <c r="G292" s="1"/>
      <c r="H292" s="4"/>
      <c r="I292" s="1"/>
      <c r="J292" s="4"/>
      <c r="K292" s="4"/>
      <c r="L292" s="4"/>
      <c r="M292" s="4"/>
      <c r="N292" s="4"/>
      <c r="O292" s="4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3">
      <c r="A293" s="1"/>
      <c r="B293" s="2"/>
      <c r="C293" s="2"/>
      <c r="D293" s="2"/>
      <c r="E293" s="5"/>
      <c r="F293" s="2"/>
      <c r="G293" s="1"/>
      <c r="H293" s="4"/>
      <c r="I293" s="1"/>
      <c r="J293" s="4"/>
      <c r="K293" s="4"/>
      <c r="L293" s="4"/>
      <c r="M293" s="4"/>
      <c r="N293" s="4"/>
      <c r="O293" s="4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3">
      <c r="A294" s="1"/>
      <c r="B294" s="2"/>
      <c r="C294" s="2"/>
      <c r="D294" s="2"/>
      <c r="E294" s="5"/>
      <c r="F294" s="2"/>
      <c r="G294" s="1"/>
      <c r="H294" s="4"/>
      <c r="I294" s="1"/>
      <c r="J294" s="4"/>
      <c r="K294" s="4"/>
      <c r="L294" s="4"/>
      <c r="M294" s="4"/>
      <c r="N294" s="4"/>
      <c r="O294" s="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3">
      <c r="A295" s="1"/>
      <c r="B295" s="2"/>
      <c r="C295" s="2"/>
      <c r="D295" s="2"/>
      <c r="E295" s="5"/>
      <c r="F295" s="2"/>
      <c r="G295" s="1"/>
      <c r="H295" s="4"/>
      <c r="I295" s="1"/>
      <c r="J295" s="4"/>
      <c r="K295" s="4"/>
      <c r="L295" s="4"/>
      <c r="M295" s="4"/>
      <c r="N295" s="4"/>
      <c r="O295" s="4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3">
      <c r="A296" s="1"/>
      <c r="B296" s="2"/>
      <c r="C296" s="2"/>
      <c r="D296" s="2"/>
      <c r="E296" s="5"/>
      <c r="F296" s="2"/>
      <c r="G296" s="1"/>
      <c r="H296" s="4"/>
      <c r="I296" s="1"/>
      <c r="J296" s="4"/>
      <c r="K296" s="4"/>
      <c r="L296" s="4"/>
      <c r="M296" s="4"/>
      <c r="N296" s="4"/>
      <c r="O296" s="4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3">
      <c r="A297" s="1"/>
      <c r="B297" s="2"/>
      <c r="C297" s="2"/>
      <c r="D297" s="2"/>
      <c r="E297" s="5"/>
      <c r="F297" s="2"/>
      <c r="G297" s="1"/>
      <c r="H297" s="4"/>
      <c r="I297" s="1"/>
      <c r="J297" s="4"/>
      <c r="K297" s="4"/>
      <c r="L297" s="4"/>
      <c r="M297" s="4"/>
      <c r="N297" s="4"/>
      <c r="O297" s="4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3">
      <c r="A298" s="1"/>
      <c r="B298" s="2"/>
      <c r="C298" s="2"/>
      <c r="D298" s="2"/>
      <c r="E298" s="5"/>
      <c r="F298" s="2"/>
      <c r="G298" s="1"/>
      <c r="H298" s="4"/>
      <c r="I298" s="1"/>
      <c r="J298" s="4"/>
      <c r="K298" s="4"/>
      <c r="L298" s="4"/>
      <c r="M298" s="4"/>
      <c r="N298" s="4"/>
      <c r="O298" s="4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3">
      <c r="A299" s="1"/>
      <c r="B299" s="2"/>
      <c r="C299" s="2"/>
      <c r="D299" s="2"/>
      <c r="E299" s="5"/>
      <c r="F299" s="2"/>
      <c r="G299" s="1"/>
      <c r="H299" s="4"/>
      <c r="I299" s="1"/>
      <c r="J299" s="4"/>
      <c r="K299" s="4"/>
      <c r="L299" s="4"/>
      <c r="M299" s="4"/>
      <c r="N299" s="4"/>
      <c r="O299" s="4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3">
      <c r="A300" s="1"/>
      <c r="B300" s="2"/>
      <c r="C300" s="2"/>
      <c r="D300" s="2"/>
      <c r="E300" s="5"/>
      <c r="F300" s="2"/>
      <c r="G300" s="1"/>
      <c r="H300" s="4"/>
      <c r="I300" s="1"/>
      <c r="J300" s="4"/>
      <c r="K300" s="4"/>
      <c r="L300" s="4"/>
      <c r="M300" s="4"/>
      <c r="N300" s="4"/>
      <c r="O300" s="4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3">
      <c r="A301" s="1"/>
      <c r="B301" s="2"/>
      <c r="C301" s="2"/>
      <c r="D301" s="2"/>
      <c r="E301" s="5"/>
      <c r="F301" s="2"/>
      <c r="G301" s="1"/>
      <c r="H301" s="4"/>
      <c r="I301" s="1"/>
      <c r="J301" s="4"/>
      <c r="K301" s="4"/>
      <c r="L301" s="4"/>
      <c r="M301" s="4"/>
      <c r="N301" s="4"/>
      <c r="O301" s="4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3">
      <c r="A302" s="1"/>
      <c r="B302" s="2"/>
      <c r="C302" s="2"/>
      <c r="D302" s="2"/>
      <c r="E302" s="5"/>
      <c r="F302" s="2"/>
      <c r="G302" s="1"/>
      <c r="H302" s="4"/>
      <c r="I302" s="1"/>
      <c r="J302" s="4"/>
      <c r="K302" s="4"/>
      <c r="L302" s="4"/>
      <c r="M302" s="4"/>
      <c r="N302" s="4"/>
      <c r="O302" s="4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3">
      <c r="A303" s="1"/>
      <c r="B303" s="2"/>
      <c r="C303" s="2"/>
      <c r="D303" s="2"/>
      <c r="E303" s="5"/>
      <c r="F303" s="2"/>
      <c r="G303" s="1"/>
      <c r="H303" s="4"/>
      <c r="I303" s="1"/>
      <c r="J303" s="4"/>
      <c r="K303" s="4"/>
      <c r="L303" s="4"/>
      <c r="M303" s="4"/>
      <c r="N303" s="4"/>
      <c r="O303" s="4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3">
      <c r="A304" s="1"/>
      <c r="B304" s="2"/>
      <c r="C304" s="2"/>
      <c r="D304" s="2"/>
      <c r="E304" s="5"/>
      <c r="F304" s="2"/>
      <c r="G304" s="1"/>
      <c r="H304" s="4"/>
      <c r="I304" s="1"/>
      <c r="J304" s="4"/>
      <c r="K304" s="4"/>
      <c r="L304" s="4"/>
      <c r="M304" s="4"/>
      <c r="N304" s="4"/>
      <c r="O304" s="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3">
      <c r="A305" s="1"/>
      <c r="B305" s="2"/>
      <c r="C305" s="2"/>
      <c r="D305" s="2"/>
      <c r="E305" s="5"/>
      <c r="F305" s="2"/>
      <c r="G305" s="1"/>
      <c r="H305" s="4"/>
      <c r="I305" s="1"/>
      <c r="J305" s="4"/>
      <c r="K305" s="4"/>
      <c r="L305" s="4"/>
      <c r="M305" s="4"/>
      <c r="N305" s="4"/>
      <c r="O305" s="4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3">
      <c r="A306" s="1"/>
      <c r="B306" s="2"/>
      <c r="C306" s="2"/>
      <c r="D306" s="2"/>
      <c r="E306" s="5"/>
      <c r="F306" s="2"/>
      <c r="G306" s="1"/>
      <c r="H306" s="4"/>
      <c r="I306" s="1"/>
      <c r="J306" s="4"/>
      <c r="K306" s="4"/>
      <c r="L306" s="4"/>
      <c r="M306" s="4"/>
      <c r="N306" s="4"/>
      <c r="O306" s="4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3">
      <c r="A307" s="1"/>
      <c r="B307" s="2"/>
      <c r="C307" s="2"/>
      <c r="D307" s="2"/>
      <c r="E307" s="5"/>
      <c r="F307" s="2"/>
      <c r="G307" s="1"/>
      <c r="H307" s="4"/>
      <c r="I307" s="1"/>
      <c r="J307" s="4"/>
      <c r="K307" s="4"/>
      <c r="L307" s="4"/>
      <c r="M307" s="4"/>
      <c r="N307" s="4"/>
      <c r="O307" s="4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3">
      <c r="A308" s="1"/>
      <c r="B308" s="2"/>
      <c r="C308" s="2"/>
      <c r="D308" s="2"/>
      <c r="E308" s="5"/>
      <c r="F308" s="2"/>
      <c r="G308" s="1"/>
      <c r="H308" s="4"/>
      <c r="I308" s="1"/>
      <c r="J308" s="4"/>
      <c r="K308" s="4"/>
      <c r="L308" s="4"/>
      <c r="M308" s="4"/>
      <c r="N308" s="4"/>
      <c r="O308" s="4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3">
      <c r="A309" s="1"/>
      <c r="B309" s="2"/>
      <c r="C309" s="2"/>
      <c r="D309" s="2"/>
      <c r="E309" s="5"/>
      <c r="F309" s="2"/>
      <c r="G309" s="1"/>
      <c r="H309" s="4"/>
      <c r="I309" s="1"/>
      <c r="J309" s="4"/>
      <c r="K309" s="4"/>
      <c r="L309" s="4"/>
      <c r="M309" s="4"/>
      <c r="N309" s="4"/>
      <c r="O309" s="4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3">
      <c r="A310" s="1"/>
      <c r="B310" s="2"/>
      <c r="C310" s="2"/>
      <c r="D310" s="2"/>
      <c r="E310" s="5"/>
      <c r="F310" s="2"/>
      <c r="G310" s="1"/>
      <c r="H310" s="4"/>
      <c r="I310" s="1"/>
      <c r="J310" s="4"/>
      <c r="K310" s="4"/>
      <c r="L310" s="4"/>
      <c r="M310" s="4"/>
      <c r="N310" s="4"/>
      <c r="O310" s="4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3">
      <c r="A311" s="1"/>
      <c r="B311" s="2"/>
      <c r="C311" s="2"/>
      <c r="D311" s="2"/>
      <c r="E311" s="5"/>
      <c r="F311" s="2"/>
      <c r="G311" s="1"/>
      <c r="H311" s="4"/>
      <c r="I311" s="1"/>
      <c r="J311" s="4"/>
      <c r="K311" s="4"/>
      <c r="L311" s="4"/>
      <c r="M311" s="4"/>
      <c r="N311" s="4"/>
      <c r="O311" s="4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3">
      <c r="A312" s="1"/>
      <c r="B312" s="2"/>
      <c r="C312" s="2"/>
      <c r="D312" s="2"/>
      <c r="E312" s="5"/>
      <c r="F312" s="2"/>
      <c r="G312" s="1"/>
      <c r="H312" s="4"/>
      <c r="I312" s="1"/>
      <c r="J312" s="4"/>
      <c r="K312" s="4"/>
      <c r="L312" s="4"/>
      <c r="M312" s="4"/>
      <c r="N312" s="4"/>
      <c r="O312" s="4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3">
      <c r="A313" s="1"/>
      <c r="B313" s="2"/>
      <c r="C313" s="2"/>
      <c r="D313" s="2"/>
      <c r="E313" s="5"/>
      <c r="F313" s="2"/>
      <c r="G313" s="1"/>
      <c r="H313" s="4"/>
      <c r="I313" s="1"/>
      <c r="J313" s="4"/>
      <c r="K313" s="4"/>
      <c r="L313" s="4"/>
      <c r="M313" s="4"/>
      <c r="N313" s="4"/>
      <c r="O313" s="4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3">
      <c r="A314" s="1"/>
      <c r="B314" s="2"/>
      <c r="C314" s="2"/>
      <c r="D314" s="2"/>
      <c r="E314" s="5"/>
      <c r="F314" s="2"/>
      <c r="G314" s="1"/>
      <c r="H314" s="4"/>
      <c r="I314" s="1"/>
      <c r="J314" s="4"/>
      <c r="K314" s="4"/>
      <c r="L314" s="4"/>
      <c r="M314" s="4"/>
      <c r="N314" s="4"/>
      <c r="O314" s="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3">
      <c r="A315" s="1"/>
      <c r="B315" s="2"/>
      <c r="C315" s="2"/>
      <c r="D315" s="2"/>
      <c r="E315" s="5"/>
      <c r="F315" s="2"/>
      <c r="G315" s="1"/>
      <c r="H315" s="4"/>
      <c r="I315" s="1"/>
      <c r="J315" s="4"/>
      <c r="K315" s="4"/>
      <c r="L315" s="4"/>
      <c r="M315" s="4"/>
      <c r="N315" s="4"/>
      <c r="O315" s="4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3">
      <c r="A316" s="1"/>
      <c r="B316" s="2"/>
      <c r="C316" s="2"/>
      <c r="D316" s="2"/>
      <c r="E316" s="5"/>
      <c r="F316" s="2"/>
      <c r="G316" s="1"/>
      <c r="H316" s="4"/>
      <c r="I316" s="1"/>
      <c r="J316" s="4"/>
      <c r="K316" s="4"/>
      <c r="L316" s="4"/>
      <c r="M316" s="4"/>
      <c r="N316" s="4"/>
      <c r="O316" s="4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3">
      <c r="A317" s="1"/>
      <c r="B317" s="2"/>
      <c r="C317" s="2"/>
      <c r="D317" s="2"/>
      <c r="E317" s="5"/>
      <c r="F317" s="2"/>
      <c r="G317" s="1"/>
      <c r="H317" s="4"/>
      <c r="I317" s="1"/>
      <c r="J317" s="4"/>
      <c r="K317" s="4"/>
      <c r="L317" s="4"/>
      <c r="M317" s="4"/>
      <c r="N317" s="4"/>
      <c r="O317" s="4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3">
      <c r="A318" s="1"/>
      <c r="B318" s="2"/>
      <c r="C318" s="2"/>
      <c r="D318" s="2"/>
      <c r="E318" s="5"/>
      <c r="F318" s="2"/>
      <c r="G318" s="1"/>
      <c r="H318" s="4"/>
      <c r="I318" s="1"/>
      <c r="J318" s="4"/>
      <c r="K318" s="4"/>
      <c r="L318" s="4"/>
      <c r="M318" s="4"/>
      <c r="N318" s="4"/>
      <c r="O318" s="4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3">
      <c r="A319" s="1"/>
      <c r="B319" s="2"/>
      <c r="C319" s="2"/>
      <c r="D319" s="2"/>
      <c r="E319" s="5"/>
      <c r="F319" s="2"/>
      <c r="G319" s="1"/>
      <c r="H319" s="4"/>
      <c r="I319" s="1"/>
      <c r="J319" s="4"/>
      <c r="K319" s="4"/>
      <c r="L319" s="4"/>
      <c r="M319" s="4"/>
      <c r="N319" s="4"/>
      <c r="O319" s="4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3">
      <c r="A320" s="1"/>
      <c r="B320" s="2"/>
      <c r="C320" s="2"/>
      <c r="D320" s="2"/>
      <c r="E320" s="5"/>
      <c r="F320" s="2"/>
      <c r="G320" s="1"/>
      <c r="H320" s="4"/>
      <c r="I320" s="1"/>
      <c r="J320" s="4"/>
      <c r="K320" s="4"/>
      <c r="L320" s="4"/>
      <c r="M320" s="4"/>
      <c r="N320" s="4"/>
      <c r="O320" s="4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3">
      <c r="A321" s="1"/>
      <c r="B321" s="2"/>
      <c r="C321" s="2"/>
      <c r="D321" s="2"/>
      <c r="E321" s="5"/>
      <c r="F321" s="2"/>
      <c r="G321" s="1"/>
      <c r="H321" s="4"/>
      <c r="I321" s="1"/>
      <c r="J321" s="4"/>
      <c r="K321" s="4"/>
      <c r="L321" s="4"/>
      <c r="M321" s="4"/>
      <c r="N321" s="4"/>
      <c r="O321" s="4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3">
      <c r="A322" s="1"/>
      <c r="B322" s="2"/>
      <c r="C322" s="2"/>
      <c r="D322" s="2"/>
      <c r="E322" s="5"/>
      <c r="F322" s="2"/>
      <c r="G322" s="1"/>
      <c r="H322" s="4"/>
      <c r="I322" s="1"/>
      <c r="J322" s="4"/>
      <c r="K322" s="4"/>
      <c r="L322" s="4"/>
      <c r="M322" s="4"/>
      <c r="N322" s="4"/>
      <c r="O322" s="4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3">
      <c r="A323" s="1"/>
      <c r="B323" s="2"/>
      <c r="C323" s="2"/>
      <c r="D323" s="2"/>
      <c r="E323" s="5"/>
      <c r="F323" s="2"/>
      <c r="G323" s="1"/>
      <c r="H323" s="4"/>
      <c r="I323" s="1"/>
      <c r="J323" s="4"/>
      <c r="K323" s="4"/>
      <c r="L323" s="4"/>
      <c r="M323" s="4"/>
      <c r="N323" s="4"/>
      <c r="O323" s="4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3">
      <c r="A324" s="1"/>
      <c r="B324" s="2"/>
      <c r="C324" s="2"/>
      <c r="D324" s="2"/>
      <c r="E324" s="5"/>
      <c r="F324" s="2"/>
      <c r="G324" s="1"/>
      <c r="H324" s="4"/>
      <c r="I324" s="1"/>
      <c r="J324" s="4"/>
      <c r="K324" s="4"/>
      <c r="L324" s="4"/>
      <c r="M324" s="4"/>
      <c r="N324" s="4"/>
      <c r="O324" s="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3">
      <c r="A325" s="1"/>
      <c r="B325" s="2"/>
      <c r="C325" s="2"/>
      <c r="D325" s="2"/>
      <c r="E325" s="5"/>
      <c r="F325" s="2"/>
      <c r="G325" s="1"/>
      <c r="H325" s="4"/>
      <c r="I325" s="1"/>
      <c r="J325" s="4"/>
      <c r="K325" s="4"/>
      <c r="L325" s="4"/>
      <c r="M325" s="4"/>
      <c r="N325" s="4"/>
      <c r="O325" s="4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3">
      <c r="A326" s="1"/>
      <c r="B326" s="2"/>
      <c r="C326" s="2"/>
      <c r="D326" s="2"/>
      <c r="E326" s="5"/>
      <c r="F326" s="2"/>
      <c r="G326" s="1"/>
      <c r="H326" s="4"/>
      <c r="I326" s="1"/>
      <c r="J326" s="4"/>
      <c r="K326" s="4"/>
      <c r="L326" s="4"/>
      <c r="M326" s="4"/>
      <c r="N326" s="4"/>
      <c r="O326" s="4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3">
      <c r="A327" s="1"/>
      <c r="B327" s="2"/>
      <c r="C327" s="2"/>
      <c r="D327" s="2"/>
      <c r="E327" s="5"/>
      <c r="F327" s="2"/>
      <c r="G327" s="1"/>
      <c r="H327" s="4"/>
      <c r="I327" s="1"/>
      <c r="J327" s="4"/>
      <c r="K327" s="4"/>
      <c r="L327" s="4"/>
      <c r="M327" s="4"/>
      <c r="N327" s="4"/>
      <c r="O327" s="4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3">
      <c r="A328" s="1"/>
      <c r="B328" s="2"/>
      <c r="C328" s="2"/>
      <c r="D328" s="2"/>
      <c r="E328" s="5"/>
      <c r="F328" s="2"/>
      <c r="G328" s="1"/>
      <c r="H328" s="4"/>
      <c r="I328" s="1"/>
      <c r="J328" s="4"/>
      <c r="K328" s="4"/>
      <c r="L328" s="4"/>
      <c r="M328" s="4"/>
      <c r="N328" s="4"/>
      <c r="O328" s="4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3">
      <c r="A329" s="1"/>
      <c r="B329" s="2"/>
      <c r="C329" s="2"/>
      <c r="D329" s="2"/>
      <c r="E329" s="5"/>
      <c r="F329" s="2"/>
      <c r="G329" s="1"/>
      <c r="H329" s="4"/>
      <c r="I329" s="1"/>
      <c r="J329" s="4"/>
      <c r="K329" s="4"/>
      <c r="L329" s="4"/>
      <c r="M329" s="4"/>
      <c r="N329" s="4"/>
      <c r="O329" s="4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3">
      <c r="A330" s="1"/>
      <c r="B330" s="2"/>
      <c r="C330" s="2"/>
      <c r="D330" s="2"/>
      <c r="E330" s="5"/>
      <c r="F330" s="2"/>
      <c r="G330" s="1"/>
      <c r="H330" s="4"/>
      <c r="I330" s="1"/>
      <c r="J330" s="4"/>
      <c r="K330" s="4"/>
      <c r="L330" s="4"/>
      <c r="M330" s="4"/>
      <c r="N330" s="4"/>
      <c r="O330" s="4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3">
      <c r="A331" s="1"/>
      <c r="B331" s="2"/>
      <c r="C331" s="2"/>
      <c r="D331" s="2"/>
      <c r="E331" s="5"/>
      <c r="F331" s="2"/>
      <c r="G331" s="1"/>
      <c r="H331" s="4"/>
      <c r="I331" s="1"/>
      <c r="J331" s="4"/>
      <c r="K331" s="4"/>
      <c r="L331" s="4"/>
      <c r="M331" s="4"/>
      <c r="N331" s="4"/>
      <c r="O331" s="4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3">
      <c r="A332" s="1"/>
      <c r="B332" s="2"/>
      <c r="C332" s="2"/>
      <c r="D332" s="2"/>
      <c r="E332" s="5"/>
      <c r="F332" s="2"/>
      <c r="G332" s="1"/>
      <c r="H332" s="4"/>
      <c r="I332" s="1"/>
      <c r="J332" s="4"/>
      <c r="K332" s="4"/>
      <c r="L332" s="4"/>
      <c r="M332" s="4"/>
      <c r="N332" s="4"/>
      <c r="O332" s="4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3">
      <c r="A333" s="1"/>
      <c r="B333" s="2"/>
      <c r="C333" s="2"/>
      <c r="D333" s="2"/>
      <c r="E333" s="5"/>
      <c r="F333" s="2"/>
      <c r="G333" s="1"/>
      <c r="H333" s="4"/>
      <c r="I333" s="1"/>
      <c r="J333" s="4"/>
      <c r="K333" s="4"/>
      <c r="L333" s="4"/>
      <c r="M333" s="4"/>
      <c r="N333" s="4"/>
      <c r="O333" s="4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3">
      <c r="A334" s="1"/>
      <c r="B334" s="2"/>
      <c r="C334" s="2"/>
      <c r="D334" s="2"/>
      <c r="E334" s="5"/>
      <c r="F334" s="2"/>
      <c r="G334" s="1"/>
      <c r="H334" s="4"/>
      <c r="I334" s="1"/>
      <c r="J334" s="4"/>
      <c r="K334" s="4"/>
      <c r="L334" s="4"/>
      <c r="M334" s="4"/>
      <c r="N334" s="4"/>
      <c r="O334" s="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3">
      <c r="A335" s="1"/>
      <c r="B335" s="2"/>
      <c r="C335" s="2"/>
      <c r="D335" s="2"/>
      <c r="E335" s="5"/>
      <c r="F335" s="2"/>
      <c r="G335" s="1"/>
      <c r="H335" s="4"/>
      <c r="I335" s="1"/>
      <c r="J335" s="4"/>
      <c r="K335" s="4"/>
      <c r="L335" s="4"/>
      <c r="M335" s="4"/>
      <c r="N335" s="4"/>
      <c r="O335" s="4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3">
      <c r="A336" s="1"/>
      <c r="B336" s="2"/>
      <c r="C336" s="2"/>
      <c r="D336" s="2"/>
      <c r="E336" s="5"/>
      <c r="F336" s="2"/>
      <c r="G336" s="1"/>
      <c r="H336" s="4"/>
      <c r="I336" s="1"/>
      <c r="J336" s="4"/>
      <c r="K336" s="4"/>
      <c r="L336" s="4"/>
      <c r="M336" s="4"/>
      <c r="N336" s="4"/>
      <c r="O336" s="4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3">
      <c r="A337" s="1"/>
      <c r="B337" s="2"/>
      <c r="C337" s="2"/>
      <c r="D337" s="2"/>
      <c r="E337" s="5"/>
      <c r="F337" s="2"/>
      <c r="G337" s="1"/>
      <c r="H337" s="4"/>
      <c r="I337" s="1"/>
      <c r="J337" s="4"/>
      <c r="K337" s="4"/>
      <c r="L337" s="4"/>
      <c r="M337" s="4"/>
      <c r="N337" s="4"/>
      <c r="O337" s="4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3">
      <c r="A338" s="1"/>
      <c r="B338" s="2"/>
      <c r="C338" s="2"/>
      <c r="D338" s="2"/>
      <c r="E338" s="5"/>
      <c r="F338" s="2"/>
      <c r="G338" s="1"/>
      <c r="H338" s="4"/>
      <c r="I338" s="1"/>
      <c r="J338" s="4"/>
      <c r="K338" s="4"/>
      <c r="L338" s="4"/>
      <c r="M338" s="4"/>
      <c r="N338" s="4"/>
      <c r="O338" s="4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3">
      <c r="A339" s="1"/>
      <c r="B339" s="2"/>
      <c r="C339" s="2"/>
      <c r="D339" s="2"/>
      <c r="E339" s="5"/>
      <c r="F339" s="2"/>
      <c r="G339" s="1"/>
      <c r="H339" s="4"/>
      <c r="I339" s="1"/>
      <c r="J339" s="4"/>
      <c r="K339" s="4"/>
      <c r="L339" s="4"/>
      <c r="M339" s="4"/>
      <c r="N339" s="4"/>
      <c r="O339" s="4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3">
      <c r="A340" s="1"/>
      <c r="B340" s="2"/>
      <c r="C340" s="2"/>
      <c r="D340" s="2"/>
      <c r="E340" s="5"/>
      <c r="F340" s="2"/>
      <c r="G340" s="1"/>
      <c r="H340" s="4"/>
      <c r="I340" s="1"/>
      <c r="J340" s="4"/>
      <c r="K340" s="4"/>
      <c r="L340" s="4"/>
      <c r="M340" s="4"/>
      <c r="N340" s="4"/>
      <c r="O340" s="4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3">
      <c r="A341" s="1"/>
      <c r="B341" s="2"/>
      <c r="C341" s="2"/>
      <c r="D341" s="2"/>
      <c r="E341" s="5"/>
      <c r="F341" s="2"/>
      <c r="G341" s="1"/>
      <c r="H341" s="4"/>
      <c r="I341" s="1"/>
      <c r="J341" s="4"/>
      <c r="K341" s="4"/>
      <c r="L341" s="4"/>
      <c r="M341" s="4"/>
      <c r="N341" s="4"/>
      <c r="O341" s="4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3">
      <c r="A342" s="1"/>
      <c r="B342" s="2"/>
      <c r="C342" s="2"/>
      <c r="D342" s="2"/>
      <c r="E342" s="5"/>
      <c r="F342" s="2"/>
      <c r="G342" s="1"/>
      <c r="H342" s="4"/>
      <c r="I342" s="1"/>
      <c r="J342" s="4"/>
      <c r="K342" s="4"/>
      <c r="L342" s="4"/>
      <c r="M342" s="4"/>
      <c r="N342" s="4"/>
      <c r="O342" s="4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3">
      <c r="A343" s="1"/>
      <c r="B343" s="2"/>
      <c r="C343" s="2"/>
      <c r="D343" s="2"/>
      <c r="E343" s="5"/>
      <c r="F343" s="2"/>
      <c r="G343" s="1"/>
      <c r="H343" s="4"/>
      <c r="I343" s="1"/>
      <c r="J343" s="4"/>
      <c r="K343" s="4"/>
      <c r="L343" s="4"/>
      <c r="M343" s="4"/>
      <c r="N343" s="4"/>
      <c r="O343" s="4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3">
      <c r="A344" s="1"/>
      <c r="B344" s="2"/>
      <c r="C344" s="2"/>
      <c r="D344" s="2"/>
      <c r="E344" s="5"/>
      <c r="F344" s="2"/>
      <c r="G344" s="1"/>
      <c r="H344" s="4"/>
      <c r="I344" s="1"/>
      <c r="J344" s="4"/>
      <c r="K344" s="4"/>
      <c r="L344" s="4"/>
      <c r="M344" s="4"/>
      <c r="N344" s="4"/>
      <c r="O344" s="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3">
      <c r="A345" s="1"/>
      <c r="B345" s="2"/>
      <c r="C345" s="2"/>
      <c r="D345" s="2"/>
      <c r="E345" s="5"/>
      <c r="F345" s="2"/>
      <c r="G345" s="1"/>
      <c r="H345" s="4"/>
      <c r="I345" s="1"/>
      <c r="J345" s="4"/>
      <c r="K345" s="4"/>
      <c r="L345" s="4"/>
      <c r="M345" s="4"/>
      <c r="N345" s="4"/>
      <c r="O345" s="4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3">
      <c r="A346" s="1"/>
      <c r="B346" s="2"/>
      <c r="C346" s="2"/>
      <c r="D346" s="2"/>
      <c r="E346" s="5"/>
      <c r="F346" s="2"/>
      <c r="G346" s="1"/>
      <c r="H346" s="4"/>
      <c r="I346" s="1"/>
      <c r="J346" s="4"/>
      <c r="K346" s="4"/>
      <c r="L346" s="4"/>
      <c r="M346" s="4"/>
      <c r="N346" s="4"/>
      <c r="O346" s="4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3">
      <c r="A347" s="1"/>
      <c r="B347" s="2"/>
      <c r="C347" s="2"/>
      <c r="D347" s="2"/>
      <c r="E347" s="5"/>
      <c r="F347" s="2"/>
      <c r="G347" s="1"/>
      <c r="H347" s="4"/>
      <c r="I347" s="1"/>
      <c r="J347" s="4"/>
      <c r="K347" s="4"/>
      <c r="L347" s="4"/>
      <c r="M347" s="4"/>
      <c r="N347" s="4"/>
      <c r="O347" s="4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3">
      <c r="A348" s="1"/>
      <c r="B348" s="2"/>
      <c r="C348" s="2"/>
      <c r="D348" s="2"/>
      <c r="E348" s="5"/>
      <c r="F348" s="2"/>
      <c r="G348" s="1"/>
      <c r="H348" s="4"/>
      <c r="I348" s="1"/>
      <c r="J348" s="4"/>
      <c r="K348" s="4"/>
      <c r="L348" s="4"/>
      <c r="M348" s="4"/>
      <c r="N348" s="4"/>
      <c r="O348" s="4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3">
      <c r="A349" s="1"/>
      <c r="B349" s="2"/>
      <c r="C349" s="2"/>
      <c r="D349" s="2"/>
      <c r="E349" s="5"/>
      <c r="F349" s="2"/>
      <c r="G349" s="1"/>
      <c r="H349" s="4"/>
      <c r="I349" s="1"/>
      <c r="J349" s="4"/>
      <c r="K349" s="4"/>
      <c r="L349" s="4"/>
      <c r="M349" s="4"/>
      <c r="N349" s="4"/>
      <c r="O349" s="4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3">
      <c r="A350" s="1"/>
      <c r="B350" s="2"/>
      <c r="C350" s="2"/>
      <c r="D350" s="2"/>
      <c r="E350" s="5"/>
      <c r="F350" s="2"/>
      <c r="G350" s="1"/>
      <c r="H350" s="4"/>
      <c r="I350" s="1"/>
      <c r="J350" s="4"/>
      <c r="K350" s="4"/>
      <c r="L350" s="4"/>
      <c r="M350" s="4"/>
      <c r="N350" s="4"/>
      <c r="O350" s="4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3">
      <c r="A351" s="1"/>
      <c r="B351" s="2"/>
      <c r="C351" s="2"/>
      <c r="D351" s="2"/>
      <c r="E351" s="5"/>
      <c r="F351" s="2"/>
      <c r="G351" s="1"/>
      <c r="H351" s="4"/>
      <c r="I351" s="1"/>
      <c r="J351" s="4"/>
      <c r="K351" s="4"/>
      <c r="L351" s="4"/>
      <c r="M351" s="4"/>
      <c r="N351" s="4"/>
      <c r="O351" s="4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3">
      <c r="A352" s="1"/>
      <c r="B352" s="2"/>
      <c r="C352" s="2"/>
      <c r="D352" s="2"/>
      <c r="E352" s="5"/>
      <c r="F352" s="2"/>
      <c r="G352" s="1"/>
      <c r="H352" s="4"/>
      <c r="I352" s="1"/>
      <c r="J352" s="4"/>
      <c r="K352" s="4"/>
      <c r="L352" s="4"/>
      <c r="M352" s="4"/>
      <c r="N352" s="4"/>
      <c r="O352" s="4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3">
      <c r="A353" s="1"/>
      <c r="B353" s="2"/>
      <c r="C353" s="2"/>
      <c r="D353" s="2"/>
      <c r="E353" s="5"/>
      <c r="F353" s="2"/>
      <c r="G353" s="1"/>
      <c r="H353" s="4"/>
      <c r="I353" s="1"/>
      <c r="J353" s="4"/>
      <c r="K353" s="4"/>
      <c r="L353" s="4"/>
      <c r="M353" s="4"/>
      <c r="N353" s="4"/>
      <c r="O353" s="4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3">
      <c r="A354" s="1"/>
      <c r="B354" s="2"/>
      <c r="C354" s="2"/>
      <c r="D354" s="2"/>
      <c r="E354" s="5"/>
      <c r="F354" s="2"/>
      <c r="G354" s="1"/>
      <c r="H354" s="4"/>
      <c r="I354" s="1"/>
      <c r="J354" s="4"/>
      <c r="K354" s="4"/>
      <c r="L354" s="4"/>
      <c r="M354" s="4"/>
      <c r="N354" s="4"/>
      <c r="O354" s="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3">
      <c r="A355" s="1"/>
      <c r="B355" s="2"/>
      <c r="C355" s="2"/>
      <c r="D355" s="2"/>
      <c r="E355" s="5"/>
      <c r="F355" s="2"/>
      <c r="G355" s="1"/>
      <c r="H355" s="4"/>
      <c r="I355" s="1"/>
      <c r="J355" s="4"/>
      <c r="K355" s="4"/>
      <c r="L355" s="4"/>
      <c r="M355" s="4"/>
      <c r="N355" s="4"/>
      <c r="O355" s="4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3">
      <c r="A356" s="1"/>
      <c r="B356" s="2"/>
      <c r="C356" s="2"/>
      <c r="D356" s="2"/>
      <c r="E356" s="5"/>
      <c r="F356" s="2"/>
      <c r="G356" s="1"/>
      <c r="H356" s="4"/>
      <c r="I356" s="1"/>
      <c r="J356" s="4"/>
      <c r="K356" s="4"/>
      <c r="L356" s="4"/>
      <c r="M356" s="4"/>
      <c r="N356" s="4"/>
      <c r="O356" s="4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3">
      <c r="A357" s="1"/>
      <c r="B357" s="2"/>
      <c r="C357" s="2"/>
      <c r="D357" s="2"/>
      <c r="E357" s="5"/>
      <c r="F357" s="2"/>
      <c r="G357" s="1"/>
      <c r="H357" s="4"/>
      <c r="I357" s="1"/>
      <c r="J357" s="4"/>
      <c r="K357" s="4"/>
      <c r="L357" s="4"/>
      <c r="M357" s="4"/>
      <c r="N357" s="4"/>
      <c r="O357" s="4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3">
      <c r="A358" s="1"/>
      <c r="B358" s="2"/>
      <c r="C358" s="2"/>
      <c r="D358" s="2"/>
      <c r="E358" s="5"/>
      <c r="F358" s="2"/>
      <c r="G358" s="1"/>
      <c r="H358" s="4"/>
      <c r="I358" s="1"/>
      <c r="J358" s="4"/>
      <c r="K358" s="4"/>
      <c r="L358" s="4"/>
      <c r="M358" s="4"/>
      <c r="N358" s="4"/>
      <c r="O358" s="4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3">
      <c r="A359" s="1"/>
      <c r="B359" s="2"/>
      <c r="C359" s="2"/>
      <c r="D359" s="2"/>
      <c r="E359" s="5"/>
      <c r="F359" s="2"/>
      <c r="G359" s="1"/>
      <c r="H359" s="4"/>
      <c r="I359" s="1"/>
      <c r="J359" s="4"/>
      <c r="K359" s="4"/>
      <c r="L359" s="4"/>
      <c r="M359" s="4"/>
      <c r="N359" s="4"/>
      <c r="O359" s="4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3">
      <c r="A360" s="1"/>
      <c r="B360" s="2"/>
      <c r="C360" s="2"/>
      <c r="D360" s="2"/>
      <c r="E360" s="5"/>
      <c r="F360" s="2"/>
      <c r="G360" s="1"/>
      <c r="H360" s="4"/>
      <c r="I360" s="1"/>
      <c r="J360" s="4"/>
      <c r="K360" s="4"/>
      <c r="L360" s="4"/>
      <c r="M360" s="4"/>
      <c r="N360" s="4"/>
      <c r="O360" s="4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3">
      <c r="A361" s="1"/>
      <c r="B361" s="2"/>
      <c r="C361" s="2"/>
      <c r="D361" s="2"/>
      <c r="E361" s="5"/>
      <c r="F361" s="2"/>
      <c r="G361" s="1"/>
      <c r="H361" s="4"/>
      <c r="I361" s="1"/>
      <c r="J361" s="4"/>
      <c r="K361" s="4"/>
      <c r="L361" s="4"/>
      <c r="M361" s="4"/>
      <c r="N361" s="4"/>
      <c r="O361" s="4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3">
      <c r="A362" s="1"/>
      <c r="B362" s="2"/>
      <c r="C362" s="2"/>
      <c r="D362" s="2"/>
      <c r="E362" s="5"/>
      <c r="F362" s="2"/>
      <c r="G362" s="1"/>
      <c r="H362" s="4"/>
      <c r="I362" s="1"/>
      <c r="J362" s="4"/>
      <c r="K362" s="4"/>
      <c r="L362" s="4"/>
      <c r="M362" s="4"/>
      <c r="N362" s="4"/>
      <c r="O362" s="4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3">
      <c r="A363" s="1"/>
      <c r="B363" s="2"/>
      <c r="C363" s="2"/>
      <c r="D363" s="2"/>
      <c r="E363" s="5"/>
      <c r="F363" s="2"/>
      <c r="G363" s="1"/>
      <c r="H363" s="4"/>
      <c r="I363" s="1"/>
      <c r="J363" s="4"/>
      <c r="K363" s="4"/>
      <c r="L363" s="4"/>
      <c r="M363" s="4"/>
      <c r="N363" s="4"/>
      <c r="O363" s="4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3">
      <c r="A364" s="1"/>
      <c r="B364" s="2"/>
      <c r="C364" s="2"/>
      <c r="D364" s="2"/>
      <c r="E364" s="5"/>
      <c r="F364" s="2"/>
      <c r="G364" s="1"/>
      <c r="H364" s="4"/>
      <c r="I364" s="1"/>
      <c r="J364" s="4"/>
      <c r="K364" s="4"/>
      <c r="L364" s="4"/>
      <c r="M364" s="4"/>
      <c r="N364" s="4"/>
      <c r="O364" s="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3">
      <c r="A365" s="1"/>
      <c r="B365" s="2"/>
      <c r="C365" s="2"/>
      <c r="D365" s="2"/>
      <c r="E365" s="5"/>
      <c r="F365" s="2"/>
      <c r="G365" s="1"/>
      <c r="H365" s="4"/>
      <c r="I365" s="1"/>
      <c r="J365" s="4"/>
      <c r="K365" s="4"/>
      <c r="L365" s="4"/>
      <c r="M365" s="4"/>
      <c r="N365" s="4"/>
      <c r="O365" s="4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3">
      <c r="A366" s="1"/>
      <c r="B366" s="2"/>
      <c r="C366" s="2"/>
      <c r="D366" s="2"/>
      <c r="E366" s="5"/>
      <c r="F366" s="2"/>
      <c r="G366" s="1"/>
      <c r="H366" s="4"/>
      <c r="I366" s="1"/>
      <c r="J366" s="4"/>
      <c r="K366" s="4"/>
      <c r="L366" s="4"/>
      <c r="M366" s="4"/>
      <c r="N366" s="4"/>
      <c r="O366" s="4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3">
      <c r="A367" s="1"/>
      <c r="B367" s="2"/>
      <c r="C367" s="2"/>
      <c r="D367" s="2"/>
      <c r="E367" s="5"/>
      <c r="F367" s="2"/>
      <c r="G367" s="1"/>
      <c r="H367" s="4"/>
      <c r="I367" s="1"/>
      <c r="J367" s="4"/>
      <c r="K367" s="4"/>
      <c r="L367" s="4"/>
      <c r="M367" s="4"/>
      <c r="N367" s="4"/>
      <c r="O367" s="4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3">
      <c r="A368" s="1"/>
      <c r="B368" s="2"/>
      <c r="C368" s="2"/>
      <c r="D368" s="2"/>
      <c r="E368" s="5"/>
      <c r="F368" s="2"/>
      <c r="G368" s="1"/>
      <c r="H368" s="4"/>
      <c r="I368" s="1"/>
      <c r="J368" s="4"/>
      <c r="K368" s="4"/>
      <c r="L368" s="4"/>
      <c r="M368" s="4"/>
      <c r="N368" s="4"/>
      <c r="O368" s="4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3">
      <c r="A369" s="1"/>
      <c r="B369" s="2"/>
      <c r="C369" s="2"/>
      <c r="D369" s="2"/>
      <c r="E369" s="5"/>
      <c r="F369" s="2"/>
      <c r="G369" s="1"/>
      <c r="H369" s="4"/>
      <c r="I369" s="1"/>
      <c r="J369" s="4"/>
      <c r="K369" s="4"/>
      <c r="L369" s="4"/>
      <c r="M369" s="4"/>
      <c r="N369" s="4"/>
      <c r="O369" s="4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3">
      <c r="A370" s="1"/>
      <c r="B370" s="2"/>
      <c r="C370" s="2"/>
      <c r="D370" s="2"/>
      <c r="E370" s="5"/>
      <c r="F370" s="2"/>
      <c r="G370" s="1"/>
      <c r="H370" s="4"/>
      <c r="I370" s="1"/>
      <c r="J370" s="4"/>
      <c r="K370" s="4"/>
      <c r="L370" s="4"/>
      <c r="M370" s="4"/>
      <c r="N370" s="4"/>
      <c r="O370" s="4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3">
      <c r="A371" s="1"/>
      <c r="B371" s="2"/>
      <c r="C371" s="2"/>
      <c r="D371" s="2"/>
      <c r="E371" s="5"/>
      <c r="F371" s="2"/>
      <c r="G371" s="1"/>
      <c r="H371" s="4"/>
      <c r="I371" s="1"/>
      <c r="J371" s="4"/>
      <c r="K371" s="4"/>
      <c r="L371" s="4"/>
      <c r="M371" s="4"/>
      <c r="N371" s="4"/>
      <c r="O371" s="4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3">
      <c r="A372" s="1"/>
      <c r="B372" s="2"/>
      <c r="C372" s="2"/>
      <c r="D372" s="2"/>
      <c r="E372" s="5"/>
      <c r="F372" s="2"/>
      <c r="G372" s="1"/>
      <c r="H372" s="4"/>
      <c r="I372" s="1"/>
      <c r="J372" s="4"/>
      <c r="K372" s="4"/>
      <c r="L372" s="4"/>
      <c r="M372" s="4"/>
      <c r="N372" s="4"/>
      <c r="O372" s="4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3">
      <c r="A373" s="1"/>
      <c r="B373" s="2"/>
      <c r="C373" s="2"/>
      <c r="D373" s="2"/>
      <c r="E373" s="5"/>
      <c r="F373" s="2"/>
      <c r="G373" s="1"/>
      <c r="H373" s="4"/>
      <c r="I373" s="1"/>
      <c r="J373" s="4"/>
      <c r="K373" s="4"/>
      <c r="L373" s="4"/>
      <c r="M373" s="4"/>
      <c r="N373" s="4"/>
      <c r="O373" s="4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3">
      <c r="A374" s="1"/>
      <c r="B374" s="2"/>
      <c r="C374" s="2"/>
      <c r="D374" s="2"/>
      <c r="E374" s="5"/>
      <c r="F374" s="2"/>
      <c r="G374" s="1"/>
      <c r="H374" s="4"/>
      <c r="I374" s="1"/>
      <c r="J374" s="4"/>
      <c r="K374" s="4"/>
      <c r="L374" s="4"/>
      <c r="M374" s="4"/>
      <c r="N374" s="4"/>
      <c r="O374" s="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3">
      <c r="A375" s="1"/>
      <c r="B375" s="2"/>
      <c r="C375" s="2"/>
      <c r="D375" s="2"/>
      <c r="E375" s="5"/>
      <c r="F375" s="2"/>
      <c r="G375" s="1"/>
      <c r="H375" s="4"/>
      <c r="I375" s="1"/>
      <c r="J375" s="4"/>
      <c r="K375" s="4"/>
      <c r="L375" s="4"/>
      <c r="M375" s="4"/>
      <c r="N375" s="4"/>
      <c r="O375" s="4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3">
      <c r="A376" s="1"/>
      <c r="B376" s="2"/>
      <c r="C376" s="2"/>
      <c r="D376" s="2"/>
      <c r="E376" s="5"/>
      <c r="F376" s="2"/>
      <c r="G376" s="1"/>
      <c r="H376" s="4"/>
      <c r="I376" s="1"/>
      <c r="J376" s="4"/>
      <c r="K376" s="4"/>
      <c r="L376" s="4"/>
      <c r="M376" s="4"/>
      <c r="N376" s="4"/>
      <c r="O376" s="4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3">
      <c r="A377" s="1"/>
      <c r="B377" s="2"/>
      <c r="C377" s="2"/>
      <c r="D377" s="2"/>
      <c r="E377" s="5"/>
      <c r="F377" s="2"/>
      <c r="G377" s="1"/>
      <c r="H377" s="4"/>
      <c r="I377" s="1"/>
      <c r="J377" s="4"/>
      <c r="K377" s="4"/>
      <c r="L377" s="4"/>
      <c r="M377" s="4"/>
      <c r="N377" s="4"/>
      <c r="O377" s="4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3">
      <c r="A378" s="1"/>
      <c r="B378" s="2"/>
      <c r="C378" s="2"/>
      <c r="D378" s="2"/>
      <c r="E378" s="5"/>
      <c r="F378" s="2"/>
      <c r="G378" s="1"/>
      <c r="H378" s="4"/>
      <c r="I378" s="1"/>
      <c r="J378" s="4"/>
      <c r="K378" s="4"/>
      <c r="L378" s="4"/>
      <c r="M378" s="4"/>
      <c r="N378" s="4"/>
      <c r="O378" s="4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3">
      <c r="A379" s="1"/>
      <c r="B379" s="2"/>
      <c r="C379" s="2"/>
      <c r="D379" s="2"/>
      <c r="E379" s="5"/>
      <c r="F379" s="2"/>
      <c r="G379" s="1"/>
      <c r="H379" s="4"/>
      <c r="I379" s="1"/>
      <c r="J379" s="4"/>
      <c r="K379" s="4"/>
      <c r="L379" s="4"/>
      <c r="M379" s="4"/>
      <c r="N379" s="4"/>
      <c r="O379" s="4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3">
      <c r="A380" s="1"/>
      <c r="B380" s="2"/>
      <c r="C380" s="2"/>
      <c r="D380" s="2"/>
      <c r="E380" s="5"/>
      <c r="F380" s="2"/>
      <c r="G380" s="1"/>
      <c r="H380" s="4"/>
      <c r="I380" s="1"/>
      <c r="J380" s="4"/>
      <c r="K380" s="4"/>
      <c r="L380" s="4"/>
      <c r="M380" s="4"/>
      <c r="N380" s="4"/>
      <c r="O380" s="4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3">
      <c r="A381" s="1"/>
      <c r="B381" s="2"/>
      <c r="C381" s="2"/>
      <c r="D381" s="2"/>
      <c r="E381" s="5"/>
      <c r="F381" s="2"/>
      <c r="G381" s="1"/>
      <c r="H381" s="4"/>
      <c r="I381" s="1"/>
      <c r="J381" s="4"/>
      <c r="K381" s="4"/>
      <c r="L381" s="4"/>
      <c r="M381" s="4"/>
      <c r="N381" s="4"/>
      <c r="O381" s="4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3">
      <c r="A382" s="1"/>
      <c r="B382" s="2"/>
      <c r="C382" s="2"/>
      <c r="D382" s="2"/>
      <c r="E382" s="5"/>
      <c r="F382" s="2"/>
      <c r="G382" s="1"/>
      <c r="H382" s="4"/>
      <c r="I382" s="1"/>
      <c r="J382" s="4"/>
      <c r="K382" s="4"/>
      <c r="L382" s="4"/>
      <c r="M382" s="4"/>
      <c r="N382" s="4"/>
      <c r="O382" s="4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3">
      <c r="A383" s="1"/>
      <c r="B383" s="2"/>
      <c r="C383" s="2"/>
      <c r="D383" s="2"/>
      <c r="E383" s="5"/>
      <c r="F383" s="2"/>
      <c r="G383" s="1"/>
      <c r="H383" s="4"/>
      <c r="I383" s="1"/>
      <c r="J383" s="4"/>
      <c r="K383" s="4"/>
      <c r="L383" s="4"/>
      <c r="M383" s="4"/>
      <c r="N383" s="4"/>
      <c r="O383" s="4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3">
      <c r="A384" s="1"/>
      <c r="B384" s="2"/>
      <c r="C384" s="2"/>
      <c r="D384" s="2"/>
      <c r="E384" s="5"/>
      <c r="F384" s="2"/>
      <c r="G384" s="1"/>
      <c r="H384" s="4"/>
      <c r="I384" s="1"/>
      <c r="J384" s="4"/>
      <c r="K384" s="4"/>
      <c r="L384" s="4"/>
      <c r="M384" s="4"/>
      <c r="N384" s="4"/>
      <c r="O384" s="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3">
      <c r="A385" s="1"/>
      <c r="B385" s="2"/>
      <c r="C385" s="2"/>
      <c r="D385" s="2"/>
      <c r="E385" s="5"/>
      <c r="F385" s="2"/>
      <c r="G385" s="1"/>
      <c r="H385" s="4"/>
      <c r="I385" s="1"/>
      <c r="J385" s="4"/>
      <c r="K385" s="4"/>
      <c r="L385" s="4"/>
      <c r="M385" s="4"/>
      <c r="N385" s="4"/>
      <c r="O385" s="4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3">
      <c r="A386" s="1"/>
      <c r="B386" s="2"/>
      <c r="C386" s="2"/>
      <c r="D386" s="2"/>
      <c r="E386" s="5"/>
      <c r="F386" s="2"/>
      <c r="G386" s="1"/>
      <c r="H386" s="4"/>
      <c r="I386" s="1"/>
      <c r="J386" s="4"/>
      <c r="K386" s="4"/>
      <c r="L386" s="4"/>
      <c r="M386" s="4"/>
      <c r="N386" s="4"/>
      <c r="O386" s="4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3">
      <c r="A387" s="1"/>
      <c r="B387" s="2"/>
      <c r="C387" s="2"/>
      <c r="D387" s="2"/>
      <c r="E387" s="5"/>
      <c r="F387" s="2"/>
      <c r="G387" s="1"/>
      <c r="H387" s="4"/>
      <c r="I387" s="1"/>
      <c r="J387" s="4"/>
      <c r="K387" s="4"/>
      <c r="L387" s="4"/>
      <c r="M387" s="4"/>
      <c r="N387" s="4"/>
      <c r="O387" s="4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3">
      <c r="A388" s="1"/>
      <c r="B388" s="2"/>
      <c r="C388" s="2"/>
      <c r="D388" s="2"/>
      <c r="E388" s="5"/>
      <c r="F388" s="2"/>
      <c r="G388" s="1"/>
      <c r="H388" s="4"/>
      <c r="I388" s="1"/>
      <c r="J388" s="4"/>
      <c r="K388" s="4"/>
      <c r="L388" s="4"/>
      <c r="M388" s="4"/>
      <c r="N388" s="4"/>
      <c r="O388" s="4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3">
      <c r="A389" s="1"/>
      <c r="B389" s="2"/>
      <c r="C389" s="2"/>
      <c r="D389" s="2"/>
      <c r="E389" s="5"/>
      <c r="F389" s="2"/>
      <c r="G389" s="1"/>
      <c r="H389" s="4"/>
      <c r="I389" s="1"/>
      <c r="J389" s="4"/>
      <c r="K389" s="4"/>
      <c r="L389" s="4"/>
      <c r="M389" s="4"/>
      <c r="N389" s="4"/>
      <c r="O389" s="4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3">
      <c r="A390" s="1"/>
      <c r="B390" s="2"/>
      <c r="C390" s="2"/>
      <c r="D390" s="2"/>
      <c r="E390" s="5"/>
      <c r="F390" s="2"/>
      <c r="G390" s="1"/>
      <c r="H390" s="4"/>
      <c r="I390" s="1"/>
      <c r="J390" s="4"/>
      <c r="K390" s="4"/>
      <c r="L390" s="4"/>
      <c r="M390" s="4"/>
      <c r="N390" s="4"/>
      <c r="O390" s="4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3">
      <c r="A391" s="1"/>
      <c r="B391" s="2"/>
      <c r="C391" s="2"/>
      <c r="D391" s="2"/>
      <c r="E391" s="5"/>
      <c r="F391" s="2"/>
      <c r="G391" s="1"/>
      <c r="H391" s="4"/>
      <c r="I391" s="1"/>
      <c r="J391" s="4"/>
      <c r="K391" s="4"/>
      <c r="L391" s="4"/>
      <c r="M391" s="4"/>
      <c r="N391" s="4"/>
      <c r="O391" s="4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3">
      <c r="A392" s="1"/>
      <c r="B392" s="2"/>
      <c r="C392" s="2"/>
      <c r="D392" s="2"/>
      <c r="E392" s="5"/>
      <c r="F392" s="2"/>
      <c r="G392" s="1"/>
      <c r="H392" s="4"/>
      <c r="I392" s="1"/>
      <c r="J392" s="4"/>
      <c r="K392" s="4"/>
      <c r="L392" s="4"/>
      <c r="M392" s="4"/>
      <c r="N392" s="4"/>
      <c r="O392" s="4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3">
      <c r="A393" s="1"/>
      <c r="B393" s="2"/>
      <c r="C393" s="2"/>
      <c r="D393" s="2"/>
      <c r="E393" s="5"/>
      <c r="F393" s="2"/>
      <c r="G393" s="1"/>
      <c r="H393" s="4"/>
      <c r="I393" s="1"/>
      <c r="J393" s="4"/>
      <c r="K393" s="4"/>
      <c r="L393" s="4"/>
      <c r="M393" s="4"/>
      <c r="N393" s="4"/>
      <c r="O393" s="4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3">
      <c r="A394" s="1"/>
      <c r="B394" s="2"/>
      <c r="C394" s="2"/>
      <c r="D394" s="2"/>
      <c r="E394" s="5"/>
      <c r="F394" s="2"/>
      <c r="G394" s="1"/>
      <c r="H394" s="4"/>
      <c r="I394" s="1"/>
      <c r="J394" s="4"/>
      <c r="K394" s="4"/>
      <c r="L394" s="4"/>
      <c r="M394" s="4"/>
      <c r="N394" s="4"/>
      <c r="O394" s="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3">
      <c r="A395" s="1"/>
      <c r="B395" s="2"/>
      <c r="C395" s="2"/>
      <c r="D395" s="2"/>
      <c r="E395" s="5"/>
      <c r="F395" s="2"/>
      <c r="G395" s="1"/>
      <c r="H395" s="4"/>
      <c r="I395" s="1"/>
      <c r="J395" s="4"/>
      <c r="K395" s="4"/>
      <c r="L395" s="4"/>
      <c r="M395" s="4"/>
      <c r="N395" s="4"/>
      <c r="O395" s="4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3">
      <c r="A396" s="1"/>
      <c r="B396" s="2"/>
      <c r="C396" s="2"/>
      <c r="D396" s="2"/>
      <c r="E396" s="5"/>
      <c r="F396" s="2"/>
      <c r="G396" s="1"/>
      <c r="H396" s="4"/>
      <c r="I396" s="1"/>
      <c r="J396" s="4"/>
      <c r="K396" s="4"/>
      <c r="L396" s="4"/>
      <c r="M396" s="4"/>
      <c r="N396" s="4"/>
      <c r="O396" s="4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3">
      <c r="A397" s="1"/>
      <c r="B397" s="2"/>
      <c r="C397" s="2"/>
      <c r="D397" s="2"/>
      <c r="E397" s="5"/>
      <c r="F397" s="2"/>
      <c r="G397" s="1"/>
      <c r="H397" s="4"/>
      <c r="I397" s="1"/>
      <c r="J397" s="4"/>
      <c r="K397" s="4"/>
      <c r="L397" s="4"/>
      <c r="M397" s="4"/>
      <c r="N397" s="4"/>
      <c r="O397" s="4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3">
      <c r="A398" s="1"/>
      <c r="B398" s="2"/>
      <c r="C398" s="2"/>
      <c r="D398" s="2"/>
      <c r="E398" s="5"/>
      <c r="F398" s="2"/>
      <c r="G398" s="1"/>
      <c r="H398" s="4"/>
      <c r="I398" s="1"/>
      <c r="J398" s="4"/>
      <c r="K398" s="4"/>
      <c r="L398" s="4"/>
      <c r="M398" s="4"/>
      <c r="N398" s="4"/>
      <c r="O398" s="4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3">
      <c r="A399" s="1"/>
      <c r="B399" s="2"/>
      <c r="C399" s="2"/>
      <c r="D399" s="2"/>
      <c r="E399" s="5"/>
      <c r="F399" s="2"/>
      <c r="G399" s="1"/>
      <c r="H399" s="4"/>
      <c r="I399" s="1"/>
      <c r="J399" s="4"/>
      <c r="K399" s="4"/>
      <c r="L399" s="4"/>
      <c r="M399" s="4"/>
      <c r="N399" s="4"/>
      <c r="O399" s="4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3">
      <c r="A400" s="1"/>
      <c r="B400" s="2"/>
      <c r="C400" s="2"/>
      <c r="D400" s="2"/>
      <c r="E400" s="5"/>
      <c r="F400" s="2"/>
      <c r="G400" s="1"/>
      <c r="H400" s="4"/>
      <c r="I400" s="1"/>
      <c r="J400" s="4"/>
      <c r="K400" s="4"/>
      <c r="L400" s="4"/>
      <c r="M400" s="4"/>
      <c r="N400" s="4"/>
      <c r="O400" s="4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3">
      <c r="A401" s="1"/>
      <c r="B401" s="2"/>
      <c r="C401" s="2"/>
      <c r="D401" s="2"/>
      <c r="E401" s="5"/>
      <c r="F401" s="2"/>
      <c r="G401" s="1"/>
      <c r="H401" s="4"/>
      <c r="I401" s="1"/>
      <c r="J401" s="4"/>
      <c r="K401" s="4"/>
      <c r="L401" s="4"/>
      <c r="M401" s="4"/>
      <c r="N401" s="4"/>
      <c r="O401" s="4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3">
      <c r="A402" s="1"/>
      <c r="B402" s="2"/>
      <c r="C402" s="2"/>
      <c r="D402" s="2"/>
      <c r="E402" s="5"/>
      <c r="F402" s="2"/>
      <c r="G402" s="1"/>
      <c r="H402" s="4"/>
      <c r="I402" s="1"/>
      <c r="J402" s="4"/>
      <c r="K402" s="4"/>
      <c r="L402" s="4"/>
      <c r="M402" s="4"/>
      <c r="N402" s="4"/>
      <c r="O402" s="4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3">
      <c r="A403" s="1"/>
      <c r="B403" s="2"/>
      <c r="C403" s="2"/>
      <c r="D403" s="2"/>
      <c r="E403" s="5"/>
      <c r="F403" s="2"/>
      <c r="G403" s="1"/>
      <c r="H403" s="4"/>
      <c r="I403" s="1"/>
      <c r="J403" s="4"/>
      <c r="K403" s="4"/>
      <c r="L403" s="4"/>
      <c r="M403" s="4"/>
      <c r="N403" s="4"/>
      <c r="O403" s="4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3">
      <c r="A404" s="1"/>
      <c r="B404" s="2"/>
      <c r="C404" s="2"/>
      <c r="D404" s="2"/>
      <c r="E404" s="5"/>
      <c r="F404" s="2"/>
      <c r="G404" s="1"/>
      <c r="H404" s="4"/>
      <c r="I404" s="1"/>
      <c r="J404" s="4"/>
      <c r="K404" s="4"/>
      <c r="L404" s="4"/>
      <c r="M404" s="4"/>
      <c r="N404" s="4"/>
      <c r="O404" s="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3">
      <c r="A405" s="1"/>
      <c r="B405" s="2"/>
      <c r="C405" s="2"/>
      <c r="D405" s="2"/>
      <c r="E405" s="5"/>
      <c r="F405" s="2"/>
      <c r="G405" s="1"/>
      <c r="H405" s="4"/>
      <c r="I405" s="1"/>
      <c r="J405" s="4"/>
      <c r="K405" s="4"/>
      <c r="L405" s="4"/>
      <c r="M405" s="4"/>
      <c r="N405" s="4"/>
      <c r="O405" s="4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3">
      <c r="A406" s="1"/>
      <c r="B406" s="2"/>
      <c r="C406" s="2"/>
      <c r="D406" s="2"/>
      <c r="E406" s="5"/>
      <c r="F406" s="2"/>
      <c r="G406" s="1"/>
      <c r="H406" s="4"/>
      <c r="I406" s="1"/>
      <c r="J406" s="4"/>
      <c r="K406" s="4"/>
      <c r="L406" s="4"/>
      <c r="M406" s="4"/>
      <c r="N406" s="4"/>
      <c r="O406" s="4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3">
      <c r="A407" s="1"/>
      <c r="B407" s="2"/>
      <c r="C407" s="2"/>
      <c r="D407" s="2"/>
      <c r="E407" s="5"/>
      <c r="F407" s="2"/>
      <c r="G407" s="1"/>
      <c r="H407" s="4"/>
      <c r="I407" s="1"/>
      <c r="J407" s="4"/>
      <c r="K407" s="4"/>
      <c r="L407" s="4"/>
      <c r="M407" s="4"/>
      <c r="N407" s="4"/>
      <c r="O407" s="4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3">
      <c r="A408" s="1"/>
      <c r="B408" s="2"/>
      <c r="C408" s="2"/>
      <c r="D408" s="2"/>
      <c r="E408" s="5"/>
      <c r="F408" s="2"/>
      <c r="G408" s="1"/>
      <c r="H408" s="4"/>
      <c r="I408" s="1"/>
      <c r="J408" s="4"/>
      <c r="K408" s="4"/>
      <c r="L408" s="4"/>
      <c r="M408" s="4"/>
      <c r="N408" s="4"/>
      <c r="O408" s="4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3">
      <c r="A409" s="1"/>
      <c r="B409" s="2"/>
      <c r="C409" s="2"/>
      <c r="D409" s="2"/>
      <c r="E409" s="5"/>
      <c r="F409" s="2"/>
      <c r="G409" s="1"/>
      <c r="H409" s="4"/>
      <c r="I409" s="1"/>
      <c r="J409" s="4"/>
      <c r="K409" s="4"/>
      <c r="L409" s="4"/>
      <c r="M409" s="4"/>
      <c r="N409" s="4"/>
      <c r="O409" s="4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3">
      <c r="A410" s="1"/>
      <c r="B410" s="2"/>
      <c r="C410" s="2"/>
      <c r="D410" s="2"/>
      <c r="E410" s="5"/>
      <c r="F410" s="2"/>
      <c r="G410" s="1"/>
      <c r="H410" s="4"/>
      <c r="I410" s="1"/>
      <c r="J410" s="4"/>
      <c r="K410" s="4"/>
      <c r="L410" s="4"/>
      <c r="M410" s="4"/>
      <c r="N410" s="4"/>
      <c r="O410" s="4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3">
      <c r="A411" s="1"/>
      <c r="B411" s="2"/>
      <c r="C411" s="2"/>
      <c r="D411" s="2"/>
      <c r="E411" s="5"/>
      <c r="F411" s="2"/>
      <c r="G411" s="1"/>
      <c r="H411" s="4"/>
      <c r="I411" s="1"/>
      <c r="J411" s="4"/>
      <c r="K411" s="4"/>
      <c r="L411" s="4"/>
      <c r="M411" s="4"/>
      <c r="N411" s="4"/>
      <c r="O411" s="4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3">
      <c r="A412" s="1"/>
      <c r="B412" s="2"/>
      <c r="C412" s="2"/>
      <c r="D412" s="2"/>
      <c r="E412" s="5"/>
      <c r="F412" s="2"/>
      <c r="G412" s="1"/>
      <c r="H412" s="4"/>
      <c r="I412" s="1"/>
      <c r="J412" s="4"/>
      <c r="K412" s="4"/>
      <c r="L412" s="4"/>
      <c r="M412" s="4"/>
      <c r="N412" s="4"/>
      <c r="O412" s="4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3">
      <c r="A413" s="1"/>
      <c r="B413" s="2"/>
      <c r="C413" s="2"/>
      <c r="D413" s="2"/>
      <c r="E413" s="5"/>
      <c r="F413" s="2"/>
      <c r="G413" s="1"/>
      <c r="H413" s="4"/>
      <c r="I413" s="1"/>
      <c r="J413" s="4"/>
      <c r="K413" s="4"/>
      <c r="L413" s="4"/>
      <c r="M413" s="4"/>
      <c r="N413" s="4"/>
      <c r="O413" s="4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3">
      <c r="A414" s="1"/>
      <c r="B414" s="2"/>
      <c r="C414" s="2"/>
      <c r="D414" s="2"/>
      <c r="E414" s="5"/>
      <c r="F414" s="2"/>
      <c r="G414" s="1"/>
      <c r="H414" s="4"/>
      <c r="I414" s="1"/>
      <c r="J414" s="4"/>
      <c r="K414" s="4"/>
      <c r="L414" s="4"/>
      <c r="M414" s="4"/>
      <c r="N414" s="4"/>
      <c r="O414" s="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3">
      <c r="A415" s="1"/>
      <c r="B415" s="2"/>
      <c r="C415" s="2"/>
      <c r="D415" s="2"/>
      <c r="E415" s="5"/>
      <c r="F415" s="2"/>
      <c r="G415" s="1"/>
      <c r="H415" s="4"/>
      <c r="I415" s="1"/>
      <c r="J415" s="4"/>
      <c r="K415" s="4"/>
      <c r="L415" s="4"/>
      <c r="M415" s="4"/>
      <c r="N415" s="4"/>
      <c r="O415" s="4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3">
      <c r="A416" s="1"/>
      <c r="B416" s="2"/>
      <c r="C416" s="2"/>
      <c r="D416" s="2"/>
      <c r="E416" s="5"/>
      <c r="F416" s="2"/>
      <c r="G416" s="1"/>
      <c r="H416" s="4"/>
      <c r="I416" s="1"/>
      <c r="J416" s="4"/>
      <c r="K416" s="4"/>
      <c r="L416" s="4"/>
      <c r="M416" s="4"/>
      <c r="N416" s="4"/>
      <c r="O416" s="4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3">
      <c r="A417" s="1"/>
      <c r="B417" s="2"/>
      <c r="C417" s="2"/>
      <c r="D417" s="2"/>
      <c r="E417" s="5"/>
      <c r="F417" s="2"/>
      <c r="G417" s="1"/>
      <c r="H417" s="4"/>
      <c r="I417" s="1"/>
      <c r="J417" s="4"/>
      <c r="K417" s="4"/>
      <c r="L417" s="4"/>
      <c r="M417" s="4"/>
      <c r="N417" s="4"/>
      <c r="O417" s="4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3">
      <c r="A418" s="1"/>
      <c r="B418" s="2"/>
      <c r="C418" s="2"/>
      <c r="D418" s="2"/>
      <c r="E418" s="5"/>
      <c r="F418" s="2"/>
      <c r="G418" s="1"/>
      <c r="H418" s="4"/>
      <c r="I418" s="1"/>
      <c r="J418" s="4"/>
      <c r="K418" s="4"/>
      <c r="L418" s="4"/>
      <c r="M418" s="4"/>
      <c r="N418" s="4"/>
      <c r="O418" s="4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3">
      <c r="A419" s="1"/>
      <c r="B419" s="2"/>
      <c r="C419" s="2"/>
      <c r="D419" s="2"/>
      <c r="E419" s="5"/>
      <c r="F419" s="2"/>
      <c r="G419" s="1"/>
      <c r="H419" s="4"/>
      <c r="I419" s="1"/>
      <c r="J419" s="4"/>
      <c r="K419" s="4"/>
      <c r="L419" s="4"/>
      <c r="M419" s="4"/>
      <c r="N419" s="4"/>
      <c r="O419" s="4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3">
      <c r="A420" s="1"/>
      <c r="B420" s="2"/>
      <c r="C420" s="2"/>
      <c r="D420" s="2"/>
      <c r="E420" s="5"/>
      <c r="F420" s="2"/>
      <c r="G420" s="1"/>
      <c r="H420" s="4"/>
      <c r="I420" s="1"/>
      <c r="J420" s="4"/>
      <c r="K420" s="4"/>
      <c r="L420" s="4"/>
      <c r="M420" s="4"/>
      <c r="N420" s="4"/>
      <c r="O420" s="4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3">
      <c r="A421" s="1"/>
      <c r="B421" s="2"/>
      <c r="C421" s="2"/>
      <c r="D421" s="2"/>
      <c r="E421" s="5"/>
      <c r="F421" s="2"/>
      <c r="G421" s="1"/>
      <c r="H421" s="4"/>
      <c r="I421" s="1"/>
      <c r="J421" s="4"/>
      <c r="K421" s="4"/>
      <c r="L421" s="4"/>
      <c r="M421" s="4"/>
      <c r="N421" s="4"/>
      <c r="O421" s="4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3">
      <c r="A422" s="1"/>
      <c r="B422" s="2"/>
      <c r="C422" s="2"/>
      <c r="D422" s="2"/>
      <c r="E422" s="5"/>
      <c r="F422" s="2"/>
      <c r="G422" s="1"/>
      <c r="H422" s="4"/>
      <c r="I422" s="1"/>
      <c r="J422" s="4"/>
      <c r="K422" s="4"/>
      <c r="L422" s="4"/>
      <c r="M422" s="4"/>
      <c r="N422" s="4"/>
      <c r="O422" s="4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3">
      <c r="A423" s="1"/>
      <c r="B423" s="2"/>
      <c r="C423" s="2"/>
      <c r="D423" s="2"/>
      <c r="E423" s="5"/>
      <c r="F423" s="2"/>
      <c r="G423" s="1"/>
      <c r="H423" s="4"/>
      <c r="I423" s="1"/>
      <c r="J423" s="4"/>
      <c r="K423" s="4"/>
      <c r="L423" s="4"/>
      <c r="M423" s="4"/>
      <c r="N423" s="4"/>
      <c r="O423" s="4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3">
      <c r="A424" s="1"/>
      <c r="B424" s="2"/>
      <c r="C424" s="2"/>
      <c r="D424" s="2"/>
      <c r="E424" s="5"/>
      <c r="F424" s="2"/>
      <c r="G424" s="1"/>
      <c r="H424" s="4"/>
      <c r="I424" s="1"/>
      <c r="J424" s="4"/>
      <c r="K424" s="4"/>
      <c r="L424" s="4"/>
      <c r="M424" s="4"/>
      <c r="N424" s="4"/>
      <c r="O424" s="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3">
      <c r="A425" s="1"/>
      <c r="B425" s="2"/>
      <c r="C425" s="2"/>
      <c r="D425" s="2"/>
      <c r="E425" s="5"/>
      <c r="F425" s="2"/>
      <c r="G425" s="1"/>
      <c r="H425" s="4"/>
      <c r="I425" s="1"/>
      <c r="J425" s="4"/>
      <c r="K425" s="4"/>
      <c r="L425" s="4"/>
      <c r="M425" s="4"/>
      <c r="N425" s="4"/>
      <c r="O425" s="4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3">
      <c r="A426" s="1"/>
      <c r="B426" s="2"/>
      <c r="C426" s="2"/>
      <c r="D426" s="2"/>
      <c r="E426" s="5"/>
      <c r="F426" s="2"/>
      <c r="G426" s="1"/>
      <c r="H426" s="4"/>
      <c r="I426" s="1"/>
      <c r="J426" s="4"/>
      <c r="K426" s="4"/>
      <c r="L426" s="4"/>
      <c r="M426" s="4"/>
      <c r="N426" s="4"/>
      <c r="O426" s="4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3">
      <c r="A427" s="1"/>
      <c r="B427" s="2"/>
      <c r="C427" s="2"/>
      <c r="D427" s="2"/>
      <c r="E427" s="5"/>
      <c r="F427" s="2"/>
      <c r="G427" s="1"/>
      <c r="H427" s="4"/>
      <c r="I427" s="1"/>
      <c r="J427" s="4"/>
      <c r="K427" s="4"/>
      <c r="L427" s="4"/>
      <c r="M427" s="4"/>
      <c r="N427" s="4"/>
      <c r="O427" s="4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3">
      <c r="A428" s="1"/>
      <c r="B428" s="2"/>
      <c r="C428" s="2"/>
      <c r="D428" s="2"/>
      <c r="E428" s="5"/>
      <c r="F428" s="2"/>
      <c r="G428" s="1"/>
      <c r="H428" s="4"/>
      <c r="I428" s="1"/>
      <c r="J428" s="4"/>
      <c r="K428" s="4"/>
      <c r="L428" s="4"/>
      <c r="M428" s="4"/>
      <c r="N428" s="4"/>
      <c r="O428" s="4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3">
      <c r="A429" s="1"/>
      <c r="B429" s="2"/>
      <c r="C429" s="2"/>
      <c r="D429" s="2"/>
      <c r="E429" s="5"/>
      <c r="F429" s="2"/>
      <c r="G429" s="1"/>
      <c r="H429" s="4"/>
      <c r="I429" s="1"/>
      <c r="J429" s="4"/>
      <c r="K429" s="4"/>
      <c r="L429" s="4"/>
      <c r="M429" s="4"/>
      <c r="N429" s="4"/>
      <c r="O429" s="4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3">
      <c r="A430" s="1"/>
      <c r="B430" s="2"/>
      <c r="C430" s="2"/>
      <c r="D430" s="2"/>
      <c r="E430" s="5"/>
      <c r="F430" s="2"/>
      <c r="G430" s="1"/>
      <c r="H430" s="4"/>
      <c r="I430" s="1"/>
      <c r="J430" s="4"/>
      <c r="K430" s="4"/>
      <c r="L430" s="4"/>
      <c r="M430" s="4"/>
      <c r="N430" s="4"/>
      <c r="O430" s="4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3">
      <c r="A431" s="1"/>
      <c r="B431" s="2"/>
      <c r="C431" s="2"/>
      <c r="D431" s="2"/>
      <c r="E431" s="5"/>
      <c r="F431" s="2"/>
      <c r="G431" s="1"/>
      <c r="H431" s="4"/>
      <c r="I431" s="1"/>
      <c r="J431" s="4"/>
      <c r="K431" s="4"/>
      <c r="L431" s="4"/>
      <c r="M431" s="4"/>
      <c r="N431" s="4"/>
      <c r="O431" s="4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3">
      <c r="A432" s="1"/>
      <c r="B432" s="2"/>
      <c r="C432" s="2"/>
      <c r="D432" s="2"/>
      <c r="E432" s="5"/>
      <c r="F432" s="2"/>
      <c r="G432" s="1"/>
      <c r="H432" s="4"/>
      <c r="I432" s="1"/>
      <c r="J432" s="4"/>
      <c r="K432" s="4"/>
      <c r="L432" s="4"/>
      <c r="M432" s="4"/>
      <c r="N432" s="4"/>
      <c r="O432" s="4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3">
      <c r="A433" s="1"/>
      <c r="B433" s="2"/>
      <c r="C433" s="2"/>
      <c r="D433" s="2"/>
      <c r="E433" s="5"/>
      <c r="F433" s="2"/>
      <c r="G433" s="1"/>
      <c r="H433" s="4"/>
      <c r="I433" s="1"/>
      <c r="J433" s="4"/>
      <c r="K433" s="4"/>
      <c r="L433" s="4"/>
      <c r="M433" s="4"/>
      <c r="N433" s="4"/>
      <c r="O433" s="4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3">
      <c r="A434" s="1"/>
      <c r="B434" s="2"/>
      <c r="C434" s="2"/>
      <c r="D434" s="2"/>
      <c r="E434" s="5"/>
      <c r="F434" s="2"/>
      <c r="G434" s="1"/>
      <c r="H434" s="4"/>
      <c r="I434" s="1"/>
      <c r="J434" s="4"/>
      <c r="K434" s="4"/>
      <c r="L434" s="4"/>
      <c r="M434" s="4"/>
      <c r="N434" s="4"/>
      <c r="O434" s="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3">
      <c r="A435" s="1"/>
      <c r="B435" s="2"/>
      <c r="C435" s="2"/>
      <c r="D435" s="2"/>
      <c r="E435" s="5"/>
      <c r="F435" s="2"/>
      <c r="G435" s="1"/>
      <c r="H435" s="4"/>
      <c r="I435" s="1"/>
      <c r="J435" s="4"/>
      <c r="K435" s="4"/>
      <c r="L435" s="4"/>
      <c r="M435" s="4"/>
      <c r="N435" s="4"/>
      <c r="O435" s="4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3">
      <c r="A436" s="1"/>
      <c r="B436" s="2"/>
      <c r="C436" s="2"/>
      <c r="D436" s="2"/>
      <c r="E436" s="5"/>
      <c r="F436" s="2"/>
      <c r="G436" s="1"/>
      <c r="H436" s="4"/>
      <c r="I436" s="1"/>
      <c r="J436" s="4"/>
      <c r="K436" s="4"/>
      <c r="L436" s="4"/>
      <c r="M436" s="4"/>
      <c r="N436" s="4"/>
      <c r="O436" s="4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3">
      <c r="A437" s="1"/>
      <c r="B437" s="2"/>
      <c r="C437" s="2"/>
      <c r="D437" s="2"/>
      <c r="E437" s="5"/>
      <c r="F437" s="2"/>
      <c r="G437" s="1"/>
      <c r="H437" s="4"/>
      <c r="I437" s="1"/>
      <c r="J437" s="4"/>
      <c r="K437" s="4"/>
      <c r="L437" s="4"/>
      <c r="M437" s="4"/>
      <c r="N437" s="4"/>
      <c r="O437" s="4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3">
      <c r="A438" s="1"/>
      <c r="B438" s="2"/>
      <c r="C438" s="2"/>
      <c r="D438" s="2"/>
      <c r="E438" s="5"/>
      <c r="F438" s="2"/>
      <c r="G438" s="1"/>
      <c r="H438" s="4"/>
      <c r="I438" s="1"/>
      <c r="J438" s="4"/>
      <c r="K438" s="4"/>
      <c r="L438" s="4"/>
      <c r="M438" s="4"/>
      <c r="N438" s="4"/>
      <c r="O438" s="4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3">
      <c r="A439" s="1"/>
      <c r="B439" s="2"/>
      <c r="C439" s="2"/>
      <c r="D439" s="2"/>
      <c r="E439" s="5"/>
      <c r="F439" s="2"/>
      <c r="G439" s="1"/>
      <c r="H439" s="4"/>
      <c r="I439" s="1"/>
      <c r="J439" s="4"/>
      <c r="K439" s="4"/>
      <c r="L439" s="4"/>
      <c r="M439" s="4"/>
      <c r="N439" s="4"/>
      <c r="O439" s="4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3">
      <c r="A440" s="1"/>
      <c r="B440" s="2"/>
      <c r="C440" s="2"/>
      <c r="D440" s="2"/>
      <c r="E440" s="5"/>
      <c r="F440" s="2"/>
      <c r="G440" s="1"/>
      <c r="H440" s="4"/>
      <c r="I440" s="1"/>
      <c r="J440" s="4"/>
      <c r="K440" s="4"/>
      <c r="L440" s="4"/>
      <c r="M440" s="4"/>
      <c r="N440" s="4"/>
      <c r="O440" s="4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3">
      <c r="A441" s="1"/>
      <c r="B441" s="2"/>
      <c r="C441" s="2"/>
      <c r="D441" s="2"/>
      <c r="E441" s="5"/>
      <c r="F441" s="2"/>
      <c r="G441" s="1"/>
      <c r="H441" s="4"/>
      <c r="I441" s="1"/>
      <c r="J441" s="4"/>
      <c r="K441" s="4"/>
      <c r="L441" s="4"/>
      <c r="M441" s="4"/>
      <c r="N441" s="4"/>
      <c r="O441" s="4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3">
      <c r="A442" s="1"/>
      <c r="B442" s="2"/>
      <c r="C442" s="2"/>
      <c r="D442" s="2"/>
      <c r="E442" s="5"/>
      <c r="F442" s="2"/>
      <c r="G442" s="1"/>
      <c r="H442" s="4"/>
      <c r="I442" s="1"/>
      <c r="J442" s="4"/>
      <c r="K442" s="4"/>
      <c r="L442" s="4"/>
      <c r="M442" s="4"/>
      <c r="N442" s="4"/>
      <c r="O442" s="4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3">
      <c r="A443" s="1"/>
      <c r="B443" s="2"/>
      <c r="C443" s="2"/>
      <c r="D443" s="2"/>
      <c r="E443" s="5"/>
      <c r="F443" s="2"/>
      <c r="G443" s="1"/>
      <c r="H443" s="4"/>
      <c r="I443" s="1"/>
      <c r="J443" s="4"/>
      <c r="K443" s="4"/>
      <c r="L443" s="4"/>
      <c r="M443" s="4"/>
      <c r="N443" s="4"/>
      <c r="O443" s="4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3">
      <c r="A444" s="1"/>
      <c r="B444" s="2"/>
      <c r="C444" s="2"/>
      <c r="D444" s="2"/>
      <c r="E444" s="5"/>
      <c r="F444" s="2"/>
      <c r="G444" s="1"/>
      <c r="H444" s="4"/>
      <c r="I444" s="1"/>
      <c r="J444" s="4"/>
      <c r="K444" s="4"/>
      <c r="L444" s="4"/>
      <c r="M444" s="4"/>
      <c r="N444" s="4"/>
      <c r="O444" s="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3">
      <c r="A445" s="1"/>
      <c r="B445" s="2"/>
      <c r="C445" s="2"/>
      <c r="D445" s="2"/>
      <c r="E445" s="5"/>
      <c r="F445" s="2"/>
      <c r="G445" s="1"/>
      <c r="H445" s="4"/>
      <c r="I445" s="1"/>
      <c r="J445" s="4"/>
      <c r="K445" s="4"/>
      <c r="L445" s="4"/>
      <c r="M445" s="4"/>
      <c r="N445" s="4"/>
      <c r="O445" s="4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3">
      <c r="A446" s="1"/>
      <c r="B446" s="2"/>
      <c r="C446" s="2"/>
      <c r="D446" s="2"/>
      <c r="E446" s="5"/>
      <c r="F446" s="2"/>
      <c r="G446" s="1"/>
      <c r="H446" s="4"/>
      <c r="I446" s="1"/>
      <c r="J446" s="4"/>
      <c r="K446" s="4"/>
      <c r="L446" s="4"/>
      <c r="M446" s="4"/>
      <c r="N446" s="4"/>
      <c r="O446" s="4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3">
      <c r="A447" s="1"/>
      <c r="B447" s="2"/>
      <c r="C447" s="2"/>
      <c r="D447" s="2"/>
      <c r="E447" s="5"/>
      <c r="F447" s="2"/>
      <c r="G447" s="1"/>
      <c r="H447" s="4"/>
      <c r="I447" s="1"/>
      <c r="J447" s="4"/>
      <c r="K447" s="4"/>
      <c r="L447" s="4"/>
      <c r="M447" s="4"/>
      <c r="N447" s="4"/>
      <c r="O447" s="4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3">
      <c r="A448" s="1"/>
      <c r="B448" s="2"/>
      <c r="C448" s="2"/>
      <c r="D448" s="2"/>
      <c r="E448" s="5"/>
      <c r="F448" s="2"/>
      <c r="G448" s="1"/>
      <c r="H448" s="4"/>
      <c r="I448" s="1"/>
      <c r="J448" s="4"/>
      <c r="K448" s="4"/>
      <c r="L448" s="4"/>
      <c r="M448" s="4"/>
      <c r="N448" s="4"/>
      <c r="O448" s="4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3">
      <c r="A449" s="1"/>
      <c r="B449" s="2"/>
      <c r="C449" s="2"/>
      <c r="D449" s="2"/>
      <c r="E449" s="5"/>
      <c r="F449" s="2"/>
      <c r="G449" s="1"/>
      <c r="H449" s="4"/>
      <c r="I449" s="1"/>
      <c r="J449" s="4"/>
      <c r="K449" s="4"/>
      <c r="L449" s="4"/>
      <c r="M449" s="4"/>
      <c r="N449" s="4"/>
      <c r="O449" s="4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3">
      <c r="A450" s="1"/>
      <c r="B450" s="2"/>
      <c r="C450" s="2"/>
      <c r="D450" s="2"/>
      <c r="E450" s="5"/>
      <c r="F450" s="2"/>
      <c r="G450" s="1"/>
      <c r="H450" s="4"/>
      <c r="I450" s="1"/>
      <c r="J450" s="4"/>
      <c r="K450" s="4"/>
      <c r="L450" s="4"/>
      <c r="M450" s="4"/>
      <c r="N450" s="4"/>
      <c r="O450" s="4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3">
      <c r="A451" s="1"/>
      <c r="B451" s="2"/>
      <c r="C451" s="2"/>
      <c r="D451" s="2"/>
      <c r="E451" s="5"/>
      <c r="F451" s="2"/>
      <c r="G451" s="1"/>
      <c r="H451" s="4"/>
      <c r="I451" s="1"/>
      <c r="J451" s="4"/>
      <c r="K451" s="4"/>
      <c r="L451" s="4"/>
      <c r="M451" s="4"/>
      <c r="N451" s="4"/>
      <c r="O451" s="4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3">
      <c r="A452" s="1"/>
      <c r="B452" s="2"/>
      <c r="C452" s="2"/>
      <c r="D452" s="2"/>
      <c r="E452" s="5"/>
      <c r="F452" s="2"/>
      <c r="G452" s="1"/>
      <c r="H452" s="4"/>
      <c r="I452" s="1"/>
      <c r="J452" s="4"/>
      <c r="K452" s="4"/>
      <c r="L452" s="4"/>
      <c r="M452" s="4"/>
      <c r="N452" s="4"/>
      <c r="O452" s="4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3">
      <c r="A453" s="1"/>
      <c r="B453" s="2"/>
      <c r="C453" s="2"/>
      <c r="D453" s="2"/>
      <c r="E453" s="5"/>
      <c r="F453" s="2"/>
      <c r="G453" s="1"/>
      <c r="H453" s="4"/>
      <c r="I453" s="1"/>
      <c r="J453" s="4"/>
      <c r="K453" s="4"/>
      <c r="L453" s="4"/>
      <c r="M453" s="4"/>
      <c r="N453" s="4"/>
      <c r="O453" s="4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3">
      <c r="A454" s="1"/>
      <c r="B454" s="2"/>
      <c r="C454" s="2"/>
      <c r="D454" s="2"/>
      <c r="E454" s="5"/>
      <c r="F454" s="2"/>
      <c r="G454" s="1"/>
      <c r="H454" s="4"/>
      <c r="I454" s="1"/>
      <c r="J454" s="4"/>
      <c r="K454" s="4"/>
      <c r="L454" s="4"/>
      <c r="M454" s="4"/>
      <c r="N454" s="4"/>
      <c r="O454" s="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3">
      <c r="A455" s="1"/>
      <c r="B455" s="2"/>
      <c r="C455" s="2"/>
      <c r="D455" s="2"/>
      <c r="E455" s="5"/>
      <c r="F455" s="2"/>
      <c r="G455" s="1"/>
      <c r="H455" s="4"/>
      <c r="I455" s="1"/>
      <c r="J455" s="4"/>
      <c r="K455" s="4"/>
      <c r="L455" s="4"/>
      <c r="M455" s="4"/>
      <c r="N455" s="4"/>
      <c r="O455" s="4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3">
      <c r="A456" s="1"/>
      <c r="B456" s="2"/>
      <c r="C456" s="2"/>
      <c r="D456" s="2"/>
      <c r="E456" s="5"/>
      <c r="F456" s="2"/>
      <c r="G456" s="1"/>
      <c r="H456" s="4"/>
      <c r="I456" s="1"/>
      <c r="J456" s="4"/>
      <c r="K456" s="4"/>
      <c r="L456" s="4"/>
      <c r="M456" s="4"/>
      <c r="N456" s="4"/>
      <c r="O456" s="4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3">
      <c r="A457" s="1"/>
      <c r="B457" s="2"/>
      <c r="C457" s="2"/>
      <c r="D457" s="2"/>
      <c r="E457" s="5"/>
      <c r="F457" s="2"/>
      <c r="G457" s="1"/>
      <c r="H457" s="4"/>
      <c r="I457" s="1"/>
      <c r="J457" s="4"/>
      <c r="K457" s="4"/>
      <c r="L457" s="4"/>
      <c r="M457" s="4"/>
      <c r="N457" s="4"/>
      <c r="O457" s="4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3">
      <c r="A458" s="1"/>
      <c r="B458" s="2"/>
      <c r="C458" s="2"/>
      <c r="D458" s="2"/>
      <c r="E458" s="5"/>
      <c r="F458" s="2"/>
      <c r="G458" s="1"/>
      <c r="H458" s="4"/>
      <c r="I458" s="1"/>
      <c r="J458" s="4"/>
      <c r="K458" s="4"/>
      <c r="L458" s="4"/>
      <c r="M458" s="4"/>
      <c r="N458" s="4"/>
      <c r="O458" s="4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3">
      <c r="A459" s="1"/>
      <c r="B459" s="2"/>
      <c r="C459" s="2"/>
      <c r="D459" s="2"/>
      <c r="E459" s="5"/>
      <c r="F459" s="2"/>
      <c r="G459" s="1"/>
      <c r="H459" s="4"/>
      <c r="I459" s="1"/>
      <c r="J459" s="4"/>
      <c r="K459" s="4"/>
      <c r="L459" s="4"/>
      <c r="M459" s="4"/>
      <c r="N459" s="4"/>
      <c r="O459" s="4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3">
      <c r="A460" s="1"/>
      <c r="B460" s="2"/>
      <c r="C460" s="2"/>
      <c r="D460" s="2"/>
      <c r="E460" s="5"/>
      <c r="F460" s="2"/>
      <c r="G460" s="1"/>
      <c r="H460" s="4"/>
      <c r="I460" s="1"/>
      <c r="J460" s="4"/>
      <c r="K460" s="4"/>
      <c r="L460" s="4"/>
      <c r="M460" s="4"/>
      <c r="N460" s="4"/>
      <c r="O460" s="4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3">
      <c r="A461" s="1"/>
      <c r="B461" s="2"/>
      <c r="C461" s="2"/>
      <c r="D461" s="2"/>
      <c r="E461" s="5"/>
      <c r="F461" s="2"/>
      <c r="G461" s="1"/>
      <c r="H461" s="4"/>
      <c r="I461" s="1"/>
      <c r="J461" s="4"/>
      <c r="K461" s="4"/>
      <c r="L461" s="4"/>
      <c r="M461" s="4"/>
      <c r="N461" s="4"/>
      <c r="O461" s="4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3">
      <c r="A462" s="1"/>
      <c r="B462" s="2"/>
      <c r="C462" s="2"/>
      <c r="D462" s="2"/>
      <c r="E462" s="5"/>
      <c r="F462" s="2"/>
      <c r="G462" s="1"/>
      <c r="H462" s="4"/>
      <c r="I462" s="1"/>
      <c r="J462" s="4"/>
      <c r="K462" s="4"/>
      <c r="L462" s="4"/>
      <c r="M462" s="4"/>
      <c r="N462" s="4"/>
      <c r="O462" s="4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3">
      <c r="A463" s="1"/>
      <c r="B463" s="2"/>
      <c r="C463" s="2"/>
      <c r="D463" s="2"/>
      <c r="E463" s="5"/>
      <c r="F463" s="2"/>
      <c r="G463" s="1"/>
      <c r="H463" s="4"/>
      <c r="I463" s="1"/>
      <c r="J463" s="4"/>
      <c r="K463" s="4"/>
      <c r="L463" s="4"/>
      <c r="M463" s="4"/>
      <c r="N463" s="4"/>
      <c r="O463" s="4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3">
      <c r="A464" s="1"/>
      <c r="B464" s="2"/>
      <c r="C464" s="2"/>
      <c r="D464" s="2"/>
      <c r="E464" s="5"/>
      <c r="F464" s="2"/>
      <c r="G464" s="1"/>
      <c r="H464" s="4"/>
      <c r="I464" s="1"/>
      <c r="J464" s="4"/>
      <c r="K464" s="4"/>
      <c r="L464" s="4"/>
      <c r="M464" s="4"/>
      <c r="N464" s="4"/>
      <c r="O464" s="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3">
      <c r="A465" s="1"/>
      <c r="B465" s="2"/>
      <c r="C465" s="2"/>
      <c r="D465" s="2"/>
      <c r="E465" s="5"/>
      <c r="F465" s="2"/>
      <c r="G465" s="1"/>
      <c r="H465" s="4"/>
      <c r="I465" s="1"/>
      <c r="J465" s="4"/>
      <c r="K465" s="4"/>
      <c r="L465" s="4"/>
      <c r="M465" s="4"/>
      <c r="N465" s="4"/>
      <c r="O465" s="4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3">
      <c r="A466" s="1"/>
      <c r="B466" s="2"/>
      <c r="C466" s="2"/>
      <c r="D466" s="2"/>
      <c r="E466" s="5"/>
      <c r="F466" s="2"/>
      <c r="G466" s="1"/>
      <c r="H466" s="4"/>
      <c r="I466" s="1"/>
      <c r="J466" s="4"/>
      <c r="K466" s="4"/>
      <c r="L466" s="4"/>
      <c r="M466" s="4"/>
      <c r="N466" s="4"/>
      <c r="O466" s="4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3">
      <c r="A467" s="1"/>
      <c r="B467" s="2"/>
      <c r="C467" s="2"/>
      <c r="D467" s="2"/>
      <c r="E467" s="5"/>
      <c r="F467" s="2"/>
      <c r="G467" s="1"/>
      <c r="H467" s="4"/>
      <c r="I467" s="1"/>
      <c r="J467" s="4"/>
      <c r="K467" s="4"/>
      <c r="L467" s="4"/>
      <c r="M467" s="4"/>
      <c r="N467" s="4"/>
      <c r="O467" s="4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3">
      <c r="A468" s="1"/>
      <c r="B468" s="2"/>
      <c r="C468" s="2"/>
      <c r="D468" s="2"/>
      <c r="E468" s="5"/>
      <c r="F468" s="2"/>
      <c r="G468" s="1"/>
      <c r="H468" s="4"/>
      <c r="I468" s="1"/>
      <c r="J468" s="4"/>
      <c r="K468" s="4"/>
      <c r="L468" s="4"/>
      <c r="M468" s="4"/>
      <c r="N468" s="4"/>
      <c r="O468" s="4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3">
      <c r="A469" s="1"/>
      <c r="B469" s="2"/>
      <c r="C469" s="2"/>
      <c r="D469" s="2"/>
      <c r="E469" s="5"/>
      <c r="F469" s="2"/>
      <c r="G469" s="1"/>
      <c r="H469" s="4"/>
      <c r="I469" s="1"/>
      <c r="J469" s="4"/>
      <c r="K469" s="4"/>
      <c r="L469" s="4"/>
      <c r="M469" s="4"/>
      <c r="N469" s="4"/>
      <c r="O469" s="4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3">
      <c r="A470" s="1"/>
      <c r="B470" s="2"/>
      <c r="C470" s="2"/>
      <c r="D470" s="2"/>
      <c r="E470" s="5"/>
      <c r="F470" s="2"/>
      <c r="G470" s="1"/>
      <c r="H470" s="4"/>
      <c r="I470" s="1"/>
      <c r="J470" s="4"/>
      <c r="K470" s="4"/>
      <c r="L470" s="4"/>
      <c r="M470" s="4"/>
      <c r="N470" s="4"/>
      <c r="O470" s="4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3">
      <c r="A471" s="1"/>
      <c r="B471" s="2"/>
      <c r="C471" s="2"/>
      <c r="D471" s="2"/>
      <c r="E471" s="5"/>
      <c r="F471" s="2"/>
      <c r="G471" s="1"/>
      <c r="H471" s="4"/>
      <c r="I471" s="1"/>
      <c r="J471" s="4"/>
      <c r="K471" s="4"/>
      <c r="L471" s="4"/>
      <c r="M471" s="4"/>
      <c r="N471" s="4"/>
      <c r="O471" s="4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3">
      <c r="A472" s="1"/>
      <c r="B472" s="2"/>
      <c r="C472" s="2"/>
      <c r="D472" s="2"/>
      <c r="E472" s="5"/>
      <c r="F472" s="2"/>
      <c r="G472" s="1"/>
      <c r="H472" s="4"/>
      <c r="I472" s="1"/>
      <c r="J472" s="4"/>
      <c r="K472" s="4"/>
      <c r="L472" s="4"/>
      <c r="M472" s="4"/>
      <c r="N472" s="4"/>
      <c r="O472" s="4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3">
      <c r="A473" s="1"/>
      <c r="B473" s="2"/>
      <c r="C473" s="2"/>
      <c r="D473" s="2"/>
      <c r="E473" s="5"/>
      <c r="F473" s="2"/>
      <c r="G473" s="1"/>
      <c r="H473" s="4"/>
      <c r="I473" s="1"/>
      <c r="J473" s="4"/>
      <c r="K473" s="4"/>
      <c r="L473" s="4"/>
      <c r="M473" s="4"/>
      <c r="N473" s="4"/>
      <c r="O473" s="4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3">
      <c r="A474" s="1"/>
      <c r="B474" s="2"/>
      <c r="C474" s="2"/>
      <c r="D474" s="2"/>
      <c r="E474" s="5"/>
      <c r="F474" s="2"/>
      <c r="G474" s="1"/>
      <c r="H474" s="4"/>
      <c r="I474" s="1"/>
      <c r="J474" s="4"/>
      <c r="K474" s="4"/>
      <c r="L474" s="4"/>
      <c r="M474" s="4"/>
      <c r="N474" s="4"/>
      <c r="O474" s="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3">
      <c r="A475" s="1"/>
      <c r="B475" s="2"/>
      <c r="C475" s="2"/>
      <c r="D475" s="2"/>
      <c r="E475" s="5"/>
      <c r="F475" s="2"/>
      <c r="G475" s="1"/>
      <c r="H475" s="4"/>
      <c r="I475" s="1"/>
      <c r="J475" s="4"/>
      <c r="K475" s="4"/>
      <c r="L475" s="4"/>
      <c r="M475" s="4"/>
      <c r="N475" s="4"/>
      <c r="O475" s="4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3">
      <c r="A476" s="1"/>
      <c r="B476" s="2"/>
      <c r="C476" s="2"/>
      <c r="D476" s="2"/>
      <c r="E476" s="5"/>
      <c r="F476" s="2"/>
      <c r="G476" s="1"/>
      <c r="H476" s="4"/>
      <c r="I476" s="1"/>
      <c r="J476" s="4"/>
      <c r="K476" s="4"/>
      <c r="L476" s="4"/>
      <c r="M476" s="4"/>
      <c r="N476" s="4"/>
      <c r="O476" s="4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3">
      <c r="A477" s="1"/>
      <c r="B477" s="2"/>
      <c r="C477" s="2"/>
      <c r="D477" s="2"/>
      <c r="E477" s="5"/>
      <c r="F477" s="2"/>
      <c r="G477" s="1"/>
      <c r="H477" s="4"/>
      <c r="I477" s="1"/>
      <c r="J477" s="4"/>
      <c r="K477" s="4"/>
      <c r="L477" s="4"/>
      <c r="M477" s="4"/>
      <c r="N477" s="4"/>
      <c r="O477" s="4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3">
      <c r="A478" s="1"/>
      <c r="B478" s="2"/>
      <c r="C478" s="2"/>
      <c r="D478" s="2"/>
      <c r="E478" s="5"/>
      <c r="F478" s="2"/>
      <c r="G478" s="1"/>
      <c r="H478" s="4"/>
      <c r="I478" s="1"/>
      <c r="J478" s="4"/>
      <c r="K478" s="4"/>
      <c r="L478" s="4"/>
      <c r="M478" s="4"/>
      <c r="N478" s="4"/>
      <c r="O478" s="4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3">
      <c r="A479" s="1"/>
      <c r="B479" s="2"/>
      <c r="C479" s="2"/>
      <c r="D479" s="2"/>
      <c r="E479" s="5"/>
      <c r="F479" s="2"/>
      <c r="G479" s="1"/>
      <c r="H479" s="4"/>
      <c r="I479" s="1"/>
      <c r="J479" s="4"/>
      <c r="K479" s="4"/>
      <c r="L479" s="4"/>
      <c r="M479" s="4"/>
      <c r="N479" s="4"/>
      <c r="O479" s="4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3">
      <c r="A480" s="1"/>
      <c r="B480" s="2"/>
      <c r="C480" s="2"/>
      <c r="D480" s="2"/>
      <c r="E480" s="5"/>
      <c r="F480" s="2"/>
      <c r="G480" s="1"/>
      <c r="H480" s="4"/>
      <c r="I480" s="1"/>
      <c r="J480" s="4"/>
      <c r="K480" s="4"/>
      <c r="L480" s="4"/>
      <c r="M480" s="4"/>
      <c r="N480" s="4"/>
      <c r="O480" s="4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3">
      <c r="A481" s="1"/>
      <c r="B481" s="2"/>
      <c r="C481" s="2"/>
      <c r="D481" s="2"/>
      <c r="E481" s="5"/>
      <c r="F481" s="2"/>
      <c r="G481" s="1"/>
      <c r="H481" s="4"/>
      <c r="I481" s="1"/>
      <c r="J481" s="4"/>
      <c r="K481" s="4"/>
      <c r="L481" s="4"/>
      <c r="M481" s="4"/>
      <c r="N481" s="4"/>
      <c r="O481" s="4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3">
      <c r="A482" s="1"/>
      <c r="B482" s="2"/>
      <c r="C482" s="2"/>
      <c r="D482" s="2"/>
      <c r="E482" s="5"/>
      <c r="F482" s="2"/>
      <c r="G482" s="1"/>
      <c r="H482" s="4"/>
      <c r="I482" s="1"/>
      <c r="J482" s="4"/>
      <c r="K482" s="4"/>
      <c r="L482" s="4"/>
      <c r="M482" s="4"/>
      <c r="N482" s="4"/>
      <c r="O482" s="4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3">
      <c r="A483" s="1"/>
      <c r="B483" s="2"/>
      <c r="C483" s="2"/>
      <c r="D483" s="2"/>
      <c r="E483" s="5"/>
      <c r="F483" s="2"/>
      <c r="G483" s="1"/>
      <c r="H483" s="4"/>
      <c r="I483" s="1"/>
      <c r="J483" s="4"/>
      <c r="K483" s="4"/>
      <c r="L483" s="4"/>
      <c r="M483" s="4"/>
      <c r="N483" s="4"/>
      <c r="O483" s="4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3">
      <c r="A484" s="1"/>
      <c r="B484" s="2"/>
      <c r="C484" s="2"/>
      <c r="D484" s="2"/>
      <c r="E484" s="5"/>
      <c r="F484" s="2"/>
      <c r="G484" s="1"/>
      <c r="H484" s="4"/>
      <c r="I484" s="1"/>
      <c r="J484" s="4"/>
      <c r="K484" s="4"/>
      <c r="L484" s="4"/>
      <c r="M484" s="4"/>
      <c r="N484" s="4"/>
      <c r="O484" s="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3">
      <c r="A485" s="1"/>
      <c r="B485" s="2"/>
      <c r="C485" s="2"/>
      <c r="D485" s="2"/>
      <c r="E485" s="5"/>
      <c r="F485" s="2"/>
      <c r="G485" s="1"/>
      <c r="H485" s="4"/>
      <c r="I485" s="1"/>
      <c r="J485" s="4"/>
      <c r="K485" s="4"/>
      <c r="L485" s="4"/>
      <c r="M485" s="4"/>
      <c r="N485" s="4"/>
      <c r="O485" s="4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3">
      <c r="A486" s="1"/>
      <c r="B486" s="2"/>
      <c r="C486" s="2"/>
      <c r="D486" s="2"/>
      <c r="E486" s="5"/>
      <c r="F486" s="2"/>
      <c r="G486" s="1"/>
      <c r="H486" s="4"/>
      <c r="I486" s="1"/>
      <c r="J486" s="4"/>
      <c r="K486" s="4"/>
      <c r="L486" s="4"/>
      <c r="M486" s="4"/>
      <c r="N486" s="4"/>
      <c r="O486" s="4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3">
      <c r="A487" s="1"/>
      <c r="B487" s="2"/>
      <c r="C487" s="2"/>
      <c r="D487" s="2"/>
      <c r="E487" s="5"/>
      <c r="F487" s="2"/>
      <c r="G487" s="1"/>
      <c r="H487" s="4"/>
      <c r="I487" s="1"/>
      <c r="J487" s="4"/>
      <c r="K487" s="4"/>
      <c r="L487" s="4"/>
      <c r="M487" s="4"/>
      <c r="N487" s="4"/>
      <c r="O487" s="4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3">
      <c r="A488" s="1"/>
      <c r="B488" s="2"/>
      <c r="C488" s="2"/>
      <c r="D488" s="2"/>
      <c r="E488" s="5"/>
      <c r="F488" s="2"/>
      <c r="G488" s="1"/>
      <c r="H488" s="4"/>
      <c r="I488" s="1"/>
      <c r="J488" s="4"/>
      <c r="K488" s="4"/>
      <c r="L488" s="4"/>
      <c r="M488" s="4"/>
      <c r="N488" s="4"/>
      <c r="O488" s="4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3">
      <c r="A489" s="1"/>
      <c r="B489" s="2"/>
      <c r="C489" s="2"/>
      <c r="D489" s="2"/>
      <c r="E489" s="5"/>
      <c r="F489" s="2"/>
      <c r="G489" s="1"/>
      <c r="H489" s="4"/>
      <c r="I489" s="1"/>
      <c r="J489" s="4"/>
      <c r="K489" s="4"/>
      <c r="L489" s="4"/>
      <c r="M489" s="4"/>
      <c r="N489" s="4"/>
      <c r="O489" s="4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3">
      <c r="A490" s="1"/>
      <c r="B490" s="2"/>
      <c r="C490" s="2"/>
      <c r="D490" s="2"/>
      <c r="E490" s="5"/>
      <c r="F490" s="2"/>
      <c r="G490" s="1"/>
      <c r="H490" s="4"/>
      <c r="I490" s="1"/>
      <c r="J490" s="4"/>
      <c r="K490" s="4"/>
      <c r="L490" s="4"/>
      <c r="M490" s="4"/>
      <c r="N490" s="4"/>
      <c r="O490" s="4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3">
      <c r="A491" s="1"/>
      <c r="B491" s="2"/>
      <c r="C491" s="2"/>
      <c r="D491" s="2"/>
      <c r="E491" s="5"/>
      <c r="F491" s="2"/>
      <c r="G491" s="1"/>
      <c r="H491" s="4"/>
      <c r="I491" s="1"/>
      <c r="J491" s="4"/>
      <c r="K491" s="4"/>
      <c r="L491" s="4"/>
      <c r="M491" s="4"/>
      <c r="N491" s="4"/>
      <c r="O491" s="4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3">
      <c r="A492" s="1"/>
      <c r="B492" s="2"/>
      <c r="C492" s="2"/>
      <c r="D492" s="2"/>
      <c r="E492" s="5"/>
      <c r="F492" s="2"/>
      <c r="G492" s="1"/>
      <c r="H492" s="4"/>
      <c r="I492" s="1"/>
      <c r="J492" s="4"/>
      <c r="K492" s="4"/>
      <c r="L492" s="4"/>
      <c r="M492" s="4"/>
      <c r="N492" s="4"/>
      <c r="O492" s="4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3">
      <c r="A493" s="1"/>
      <c r="B493" s="2"/>
      <c r="C493" s="2"/>
      <c r="D493" s="2"/>
      <c r="E493" s="5"/>
      <c r="F493" s="2"/>
      <c r="G493" s="1"/>
      <c r="H493" s="4"/>
      <c r="I493" s="1"/>
      <c r="J493" s="4"/>
      <c r="K493" s="4"/>
      <c r="L493" s="4"/>
      <c r="M493" s="4"/>
      <c r="N493" s="4"/>
      <c r="O493" s="4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3">
      <c r="A494" s="1"/>
      <c r="B494" s="2"/>
      <c r="C494" s="2"/>
      <c r="D494" s="2"/>
      <c r="E494" s="5"/>
      <c r="F494" s="2"/>
      <c r="G494" s="1"/>
      <c r="H494" s="4"/>
      <c r="I494" s="1"/>
      <c r="J494" s="4"/>
      <c r="K494" s="4"/>
      <c r="L494" s="4"/>
      <c r="M494" s="4"/>
      <c r="N494" s="4"/>
      <c r="O494" s="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3">
      <c r="A495" s="1"/>
      <c r="B495" s="2"/>
      <c r="C495" s="2"/>
      <c r="D495" s="2"/>
      <c r="E495" s="5"/>
      <c r="F495" s="2"/>
      <c r="G495" s="1"/>
      <c r="H495" s="4"/>
      <c r="I495" s="1"/>
      <c r="J495" s="4"/>
      <c r="K495" s="4"/>
      <c r="L495" s="4"/>
      <c r="M495" s="4"/>
      <c r="N495" s="4"/>
      <c r="O495" s="4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3">
      <c r="A496" s="1"/>
      <c r="B496" s="2"/>
      <c r="C496" s="2"/>
      <c r="D496" s="2"/>
      <c r="E496" s="5"/>
      <c r="F496" s="2"/>
      <c r="G496" s="1"/>
      <c r="H496" s="4"/>
      <c r="I496" s="1"/>
      <c r="J496" s="4"/>
      <c r="K496" s="4"/>
      <c r="L496" s="4"/>
      <c r="M496" s="4"/>
      <c r="N496" s="4"/>
      <c r="O496" s="4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3">
      <c r="A497" s="1"/>
      <c r="B497" s="2"/>
      <c r="C497" s="2"/>
      <c r="D497" s="2"/>
      <c r="E497" s="5"/>
      <c r="F497" s="2"/>
      <c r="G497" s="1"/>
      <c r="H497" s="4"/>
      <c r="I497" s="1"/>
      <c r="J497" s="4"/>
      <c r="K497" s="4"/>
      <c r="L497" s="4"/>
      <c r="M497" s="4"/>
      <c r="N497" s="4"/>
      <c r="O497" s="4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3">
      <c r="A498" s="1"/>
      <c r="B498" s="2"/>
      <c r="C498" s="2"/>
      <c r="D498" s="2"/>
      <c r="E498" s="5"/>
      <c r="F498" s="2"/>
      <c r="G498" s="1"/>
      <c r="H498" s="4"/>
      <c r="I498" s="1"/>
      <c r="J498" s="4"/>
      <c r="K498" s="4"/>
      <c r="L498" s="4"/>
      <c r="M498" s="4"/>
      <c r="N498" s="4"/>
      <c r="O498" s="4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3">
      <c r="A499" s="1"/>
      <c r="B499" s="2"/>
      <c r="C499" s="2"/>
      <c r="D499" s="2"/>
      <c r="E499" s="5"/>
      <c r="F499" s="2"/>
      <c r="G499" s="1"/>
      <c r="H499" s="4"/>
      <c r="I499" s="1"/>
      <c r="J499" s="4"/>
      <c r="K499" s="4"/>
      <c r="L499" s="4"/>
      <c r="M499" s="4"/>
      <c r="N499" s="4"/>
      <c r="O499" s="4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3">
      <c r="A500" s="1"/>
      <c r="B500" s="2"/>
      <c r="C500" s="2"/>
      <c r="D500" s="2"/>
      <c r="E500" s="5"/>
      <c r="F500" s="2"/>
      <c r="G500" s="1"/>
      <c r="H500" s="4"/>
      <c r="I500" s="1"/>
      <c r="J500" s="4"/>
      <c r="K500" s="4"/>
      <c r="L500" s="4"/>
      <c r="M500" s="4"/>
      <c r="N500" s="4"/>
      <c r="O500" s="4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3">
      <c r="A501" s="1"/>
      <c r="B501" s="2"/>
      <c r="C501" s="2"/>
      <c r="D501" s="2"/>
      <c r="E501" s="5"/>
      <c r="F501" s="2"/>
      <c r="G501" s="1"/>
      <c r="H501" s="4"/>
      <c r="I501" s="1"/>
      <c r="J501" s="4"/>
      <c r="K501" s="4"/>
      <c r="L501" s="4"/>
      <c r="M501" s="4"/>
      <c r="N501" s="4"/>
      <c r="O501" s="4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3">
      <c r="A502" s="1"/>
      <c r="B502" s="2"/>
      <c r="C502" s="2"/>
      <c r="D502" s="2"/>
      <c r="E502" s="5"/>
      <c r="F502" s="2"/>
      <c r="G502" s="1"/>
      <c r="H502" s="4"/>
      <c r="I502" s="1"/>
      <c r="J502" s="4"/>
      <c r="K502" s="4"/>
      <c r="L502" s="4"/>
      <c r="M502" s="4"/>
      <c r="N502" s="4"/>
      <c r="O502" s="4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3">
      <c r="A503" s="1"/>
      <c r="B503" s="2"/>
      <c r="C503" s="2"/>
      <c r="D503" s="2"/>
      <c r="E503" s="5"/>
      <c r="F503" s="2"/>
      <c r="G503" s="1"/>
      <c r="H503" s="4"/>
      <c r="I503" s="1"/>
      <c r="J503" s="4"/>
      <c r="K503" s="4"/>
      <c r="L503" s="4"/>
      <c r="M503" s="4"/>
      <c r="N503" s="4"/>
      <c r="O503" s="4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3">
      <c r="A504" s="1"/>
      <c r="B504" s="2"/>
      <c r="C504" s="2"/>
      <c r="D504" s="2"/>
      <c r="E504" s="5"/>
      <c r="F504" s="2"/>
      <c r="G504" s="1"/>
      <c r="H504" s="4"/>
      <c r="I504" s="1"/>
      <c r="J504" s="4"/>
      <c r="K504" s="4"/>
      <c r="L504" s="4"/>
      <c r="M504" s="4"/>
      <c r="N504" s="4"/>
      <c r="O504" s="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3">
      <c r="A505" s="1"/>
      <c r="B505" s="2"/>
      <c r="C505" s="2"/>
      <c r="D505" s="2"/>
      <c r="E505" s="5"/>
      <c r="F505" s="2"/>
      <c r="G505" s="1"/>
      <c r="H505" s="4"/>
      <c r="I505" s="1"/>
      <c r="J505" s="4"/>
      <c r="K505" s="4"/>
      <c r="L505" s="4"/>
      <c r="M505" s="4"/>
      <c r="N505" s="4"/>
      <c r="O505" s="4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3">
      <c r="A506" s="1"/>
      <c r="B506" s="2"/>
      <c r="C506" s="2"/>
      <c r="D506" s="2"/>
      <c r="E506" s="5"/>
      <c r="F506" s="2"/>
      <c r="G506" s="1"/>
      <c r="H506" s="4"/>
      <c r="I506" s="1"/>
      <c r="J506" s="4"/>
      <c r="K506" s="4"/>
      <c r="L506" s="4"/>
      <c r="M506" s="4"/>
      <c r="N506" s="4"/>
      <c r="O506" s="4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3">
      <c r="A507" s="1"/>
      <c r="B507" s="2"/>
      <c r="C507" s="2"/>
      <c r="D507" s="2"/>
      <c r="E507" s="5"/>
      <c r="F507" s="2"/>
      <c r="G507" s="1"/>
      <c r="H507" s="4"/>
      <c r="I507" s="1"/>
      <c r="J507" s="4"/>
      <c r="K507" s="4"/>
      <c r="L507" s="4"/>
      <c r="M507" s="4"/>
      <c r="N507" s="4"/>
      <c r="O507" s="4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3">
      <c r="A508" s="1"/>
      <c r="B508" s="2"/>
      <c r="C508" s="2"/>
      <c r="D508" s="2"/>
      <c r="E508" s="5"/>
      <c r="F508" s="2"/>
      <c r="G508" s="1"/>
      <c r="H508" s="4"/>
      <c r="I508" s="1"/>
      <c r="J508" s="4"/>
      <c r="K508" s="4"/>
      <c r="L508" s="4"/>
      <c r="M508" s="4"/>
      <c r="N508" s="4"/>
      <c r="O508" s="4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3">
      <c r="A509" s="1"/>
      <c r="B509" s="2"/>
      <c r="C509" s="2"/>
      <c r="D509" s="2"/>
      <c r="E509" s="5"/>
      <c r="F509" s="2"/>
      <c r="G509" s="1"/>
      <c r="H509" s="4"/>
      <c r="I509" s="1"/>
      <c r="J509" s="4"/>
      <c r="K509" s="4"/>
      <c r="L509" s="4"/>
      <c r="M509" s="4"/>
      <c r="N509" s="4"/>
      <c r="O509" s="4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3">
      <c r="A510" s="1"/>
      <c r="B510" s="2"/>
      <c r="C510" s="2"/>
      <c r="D510" s="2"/>
      <c r="E510" s="5"/>
      <c r="F510" s="2"/>
      <c r="G510" s="1"/>
      <c r="H510" s="4"/>
      <c r="I510" s="1"/>
      <c r="J510" s="4"/>
      <c r="K510" s="4"/>
      <c r="L510" s="4"/>
      <c r="M510" s="4"/>
      <c r="N510" s="4"/>
      <c r="O510" s="4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3">
      <c r="A511" s="1"/>
      <c r="B511" s="2"/>
      <c r="C511" s="2"/>
      <c r="D511" s="2"/>
      <c r="E511" s="5"/>
      <c r="F511" s="2"/>
      <c r="G511" s="1"/>
      <c r="H511" s="4"/>
      <c r="I511" s="1"/>
      <c r="J511" s="4"/>
      <c r="K511" s="4"/>
      <c r="L511" s="4"/>
      <c r="M511" s="4"/>
      <c r="N511" s="4"/>
      <c r="O511" s="4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3">
      <c r="A512" s="1"/>
      <c r="B512" s="2"/>
      <c r="C512" s="2"/>
      <c r="D512" s="2"/>
      <c r="E512" s="5"/>
      <c r="F512" s="2"/>
      <c r="G512" s="1"/>
      <c r="H512" s="4"/>
      <c r="I512" s="1"/>
      <c r="J512" s="4"/>
      <c r="K512" s="4"/>
      <c r="L512" s="4"/>
      <c r="M512" s="4"/>
      <c r="N512" s="4"/>
      <c r="O512" s="4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3">
      <c r="A513" s="1"/>
      <c r="B513" s="2"/>
      <c r="C513" s="2"/>
      <c r="D513" s="2"/>
      <c r="E513" s="5"/>
      <c r="F513" s="2"/>
      <c r="G513" s="1"/>
      <c r="H513" s="4"/>
      <c r="I513" s="1"/>
      <c r="J513" s="4"/>
      <c r="K513" s="4"/>
      <c r="L513" s="4"/>
      <c r="M513" s="4"/>
      <c r="N513" s="4"/>
      <c r="O513" s="4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3">
      <c r="A514" s="1"/>
      <c r="B514" s="2"/>
      <c r="C514" s="2"/>
      <c r="D514" s="2"/>
      <c r="E514" s="5"/>
      <c r="F514" s="2"/>
      <c r="G514" s="1"/>
      <c r="H514" s="4"/>
      <c r="I514" s="1"/>
      <c r="J514" s="4"/>
      <c r="K514" s="4"/>
      <c r="L514" s="4"/>
      <c r="M514" s="4"/>
      <c r="N514" s="4"/>
      <c r="O514" s="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3">
      <c r="A515" s="1"/>
      <c r="B515" s="2"/>
      <c r="C515" s="2"/>
      <c r="D515" s="2"/>
      <c r="E515" s="5"/>
      <c r="F515" s="2"/>
      <c r="G515" s="1"/>
      <c r="H515" s="4"/>
      <c r="I515" s="1"/>
      <c r="J515" s="4"/>
      <c r="K515" s="4"/>
      <c r="L515" s="4"/>
      <c r="M515" s="4"/>
      <c r="N515" s="4"/>
      <c r="O515" s="4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3">
      <c r="A516" s="1"/>
      <c r="B516" s="2"/>
      <c r="C516" s="2"/>
      <c r="D516" s="2"/>
      <c r="E516" s="5"/>
      <c r="F516" s="2"/>
      <c r="G516" s="1"/>
      <c r="H516" s="4"/>
      <c r="I516" s="1"/>
      <c r="J516" s="4"/>
      <c r="K516" s="4"/>
      <c r="L516" s="4"/>
      <c r="M516" s="4"/>
      <c r="N516" s="4"/>
      <c r="O516" s="4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3">
      <c r="A517" s="1"/>
      <c r="B517" s="2"/>
      <c r="C517" s="2"/>
      <c r="D517" s="2"/>
      <c r="E517" s="5"/>
      <c r="F517" s="2"/>
      <c r="G517" s="1"/>
      <c r="H517" s="4"/>
      <c r="I517" s="1"/>
      <c r="J517" s="4"/>
      <c r="K517" s="4"/>
      <c r="L517" s="4"/>
      <c r="M517" s="4"/>
      <c r="N517" s="4"/>
      <c r="O517" s="4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3">
      <c r="A518" s="1"/>
      <c r="B518" s="2"/>
      <c r="C518" s="2"/>
      <c r="D518" s="2"/>
      <c r="E518" s="5"/>
      <c r="F518" s="2"/>
      <c r="G518" s="1"/>
      <c r="H518" s="4"/>
      <c r="I518" s="1"/>
      <c r="J518" s="4"/>
      <c r="K518" s="4"/>
      <c r="L518" s="4"/>
      <c r="M518" s="4"/>
      <c r="N518" s="4"/>
      <c r="O518" s="4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3">
      <c r="A519" s="1"/>
      <c r="B519" s="2"/>
      <c r="C519" s="2"/>
      <c r="D519" s="2"/>
      <c r="E519" s="5"/>
      <c r="F519" s="2"/>
      <c r="G519" s="1"/>
      <c r="H519" s="4"/>
      <c r="I519" s="1"/>
      <c r="J519" s="4"/>
      <c r="K519" s="4"/>
      <c r="L519" s="4"/>
      <c r="M519" s="4"/>
      <c r="N519" s="4"/>
      <c r="O519" s="4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3">
      <c r="A520" s="1"/>
      <c r="B520" s="2"/>
      <c r="C520" s="2"/>
      <c r="D520" s="2"/>
      <c r="E520" s="5"/>
      <c r="F520" s="2"/>
      <c r="G520" s="1"/>
      <c r="H520" s="4"/>
      <c r="I520" s="1"/>
      <c r="J520" s="4"/>
      <c r="K520" s="4"/>
      <c r="L520" s="4"/>
      <c r="M520" s="4"/>
      <c r="N520" s="4"/>
      <c r="O520" s="4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3">
      <c r="A521" s="1"/>
      <c r="B521" s="2"/>
      <c r="C521" s="2"/>
      <c r="D521" s="2"/>
      <c r="E521" s="5"/>
      <c r="F521" s="2"/>
      <c r="G521" s="1"/>
      <c r="H521" s="4"/>
      <c r="I521" s="1"/>
      <c r="J521" s="4"/>
      <c r="K521" s="4"/>
      <c r="L521" s="4"/>
      <c r="M521" s="4"/>
      <c r="N521" s="4"/>
      <c r="O521" s="4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3">
      <c r="A522" s="1"/>
      <c r="B522" s="2"/>
      <c r="C522" s="2"/>
      <c r="D522" s="2"/>
      <c r="E522" s="5"/>
      <c r="F522" s="2"/>
      <c r="G522" s="1"/>
      <c r="H522" s="4"/>
      <c r="I522" s="1"/>
      <c r="J522" s="4"/>
      <c r="K522" s="4"/>
      <c r="L522" s="4"/>
      <c r="M522" s="4"/>
      <c r="N522" s="4"/>
      <c r="O522" s="4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3">
      <c r="A523" s="1"/>
      <c r="B523" s="2"/>
      <c r="C523" s="2"/>
      <c r="D523" s="2"/>
      <c r="E523" s="5"/>
      <c r="F523" s="2"/>
      <c r="G523" s="1"/>
      <c r="H523" s="4"/>
      <c r="I523" s="1"/>
      <c r="J523" s="4"/>
      <c r="K523" s="4"/>
      <c r="L523" s="4"/>
      <c r="M523" s="4"/>
      <c r="N523" s="4"/>
      <c r="O523" s="4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3">
      <c r="A524" s="1"/>
      <c r="B524" s="2"/>
      <c r="C524" s="2"/>
      <c r="D524" s="2"/>
      <c r="E524" s="5"/>
      <c r="F524" s="2"/>
      <c r="G524" s="1"/>
      <c r="H524" s="4"/>
      <c r="I524" s="1"/>
      <c r="J524" s="4"/>
      <c r="K524" s="4"/>
      <c r="L524" s="4"/>
      <c r="M524" s="4"/>
      <c r="N524" s="4"/>
      <c r="O524" s="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3">
      <c r="A525" s="1"/>
      <c r="B525" s="2"/>
      <c r="C525" s="2"/>
      <c r="D525" s="2"/>
      <c r="E525" s="5"/>
      <c r="F525" s="2"/>
      <c r="G525" s="1"/>
      <c r="H525" s="4"/>
      <c r="I525" s="1"/>
      <c r="J525" s="4"/>
      <c r="K525" s="4"/>
      <c r="L525" s="4"/>
      <c r="M525" s="4"/>
      <c r="N525" s="4"/>
      <c r="O525" s="4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3">
      <c r="A526" s="1"/>
      <c r="B526" s="2"/>
      <c r="C526" s="2"/>
      <c r="D526" s="2"/>
      <c r="E526" s="5"/>
      <c r="F526" s="2"/>
      <c r="G526" s="1"/>
      <c r="H526" s="4"/>
      <c r="I526" s="1"/>
      <c r="J526" s="4"/>
      <c r="K526" s="4"/>
      <c r="L526" s="4"/>
      <c r="M526" s="4"/>
      <c r="N526" s="4"/>
      <c r="O526" s="4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3">
      <c r="A527" s="1"/>
      <c r="B527" s="2"/>
      <c r="C527" s="2"/>
      <c r="D527" s="2"/>
      <c r="E527" s="5"/>
      <c r="F527" s="2"/>
      <c r="G527" s="1"/>
      <c r="H527" s="4"/>
      <c r="I527" s="1"/>
      <c r="J527" s="4"/>
      <c r="K527" s="4"/>
      <c r="L527" s="4"/>
      <c r="M527" s="4"/>
      <c r="N527" s="4"/>
      <c r="O527" s="4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3">
      <c r="A528" s="1"/>
      <c r="B528" s="2"/>
      <c r="C528" s="2"/>
      <c r="D528" s="2"/>
      <c r="E528" s="5"/>
      <c r="F528" s="2"/>
      <c r="G528" s="1"/>
      <c r="H528" s="4"/>
      <c r="I528" s="1"/>
      <c r="J528" s="4"/>
      <c r="K528" s="4"/>
      <c r="L528" s="4"/>
      <c r="M528" s="4"/>
      <c r="N528" s="4"/>
      <c r="O528" s="4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3">
      <c r="A529" s="1"/>
      <c r="B529" s="2"/>
      <c r="C529" s="2"/>
      <c r="D529" s="2"/>
      <c r="E529" s="5"/>
      <c r="F529" s="2"/>
      <c r="G529" s="1"/>
      <c r="H529" s="4"/>
      <c r="I529" s="1"/>
      <c r="J529" s="4"/>
      <c r="K529" s="4"/>
      <c r="L529" s="4"/>
      <c r="M529" s="4"/>
      <c r="N529" s="4"/>
      <c r="O529" s="4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3">
      <c r="A530" s="1"/>
      <c r="B530" s="2"/>
      <c r="C530" s="2"/>
      <c r="D530" s="2"/>
      <c r="E530" s="5"/>
      <c r="F530" s="2"/>
      <c r="G530" s="1"/>
      <c r="H530" s="4"/>
      <c r="I530" s="1"/>
      <c r="J530" s="4"/>
      <c r="K530" s="4"/>
      <c r="L530" s="4"/>
      <c r="M530" s="4"/>
      <c r="N530" s="4"/>
      <c r="O530" s="4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3">
      <c r="A531" s="1"/>
      <c r="B531" s="2"/>
      <c r="C531" s="2"/>
      <c r="D531" s="2"/>
      <c r="E531" s="5"/>
      <c r="F531" s="2"/>
      <c r="G531" s="1"/>
      <c r="H531" s="4"/>
      <c r="I531" s="1"/>
      <c r="J531" s="4"/>
      <c r="K531" s="4"/>
      <c r="L531" s="4"/>
      <c r="M531" s="4"/>
      <c r="N531" s="4"/>
      <c r="O531" s="4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3">
      <c r="A532" s="1"/>
      <c r="B532" s="2"/>
      <c r="C532" s="2"/>
      <c r="D532" s="2"/>
      <c r="E532" s="5"/>
      <c r="F532" s="2"/>
      <c r="G532" s="1"/>
      <c r="H532" s="4"/>
      <c r="I532" s="1"/>
      <c r="J532" s="4"/>
      <c r="K532" s="4"/>
      <c r="L532" s="4"/>
      <c r="M532" s="4"/>
      <c r="N532" s="4"/>
      <c r="O532" s="4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3">
      <c r="A533" s="1"/>
      <c r="B533" s="2"/>
      <c r="C533" s="2"/>
      <c r="D533" s="2"/>
      <c r="E533" s="5"/>
      <c r="F533" s="2"/>
      <c r="G533" s="1"/>
      <c r="H533" s="4"/>
      <c r="I533" s="1"/>
      <c r="J533" s="4"/>
      <c r="K533" s="4"/>
      <c r="L533" s="4"/>
      <c r="M533" s="4"/>
      <c r="N533" s="4"/>
      <c r="O533" s="4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3">
      <c r="A534" s="1"/>
      <c r="B534" s="2"/>
      <c r="C534" s="2"/>
      <c r="D534" s="2"/>
      <c r="E534" s="5"/>
      <c r="F534" s="2"/>
      <c r="G534" s="1"/>
      <c r="H534" s="4"/>
      <c r="I534" s="1"/>
      <c r="J534" s="4"/>
      <c r="K534" s="4"/>
      <c r="L534" s="4"/>
      <c r="M534" s="4"/>
      <c r="N534" s="4"/>
      <c r="O534" s="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3">
      <c r="A535" s="1"/>
      <c r="B535" s="2"/>
      <c r="C535" s="2"/>
      <c r="D535" s="2"/>
      <c r="E535" s="5"/>
      <c r="F535" s="2"/>
      <c r="G535" s="1"/>
      <c r="H535" s="4"/>
      <c r="I535" s="1"/>
      <c r="J535" s="4"/>
      <c r="K535" s="4"/>
      <c r="L535" s="4"/>
      <c r="M535" s="4"/>
      <c r="N535" s="4"/>
      <c r="O535" s="4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3">
      <c r="A536" s="1"/>
      <c r="B536" s="2"/>
      <c r="C536" s="2"/>
      <c r="D536" s="2"/>
      <c r="E536" s="5"/>
      <c r="F536" s="2"/>
      <c r="G536" s="1"/>
      <c r="H536" s="4"/>
      <c r="I536" s="1"/>
      <c r="J536" s="4"/>
      <c r="K536" s="4"/>
      <c r="L536" s="4"/>
      <c r="M536" s="4"/>
      <c r="N536" s="4"/>
      <c r="O536" s="4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3">
      <c r="A537" s="1"/>
      <c r="B537" s="2"/>
      <c r="C537" s="2"/>
      <c r="D537" s="2"/>
      <c r="E537" s="5"/>
      <c r="F537" s="2"/>
      <c r="G537" s="1"/>
      <c r="H537" s="4"/>
      <c r="I537" s="1"/>
      <c r="J537" s="4"/>
      <c r="K537" s="4"/>
      <c r="L537" s="4"/>
      <c r="M537" s="4"/>
      <c r="N537" s="4"/>
      <c r="O537" s="4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3">
      <c r="A538" s="1"/>
      <c r="B538" s="2"/>
      <c r="C538" s="2"/>
      <c r="D538" s="2"/>
      <c r="E538" s="5"/>
      <c r="F538" s="2"/>
      <c r="G538" s="1"/>
      <c r="H538" s="4"/>
      <c r="I538" s="1"/>
      <c r="J538" s="4"/>
      <c r="K538" s="4"/>
      <c r="L538" s="4"/>
      <c r="M538" s="4"/>
      <c r="N538" s="4"/>
      <c r="O538" s="4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3">
      <c r="A539" s="1"/>
      <c r="B539" s="2"/>
      <c r="C539" s="2"/>
      <c r="D539" s="2"/>
      <c r="E539" s="5"/>
      <c r="F539" s="2"/>
      <c r="G539" s="1"/>
      <c r="H539" s="4"/>
      <c r="I539" s="1"/>
      <c r="J539" s="4"/>
      <c r="K539" s="4"/>
      <c r="L539" s="4"/>
      <c r="M539" s="4"/>
      <c r="N539" s="4"/>
      <c r="O539" s="4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3">
      <c r="A540" s="1"/>
      <c r="B540" s="2"/>
      <c r="C540" s="2"/>
      <c r="D540" s="2"/>
      <c r="E540" s="5"/>
      <c r="F540" s="2"/>
      <c r="G540" s="1"/>
      <c r="H540" s="4"/>
      <c r="I540" s="1"/>
      <c r="J540" s="4"/>
      <c r="K540" s="4"/>
      <c r="L540" s="4"/>
      <c r="M540" s="4"/>
      <c r="N540" s="4"/>
      <c r="O540" s="4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3">
      <c r="A541" s="1"/>
      <c r="B541" s="2"/>
      <c r="C541" s="2"/>
      <c r="D541" s="2"/>
      <c r="E541" s="5"/>
      <c r="F541" s="2"/>
      <c r="G541" s="1"/>
      <c r="H541" s="4"/>
      <c r="I541" s="1"/>
      <c r="J541" s="4"/>
      <c r="K541" s="4"/>
      <c r="L541" s="4"/>
      <c r="M541" s="4"/>
      <c r="N541" s="4"/>
      <c r="O541" s="4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3">
      <c r="A542" s="1"/>
      <c r="B542" s="2"/>
      <c r="C542" s="2"/>
      <c r="D542" s="2"/>
      <c r="E542" s="5"/>
      <c r="F542" s="2"/>
      <c r="G542" s="1"/>
      <c r="H542" s="4"/>
      <c r="I542" s="1"/>
      <c r="J542" s="4"/>
      <c r="K542" s="4"/>
      <c r="L542" s="4"/>
      <c r="M542" s="4"/>
      <c r="N542" s="4"/>
      <c r="O542" s="4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3">
      <c r="A543" s="1"/>
      <c r="B543" s="2"/>
      <c r="C543" s="2"/>
      <c r="D543" s="2"/>
      <c r="E543" s="5"/>
      <c r="F543" s="2"/>
      <c r="G543" s="1"/>
      <c r="H543" s="4"/>
      <c r="I543" s="1"/>
      <c r="J543" s="4"/>
      <c r="K543" s="4"/>
      <c r="L543" s="4"/>
      <c r="M543" s="4"/>
      <c r="N543" s="4"/>
      <c r="O543" s="4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3">
      <c r="A544" s="1"/>
      <c r="B544" s="2"/>
      <c r="C544" s="2"/>
      <c r="D544" s="2"/>
      <c r="E544" s="5"/>
      <c r="F544" s="2"/>
      <c r="G544" s="1"/>
      <c r="H544" s="4"/>
      <c r="I544" s="1"/>
      <c r="J544" s="4"/>
      <c r="K544" s="4"/>
      <c r="L544" s="4"/>
      <c r="M544" s="4"/>
      <c r="N544" s="4"/>
      <c r="O544" s="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3">
      <c r="A545" s="1"/>
      <c r="B545" s="2"/>
      <c r="C545" s="2"/>
      <c r="D545" s="2"/>
      <c r="E545" s="5"/>
      <c r="F545" s="2"/>
      <c r="G545" s="1"/>
      <c r="H545" s="4"/>
      <c r="I545" s="1"/>
      <c r="J545" s="4"/>
      <c r="K545" s="4"/>
      <c r="L545" s="4"/>
      <c r="M545" s="4"/>
      <c r="N545" s="4"/>
      <c r="O545" s="4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3">
      <c r="A546" s="1"/>
      <c r="B546" s="2"/>
      <c r="C546" s="2"/>
      <c r="D546" s="2"/>
      <c r="E546" s="5"/>
      <c r="F546" s="2"/>
      <c r="G546" s="1"/>
      <c r="H546" s="4"/>
      <c r="I546" s="1"/>
      <c r="J546" s="4"/>
      <c r="K546" s="4"/>
      <c r="L546" s="4"/>
      <c r="M546" s="4"/>
      <c r="N546" s="4"/>
      <c r="O546" s="4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3">
      <c r="A547" s="1"/>
      <c r="B547" s="2"/>
      <c r="C547" s="2"/>
      <c r="D547" s="2"/>
      <c r="E547" s="5"/>
      <c r="F547" s="2"/>
      <c r="G547" s="1"/>
      <c r="H547" s="4"/>
      <c r="I547" s="1"/>
      <c r="J547" s="4"/>
      <c r="K547" s="4"/>
      <c r="L547" s="4"/>
      <c r="M547" s="4"/>
      <c r="N547" s="4"/>
      <c r="O547" s="4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3">
      <c r="A548" s="1"/>
      <c r="B548" s="2"/>
      <c r="C548" s="2"/>
      <c r="D548" s="2"/>
      <c r="E548" s="5"/>
      <c r="F548" s="2"/>
      <c r="G548" s="1"/>
      <c r="H548" s="4"/>
      <c r="I548" s="1"/>
      <c r="J548" s="4"/>
      <c r="K548" s="4"/>
      <c r="L548" s="4"/>
      <c r="M548" s="4"/>
      <c r="N548" s="4"/>
      <c r="O548" s="4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3">
      <c r="A549" s="1"/>
      <c r="B549" s="2"/>
      <c r="C549" s="2"/>
      <c r="D549" s="2"/>
      <c r="E549" s="5"/>
      <c r="F549" s="2"/>
      <c r="G549" s="1"/>
      <c r="H549" s="4"/>
      <c r="I549" s="1"/>
      <c r="J549" s="4"/>
      <c r="K549" s="4"/>
      <c r="L549" s="4"/>
      <c r="M549" s="4"/>
      <c r="N549" s="4"/>
      <c r="O549" s="4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3">
      <c r="A550" s="1"/>
      <c r="B550" s="2"/>
      <c r="C550" s="2"/>
      <c r="D550" s="2"/>
      <c r="E550" s="5"/>
      <c r="F550" s="2"/>
      <c r="G550" s="1"/>
      <c r="H550" s="4"/>
      <c r="I550" s="1"/>
      <c r="J550" s="4"/>
      <c r="K550" s="4"/>
      <c r="L550" s="4"/>
      <c r="M550" s="4"/>
      <c r="N550" s="4"/>
      <c r="O550" s="4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3">
      <c r="A551" s="1"/>
      <c r="B551" s="2"/>
      <c r="C551" s="2"/>
      <c r="D551" s="2"/>
      <c r="E551" s="5"/>
      <c r="F551" s="2"/>
      <c r="G551" s="1"/>
      <c r="H551" s="4"/>
      <c r="I551" s="1"/>
      <c r="J551" s="4"/>
      <c r="K551" s="4"/>
      <c r="L551" s="4"/>
      <c r="M551" s="4"/>
      <c r="N551" s="4"/>
      <c r="O551" s="4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3">
      <c r="A552" s="1"/>
      <c r="B552" s="2"/>
      <c r="C552" s="2"/>
      <c r="D552" s="2"/>
      <c r="E552" s="5"/>
      <c r="F552" s="2"/>
      <c r="G552" s="1"/>
      <c r="H552" s="4"/>
      <c r="I552" s="1"/>
      <c r="J552" s="4"/>
      <c r="K552" s="4"/>
      <c r="L552" s="4"/>
      <c r="M552" s="4"/>
      <c r="N552" s="4"/>
      <c r="O552" s="4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3">
      <c r="A553" s="1"/>
      <c r="B553" s="2"/>
      <c r="C553" s="2"/>
      <c r="D553" s="2"/>
      <c r="E553" s="5"/>
      <c r="F553" s="2"/>
      <c r="G553" s="1"/>
      <c r="H553" s="4"/>
      <c r="I553" s="1"/>
      <c r="J553" s="4"/>
      <c r="K553" s="4"/>
      <c r="L553" s="4"/>
      <c r="M553" s="4"/>
      <c r="N553" s="4"/>
      <c r="O553" s="4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3">
      <c r="A554" s="1"/>
      <c r="B554" s="2"/>
      <c r="C554" s="2"/>
      <c r="D554" s="2"/>
      <c r="E554" s="5"/>
      <c r="F554" s="2"/>
      <c r="G554" s="1"/>
      <c r="H554" s="4"/>
      <c r="I554" s="1"/>
      <c r="J554" s="4"/>
      <c r="K554" s="4"/>
      <c r="L554" s="4"/>
      <c r="M554" s="4"/>
      <c r="N554" s="4"/>
      <c r="O554" s="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3">
      <c r="A555" s="1"/>
      <c r="B555" s="2"/>
      <c r="C555" s="2"/>
      <c r="D555" s="2"/>
      <c r="E555" s="5"/>
      <c r="F555" s="2"/>
      <c r="G555" s="1"/>
      <c r="H555" s="4"/>
      <c r="I555" s="1"/>
      <c r="J555" s="4"/>
      <c r="K555" s="4"/>
      <c r="L555" s="4"/>
      <c r="M555" s="4"/>
      <c r="N555" s="4"/>
      <c r="O555" s="4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3">
      <c r="A556" s="1"/>
      <c r="B556" s="2"/>
      <c r="C556" s="2"/>
      <c r="D556" s="2"/>
      <c r="E556" s="5"/>
      <c r="F556" s="2"/>
      <c r="G556" s="1"/>
      <c r="H556" s="4"/>
      <c r="I556" s="1"/>
      <c r="J556" s="4"/>
      <c r="K556" s="4"/>
      <c r="L556" s="4"/>
      <c r="M556" s="4"/>
      <c r="N556" s="4"/>
      <c r="O556" s="4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3">
      <c r="A557" s="1"/>
      <c r="B557" s="2"/>
      <c r="C557" s="2"/>
      <c r="D557" s="2"/>
      <c r="E557" s="5"/>
      <c r="F557" s="2"/>
      <c r="G557" s="1"/>
      <c r="H557" s="4"/>
      <c r="I557" s="1"/>
      <c r="J557" s="4"/>
      <c r="K557" s="4"/>
      <c r="L557" s="4"/>
      <c r="M557" s="4"/>
      <c r="N557" s="4"/>
      <c r="O557" s="4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3">
      <c r="A558" s="1"/>
      <c r="B558" s="2"/>
      <c r="C558" s="2"/>
      <c r="D558" s="2"/>
      <c r="E558" s="5"/>
      <c r="F558" s="2"/>
      <c r="G558" s="1"/>
      <c r="H558" s="4"/>
      <c r="I558" s="1"/>
      <c r="J558" s="4"/>
      <c r="K558" s="4"/>
      <c r="L558" s="4"/>
      <c r="M558" s="4"/>
      <c r="N558" s="4"/>
      <c r="O558" s="4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3">
      <c r="A559" s="1"/>
      <c r="B559" s="2"/>
      <c r="C559" s="2"/>
      <c r="D559" s="2"/>
      <c r="E559" s="5"/>
      <c r="F559" s="2"/>
      <c r="G559" s="1"/>
      <c r="H559" s="4"/>
      <c r="I559" s="1"/>
      <c r="J559" s="4"/>
      <c r="K559" s="4"/>
      <c r="L559" s="4"/>
      <c r="M559" s="4"/>
      <c r="N559" s="4"/>
      <c r="O559" s="4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3">
      <c r="A560" s="1"/>
      <c r="B560" s="2"/>
      <c r="C560" s="2"/>
      <c r="D560" s="2"/>
      <c r="E560" s="5"/>
      <c r="F560" s="2"/>
      <c r="G560" s="1"/>
      <c r="H560" s="4"/>
      <c r="I560" s="1"/>
      <c r="J560" s="4"/>
      <c r="K560" s="4"/>
      <c r="L560" s="4"/>
      <c r="M560" s="4"/>
      <c r="N560" s="4"/>
      <c r="O560" s="4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3">
      <c r="A561" s="1"/>
      <c r="B561" s="2"/>
      <c r="C561" s="2"/>
      <c r="D561" s="2"/>
      <c r="E561" s="5"/>
      <c r="F561" s="2"/>
      <c r="G561" s="1"/>
      <c r="H561" s="4"/>
      <c r="I561" s="1"/>
      <c r="J561" s="4"/>
      <c r="K561" s="4"/>
      <c r="L561" s="4"/>
      <c r="M561" s="4"/>
      <c r="N561" s="4"/>
      <c r="O561" s="4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3">
      <c r="A562" s="1"/>
      <c r="B562" s="2"/>
      <c r="C562" s="2"/>
      <c r="D562" s="2"/>
      <c r="E562" s="5"/>
      <c r="F562" s="2"/>
      <c r="G562" s="1"/>
      <c r="H562" s="4"/>
      <c r="I562" s="1"/>
      <c r="J562" s="4"/>
      <c r="K562" s="4"/>
      <c r="L562" s="4"/>
      <c r="M562" s="4"/>
      <c r="N562" s="4"/>
      <c r="O562" s="4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3">
      <c r="A563" s="1"/>
      <c r="B563" s="2"/>
      <c r="C563" s="2"/>
      <c r="D563" s="2"/>
      <c r="E563" s="5"/>
      <c r="F563" s="2"/>
      <c r="G563" s="1"/>
      <c r="H563" s="4"/>
      <c r="I563" s="1"/>
      <c r="J563" s="4"/>
      <c r="K563" s="4"/>
      <c r="L563" s="4"/>
      <c r="M563" s="4"/>
      <c r="N563" s="4"/>
      <c r="O563" s="4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3">
      <c r="A564" s="1"/>
      <c r="B564" s="2"/>
      <c r="C564" s="2"/>
      <c r="D564" s="2"/>
      <c r="E564" s="5"/>
      <c r="F564" s="2"/>
      <c r="G564" s="1"/>
      <c r="H564" s="4"/>
      <c r="I564" s="1"/>
      <c r="J564" s="4"/>
      <c r="K564" s="4"/>
      <c r="L564" s="4"/>
      <c r="M564" s="4"/>
      <c r="N564" s="4"/>
      <c r="O564" s="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3">
      <c r="A565" s="1"/>
      <c r="B565" s="2"/>
      <c r="C565" s="2"/>
      <c r="D565" s="2"/>
      <c r="E565" s="5"/>
      <c r="F565" s="2"/>
      <c r="G565" s="1"/>
      <c r="H565" s="4"/>
      <c r="I565" s="1"/>
      <c r="J565" s="4"/>
      <c r="K565" s="4"/>
      <c r="L565" s="4"/>
      <c r="M565" s="4"/>
      <c r="N565" s="4"/>
      <c r="O565" s="4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3">
      <c r="A566" s="1"/>
      <c r="B566" s="2"/>
      <c r="C566" s="2"/>
      <c r="D566" s="2"/>
      <c r="E566" s="5"/>
      <c r="F566" s="2"/>
      <c r="G566" s="1"/>
      <c r="H566" s="4"/>
      <c r="I566" s="1"/>
      <c r="J566" s="4"/>
      <c r="K566" s="4"/>
      <c r="L566" s="4"/>
      <c r="M566" s="4"/>
      <c r="N566" s="4"/>
      <c r="O566" s="4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3">
      <c r="A567" s="1"/>
      <c r="B567" s="2"/>
      <c r="C567" s="2"/>
      <c r="D567" s="2"/>
      <c r="E567" s="5"/>
      <c r="F567" s="2"/>
      <c r="G567" s="1"/>
      <c r="H567" s="4"/>
      <c r="I567" s="1"/>
      <c r="J567" s="4"/>
      <c r="K567" s="4"/>
      <c r="L567" s="4"/>
      <c r="M567" s="4"/>
      <c r="N567" s="4"/>
      <c r="O567" s="4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3">
      <c r="A568" s="1"/>
      <c r="B568" s="2"/>
      <c r="C568" s="2"/>
      <c r="D568" s="2"/>
      <c r="E568" s="5"/>
      <c r="F568" s="2"/>
      <c r="G568" s="1"/>
      <c r="H568" s="4"/>
      <c r="I568" s="1"/>
      <c r="J568" s="4"/>
      <c r="K568" s="4"/>
      <c r="L568" s="4"/>
      <c r="M568" s="4"/>
      <c r="N568" s="4"/>
      <c r="O568" s="4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3">
      <c r="A569" s="1"/>
      <c r="B569" s="2"/>
      <c r="C569" s="2"/>
      <c r="D569" s="2"/>
      <c r="E569" s="5"/>
      <c r="F569" s="2"/>
      <c r="G569" s="1"/>
      <c r="H569" s="4"/>
      <c r="I569" s="1"/>
      <c r="J569" s="4"/>
      <c r="K569" s="4"/>
      <c r="L569" s="4"/>
      <c r="M569" s="4"/>
      <c r="N569" s="4"/>
      <c r="O569" s="4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3">
      <c r="A570" s="1"/>
      <c r="B570" s="2"/>
      <c r="C570" s="2"/>
      <c r="D570" s="2"/>
      <c r="E570" s="5"/>
      <c r="F570" s="2"/>
      <c r="G570" s="1"/>
      <c r="H570" s="4"/>
      <c r="I570" s="1"/>
      <c r="J570" s="4"/>
      <c r="K570" s="4"/>
      <c r="L570" s="4"/>
      <c r="M570" s="4"/>
      <c r="N570" s="4"/>
      <c r="O570" s="4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3">
      <c r="A571" s="1"/>
      <c r="B571" s="2"/>
      <c r="C571" s="2"/>
      <c r="D571" s="2"/>
      <c r="E571" s="5"/>
      <c r="F571" s="2"/>
      <c r="G571" s="1"/>
      <c r="H571" s="4"/>
      <c r="I571" s="1"/>
      <c r="J571" s="4"/>
      <c r="K571" s="4"/>
      <c r="L571" s="4"/>
      <c r="M571" s="4"/>
      <c r="N571" s="4"/>
      <c r="O571" s="4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3">
      <c r="A572" s="1"/>
      <c r="B572" s="2"/>
      <c r="C572" s="2"/>
      <c r="D572" s="2"/>
      <c r="E572" s="5"/>
      <c r="F572" s="2"/>
      <c r="G572" s="1"/>
      <c r="H572" s="4"/>
      <c r="I572" s="1"/>
      <c r="J572" s="4"/>
      <c r="K572" s="4"/>
      <c r="L572" s="4"/>
      <c r="M572" s="4"/>
      <c r="N572" s="4"/>
      <c r="O572" s="4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3">
      <c r="A573" s="1"/>
      <c r="B573" s="2"/>
      <c r="C573" s="2"/>
      <c r="D573" s="2"/>
      <c r="E573" s="5"/>
      <c r="F573" s="2"/>
      <c r="G573" s="1"/>
      <c r="H573" s="4"/>
      <c r="I573" s="1"/>
      <c r="J573" s="4"/>
      <c r="K573" s="4"/>
      <c r="L573" s="4"/>
      <c r="M573" s="4"/>
      <c r="N573" s="4"/>
      <c r="O573" s="4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3">
      <c r="A574" s="1"/>
      <c r="B574" s="2"/>
      <c r="C574" s="2"/>
      <c r="D574" s="2"/>
      <c r="E574" s="5"/>
      <c r="F574" s="2"/>
      <c r="G574" s="1"/>
      <c r="H574" s="4"/>
      <c r="I574" s="1"/>
      <c r="J574" s="4"/>
      <c r="K574" s="4"/>
      <c r="L574" s="4"/>
      <c r="M574" s="4"/>
      <c r="N574" s="4"/>
      <c r="O574" s="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3">
      <c r="A575" s="1"/>
      <c r="B575" s="2"/>
      <c r="C575" s="2"/>
      <c r="D575" s="2"/>
      <c r="E575" s="5"/>
      <c r="F575" s="2"/>
      <c r="G575" s="1"/>
      <c r="H575" s="4"/>
      <c r="I575" s="1"/>
      <c r="J575" s="4"/>
      <c r="K575" s="4"/>
      <c r="L575" s="4"/>
      <c r="M575" s="4"/>
      <c r="N575" s="4"/>
      <c r="O575" s="4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3">
      <c r="A576" s="1"/>
      <c r="B576" s="2"/>
      <c r="C576" s="2"/>
      <c r="D576" s="2"/>
      <c r="E576" s="5"/>
      <c r="F576" s="2"/>
      <c r="G576" s="1"/>
      <c r="H576" s="4"/>
      <c r="I576" s="1"/>
      <c r="J576" s="4"/>
      <c r="K576" s="4"/>
      <c r="L576" s="4"/>
      <c r="M576" s="4"/>
      <c r="N576" s="4"/>
      <c r="O576" s="4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3">
      <c r="A577" s="1"/>
      <c r="B577" s="2"/>
      <c r="C577" s="2"/>
      <c r="D577" s="2"/>
      <c r="E577" s="5"/>
      <c r="F577" s="2"/>
      <c r="G577" s="1"/>
      <c r="H577" s="4"/>
      <c r="I577" s="1"/>
      <c r="J577" s="4"/>
      <c r="K577" s="4"/>
      <c r="L577" s="4"/>
      <c r="M577" s="4"/>
      <c r="N577" s="4"/>
      <c r="O577" s="4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3">
      <c r="A578" s="1"/>
      <c r="B578" s="2"/>
      <c r="C578" s="2"/>
      <c r="D578" s="2"/>
      <c r="E578" s="5"/>
      <c r="F578" s="2"/>
      <c r="G578" s="1"/>
      <c r="H578" s="4"/>
      <c r="I578" s="1"/>
      <c r="J578" s="4"/>
      <c r="K578" s="4"/>
      <c r="L578" s="4"/>
      <c r="M578" s="4"/>
      <c r="N578" s="4"/>
      <c r="O578" s="4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3">
      <c r="A579" s="1"/>
      <c r="B579" s="2"/>
      <c r="C579" s="2"/>
      <c r="D579" s="2"/>
      <c r="E579" s="5"/>
      <c r="F579" s="2"/>
      <c r="G579" s="1"/>
      <c r="H579" s="4"/>
      <c r="I579" s="1"/>
      <c r="J579" s="4"/>
      <c r="K579" s="4"/>
      <c r="L579" s="4"/>
      <c r="M579" s="4"/>
      <c r="N579" s="4"/>
      <c r="O579" s="4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3">
      <c r="A580" s="1"/>
      <c r="B580" s="2"/>
      <c r="C580" s="2"/>
      <c r="D580" s="2"/>
      <c r="E580" s="5"/>
      <c r="F580" s="2"/>
      <c r="G580" s="1"/>
      <c r="H580" s="4"/>
      <c r="I580" s="1"/>
      <c r="J580" s="4"/>
      <c r="K580" s="4"/>
      <c r="L580" s="4"/>
      <c r="M580" s="4"/>
      <c r="N580" s="4"/>
      <c r="O580" s="4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3">
      <c r="A581" s="1"/>
      <c r="B581" s="2"/>
      <c r="C581" s="2"/>
      <c r="D581" s="2"/>
      <c r="E581" s="5"/>
      <c r="F581" s="2"/>
      <c r="G581" s="1"/>
      <c r="H581" s="4"/>
      <c r="I581" s="1"/>
      <c r="J581" s="4"/>
      <c r="K581" s="4"/>
      <c r="L581" s="4"/>
      <c r="M581" s="4"/>
      <c r="N581" s="4"/>
      <c r="O581" s="4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3">
      <c r="A582" s="1"/>
      <c r="B582" s="2"/>
      <c r="C582" s="2"/>
      <c r="D582" s="2"/>
      <c r="E582" s="5"/>
      <c r="F582" s="2"/>
      <c r="G582" s="1"/>
      <c r="H582" s="4"/>
      <c r="I582" s="1"/>
      <c r="J582" s="4"/>
      <c r="K582" s="4"/>
      <c r="L582" s="4"/>
      <c r="M582" s="4"/>
      <c r="N582" s="4"/>
      <c r="O582" s="4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3">
      <c r="A583" s="1"/>
      <c r="B583" s="2"/>
      <c r="C583" s="2"/>
      <c r="D583" s="2"/>
      <c r="E583" s="5"/>
      <c r="F583" s="2"/>
      <c r="G583" s="1"/>
      <c r="H583" s="4"/>
      <c r="I583" s="1"/>
      <c r="J583" s="4"/>
      <c r="K583" s="4"/>
      <c r="L583" s="4"/>
      <c r="M583" s="4"/>
      <c r="N583" s="4"/>
      <c r="O583" s="4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3">
      <c r="A584" s="1"/>
      <c r="B584" s="2"/>
      <c r="C584" s="2"/>
      <c r="D584" s="2"/>
      <c r="E584" s="5"/>
      <c r="F584" s="2"/>
      <c r="G584" s="1"/>
      <c r="H584" s="4"/>
      <c r="I584" s="1"/>
      <c r="J584" s="4"/>
      <c r="K584" s="4"/>
      <c r="L584" s="4"/>
      <c r="M584" s="4"/>
      <c r="N584" s="4"/>
      <c r="O584" s="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3">
      <c r="A585" s="1"/>
      <c r="B585" s="2"/>
      <c r="C585" s="2"/>
      <c r="D585" s="2"/>
      <c r="E585" s="5"/>
      <c r="F585" s="2"/>
      <c r="G585" s="1"/>
      <c r="H585" s="4"/>
      <c r="I585" s="1"/>
      <c r="J585" s="4"/>
      <c r="K585" s="4"/>
      <c r="L585" s="4"/>
      <c r="M585" s="4"/>
      <c r="N585" s="4"/>
      <c r="O585" s="4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3">
      <c r="A586" s="1"/>
      <c r="B586" s="2"/>
      <c r="C586" s="2"/>
      <c r="D586" s="2"/>
      <c r="E586" s="5"/>
      <c r="F586" s="2"/>
      <c r="G586" s="1"/>
      <c r="H586" s="4"/>
      <c r="I586" s="1"/>
      <c r="J586" s="4"/>
      <c r="K586" s="4"/>
      <c r="L586" s="4"/>
      <c r="M586" s="4"/>
      <c r="N586" s="4"/>
      <c r="O586" s="4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3">
      <c r="A587" s="1"/>
      <c r="B587" s="2"/>
      <c r="C587" s="2"/>
      <c r="D587" s="2"/>
      <c r="E587" s="5"/>
      <c r="F587" s="2"/>
      <c r="G587" s="1"/>
      <c r="H587" s="4"/>
      <c r="I587" s="1"/>
      <c r="J587" s="4"/>
      <c r="K587" s="4"/>
      <c r="L587" s="4"/>
      <c r="M587" s="4"/>
      <c r="N587" s="4"/>
      <c r="O587" s="4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3">
      <c r="A588" s="1"/>
      <c r="B588" s="2"/>
      <c r="C588" s="2"/>
      <c r="D588" s="2"/>
      <c r="E588" s="5"/>
      <c r="F588" s="2"/>
      <c r="G588" s="1"/>
      <c r="H588" s="4"/>
      <c r="I588" s="1"/>
      <c r="J588" s="4"/>
      <c r="K588" s="4"/>
      <c r="L588" s="4"/>
      <c r="M588" s="4"/>
      <c r="N588" s="4"/>
      <c r="O588" s="4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3">
      <c r="A589" s="1"/>
      <c r="B589" s="2"/>
      <c r="C589" s="2"/>
      <c r="D589" s="2"/>
      <c r="E589" s="5"/>
      <c r="F589" s="2"/>
      <c r="G589" s="1"/>
      <c r="H589" s="4"/>
      <c r="I589" s="1"/>
      <c r="J589" s="4"/>
      <c r="K589" s="4"/>
      <c r="L589" s="4"/>
      <c r="M589" s="4"/>
      <c r="N589" s="4"/>
      <c r="O589" s="4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3">
      <c r="A590" s="1"/>
      <c r="B590" s="2"/>
      <c r="C590" s="2"/>
      <c r="D590" s="2"/>
      <c r="E590" s="5"/>
      <c r="F590" s="2"/>
      <c r="G590" s="1"/>
      <c r="H590" s="4"/>
      <c r="I590" s="1"/>
      <c r="J590" s="4"/>
      <c r="K590" s="4"/>
      <c r="L590" s="4"/>
      <c r="M590" s="4"/>
      <c r="N590" s="4"/>
      <c r="O590" s="4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3">
      <c r="A591" s="1"/>
      <c r="B591" s="2"/>
      <c r="C591" s="2"/>
      <c r="D591" s="2"/>
      <c r="E591" s="5"/>
      <c r="F591" s="2"/>
      <c r="G591" s="1"/>
      <c r="H591" s="4"/>
      <c r="I591" s="1"/>
      <c r="J591" s="4"/>
      <c r="K591" s="4"/>
      <c r="L591" s="4"/>
      <c r="M591" s="4"/>
      <c r="N591" s="4"/>
      <c r="O591" s="4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3">
      <c r="A592" s="1"/>
      <c r="B592" s="2"/>
      <c r="C592" s="2"/>
      <c r="D592" s="2"/>
      <c r="E592" s="5"/>
      <c r="F592" s="2"/>
      <c r="G592" s="1"/>
      <c r="H592" s="4"/>
      <c r="I592" s="1"/>
      <c r="J592" s="4"/>
      <c r="K592" s="4"/>
      <c r="L592" s="4"/>
      <c r="M592" s="4"/>
      <c r="N592" s="4"/>
      <c r="O592" s="4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3">
      <c r="A593" s="1"/>
      <c r="B593" s="2"/>
      <c r="C593" s="2"/>
      <c r="D593" s="2"/>
      <c r="E593" s="5"/>
      <c r="F593" s="2"/>
      <c r="G593" s="1"/>
      <c r="H593" s="4"/>
      <c r="I593" s="1"/>
      <c r="J593" s="4"/>
      <c r="K593" s="4"/>
      <c r="L593" s="4"/>
      <c r="M593" s="4"/>
      <c r="N593" s="4"/>
      <c r="O593" s="4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3">
      <c r="A594" s="1"/>
      <c r="B594" s="2"/>
      <c r="C594" s="2"/>
      <c r="D594" s="2"/>
      <c r="E594" s="5"/>
      <c r="F594" s="2"/>
      <c r="G594" s="1"/>
      <c r="H594" s="4"/>
      <c r="I594" s="1"/>
      <c r="J594" s="4"/>
      <c r="K594" s="4"/>
      <c r="L594" s="4"/>
      <c r="M594" s="4"/>
      <c r="N594" s="4"/>
      <c r="O594" s="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3">
      <c r="A595" s="1"/>
      <c r="B595" s="2"/>
      <c r="C595" s="2"/>
      <c r="D595" s="2"/>
      <c r="E595" s="5"/>
      <c r="F595" s="2"/>
      <c r="G595" s="1"/>
      <c r="H595" s="4"/>
      <c r="I595" s="1"/>
      <c r="J595" s="4"/>
      <c r="K595" s="4"/>
      <c r="L595" s="4"/>
      <c r="M595" s="4"/>
      <c r="N595" s="4"/>
      <c r="O595" s="4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3">
      <c r="A596" s="1"/>
      <c r="B596" s="2"/>
      <c r="C596" s="2"/>
      <c r="D596" s="2"/>
      <c r="E596" s="5"/>
      <c r="F596" s="2"/>
      <c r="G596" s="1"/>
      <c r="H596" s="4"/>
      <c r="I596" s="1"/>
      <c r="J596" s="4"/>
      <c r="K596" s="4"/>
      <c r="L596" s="4"/>
      <c r="M596" s="4"/>
      <c r="N596" s="4"/>
      <c r="O596" s="4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3">
      <c r="A597" s="1"/>
      <c r="B597" s="2"/>
      <c r="C597" s="2"/>
      <c r="D597" s="2"/>
      <c r="E597" s="5"/>
      <c r="F597" s="2"/>
      <c r="G597" s="1"/>
      <c r="H597" s="4"/>
      <c r="I597" s="1"/>
      <c r="J597" s="4"/>
      <c r="K597" s="4"/>
      <c r="L597" s="4"/>
      <c r="M597" s="4"/>
      <c r="N597" s="4"/>
      <c r="O597" s="4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3">
      <c r="A598" s="1"/>
      <c r="B598" s="2"/>
      <c r="C598" s="2"/>
      <c r="D598" s="2"/>
      <c r="E598" s="5"/>
      <c r="F598" s="2"/>
      <c r="G598" s="1"/>
      <c r="H598" s="4"/>
      <c r="I598" s="1"/>
      <c r="J598" s="4"/>
      <c r="K598" s="4"/>
      <c r="L598" s="4"/>
      <c r="M598" s="4"/>
      <c r="N598" s="4"/>
      <c r="O598" s="4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3">
      <c r="A599" s="1"/>
      <c r="B599" s="2"/>
      <c r="C599" s="2"/>
      <c r="D599" s="2"/>
      <c r="E599" s="5"/>
      <c r="F599" s="2"/>
      <c r="G599" s="1"/>
      <c r="H599" s="4"/>
      <c r="I599" s="1"/>
      <c r="J599" s="4"/>
      <c r="K599" s="4"/>
      <c r="L599" s="4"/>
      <c r="M599" s="4"/>
      <c r="N599" s="4"/>
      <c r="O599" s="4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3">
      <c r="A600" s="1"/>
      <c r="B600" s="2"/>
      <c r="C600" s="2"/>
      <c r="D600" s="2"/>
      <c r="E600" s="5"/>
      <c r="F600" s="2"/>
      <c r="G600" s="1"/>
      <c r="H600" s="4"/>
      <c r="I600" s="1"/>
      <c r="J600" s="4"/>
      <c r="K600" s="4"/>
      <c r="L600" s="4"/>
      <c r="M600" s="4"/>
      <c r="N600" s="4"/>
      <c r="O600" s="4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3">
      <c r="A601" s="1"/>
      <c r="B601" s="2"/>
      <c r="C601" s="2"/>
      <c r="D601" s="2"/>
      <c r="E601" s="5"/>
      <c r="F601" s="2"/>
      <c r="G601" s="1"/>
      <c r="H601" s="4"/>
      <c r="I601" s="1"/>
      <c r="J601" s="4"/>
      <c r="K601" s="4"/>
      <c r="L601" s="4"/>
      <c r="M601" s="4"/>
      <c r="N601" s="4"/>
      <c r="O601" s="4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3">
      <c r="A602" s="1"/>
      <c r="B602" s="2"/>
      <c r="C602" s="2"/>
      <c r="D602" s="2"/>
      <c r="E602" s="5"/>
      <c r="F602" s="2"/>
      <c r="G602" s="1"/>
      <c r="H602" s="4"/>
      <c r="I602" s="1"/>
      <c r="J602" s="4"/>
      <c r="K602" s="4"/>
      <c r="L602" s="4"/>
      <c r="M602" s="4"/>
      <c r="N602" s="4"/>
      <c r="O602" s="4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3">
      <c r="A603" s="1"/>
      <c r="B603" s="2"/>
      <c r="C603" s="2"/>
      <c r="D603" s="2"/>
      <c r="E603" s="5"/>
      <c r="F603" s="2"/>
      <c r="G603" s="1"/>
      <c r="H603" s="4"/>
      <c r="I603" s="1"/>
      <c r="J603" s="4"/>
      <c r="K603" s="4"/>
      <c r="L603" s="4"/>
      <c r="M603" s="4"/>
      <c r="N603" s="4"/>
      <c r="O603" s="4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3">
      <c r="A604" s="1"/>
      <c r="B604" s="2"/>
      <c r="C604" s="2"/>
      <c r="D604" s="2"/>
      <c r="E604" s="5"/>
      <c r="F604" s="2"/>
      <c r="G604" s="1"/>
      <c r="H604" s="4"/>
      <c r="I604" s="1"/>
      <c r="J604" s="4"/>
      <c r="K604" s="4"/>
      <c r="L604" s="4"/>
      <c r="M604" s="4"/>
      <c r="N604" s="4"/>
      <c r="O604" s="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3">
      <c r="A605" s="1"/>
      <c r="B605" s="2"/>
      <c r="C605" s="2"/>
      <c r="D605" s="2"/>
      <c r="E605" s="5"/>
      <c r="F605" s="2"/>
      <c r="G605" s="1"/>
      <c r="H605" s="4"/>
      <c r="I605" s="1"/>
      <c r="J605" s="4"/>
      <c r="K605" s="4"/>
      <c r="L605" s="4"/>
      <c r="M605" s="4"/>
      <c r="N605" s="4"/>
      <c r="O605" s="4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3">
      <c r="A606" s="1"/>
      <c r="B606" s="2"/>
      <c r="C606" s="2"/>
      <c r="D606" s="2"/>
      <c r="E606" s="5"/>
      <c r="F606" s="2"/>
      <c r="G606" s="1"/>
      <c r="H606" s="4"/>
      <c r="I606" s="1"/>
      <c r="J606" s="4"/>
      <c r="K606" s="4"/>
      <c r="L606" s="4"/>
      <c r="M606" s="4"/>
      <c r="N606" s="4"/>
      <c r="O606" s="4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3">
      <c r="A607" s="1"/>
      <c r="B607" s="2"/>
      <c r="C607" s="2"/>
      <c r="D607" s="2"/>
      <c r="E607" s="5"/>
      <c r="F607" s="2"/>
      <c r="G607" s="1"/>
      <c r="H607" s="4"/>
      <c r="I607" s="1"/>
      <c r="J607" s="4"/>
      <c r="K607" s="4"/>
      <c r="L607" s="4"/>
      <c r="M607" s="4"/>
      <c r="N607" s="4"/>
      <c r="O607" s="4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3">
      <c r="A608" s="1"/>
      <c r="B608" s="2"/>
      <c r="C608" s="2"/>
      <c r="D608" s="2"/>
      <c r="E608" s="5"/>
      <c r="F608" s="2"/>
      <c r="G608" s="1"/>
      <c r="H608" s="4"/>
      <c r="I608" s="1"/>
      <c r="J608" s="4"/>
      <c r="K608" s="4"/>
      <c r="L608" s="4"/>
      <c r="M608" s="4"/>
      <c r="N608" s="4"/>
      <c r="O608" s="4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3">
      <c r="A609" s="1"/>
      <c r="B609" s="2"/>
      <c r="C609" s="2"/>
      <c r="D609" s="2"/>
      <c r="E609" s="5"/>
      <c r="F609" s="2"/>
      <c r="G609" s="1"/>
      <c r="H609" s="4"/>
      <c r="I609" s="1"/>
      <c r="J609" s="4"/>
      <c r="K609" s="4"/>
      <c r="L609" s="4"/>
      <c r="M609" s="4"/>
      <c r="N609" s="4"/>
      <c r="O609" s="4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3">
      <c r="A610" s="1"/>
      <c r="B610" s="2"/>
      <c r="C610" s="2"/>
      <c r="D610" s="2"/>
      <c r="E610" s="5"/>
      <c r="F610" s="2"/>
      <c r="G610" s="1"/>
      <c r="H610" s="4"/>
      <c r="I610" s="1"/>
      <c r="J610" s="4"/>
      <c r="K610" s="4"/>
      <c r="L610" s="4"/>
      <c r="M610" s="4"/>
      <c r="N610" s="4"/>
      <c r="O610" s="4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3">
      <c r="A611" s="1"/>
      <c r="B611" s="2"/>
      <c r="C611" s="2"/>
      <c r="D611" s="2"/>
      <c r="E611" s="5"/>
      <c r="F611" s="2"/>
      <c r="G611" s="1"/>
      <c r="H611" s="4"/>
      <c r="I611" s="1"/>
      <c r="J611" s="4"/>
      <c r="K611" s="4"/>
      <c r="L611" s="4"/>
      <c r="M611" s="4"/>
      <c r="N611" s="4"/>
      <c r="O611" s="4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3">
      <c r="A612" s="1"/>
      <c r="B612" s="2"/>
      <c r="C612" s="2"/>
      <c r="D612" s="2"/>
      <c r="E612" s="5"/>
      <c r="F612" s="2"/>
      <c r="G612" s="1"/>
      <c r="H612" s="4"/>
      <c r="I612" s="1"/>
      <c r="J612" s="4"/>
      <c r="K612" s="4"/>
      <c r="L612" s="4"/>
      <c r="M612" s="4"/>
      <c r="N612" s="4"/>
      <c r="O612" s="4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3">
      <c r="A613" s="1"/>
      <c r="B613" s="2"/>
      <c r="C613" s="2"/>
      <c r="D613" s="2"/>
      <c r="E613" s="5"/>
      <c r="F613" s="2"/>
      <c r="G613" s="1"/>
      <c r="H613" s="4"/>
      <c r="I613" s="1"/>
      <c r="J613" s="4"/>
      <c r="K613" s="4"/>
      <c r="L613" s="4"/>
      <c r="M613" s="4"/>
      <c r="N613" s="4"/>
      <c r="O613" s="4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3">
      <c r="A614" s="1"/>
      <c r="B614" s="2"/>
      <c r="C614" s="2"/>
      <c r="D614" s="2"/>
      <c r="E614" s="5"/>
      <c r="F614" s="2"/>
      <c r="G614" s="1"/>
      <c r="H614" s="4"/>
      <c r="I614" s="1"/>
      <c r="J614" s="4"/>
      <c r="K614" s="4"/>
      <c r="L614" s="4"/>
      <c r="M614" s="4"/>
      <c r="N614" s="4"/>
      <c r="O614" s="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3">
      <c r="A615" s="1"/>
      <c r="B615" s="2"/>
      <c r="C615" s="2"/>
      <c r="D615" s="2"/>
      <c r="E615" s="5"/>
      <c r="F615" s="2"/>
      <c r="G615" s="1"/>
      <c r="H615" s="4"/>
      <c r="I615" s="1"/>
      <c r="J615" s="4"/>
      <c r="K615" s="4"/>
      <c r="L615" s="4"/>
      <c r="M615" s="4"/>
      <c r="N615" s="4"/>
      <c r="O615" s="4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3">
      <c r="A616" s="1"/>
      <c r="B616" s="2"/>
      <c r="C616" s="2"/>
      <c r="D616" s="2"/>
      <c r="E616" s="5"/>
      <c r="F616" s="2"/>
      <c r="G616" s="1"/>
      <c r="H616" s="4"/>
      <c r="I616" s="1"/>
      <c r="J616" s="4"/>
      <c r="K616" s="4"/>
      <c r="L616" s="4"/>
      <c r="M616" s="4"/>
      <c r="N616" s="4"/>
      <c r="O616" s="4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3">
      <c r="A617" s="1"/>
      <c r="B617" s="2"/>
      <c r="C617" s="2"/>
      <c r="D617" s="2"/>
      <c r="E617" s="5"/>
      <c r="F617" s="2"/>
      <c r="G617" s="1"/>
      <c r="H617" s="4"/>
      <c r="I617" s="1"/>
      <c r="J617" s="4"/>
      <c r="K617" s="4"/>
      <c r="L617" s="4"/>
      <c r="M617" s="4"/>
      <c r="N617" s="4"/>
      <c r="O617" s="4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3">
      <c r="A618" s="1"/>
      <c r="B618" s="2"/>
      <c r="C618" s="2"/>
      <c r="D618" s="2"/>
      <c r="E618" s="5"/>
      <c r="F618" s="2"/>
      <c r="G618" s="1"/>
      <c r="H618" s="4"/>
      <c r="I618" s="1"/>
      <c r="J618" s="4"/>
      <c r="K618" s="4"/>
      <c r="L618" s="4"/>
      <c r="M618" s="4"/>
      <c r="N618" s="4"/>
      <c r="O618" s="4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3">
      <c r="A619" s="1"/>
      <c r="B619" s="2"/>
      <c r="C619" s="2"/>
      <c r="D619" s="2"/>
      <c r="E619" s="5"/>
      <c r="F619" s="2"/>
      <c r="G619" s="1"/>
      <c r="H619" s="4"/>
      <c r="I619" s="1"/>
      <c r="J619" s="4"/>
      <c r="K619" s="4"/>
      <c r="L619" s="4"/>
      <c r="M619" s="4"/>
      <c r="N619" s="4"/>
      <c r="O619" s="4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3">
      <c r="A620" s="1"/>
      <c r="B620" s="2"/>
      <c r="C620" s="2"/>
      <c r="D620" s="2"/>
      <c r="E620" s="5"/>
      <c r="F620" s="2"/>
      <c r="G620" s="1"/>
      <c r="H620" s="4"/>
      <c r="I620" s="1"/>
      <c r="J620" s="4"/>
      <c r="K620" s="4"/>
      <c r="L620" s="4"/>
      <c r="M620" s="4"/>
      <c r="N620" s="4"/>
      <c r="O620" s="4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3">
      <c r="A621" s="1"/>
      <c r="B621" s="2"/>
      <c r="C621" s="2"/>
      <c r="D621" s="2"/>
      <c r="E621" s="5"/>
      <c r="F621" s="2"/>
      <c r="G621" s="1"/>
      <c r="H621" s="4"/>
      <c r="I621" s="1"/>
      <c r="J621" s="4"/>
      <c r="K621" s="4"/>
      <c r="L621" s="4"/>
      <c r="M621" s="4"/>
      <c r="N621" s="4"/>
      <c r="O621" s="4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3">
      <c r="A622" s="1"/>
      <c r="B622" s="2"/>
      <c r="C622" s="2"/>
      <c r="D622" s="2"/>
      <c r="E622" s="5"/>
      <c r="F622" s="2"/>
      <c r="G622" s="1"/>
      <c r="H622" s="4"/>
      <c r="I622" s="1"/>
      <c r="J622" s="4"/>
      <c r="K622" s="4"/>
      <c r="L622" s="4"/>
      <c r="M622" s="4"/>
      <c r="N622" s="4"/>
      <c r="O622" s="4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3">
      <c r="A623" s="1"/>
      <c r="B623" s="2"/>
      <c r="C623" s="2"/>
      <c r="D623" s="2"/>
      <c r="E623" s="5"/>
      <c r="F623" s="2"/>
      <c r="G623" s="1"/>
      <c r="H623" s="4"/>
      <c r="I623" s="1"/>
      <c r="J623" s="4"/>
      <c r="K623" s="4"/>
      <c r="L623" s="4"/>
      <c r="M623" s="4"/>
      <c r="N623" s="4"/>
      <c r="O623" s="4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3">
      <c r="A624" s="1"/>
      <c r="B624" s="2"/>
      <c r="C624" s="2"/>
      <c r="D624" s="2"/>
      <c r="E624" s="5"/>
      <c r="F624" s="2"/>
      <c r="G624" s="1"/>
      <c r="H624" s="4"/>
      <c r="I624" s="1"/>
      <c r="J624" s="4"/>
      <c r="K624" s="4"/>
      <c r="L624" s="4"/>
      <c r="M624" s="4"/>
      <c r="N624" s="4"/>
      <c r="O624" s="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3">
      <c r="A625" s="1"/>
      <c r="B625" s="2"/>
      <c r="C625" s="2"/>
      <c r="D625" s="2"/>
      <c r="E625" s="5"/>
      <c r="F625" s="2"/>
      <c r="G625" s="1"/>
      <c r="H625" s="4"/>
      <c r="I625" s="1"/>
      <c r="J625" s="4"/>
      <c r="K625" s="4"/>
      <c r="L625" s="4"/>
      <c r="M625" s="4"/>
      <c r="N625" s="4"/>
      <c r="O625" s="4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3">
      <c r="A626" s="1"/>
      <c r="B626" s="2"/>
      <c r="C626" s="2"/>
      <c r="D626" s="2"/>
      <c r="E626" s="5"/>
      <c r="F626" s="2"/>
      <c r="G626" s="1"/>
      <c r="H626" s="4"/>
      <c r="I626" s="1"/>
      <c r="J626" s="4"/>
      <c r="K626" s="4"/>
      <c r="L626" s="4"/>
      <c r="M626" s="4"/>
      <c r="N626" s="4"/>
      <c r="O626" s="4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3">
      <c r="A627" s="1"/>
      <c r="B627" s="2"/>
      <c r="C627" s="2"/>
      <c r="D627" s="2"/>
      <c r="E627" s="5"/>
      <c r="F627" s="2"/>
      <c r="G627" s="1"/>
      <c r="H627" s="4"/>
      <c r="I627" s="1"/>
      <c r="J627" s="4"/>
      <c r="K627" s="4"/>
      <c r="L627" s="4"/>
      <c r="M627" s="4"/>
      <c r="N627" s="4"/>
      <c r="O627" s="4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3">
      <c r="A628" s="1"/>
      <c r="B628" s="2"/>
      <c r="C628" s="2"/>
      <c r="D628" s="2"/>
      <c r="E628" s="5"/>
      <c r="F628" s="2"/>
      <c r="G628" s="1"/>
      <c r="H628" s="4"/>
      <c r="I628" s="1"/>
      <c r="J628" s="4"/>
      <c r="K628" s="4"/>
      <c r="L628" s="4"/>
      <c r="M628" s="4"/>
      <c r="N628" s="4"/>
      <c r="O628" s="4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3">
      <c r="A629" s="1"/>
      <c r="B629" s="2"/>
      <c r="C629" s="2"/>
      <c r="D629" s="2"/>
      <c r="E629" s="5"/>
      <c r="F629" s="2"/>
      <c r="G629" s="1"/>
      <c r="H629" s="4"/>
      <c r="I629" s="1"/>
      <c r="J629" s="4"/>
      <c r="K629" s="4"/>
      <c r="L629" s="4"/>
      <c r="M629" s="4"/>
      <c r="N629" s="4"/>
      <c r="O629" s="4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3">
      <c r="A630" s="1"/>
      <c r="B630" s="2"/>
      <c r="C630" s="2"/>
      <c r="D630" s="2"/>
      <c r="E630" s="5"/>
      <c r="F630" s="2"/>
      <c r="G630" s="1"/>
      <c r="H630" s="4"/>
      <c r="I630" s="1"/>
      <c r="J630" s="4"/>
      <c r="K630" s="4"/>
      <c r="L630" s="4"/>
      <c r="M630" s="4"/>
      <c r="N630" s="4"/>
      <c r="O630" s="4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3">
      <c r="A631" s="1"/>
      <c r="B631" s="2"/>
      <c r="C631" s="2"/>
      <c r="D631" s="2"/>
      <c r="E631" s="5"/>
      <c r="F631" s="2"/>
      <c r="G631" s="1"/>
      <c r="H631" s="4"/>
      <c r="I631" s="1"/>
      <c r="J631" s="4"/>
      <c r="K631" s="4"/>
      <c r="L631" s="4"/>
      <c r="M631" s="4"/>
      <c r="N631" s="4"/>
      <c r="O631" s="4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3">
      <c r="A632" s="1"/>
      <c r="B632" s="2"/>
      <c r="C632" s="2"/>
      <c r="D632" s="2"/>
      <c r="E632" s="5"/>
      <c r="F632" s="2"/>
      <c r="G632" s="1"/>
      <c r="H632" s="4"/>
      <c r="I632" s="1"/>
      <c r="J632" s="4"/>
      <c r="K632" s="4"/>
      <c r="L632" s="4"/>
      <c r="M632" s="4"/>
      <c r="N632" s="4"/>
      <c r="O632" s="4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3">
      <c r="A633" s="1"/>
      <c r="B633" s="2"/>
      <c r="C633" s="2"/>
      <c r="D633" s="2"/>
      <c r="E633" s="5"/>
      <c r="F633" s="2"/>
      <c r="G633" s="1"/>
      <c r="H633" s="4"/>
      <c r="I633" s="1"/>
      <c r="J633" s="4"/>
      <c r="K633" s="4"/>
      <c r="L633" s="4"/>
      <c r="M633" s="4"/>
      <c r="N633" s="4"/>
      <c r="O633" s="4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3">
      <c r="A634" s="1"/>
      <c r="B634" s="2"/>
      <c r="C634" s="2"/>
      <c r="D634" s="2"/>
      <c r="E634" s="5"/>
      <c r="F634" s="2"/>
      <c r="G634" s="1"/>
      <c r="H634" s="4"/>
      <c r="I634" s="1"/>
      <c r="J634" s="4"/>
      <c r="K634" s="4"/>
      <c r="L634" s="4"/>
      <c r="M634" s="4"/>
      <c r="N634" s="4"/>
      <c r="O634" s="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3">
      <c r="A635" s="1"/>
      <c r="B635" s="2"/>
      <c r="C635" s="2"/>
      <c r="D635" s="2"/>
      <c r="E635" s="5"/>
      <c r="F635" s="2"/>
      <c r="G635" s="1"/>
      <c r="H635" s="4"/>
      <c r="I635" s="1"/>
      <c r="J635" s="4"/>
      <c r="K635" s="4"/>
      <c r="L635" s="4"/>
      <c r="M635" s="4"/>
      <c r="N635" s="4"/>
      <c r="O635" s="4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3">
      <c r="A636" s="1"/>
      <c r="B636" s="2"/>
      <c r="C636" s="2"/>
      <c r="D636" s="2"/>
      <c r="E636" s="5"/>
      <c r="F636" s="2"/>
      <c r="G636" s="1"/>
      <c r="H636" s="4"/>
      <c r="I636" s="1"/>
      <c r="J636" s="4"/>
      <c r="K636" s="4"/>
      <c r="L636" s="4"/>
      <c r="M636" s="4"/>
      <c r="N636" s="4"/>
      <c r="O636" s="4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3">
      <c r="A637" s="1"/>
      <c r="B637" s="2"/>
      <c r="C637" s="2"/>
      <c r="D637" s="2"/>
      <c r="E637" s="5"/>
      <c r="F637" s="2"/>
      <c r="G637" s="1"/>
      <c r="H637" s="4"/>
      <c r="I637" s="1"/>
      <c r="J637" s="4"/>
      <c r="K637" s="4"/>
      <c r="L637" s="4"/>
      <c r="M637" s="4"/>
      <c r="N637" s="4"/>
      <c r="O637" s="4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3">
      <c r="A638" s="1"/>
      <c r="B638" s="2"/>
      <c r="C638" s="2"/>
      <c r="D638" s="2"/>
      <c r="E638" s="5"/>
      <c r="F638" s="2"/>
      <c r="G638" s="1"/>
      <c r="H638" s="4"/>
      <c r="I638" s="1"/>
      <c r="J638" s="4"/>
      <c r="K638" s="4"/>
      <c r="L638" s="4"/>
      <c r="M638" s="4"/>
      <c r="N638" s="4"/>
      <c r="O638" s="4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3">
      <c r="A639" s="1"/>
      <c r="B639" s="2"/>
      <c r="C639" s="2"/>
      <c r="D639" s="2"/>
      <c r="E639" s="5"/>
      <c r="F639" s="2"/>
      <c r="G639" s="1"/>
      <c r="H639" s="4"/>
      <c r="I639" s="1"/>
      <c r="J639" s="4"/>
      <c r="K639" s="4"/>
      <c r="L639" s="4"/>
      <c r="M639" s="4"/>
      <c r="N639" s="4"/>
      <c r="O639" s="4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3">
      <c r="A640" s="1"/>
      <c r="B640" s="2"/>
      <c r="C640" s="2"/>
      <c r="D640" s="2"/>
      <c r="E640" s="5"/>
      <c r="F640" s="2"/>
      <c r="G640" s="1"/>
      <c r="H640" s="4"/>
      <c r="I640" s="1"/>
      <c r="J640" s="4"/>
      <c r="K640" s="4"/>
      <c r="L640" s="4"/>
      <c r="M640" s="4"/>
      <c r="N640" s="4"/>
      <c r="O640" s="4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3">
      <c r="A641" s="1"/>
      <c r="B641" s="2"/>
      <c r="C641" s="2"/>
      <c r="D641" s="2"/>
      <c r="E641" s="5"/>
      <c r="F641" s="2"/>
      <c r="G641" s="1"/>
      <c r="H641" s="4"/>
      <c r="I641" s="1"/>
      <c r="J641" s="4"/>
      <c r="K641" s="4"/>
      <c r="L641" s="4"/>
      <c r="M641" s="4"/>
      <c r="N641" s="4"/>
      <c r="O641" s="4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3">
      <c r="A642" s="1"/>
      <c r="B642" s="2"/>
      <c r="C642" s="2"/>
      <c r="D642" s="2"/>
      <c r="E642" s="5"/>
      <c r="F642" s="2"/>
      <c r="G642" s="1"/>
      <c r="H642" s="4"/>
      <c r="I642" s="1"/>
      <c r="J642" s="4"/>
      <c r="K642" s="4"/>
      <c r="L642" s="4"/>
      <c r="M642" s="4"/>
      <c r="N642" s="4"/>
      <c r="O642" s="4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3">
      <c r="A643" s="1"/>
      <c r="B643" s="2"/>
      <c r="C643" s="2"/>
      <c r="D643" s="2"/>
      <c r="E643" s="5"/>
      <c r="F643" s="2"/>
      <c r="G643" s="1"/>
      <c r="H643" s="4"/>
      <c r="I643" s="1"/>
      <c r="J643" s="4"/>
      <c r="K643" s="4"/>
      <c r="L643" s="4"/>
      <c r="M643" s="4"/>
      <c r="N643" s="4"/>
      <c r="O643" s="4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3">
      <c r="A644" s="1"/>
      <c r="B644" s="2"/>
      <c r="C644" s="2"/>
      <c r="D644" s="2"/>
      <c r="E644" s="5"/>
      <c r="F644" s="2"/>
      <c r="G644" s="1"/>
      <c r="H644" s="4"/>
      <c r="I644" s="1"/>
      <c r="J644" s="4"/>
      <c r="K644" s="4"/>
      <c r="L644" s="4"/>
      <c r="M644" s="4"/>
      <c r="N644" s="4"/>
      <c r="O644" s="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3">
      <c r="A645" s="1"/>
      <c r="B645" s="2"/>
      <c r="C645" s="2"/>
      <c r="D645" s="2"/>
      <c r="E645" s="5"/>
      <c r="F645" s="2"/>
      <c r="G645" s="1"/>
      <c r="H645" s="4"/>
      <c r="I645" s="1"/>
      <c r="J645" s="4"/>
      <c r="K645" s="4"/>
      <c r="L645" s="4"/>
      <c r="M645" s="4"/>
      <c r="N645" s="4"/>
      <c r="O645" s="4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3">
      <c r="A646" s="1"/>
      <c r="B646" s="2"/>
      <c r="C646" s="2"/>
      <c r="D646" s="2"/>
      <c r="E646" s="5"/>
      <c r="F646" s="2"/>
      <c r="G646" s="1"/>
      <c r="H646" s="4"/>
      <c r="I646" s="1"/>
      <c r="J646" s="4"/>
      <c r="K646" s="4"/>
      <c r="L646" s="4"/>
      <c r="M646" s="4"/>
      <c r="N646" s="4"/>
      <c r="O646" s="4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3">
      <c r="A647" s="1"/>
      <c r="B647" s="2"/>
      <c r="C647" s="2"/>
      <c r="D647" s="2"/>
      <c r="E647" s="5"/>
      <c r="F647" s="2"/>
      <c r="G647" s="1"/>
      <c r="H647" s="4"/>
      <c r="I647" s="1"/>
      <c r="J647" s="4"/>
      <c r="K647" s="4"/>
      <c r="L647" s="4"/>
      <c r="M647" s="4"/>
      <c r="N647" s="4"/>
      <c r="O647" s="4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3">
      <c r="A648" s="1"/>
      <c r="B648" s="2"/>
      <c r="C648" s="2"/>
      <c r="D648" s="2"/>
      <c r="E648" s="5"/>
      <c r="F648" s="2"/>
      <c r="G648" s="1"/>
      <c r="H648" s="4"/>
      <c r="I648" s="1"/>
      <c r="J648" s="4"/>
      <c r="K648" s="4"/>
      <c r="L648" s="4"/>
      <c r="M648" s="4"/>
      <c r="N648" s="4"/>
      <c r="O648" s="4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3">
      <c r="A649" s="1"/>
      <c r="B649" s="2"/>
      <c r="C649" s="2"/>
      <c r="D649" s="2"/>
      <c r="E649" s="5"/>
      <c r="F649" s="2"/>
      <c r="G649" s="1"/>
      <c r="H649" s="4"/>
      <c r="I649" s="1"/>
      <c r="J649" s="4"/>
      <c r="K649" s="4"/>
      <c r="L649" s="4"/>
      <c r="M649" s="4"/>
      <c r="N649" s="4"/>
      <c r="O649" s="4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3">
      <c r="A650" s="1"/>
      <c r="B650" s="2"/>
      <c r="C650" s="2"/>
      <c r="D650" s="2"/>
      <c r="E650" s="5"/>
      <c r="F650" s="2"/>
      <c r="G650" s="1"/>
      <c r="H650" s="4"/>
      <c r="I650" s="1"/>
      <c r="J650" s="4"/>
      <c r="K650" s="4"/>
      <c r="L650" s="4"/>
      <c r="M650" s="4"/>
      <c r="N650" s="4"/>
      <c r="O650" s="4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3">
      <c r="A651" s="1"/>
      <c r="B651" s="2"/>
      <c r="C651" s="2"/>
      <c r="D651" s="2"/>
      <c r="E651" s="5"/>
      <c r="F651" s="2"/>
      <c r="G651" s="1"/>
      <c r="H651" s="4"/>
      <c r="I651" s="1"/>
      <c r="J651" s="4"/>
      <c r="K651" s="4"/>
      <c r="L651" s="4"/>
      <c r="M651" s="4"/>
      <c r="N651" s="4"/>
      <c r="O651" s="4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3">
      <c r="A652" s="1"/>
      <c r="B652" s="2"/>
      <c r="C652" s="2"/>
      <c r="D652" s="2"/>
      <c r="E652" s="5"/>
      <c r="F652" s="2"/>
      <c r="G652" s="1"/>
      <c r="H652" s="4"/>
      <c r="I652" s="1"/>
      <c r="J652" s="4"/>
      <c r="K652" s="4"/>
      <c r="L652" s="4"/>
      <c r="M652" s="4"/>
      <c r="N652" s="4"/>
      <c r="O652" s="4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3">
      <c r="A653" s="1"/>
      <c r="B653" s="2"/>
      <c r="C653" s="2"/>
      <c r="D653" s="2"/>
      <c r="E653" s="5"/>
      <c r="F653" s="2"/>
      <c r="G653" s="1"/>
      <c r="H653" s="4"/>
      <c r="I653" s="1"/>
      <c r="J653" s="4"/>
      <c r="K653" s="4"/>
      <c r="L653" s="4"/>
      <c r="M653" s="4"/>
      <c r="N653" s="4"/>
      <c r="O653" s="4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3">
      <c r="A654" s="1"/>
      <c r="B654" s="2"/>
      <c r="C654" s="2"/>
      <c r="D654" s="2"/>
      <c r="E654" s="5"/>
      <c r="F654" s="2"/>
      <c r="G654" s="1"/>
      <c r="H654" s="4"/>
      <c r="I654" s="1"/>
      <c r="J654" s="4"/>
      <c r="K654" s="4"/>
      <c r="L654" s="4"/>
      <c r="M654" s="4"/>
      <c r="N654" s="4"/>
      <c r="O654" s="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3">
      <c r="A655" s="1"/>
      <c r="B655" s="2"/>
      <c r="C655" s="2"/>
      <c r="D655" s="2"/>
      <c r="E655" s="5"/>
      <c r="F655" s="2"/>
      <c r="G655" s="1"/>
      <c r="H655" s="4"/>
      <c r="I655" s="1"/>
      <c r="J655" s="4"/>
      <c r="K655" s="4"/>
      <c r="L655" s="4"/>
      <c r="M655" s="4"/>
      <c r="N655" s="4"/>
      <c r="O655" s="4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3">
      <c r="A656" s="1"/>
      <c r="B656" s="2"/>
      <c r="C656" s="2"/>
      <c r="D656" s="2"/>
      <c r="E656" s="5"/>
      <c r="F656" s="2"/>
      <c r="G656" s="1"/>
      <c r="H656" s="4"/>
      <c r="I656" s="1"/>
      <c r="J656" s="4"/>
      <c r="K656" s="4"/>
      <c r="L656" s="4"/>
      <c r="M656" s="4"/>
      <c r="N656" s="4"/>
      <c r="O656" s="4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3">
      <c r="A657" s="1"/>
      <c r="B657" s="2"/>
      <c r="C657" s="2"/>
      <c r="D657" s="2"/>
      <c r="E657" s="5"/>
      <c r="F657" s="2"/>
      <c r="G657" s="1"/>
      <c r="H657" s="4"/>
      <c r="I657" s="1"/>
      <c r="J657" s="4"/>
      <c r="K657" s="4"/>
      <c r="L657" s="4"/>
      <c r="M657" s="4"/>
      <c r="N657" s="4"/>
      <c r="O657" s="4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3">
      <c r="A658" s="1"/>
      <c r="B658" s="2"/>
      <c r="C658" s="2"/>
      <c r="D658" s="2"/>
      <c r="E658" s="5"/>
      <c r="F658" s="2"/>
      <c r="G658" s="1"/>
      <c r="H658" s="4"/>
      <c r="I658" s="1"/>
      <c r="J658" s="4"/>
      <c r="K658" s="4"/>
      <c r="L658" s="4"/>
      <c r="M658" s="4"/>
      <c r="N658" s="4"/>
      <c r="O658" s="4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3">
      <c r="A659" s="1"/>
      <c r="B659" s="2"/>
      <c r="C659" s="2"/>
      <c r="D659" s="2"/>
      <c r="E659" s="5"/>
      <c r="F659" s="2"/>
      <c r="G659" s="1"/>
      <c r="H659" s="4"/>
      <c r="I659" s="1"/>
      <c r="J659" s="4"/>
      <c r="K659" s="4"/>
      <c r="L659" s="4"/>
      <c r="M659" s="4"/>
      <c r="N659" s="4"/>
      <c r="O659" s="4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3">
      <c r="A660" s="1"/>
      <c r="B660" s="2"/>
      <c r="C660" s="2"/>
      <c r="D660" s="2"/>
      <c r="E660" s="5"/>
      <c r="F660" s="2"/>
      <c r="G660" s="1"/>
      <c r="H660" s="4"/>
      <c r="I660" s="1"/>
      <c r="J660" s="4"/>
      <c r="K660" s="4"/>
      <c r="L660" s="4"/>
      <c r="M660" s="4"/>
      <c r="N660" s="4"/>
      <c r="O660" s="4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3">
      <c r="A661" s="1"/>
      <c r="B661" s="2"/>
      <c r="C661" s="2"/>
      <c r="D661" s="2"/>
      <c r="E661" s="5"/>
      <c r="F661" s="2"/>
      <c r="G661" s="1"/>
      <c r="H661" s="4"/>
      <c r="I661" s="1"/>
      <c r="J661" s="4"/>
      <c r="K661" s="4"/>
      <c r="L661" s="4"/>
      <c r="M661" s="4"/>
      <c r="N661" s="4"/>
      <c r="O661" s="4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3">
      <c r="A662" s="1"/>
      <c r="B662" s="2"/>
      <c r="C662" s="2"/>
      <c r="D662" s="2"/>
      <c r="E662" s="5"/>
      <c r="F662" s="2"/>
      <c r="G662" s="1"/>
      <c r="H662" s="4"/>
      <c r="I662" s="1"/>
      <c r="J662" s="4"/>
      <c r="K662" s="4"/>
      <c r="L662" s="4"/>
      <c r="M662" s="4"/>
      <c r="N662" s="4"/>
      <c r="O662" s="4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3">
      <c r="A663" s="1"/>
      <c r="B663" s="2"/>
      <c r="C663" s="2"/>
      <c r="D663" s="2"/>
      <c r="E663" s="5"/>
      <c r="F663" s="2"/>
      <c r="G663" s="1"/>
      <c r="H663" s="4"/>
      <c r="I663" s="1"/>
      <c r="J663" s="4"/>
      <c r="K663" s="4"/>
      <c r="L663" s="4"/>
      <c r="M663" s="4"/>
      <c r="N663" s="4"/>
      <c r="O663" s="4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3">
      <c r="A664" s="1"/>
      <c r="B664" s="2"/>
      <c r="C664" s="2"/>
      <c r="D664" s="2"/>
      <c r="E664" s="5"/>
      <c r="F664" s="2"/>
      <c r="G664" s="1"/>
      <c r="H664" s="4"/>
      <c r="I664" s="1"/>
      <c r="J664" s="4"/>
      <c r="K664" s="4"/>
      <c r="L664" s="4"/>
      <c r="M664" s="4"/>
      <c r="N664" s="4"/>
      <c r="O664" s="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3">
      <c r="A665" s="1"/>
      <c r="B665" s="2"/>
      <c r="C665" s="2"/>
      <c r="D665" s="2"/>
      <c r="E665" s="5"/>
      <c r="F665" s="2"/>
      <c r="G665" s="1"/>
      <c r="H665" s="4"/>
      <c r="I665" s="1"/>
      <c r="J665" s="4"/>
      <c r="K665" s="4"/>
      <c r="L665" s="4"/>
      <c r="M665" s="4"/>
      <c r="N665" s="4"/>
      <c r="O665" s="4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3">
      <c r="A666" s="1"/>
      <c r="B666" s="2"/>
      <c r="C666" s="2"/>
      <c r="D666" s="2"/>
      <c r="E666" s="5"/>
      <c r="F666" s="2"/>
      <c r="G666" s="1"/>
      <c r="H666" s="4"/>
      <c r="I666" s="1"/>
      <c r="J666" s="4"/>
      <c r="K666" s="4"/>
      <c r="L666" s="4"/>
      <c r="M666" s="4"/>
      <c r="N666" s="4"/>
      <c r="O666" s="4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3">
      <c r="A667" s="1"/>
      <c r="B667" s="2"/>
      <c r="C667" s="2"/>
      <c r="D667" s="2"/>
      <c r="E667" s="5"/>
      <c r="F667" s="2"/>
      <c r="G667" s="1"/>
      <c r="H667" s="4"/>
      <c r="I667" s="1"/>
      <c r="J667" s="4"/>
      <c r="K667" s="4"/>
      <c r="L667" s="4"/>
      <c r="M667" s="4"/>
      <c r="N667" s="4"/>
      <c r="O667" s="4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3">
      <c r="A668" s="1"/>
      <c r="B668" s="2"/>
      <c r="C668" s="2"/>
      <c r="D668" s="2"/>
      <c r="E668" s="5"/>
      <c r="F668" s="2"/>
      <c r="G668" s="1"/>
      <c r="H668" s="4"/>
      <c r="I668" s="1"/>
      <c r="J668" s="4"/>
      <c r="K668" s="4"/>
      <c r="L668" s="4"/>
      <c r="M668" s="4"/>
      <c r="N668" s="4"/>
      <c r="O668" s="4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3">
      <c r="A669" s="1"/>
      <c r="B669" s="2"/>
      <c r="C669" s="2"/>
      <c r="D669" s="2"/>
      <c r="E669" s="5"/>
      <c r="F669" s="2"/>
      <c r="G669" s="1"/>
      <c r="H669" s="4"/>
      <c r="I669" s="1"/>
      <c r="J669" s="4"/>
      <c r="K669" s="4"/>
      <c r="L669" s="4"/>
      <c r="M669" s="4"/>
      <c r="N669" s="4"/>
      <c r="O669" s="4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3">
      <c r="A670" s="1"/>
      <c r="B670" s="2"/>
      <c r="C670" s="2"/>
      <c r="D670" s="2"/>
      <c r="E670" s="5"/>
      <c r="F670" s="2"/>
      <c r="G670" s="1"/>
      <c r="H670" s="4"/>
      <c r="I670" s="1"/>
      <c r="J670" s="4"/>
      <c r="K670" s="4"/>
      <c r="L670" s="4"/>
      <c r="M670" s="4"/>
      <c r="N670" s="4"/>
      <c r="O670" s="4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3">
      <c r="A671" s="1"/>
      <c r="B671" s="2"/>
      <c r="C671" s="2"/>
      <c r="D671" s="2"/>
      <c r="E671" s="5"/>
      <c r="F671" s="2"/>
      <c r="G671" s="1"/>
      <c r="H671" s="4"/>
      <c r="I671" s="1"/>
      <c r="J671" s="4"/>
      <c r="K671" s="4"/>
      <c r="L671" s="4"/>
      <c r="M671" s="4"/>
      <c r="N671" s="4"/>
      <c r="O671" s="4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3">
      <c r="A672" s="1"/>
      <c r="B672" s="2"/>
      <c r="C672" s="2"/>
      <c r="D672" s="2"/>
      <c r="E672" s="5"/>
      <c r="F672" s="2"/>
      <c r="G672" s="1"/>
      <c r="H672" s="4"/>
      <c r="I672" s="1"/>
      <c r="J672" s="4"/>
      <c r="K672" s="4"/>
      <c r="L672" s="4"/>
      <c r="M672" s="4"/>
      <c r="N672" s="4"/>
      <c r="O672" s="4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3">
      <c r="A673" s="1"/>
      <c r="B673" s="2"/>
      <c r="C673" s="2"/>
      <c r="D673" s="2"/>
      <c r="E673" s="5"/>
      <c r="F673" s="2"/>
      <c r="G673" s="1"/>
      <c r="H673" s="4"/>
      <c r="I673" s="1"/>
      <c r="J673" s="4"/>
      <c r="K673" s="4"/>
      <c r="L673" s="4"/>
      <c r="M673" s="4"/>
      <c r="N673" s="4"/>
      <c r="O673" s="4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3">
      <c r="A674" s="1"/>
      <c r="B674" s="2"/>
      <c r="C674" s="2"/>
      <c r="D674" s="2"/>
      <c r="E674" s="5"/>
      <c r="F674" s="2"/>
      <c r="G674" s="1"/>
      <c r="H674" s="4"/>
      <c r="I674" s="1"/>
      <c r="J674" s="4"/>
      <c r="K674" s="4"/>
      <c r="L674" s="4"/>
      <c r="M674" s="4"/>
      <c r="N674" s="4"/>
      <c r="O674" s="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3">
      <c r="A675" s="1"/>
      <c r="B675" s="2"/>
      <c r="C675" s="2"/>
      <c r="D675" s="2"/>
      <c r="E675" s="5"/>
      <c r="F675" s="2"/>
      <c r="G675" s="1"/>
      <c r="H675" s="4"/>
      <c r="I675" s="1"/>
      <c r="J675" s="4"/>
      <c r="K675" s="4"/>
      <c r="L675" s="4"/>
      <c r="M675" s="4"/>
      <c r="N675" s="4"/>
      <c r="O675" s="4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3">
      <c r="A676" s="1"/>
      <c r="B676" s="2"/>
      <c r="C676" s="2"/>
      <c r="D676" s="2"/>
      <c r="E676" s="5"/>
      <c r="F676" s="2"/>
      <c r="G676" s="1"/>
      <c r="H676" s="4"/>
      <c r="I676" s="1"/>
      <c r="J676" s="4"/>
      <c r="K676" s="4"/>
      <c r="L676" s="4"/>
      <c r="M676" s="4"/>
      <c r="N676" s="4"/>
      <c r="O676" s="4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3">
      <c r="A677" s="1"/>
      <c r="B677" s="2"/>
      <c r="C677" s="2"/>
      <c r="D677" s="2"/>
      <c r="E677" s="5"/>
      <c r="F677" s="2"/>
      <c r="G677" s="1"/>
      <c r="H677" s="4"/>
      <c r="I677" s="1"/>
      <c r="J677" s="4"/>
      <c r="K677" s="4"/>
      <c r="L677" s="4"/>
      <c r="M677" s="4"/>
      <c r="N677" s="4"/>
      <c r="O677" s="4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3">
      <c r="A678" s="1"/>
      <c r="B678" s="2"/>
      <c r="C678" s="2"/>
      <c r="D678" s="2"/>
      <c r="E678" s="5"/>
      <c r="F678" s="2"/>
      <c r="G678" s="1"/>
      <c r="H678" s="4"/>
      <c r="I678" s="1"/>
      <c r="J678" s="4"/>
      <c r="K678" s="4"/>
      <c r="L678" s="4"/>
      <c r="M678" s="4"/>
      <c r="N678" s="4"/>
      <c r="O678" s="4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3">
      <c r="A679" s="1"/>
      <c r="B679" s="2"/>
      <c r="C679" s="2"/>
      <c r="D679" s="2"/>
      <c r="E679" s="5"/>
      <c r="F679" s="2"/>
      <c r="G679" s="1"/>
      <c r="H679" s="4"/>
      <c r="I679" s="1"/>
      <c r="J679" s="4"/>
      <c r="K679" s="4"/>
      <c r="L679" s="4"/>
      <c r="M679" s="4"/>
      <c r="N679" s="4"/>
      <c r="O679" s="4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3">
      <c r="A680" s="1"/>
      <c r="B680" s="2"/>
      <c r="C680" s="2"/>
      <c r="D680" s="2"/>
      <c r="E680" s="5"/>
      <c r="F680" s="2"/>
      <c r="G680" s="1"/>
      <c r="H680" s="4"/>
      <c r="I680" s="1"/>
      <c r="J680" s="4"/>
      <c r="K680" s="4"/>
      <c r="L680" s="4"/>
      <c r="M680" s="4"/>
      <c r="N680" s="4"/>
      <c r="O680" s="4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3">
      <c r="A681" s="1"/>
      <c r="B681" s="2"/>
      <c r="C681" s="2"/>
      <c r="D681" s="2"/>
      <c r="E681" s="5"/>
      <c r="F681" s="2"/>
      <c r="G681" s="1"/>
      <c r="H681" s="4"/>
      <c r="I681" s="1"/>
      <c r="J681" s="4"/>
      <c r="K681" s="4"/>
      <c r="L681" s="4"/>
      <c r="M681" s="4"/>
      <c r="N681" s="4"/>
      <c r="O681" s="4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3">
      <c r="A682" s="1"/>
      <c r="B682" s="2"/>
      <c r="C682" s="2"/>
      <c r="D682" s="2"/>
      <c r="E682" s="5"/>
      <c r="F682" s="2"/>
      <c r="G682" s="1"/>
      <c r="H682" s="4"/>
      <c r="I682" s="1"/>
      <c r="J682" s="4"/>
      <c r="K682" s="4"/>
      <c r="L682" s="4"/>
      <c r="M682" s="4"/>
      <c r="N682" s="4"/>
      <c r="O682" s="4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3">
      <c r="A683" s="1"/>
      <c r="B683" s="2"/>
      <c r="C683" s="2"/>
      <c r="D683" s="2"/>
      <c r="E683" s="5"/>
      <c r="F683" s="2"/>
      <c r="G683" s="1"/>
      <c r="H683" s="4"/>
      <c r="I683" s="1"/>
      <c r="J683" s="4"/>
      <c r="K683" s="4"/>
      <c r="L683" s="4"/>
      <c r="M683" s="4"/>
      <c r="N683" s="4"/>
      <c r="O683" s="4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3">
      <c r="A684" s="1"/>
      <c r="B684" s="2"/>
      <c r="C684" s="2"/>
      <c r="D684" s="2"/>
      <c r="E684" s="5"/>
      <c r="F684" s="2"/>
      <c r="G684" s="1"/>
      <c r="H684" s="4"/>
      <c r="I684" s="1"/>
      <c r="J684" s="4"/>
      <c r="K684" s="4"/>
      <c r="L684" s="4"/>
      <c r="M684" s="4"/>
      <c r="N684" s="4"/>
      <c r="O684" s="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3">
      <c r="A685" s="1"/>
      <c r="B685" s="2"/>
      <c r="C685" s="2"/>
      <c r="D685" s="2"/>
      <c r="E685" s="5"/>
      <c r="F685" s="2"/>
      <c r="G685" s="1"/>
      <c r="H685" s="4"/>
      <c r="I685" s="1"/>
      <c r="J685" s="4"/>
      <c r="K685" s="4"/>
      <c r="L685" s="4"/>
      <c r="M685" s="4"/>
      <c r="N685" s="4"/>
      <c r="O685" s="4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3">
      <c r="A686" s="1"/>
      <c r="B686" s="2"/>
      <c r="C686" s="2"/>
      <c r="D686" s="2"/>
      <c r="E686" s="5"/>
      <c r="F686" s="2"/>
      <c r="G686" s="1"/>
      <c r="H686" s="4"/>
      <c r="I686" s="1"/>
      <c r="J686" s="4"/>
      <c r="K686" s="4"/>
      <c r="L686" s="4"/>
      <c r="M686" s="4"/>
      <c r="N686" s="4"/>
      <c r="O686" s="4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3">
      <c r="A687" s="1"/>
      <c r="B687" s="2"/>
      <c r="C687" s="2"/>
      <c r="D687" s="2"/>
      <c r="E687" s="5"/>
      <c r="F687" s="2"/>
      <c r="G687" s="1"/>
      <c r="H687" s="4"/>
      <c r="I687" s="1"/>
      <c r="J687" s="4"/>
      <c r="K687" s="4"/>
      <c r="L687" s="4"/>
      <c r="M687" s="4"/>
      <c r="N687" s="4"/>
      <c r="O687" s="4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3">
      <c r="A688" s="1"/>
      <c r="B688" s="2"/>
      <c r="C688" s="2"/>
      <c r="D688" s="2"/>
      <c r="E688" s="5"/>
      <c r="F688" s="2"/>
      <c r="G688" s="1"/>
      <c r="H688" s="4"/>
      <c r="I688" s="1"/>
      <c r="J688" s="4"/>
      <c r="K688" s="4"/>
      <c r="L688" s="4"/>
      <c r="M688" s="4"/>
      <c r="N688" s="4"/>
      <c r="O688" s="4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3">
      <c r="A689" s="1"/>
      <c r="B689" s="2"/>
      <c r="C689" s="2"/>
      <c r="D689" s="2"/>
      <c r="E689" s="5"/>
      <c r="F689" s="2"/>
      <c r="G689" s="1"/>
      <c r="H689" s="4"/>
      <c r="I689" s="1"/>
      <c r="J689" s="4"/>
      <c r="K689" s="4"/>
      <c r="L689" s="4"/>
      <c r="M689" s="4"/>
      <c r="N689" s="4"/>
      <c r="O689" s="4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3">
      <c r="A690" s="1"/>
      <c r="B690" s="2"/>
      <c r="C690" s="2"/>
      <c r="D690" s="2"/>
      <c r="E690" s="5"/>
      <c r="F690" s="2"/>
      <c r="G690" s="1"/>
      <c r="H690" s="4"/>
      <c r="I690" s="1"/>
      <c r="J690" s="4"/>
      <c r="K690" s="4"/>
      <c r="L690" s="4"/>
      <c r="M690" s="4"/>
      <c r="N690" s="4"/>
      <c r="O690" s="4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3">
      <c r="A691" s="1"/>
      <c r="B691" s="2"/>
      <c r="C691" s="2"/>
      <c r="D691" s="2"/>
      <c r="E691" s="5"/>
      <c r="F691" s="2"/>
      <c r="G691" s="1"/>
      <c r="H691" s="4"/>
      <c r="I691" s="1"/>
      <c r="J691" s="4"/>
      <c r="K691" s="4"/>
      <c r="L691" s="4"/>
      <c r="M691" s="4"/>
      <c r="N691" s="4"/>
      <c r="O691" s="4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3">
      <c r="A692" s="1"/>
      <c r="B692" s="2"/>
      <c r="C692" s="2"/>
      <c r="D692" s="2"/>
      <c r="E692" s="5"/>
      <c r="F692" s="2"/>
      <c r="G692" s="1"/>
      <c r="H692" s="4"/>
      <c r="I692" s="1"/>
      <c r="J692" s="4"/>
      <c r="K692" s="4"/>
      <c r="L692" s="4"/>
      <c r="M692" s="4"/>
      <c r="N692" s="4"/>
      <c r="O692" s="4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3">
      <c r="A693" s="1"/>
      <c r="B693" s="2"/>
      <c r="C693" s="2"/>
      <c r="D693" s="2"/>
      <c r="E693" s="5"/>
      <c r="F693" s="2"/>
      <c r="G693" s="1"/>
      <c r="H693" s="4"/>
      <c r="I693" s="1"/>
      <c r="J693" s="4"/>
      <c r="K693" s="4"/>
      <c r="L693" s="4"/>
      <c r="M693" s="4"/>
      <c r="N693" s="4"/>
      <c r="O693" s="4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3">
      <c r="A694" s="1"/>
      <c r="B694" s="2"/>
      <c r="C694" s="2"/>
      <c r="D694" s="2"/>
      <c r="E694" s="5"/>
      <c r="F694" s="2"/>
      <c r="G694" s="1"/>
      <c r="H694" s="4"/>
      <c r="I694" s="1"/>
      <c r="J694" s="4"/>
      <c r="K694" s="4"/>
      <c r="L694" s="4"/>
      <c r="M694" s="4"/>
      <c r="N694" s="4"/>
      <c r="O694" s="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3">
      <c r="A695" s="1"/>
      <c r="B695" s="2"/>
      <c r="C695" s="2"/>
      <c r="D695" s="2"/>
      <c r="E695" s="5"/>
      <c r="F695" s="2"/>
      <c r="G695" s="1"/>
      <c r="H695" s="4"/>
      <c r="I695" s="1"/>
      <c r="J695" s="4"/>
      <c r="K695" s="4"/>
      <c r="L695" s="4"/>
      <c r="M695" s="4"/>
      <c r="N695" s="4"/>
      <c r="O695" s="4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3">
      <c r="A696" s="1"/>
      <c r="B696" s="2"/>
      <c r="C696" s="2"/>
      <c r="D696" s="2"/>
      <c r="E696" s="5"/>
      <c r="F696" s="2"/>
      <c r="G696" s="1"/>
      <c r="H696" s="4"/>
      <c r="I696" s="1"/>
      <c r="J696" s="4"/>
      <c r="K696" s="4"/>
      <c r="L696" s="4"/>
      <c r="M696" s="4"/>
      <c r="N696" s="4"/>
      <c r="O696" s="4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3">
      <c r="A697" s="1"/>
      <c r="B697" s="2"/>
      <c r="C697" s="2"/>
      <c r="D697" s="2"/>
      <c r="E697" s="5"/>
      <c r="F697" s="2"/>
      <c r="G697" s="1"/>
      <c r="H697" s="4"/>
      <c r="I697" s="1"/>
      <c r="J697" s="4"/>
      <c r="K697" s="4"/>
      <c r="L697" s="4"/>
      <c r="M697" s="4"/>
      <c r="N697" s="4"/>
      <c r="O697" s="4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3">
      <c r="A698" s="1"/>
      <c r="B698" s="2"/>
      <c r="C698" s="2"/>
      <c r="D698" s="2"/>
      <c r="E698" s="5"/>
      <c r="F698" s="2"/>
      <c r="G698" s="1"/>
      <c r="H698" s="4"/>
      <c r="I698" s="1"/>
      <c r="J698" s="4"/>
      <c r="K698" s="4"/>
      <c r="L698" s="4"/>
      <c r="M698" s="4"/>
      <c r="N698" s="4"/>
      <c r="O698" s="4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3">
      <c r="A699" s="1"/>
      <c r="B699" s="2"/>
      <c r="C699" s="2"/>
      <c r="D699" s="2"/>
      <c r="E699" s="5"/>
      <c r="F699" s="2"/>
      <c r="G699" s="1"/>
      <c r="H699" s="4"/>
      <c r="I699" s="1"/>
      <c r="J699" s="4"/>
      <c r="K699" s="4"/>
      <c r="L699" s="4"/>
      <c r="M699" s="4"/>
      <c r="N699" s="4"/>
      <c r="O699" s="4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3">
      <c r="A700" s="1"/>
      <c r="B700" s="2"/>
      <c r="C700" s="2"/>
      <c r="D700" s="2"/>
      <c r="E700" s="5"/>
      <c r="F700" s="2"/>
      <c r="G700" s="1"/>
      <c r="H700" s="4"/>
      <c r="I700" s="1"/>
      <c r="J700" s="4"/>
      <c r="K700" s="4"/>
      <c r="L700" s="4"/>
      <c r="M700" s="4"/>
      <c r="N700" s="4"/>
      <c r="O700" s="4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3">
      <c r="A701" s="1"/>
      <c r="B701" s="2"/>
      <c r="C701" s="2"/>
      <c r="D701" s="2"/>
      <c r="E701" s="5"/>
      <c r="F701" s="2"/>
      <c r="G701" s="1"/>
      <c r="H701" s="4"/>
      <c r="I701" s="1"/>
      <c r="J701" s="4"/>
      <c r="K701" s="4"/>
      <c r="L701" s="4"/>
      <c r="M701" s="4"/>
      <c r="N701" s="4"/>
      <c r="O701" s="4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3">
      <c r="A702" s="1"/>
      <c r="B702" s="2"/>
      <c r="C702" s="2"/>
      <c r="D702" s="2"/>
      <c r="E702" s="5"/>
      <c r="F702" s="2"/>
      <c r="G702" s="1"/>
      <c r="H702" s="4"/>
      <c r="I702" s="1"/>
      <c r="J702" s="4"/>
      <c r="K702" s="4"/>
      <c r="L702" s="4"/>
      <c r="M702" s="4"/>
      <c r="N702" s="4"/>
      <c r="O702" s="4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3">
      <c r="A703" s="1"/>
      <c r="B703" s="2"/>
      <c r="C703" s="2"/>
      <c r="D703" s="2"/>
      <c r="E703" s="5"/>
      <c r="F703" s="2"/>
      <c r="G703" s="1"/>
      <c r="H703" s="4"/>
      <c r="I703" s="1"/>
      <c r="J703" s="4"/>
      <c r="K703" s="4"/>
      <c r="L703" s="4"/>
      <c r="M703" s="4"/>
      <c r="N703" s="4"/>
      <c r="O703" s="4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3">
      <c r="A704" s="1"/>
      <c r="B704" s="2"/>
      <c r="C704" s="2"/>
      <c r="D704" s="2"/>
      <c r="E704" s="5"/>
      <c r="F704" s="2"/>
      <c r="G704" s="1"/>
      <c r="H704" s="4"/>
      <c r="I704" s="1"/>
      <c r="J704" s="4"/>
      <c r="K704" s="4"/>
      <c r="L704" s="4"/>
      <c r="M704" s="4"/>
      <c r="N704" s="4"/>
      <c r="O704" s="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3">
      <c r="A705" s="1"/>
      <c r="B705" s="2"/>
      <c r="C705" s="2"/>
      <c r="D705" s="2"/>
      <c r="E705" s="5"/>
      <c r="F705" s="2"/>
      <c r="G705" s="1"/>
      <c r="H705" s="4"/>
      <c r="I705" s="1"/>
      <c r="J705" s="4"/>
      <c r="K705" s="4"/>
      <c r="L705" s="4"/>
      <c r="M705" s="4"/>
      <c r="N705" s="4"/>
      <c r="O705" s="4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3">
      <c r="A706" s="1"/>
      <c r="B706" s="2"/>
      <c r="C706" s="2"/>
      <c r="D706" s="2"/>
      <c r="E706" s="5"/>
      <c r="F706" s="2"/>
      <c r="G706" s="1"/>
      <c r="H706" s="4"/>
      <c r="I706" s="1"/>
      <c r="J706" s="4"/>
      <c r="K706" s="4"/>
      <c r="L706" s="4"/>
      <c r="M706" s="4"/>
      <c r="N706" s="4"/>
      <c r="O706" s="4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3">
      <c r="A707" s="1"/>
      <c r="B707" s="2"/>
      <c r="C707" s="2"/>
      <c r="D707" s="2"/>
      <c r="E707" s="5"/>
      <c r="F707" s="2"/>
      <c r="G707" s="1"/>
      <c r="H707" s="4"/>
      <c r="I707" s="1"/>
      <c r="J707" s="4"/>
      <c r="K707" s="4"/>
      <c r="L707" s="4"/>
      <c r="M707" s="4"/>
      <c r="N707" s="4"/>
      <c r="O707" s="4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3">
      <c r="A708" s="1"/>
      <c r="B708" s="2"/>
      <c r="C708" s="2"/>
      <c r="D708" s="2"/>
      <c r="E708" s="5"/>
      <c r="F708" s="2"/>
      <c r="G708" s="1"/>
      <c r="H708" s="4"/>
      <c r="I708" s="1"/>
      <c r="J708" s="4"/>
      <c r="K708" s="4"/>
      <c r="L708" s="4"/>
      <c r="M708" s="4"/>
      <c r="N708" s="4"/>
      <c r="O708" s="4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3">
      <c r="A709" s="1"/>
      <c r="B709" s="2"/>
      <c r="C709" s="2"/>
      <c r="D709" s="2"/>
      <c r="E709" s="5"/>
      <c r="F709" s="2"/>
      <c r="G709" s="1"/>
      <c r="H709" s="4"/>
      <c r="I709" s="1"/>
      <c r="J709" s="4"/>
      <c r="K709" s="4"/>
      <c r="L709" s="4"/>
      <c r="M709" s="4"/>
      <c r="N709" s="4"/>
      <c r="O709" s="4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3">
      <c r="A710" s="1"/>
      <c r="B710" s="2"/>
      <c r="C710" s="2"/>
      <c r="D710" s="2"/>
      <c r="E710" s="5"/>
      <c r="F710" s="2"/>
      <c r="G710" s="1"/>
      <c r="H710" s="4"/>
      <c r="I710" s="1"/>
      <c r="J710" s="4"/>
      <c r="K710" s="4"/>
      <c r="L710" s="4"/>
      <c r="M710" s="4"/>
      <c r="N710" s="4"/>
      <c r="O710" s="4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3">
      <c r="A711" s="1"/>
      <c r="B711" s="2"/>
      <c r="C711" s="2"/>
      <c r="D711" s="2"/>
      <c r="E711" s="5"/>
      <c r="F711" s="2"/>
      <c r="G711" s="1"/>
      <c r="H711" s="4"/>
      <c r="I711" s="1"/>
      <c r="J711" s="4"/>
      <c r="K711" s="4"/>
      <c r="L711" s="4"/>
      <c r="M711" s="4"/>
      <c r="N711" s="4"/>
      <c r="O711" s="4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3">
      <c r="A712" s="1"/>
      <c r="B712" s="2"/>
      <c r="C712" s="2"/>
      <c r="D712" s="2"/>
      <c r="E712" s="5"/>
      <c r="F712" s="2"/>
      <c r="G712" s="1"/>
      <c r="H712" s="4"/>
      <c r="I712" s="1"/>
      <c r="J712" s="4"/>
      <c r="K712" s="4"/>
      <c r="L712" s="4"/>
      <c r="M712" s="4"/>
      <c r="N712" s="4"/>
      <c r="O712" s="4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3">
      <c r="A713" s="1"/>
      <c r="B713" s="2"/>
      <c r="C713" s="2"/>
      <c r="D713" s="2"/>
      <c r="E713" s="5"/>
      <c r="F713" s="2"/>
      <c r="G713" s="1"/>
      <c r="H713" s="4"/>
      <c r="I713" s="1"/>
      <c r="J713" s="4"/>
      <c r="K713" s="4"/>
      <c r="L713" s="4"/>
      <c r="M713" s="4"/>
      <c r="N713" s="4"/>
      <c r="O713" s="4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3">
      <c r="A714" s="1"/>
      <c r="B714" s="2"/>
      <c r="C714" s="2"/>
      <c r="D714" s="2"/>
      <c r="E714" s="5"/>
      <c r="F714" s="2"/>
      <c r="G714" s="1"/>
      <c r="H714" s="4"/>
      <c r="I714" s="1"/>
      <c r="J714" s="4"/>
      <c r="K714" s="4"/>
      <c r="L714" s="4"/>
      <c r="M714" s="4"/>
      <c r="N714" s="4"/>
      <c r="O714" s="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3">
      <c r="A715" s="1"/>
      <c r="B715" s="2"/>
      <c r="C715" s="2"/>
      <c r="D715" s="2"/>
      <c r="E715" s="5"/>
      <c r="F715" s="2"/>
      <c r="G715" s="1"/>
      <c r="H715" s="4"/>
      <c r="I715" s="1"/>
      <c r="J715" s="4"/>
      <c r="K715" s="4"/>
      <c r="L715" s="4"/>
      <c r="M715" s="4"/>
      <c r="N715" s="4"/>
      <c r="O715" s="4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3">
      <c r="A716" s="1"/>
      <c r="B716" s="2"/>
      <c r="C716" s="2"/>
      <c r="D716" s="2"/>
      <c r="E716" s="5"/>
      <c r="F716" s="2"/>
      <c r="G716" s="1"/>
      <c r="H716" s="4"/>
      <c r="I716" s="1"/>
      <c r="J716" s="4"/>
      <c r="K716" s="4"/>
      <c r="L716" s="4"/>
      <c r="M716" s="4"/>
      <c r="N716" s="4"/>
      <c r="O716" s="4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3">
      <c r="A717" s="1"/>
      <c r="B717" s="2"/>
      <c r="C717" s="2"/>
      <c r="D717" s="2"/>
      <c r="E717" s="5"/>
      <c r="F717" s="2"/>
      <c r="G717" s="1"/>
      <c r="H717" s="4"/>
      <c r="I717" s="1"/>
      <c r="J717" s="4"/>
      <c r="K717" s="4"/>
      <c r="L717" s="4"/>
      <c r="M717" s="4"/>
      <c r="N717" s="4"/>
      <c r="O717" s="4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3">
      <c r="A718" s="1"/>
      <c r="B718" s="2"/>
      <c r="C718" s="2"/>
      <c r="D718" s="2"/>
      <c r="E718" s="5"/>
      <c r="F718" s="2"/>
      <c r="G718" s="1"/>
      <c r="H718" s="4"/>
      <c r="I718" s="1"/>
      <c r="J718" s="4"/>
      <c r="K718" s="4"/>
      <c r="L718" s="4"/>
      <c r="M718" s="4"/>
      <c r="N718" s="4"/>
      <c r="O718" s="4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3">
      <c r="A719" s="1"/>
      <c r="B719" s="2"/>
      <c r="C719" s="2"/>
      <c r="D719" s="2"/>
      <c r="E719" s="5"/>
      <c r="F719" s="2"/>
      <c r="G719" s="1"/>
      <c r="H719" s="4"/>
      <c r="I719" s="1"/>
      <c r="J719" s="4"/>
      <c r="K719" s="4"/>
      <c r="L719" s="4"/>
      <c r="M719" s="4"/>
      <c r="N719" s="4"/>
      <c r="O719" s="4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3">
      <c r="A720" s="1"/>
      <c r="B720" s="2"/>
      <c r="C720" s="2"/>
      <c r="D720" s="2"/>
      <c r="E720" s="5"/>
      <c r="F720" s="2"/>
      <c r="G720" s="1"/>
      <c r="H720" s="4"/>
      <c r="I720" s="1"/>
      <c r="J720" s="4"/>
      <c r="K720" s="4"/>
      <c r="L720" s="4"/>
      <c r="M720" s="4"/>
      <c r="N720" s="4"/>
      <c r="O720" s="4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3">
      <c r="A721" s="1"/>
      <c r="B721" s="2"/>
      <c r="C721" s="2"/>
      <c r="D721" s="2"/>
      <c r="E721" s="5"/>
      <c r="F721" s="2"/>
      <c r="G721" s="1"/>
      <c r="H721" s="4"/>
      <c r="I721" s="1"/>
      <c r="J721" s="4"/>
      <c r="K721" s="4"/>
      <c r="L721" s="4"/>
      <c r="M721" s="4"/>
      <c r="N721" s="4"/>
      <c r="O721" s="4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3">
      <c r="A722" s="1"/>
      <c r="B722" s="2"/>
      <c r="C722" s="2"/>
      <c r="D722" s="2"/>
      <c r="E722" s="5"/>
      <c r="F722" s="2"/>
      <c r="G722" s="1"/>
      <c r="H722" s="4"/>
      <c r="I722" s="1"/>
      <c r="J722" s="4"/>
      <c r="K722" s="4"/>
      <c r="L722" s="4"/>
      <c r="M722" s="4"/>
      <c r="N722" s="4"/>
      <c r="O722" s="4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3">
      <c r="A723" s="1"/>
      <c r="B723" s="2"/>
      <c r="C723" s="2"/>
      <c r="D723" s="2"/>
      <c r="E723" s="5"/>
      <c r="F723" s="2"/>
      <c r="G723" s="1"/>
      <c r="H723" s="4"/>
      <c r="I723" s="1"/>
      <c r="J723" s="4"/>
      <c r="K723" s="4"/>
      <c r="L723" s="4"/>
      <c r="M723" s="4"/>
      <c r="N723" s="4"/>
      <c r="O723" s="4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3">
      <c r="A724" s="1"/>
      <c r="B724" s="2"/>
      <c r="C724" s="2"/>
      <c r="D724" s="2"/>
      <c r="E724" s="5"/>
      <c r="F724" s="2"/>
      <c r="G724" s="1"/>
      <c r="H724" s="4"/>
      <c r="I724" s="1"/>
      <c r="J724" s="4"/>
      <c r="K724" s="4"/>
      <c r="L724" s="4"/>
      <c r="M724" s="4"/>
      <c r="N724" s="4"/>
      <c r="O724" s="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3">
      <c r="A725" s="1"/>
      <c r="B725" s="2"/>
      <c r="C725" s="2"/>
      <c r="D725" s="2"/>
      <c r="E725" s="5"/>
      <c r="F725" s="2"/>
      <c r="G725" s="1"/>
      <c r="H725" s="4"/>
      <c r="I725" s="1"/>
      <c r="J725" s="4"/>
      <c r="K725" s="4"/>
      <c r="L725" s="4"/>
      <c r="M725" s="4"/>
      <c r="N725" s="4"/>
      <c r="O725" s="4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3">
      <c r="A726" s="1"/>
      <c r="B726" s="2"/>
      <c r="C726" s="2"/>
      <c r="D726" s="2"/>
      <c r="E726" s="5"/>
      <c r="F726" s="2"/>
      <c r="G726" s="1"/>
      <c r="H726" s="4"/>
      <c r="I726" s="1"/>
      <c r="J726" s="4"/>
      <c r="K726" s="4"/>
      <c r="L726" s="4"/>
      <c r="M726" s="4"/>
      <c r="N726" s="4"/>
      <c r="O726" s="4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3">
      <c r="A727" s="1"/>
      <c r="B727" s="2"/>
      <c r="C727" s="2"/>
      <c r="D727" s="2"/>
      <c r="E727" s="5"/>
      <c r="F727" s="2"/>
      <c r="G727" s="1"/>
      <c r="H727" s="4"/>
      <c r="I727" s="1"/>
      <c r="J727" s="4"/>
      <c r="K727" s="4"/>
      <c r="L727" s="4"/>
      <c r="M727" s="4"/>
      <c r="N727" s="4"/>
      <c r="O727" s="4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3">
      <c r="A728" s="1"/>
      <c r="B728" s="2"/>
      <c r="C728" s="2"/>
      <c r="D728" s="2"/>
      <c r="E728" s="5"/>
      <c r="F728" s="2"/>
      <c r="G728" s="1"/>
      <c r="H728" s="4"/>
      <c r="I728" s="1"/>
      <c r="J728" s="4"/>
      <c r="K728" s="4"/>
      <c r="L728" s="4"/>
      <c r="M728" s="4"/>
      <c r="N728" s="4"/>
      <c r="O728" s="4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3">
      <c r="A729" s="1"/>
      <c r="B729" s="2"/>
      <c r="C729" s="2"/>
      <c r="D729" s="2"/>
      <c r="E729" s="5"/>
      <c r="F729" s="2"/>
      <c r="G729" s="1"/>
      <c r="H729" s="4"/>
      <c r="I729" s="1"/>
      <c r="J729" s="4"/>
      <c r="K729" s="4"/>
      <c r="L729" s="4"/>
      <c r="M729" s="4"/>
      <c r="N729" s="4"/>
      <c r="O729" s="4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3">
      <c r="A730" s="1"/>
      <c r="B730" s="2"/>
      <c r="C730" s="2"/>
      <c r="D730" s="2"/>
      <c r="E730" s="5"/>
      <c r="F730" s="2"/>
      <c r="G730" s="1"/>
      <c r="H730" s="4"/>
      <c r="I730" s="1"/>
      <c r="J730" s="4"/>
      <c r="K730" s="4"/>
      <c r="L730" s="4"/>
      <c r="M730" s="4"/>
      <c r="N730" s="4"/>
      <c r="O730" s="4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3">
      <c r="A731" s="1"/>
      <c r="B731" s="2"/>
      <c r="C731" s="2"/>
      <c r="D731" s="2"/>
      <c r="E731" s="5"/>
      <c r="F731" s="2"/>
      <c r="G731" s="1"/>
      <c r="H731" s="4"/>
      <c r="I731" s="1"/>
      <c r="J731" s="4"/>
      <c r="K731" s="4"/>
      <c r="L731" s="4"/>
      <c r="M731" s="4"/>
      <c r="N731" s="4"/>
      <c r="O731" s="4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3">
      <c r="A732" s="1"/>
      <c r="B732" s="2"/>
      <c r="C732" s="2"/>
      <c r="D732" s="2"/>
      <c r="E732" s="5"/>
      <c r="F732" s="2"/>
      <c r="G732" s="1"/>
      <c r="H732" s="4"/>
      <c r="I732" s="1"/>
      <c r="J732" s="4"/>
      <c r="K732" s="4"/>
      <c r="L732" s="4"/>
      <c r="M732" s="4"/>
      <c r="N732" s="4"/>
      <c r="O732" s="4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3">
      <c r="A733" s="1"/>
      <c r="B733" s="2"/>
      <c r="C733" s="2"/>
      <c r="D733" s="2"/>
      <c r="E733" s="5"/>
      <c r="F733" s="2"/>
      <c r="G733" s="1"/>
      <c r="H733" s="4"/>
      <c r="I733" s="1"/>
      <c r="J733" s="4"/>
      <c r="K733" s="4"/>
      <c r="L733" s="4"/>
      <c r="M733" s="4"/>
      <c r="N733" s="4"/>
      <c r="O733" s="4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3">
      <c r="A734" s="1"/>
      <c r="B734" s="2"/>
      <c r="C734" s="2"/>
      <c r="D734" s="2"/>
      <c r="E734" s="5"/>
      <c r="F734" s="2"/>
      <c r="G734" s="1"/>
      <c r="H734" s="4"/>
      <c r="I734" s="1"/>
      <c r="J734" s="4"/>
      <c r="K734" s="4"/>
      <c r="L734" s="4"/>
      <c r="M734" s="4"/>
      <c r="N734" s="4"/>
      <c r="O734" s="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3">
      <c r="A735" s="1"/>
      <c r="B735" s="2"/>
      <c r="C735" s="2"/>
      <c r="D735" s="2"/>
      <c r="E735" s="5"/>
      <c r="F735" s="2"/>
      <c r="G735" s="1"/>
      <c r="H735" s="4"/>
      <c r="I735" s="1"/>
      <c r="J735" s="4"/>
      <c r="K735" s="4"/>
      <c r="L735" s="4"/>
      <c r="M735" s="4"/>
      <c r="N735" s="4"/>
      <c r="O735" s="4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3">
      <c r="A736" s="1"/>
      <c r="B736" s="2"/>
      <c r="C736" s="2"/>
      <c r="D736" s="2"/>
      <c r="E736" s="5"/>
      <c r="F736" s="2"/>
      <c r="G736" s="1"/>
      <c r="H736" s="4"/>
      <c r="I736" s="1"/>
      <c r="J736" s="4"/>
      <c r="K736" s="4"/>
      <c r="L736" s="4"/>
      <c r="M736" s="4"/>
      <c r="N736" s="4"/>
      <c r="O736" s="4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3">
      <c r="A737" s="1"/>
      <c r="B737" s="2"/>
      <c r="C737" s="2"/>
      <c r="D737" s="2"/>
      <c r="E737" s="5"/>
      <c r="F737" s="2"/>
      <c r="G737" s="1"/>
      <c r="H737" s="4"/>
      <c r="I737" s="1"/>
      <c r="J737" s="4"/>
      <c r="K737" s="4"/>
      <c r="L737" s="4"/>
      <c r="M737" s="4"/>
      <c r="N737" s="4"/>
      <c r="O737" s="4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3">
      <c r="A738" s="1"/>
      <c r="B738" s="2"/>
      <c r="C738" s="2"/>
      <c r="D738" s="2"/>
      <c r="E738" s="5"/>
      <c r="F738" s="2"/>
      <c r="G738" s="1"/>
      <c r="H738" s="4"/>
      <c r="I738" s="1"/>
      <c r="J738" s="4"/>
      <c r="K738" s="4"/>
      <c r="L738" s="4"/>
      <c r="M738" s="4"/>
      <c r="N738" s="4"/>
      <c r="O738" s="4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3">
      <c r="A739" s="1"/>
      <c r="B739" s="2"/>
      <c r="C739" s="2"/>
      <c r="D739" s="2"/>
      <c r="E739" s="5"/>
      <c r="F739" s="2"/>
      <c r="G739" s="1"/>
      <c r="H739" s="4"/>
      <c r="I739" s="1"/>
      <c r="J739" s="4"/>
      <c r="K739" s="4"/>
      <c r="L739" s="4"/>
      <c r="M739" s="4"/>
      <c r="N739" s="4"/>
      <c r="O739" s="4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3">
      <c r="A740" s="1"/>
      <c r="B740" s="2"/>
      <c r="C740" s="2"/>
      <c r="D740" s="2"/>
      <c r="E740" s="5"/>
      <c r="F740" s="2"/>
      <c r="G740" s="1"/>
      <c r="H740" s="4"/>
      <c r="I740" s="1"/>
      <c r="J740" s="4"/>
      <c r="K740" s="4"/>
      <c r="L740" s="4"/>
      <c r="M740" s="4"/>
      <c r="N740" s="4"/>
      <c r="O740" s="4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3">
      <c r="A741" s="1"/>
      <c r="B741" s="2"/>
      <c r="C741" s="2"/>
      <c r="D741" s="2"/>
      <c r="E741" s="5"/>
      <c r="F741" s="2"/>
      <c r="G741" s="1"/>
      <c r="H741" s="4"/>
      <c r="I741" s="1"/>
      <c r="J741" s="4"/>
      <c r="K741" s="4"/>
      <c r="L741" s="4"/>
      <c r="M741" s="4"/>
      <c r="N741" s="4"/>
      <c r="O741" s="4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3">
      <c r="A742" s="1"/>
      <c r="B742" s="2"/>
      <c r="C742" s="2"/>
      <c r="D742" s="2"/>
      <c r="E742" s="5"/>
      <c r="F742" s="2"/>
      <c r="G742" s="1"/>
      <c r="H742" s="4"/>
      <c r="I742" s="1"/>
      <c r="J742" s="4"/>
      <c r="K742" s="4"/>
      <c r="L742" s="4"/>
      <c r="M742" s="4"/>
      <c r="N742" s="4"/>
      <c r="O742" s="4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3">
      <c r="A743" s="1"/>
      <c r="B743" s="2"/>
      <c r="C743" s="2"/>
      <c r="D743" s="2"/>
      <c r="E743" s="5"/>
      <c r="F743" s="2"/>
      <c r="G743" s="1"/>
      <c r="H743" s="4"/>
      <c r="I743" s="1"/>
      <c r="J743" s="4"/>
      <c r="K743" s="4"/>
      <c r="L743" s="4"/>
      <c r="M743" s="4"/>
      <c r="N743" s="4"/>
      <c r="O743" s="4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3">
      <c r="A744" s="1"/>
      <c r="B744" s="2"/>
      <c r="C744" s="2"/>
      <c r="D744" s="2"/>
      <c r="E744" s="5"/>
      <c r="F744" s="2"/>
      <c r="G744" s="1"/>
      <c r="H744" s="4"/>
      <c r="I744" s="1"/>
      <c r="J744" s="4"/>
      <c r="K744" s="4"/>
      <c r="L744" s="4"/>
      <c r="M744" s="4"/>
      <c r="N744" s="4"/>
      <c r="O744" s="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3">
      <c r="A745" s="1"/>
      <c r="B745" s="2"/>
      <c r="C745" s="2"/>
      <c r="D745" s="2"/>
      <c r="E745" s="5"/>
      <c r="F745" s="2"/>
      <c r="G745" s="1"/>
      <c r="H745" s="4"/>
      <c r="I745" s="1"/>
      <c r="J745" s="4"/>
      <c r="K745" s="4"/>
      <c r="L745" s="4"/>
      <c r="M745" s="4"/>
      <c r="N745" s="4"/>
      <c r="O745" s="4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3">
      <c r="A746" s="1"/>
      <c r="B746" s="2"/>
      <c r="C746" s="2"/>
      <c r="D746" s="2"/>
      <c r="E746" s="5"/>
      <c r="F746" s="2"/>
      <c r="G746" s="1"/>
      <c r="H746" s="4"/>
      <c r="I746" s="1"/>
      <c r="J746" s="4"/>
      <c r="K746" s="4"/>
      <c r="L746" s="4"/>
      <c r="M746" s="4"/>
      <c r="N746" s="4"/>
      <c r="O746" s="4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3">
      <c r="A747" s="1"/>
      <c r="B747" s="2"/>
      <c r="C747" s="2"/>
      <c r="D747" s="2"/>
      <c r="E747" s="5"/>
      <c r="F747" s="2"/>
      <c r="G747" s="1"/>
      <c r="H747" s="4"/>
      <c r="I747" s="1"/>
      <c r="J747" s="4"/>
      <c r="K747" s="4"/>
      <c r="L747" s="4"/>
      <c r="M747" s="4"/>
      <c r="N747" s="4"/>
      <c r="O747" s="4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3">
      <c r="A748" s="1"/>
      <c r="B748" s="2"/>
      <c r="C748" s="2"/>
      <c r="D748" s="2"/>
      <c r="E748" s="5"/>
      <c r="F748" s="2"/>
      <c r="G748" s="1"/>
      <c r="H748" s="4"/>
      <c r="I748" s="1"/>
      <c r="J748" s="4"/>
      <c r="K748" s="4"/>
      <c r="L748" s="4"/>
      <c r="M748" s="4"/>
      <c r="N748" s="4"/>
      <c r="O748" s="4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3">
      <c r="A749" s="1"/>
      <c r="B749" s="2"/>
      <c r="C749" s="2"/>
      <c r="D749" s="2"/>
      <c r="E749" s="5"/>
      <c r="F749" s="2"/>
      <c r="G749" s="1"/>
      <c r="H749" s="4"/>
      <c r="I749" s="1"/>
      <c r="J749" s="4"/>
      <c r="K749" s="4"/>
      <c r="L749" s="4"/>
      <c r="M749" s="4"/>
      <c r="N749" s="4"/>
      <c r="O749" s="4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3">
      <c r="A750" s="1"/>
      <c r="B750" s="2"/>
      <c r="C750" s="2"/>
      <c r="D750" s="2"/>
      <c r="E750" s="5"/>
      <c r="F750" s="2"/>
      <c r="G750" s="1"/>
      <c r="H750" s="4"/>
      <c r="I750" s="1"/>
      <c r="J750" s="4"/>
      <c r="K750" s="4"/>
      <c r="L750" s="4"/>
      <c r="M750" s="4"/>
      <c r="N750" s="4"/>
      <c r="O750" s="4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3">
      <c r="A751" s="1"/>
      <c r="B751" s="2"/>
      <c r="C751" s="2"/>
      <c r="D751" s="2"/>
      <c r="E751" s="5"/>
      <c r="F751" s="2"/>
      <c r="G751" s="1"/>
      <c r="H751" s="4"/>
      <c r="I751" s="1"/>
      <c r="J751" s="4"/>
      <c r="K751" s="4"/>
      <c r="L751" s="4"/>
      <c r="M751" s="4"/>
      <c r="N751" s="4"/>
      <c r="O751" s="4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3">
      <c r="A752" s="1"/>
      <c r="B752" s="2"/>
      <c r="C752" s="2"/>
      <c r="D752" s="2"/>
      <c r="E752" s="5"/>
      <c r="F752" s="2"/>
      <c r="G752" s="1"/>
      <c r="H752" s="4"/>
      <c r="I752" s="1"/>
      <c r="J752" s="4"/>
      <c r="K752" s="4"/>
      <c r="L752" s="4"/>
      <c r="M752" s="4"/>
      <c r="N752" s="4"/>
      <c r="O752" s="4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3">
      <c r="A753" s="1"/>
      <c r="B753" s="2"/>
      <c r="C753" s="2"/>
      <c r="D753" s="2"/>
      <c r="E753" s="5"/>
      <c r="F753" s="2"/>
      <c r="G753" s="1"/>
      <c r="H753" s="4"/>
      <c r="I753" s="1"/>
      <c r="J753" s="4"/>
      <c r="K753" s="4"/>
      <c r="L753" s="4"/>
      <c r="M753" s="4"/>
      <c r="N753" s="4"/>
      <c r="O753" s="4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3">
      <c r="A754" s="1"/>
      <c r="B754" s="2"/>
      <c r="C754" s="2"/>
      <c r="D754" s="2"/>
      <c r="E754" s="5"/>
      <c r="F754" s="2"/>
      <c r="G754" s="1"/>
      <c r="H754" s="4"/>
      <c r="I754" s="1"/>
      <c r="J754" s="4"/>
      <c r="K754" s="4"/>
      <c r="L754" s="4"/>
      <c r="M754" s="4"/>
      <c r="N754" s="4"/>
      <c r="O754" s="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3">
      <c r="A755" s="1"/>
      <c r="B755" s="2"/>
      <c r="C755" s="2"/>
      <c r="D755" s="2"/>
      <c r="E755" s="5"/>
      <c r="F755" s="2"/>
      <c r="G755" s="1"/>
      <c r="H755" s="4"/>
      <c r="I755" s="1"/>
      <c r="J755" s="4"/>
      <c r="K755" s="4"/>
      <c r="L755" s="4"/>
      <c r="M755" s="4"/>
      <c r="N755" s="4"/>
      <c r="O755" s="4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3">
      <c r="A756" s="1"/>
      <c r="B756" s="2"/>
      <c r="C756" s="2"/>
      <c r="D756" s="2"/>
      <c r="E756" s="5"/>
      <c r="F756" s="2"/>
      <c r="G756" s="1"/>
      <c r="H756" s="4"/>
      <c r="I756" s="1"/>
      <c r="J756" s="4"/>
      <c r="K756" s="4"/>
      <c r="L756" s="4"/>
      <c r="M756" s="4"/>
      <c r="N756" s="4"/>
      <c r="O756" s="4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3">
      <c r="A757" s="1"/>
      <c r="B757" s="2"/>
      <c r="C757" s="2"/>
      <c r="D757" s="2"/>
      <c r="E757" s="5"/>
      <c r="F757" s="2"/>
      <c r="G757" s="1"/>
      <c r="H757" s="4"/>
      <c r="I757" s="1"/>
      <c r="J757" s="4"/>
      <c r="K757" s="4"/>
      <c r="L757" s="4"/>
      <c r="M757" s="4"/>
      <c r="N757" s="4"/>
      <c r="O757" s="4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3">
      <c r="A758" s="1"/>
      <c r="B758" s="2"/>
      <c r="C758" s="2"/>
      <c r="D758" s="2"/>
      <c r="E758" s="5"/>
      <c r="F758" s="2"/>
      <c r="G758" s="1"/>
      <c r="H758" s="4"/>
      <c r="I758" s="1"/>
      <c r="J758" s="4"/>
      <c r="K758" s="4"/>
      <c r="L758" s="4"/>
      <c r="M758" s="4"/>
      <c r="N758" s="4"/>
      <c r="O758" s="4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3">
      <c r="A759" s="1"/>
      <c r="B759" s="2"/>
      <c r="C759" s="2"/>
      <c r="D759" s="2"/>
      <c r="E759" s="5"/>
      <c r="F759" s="2"/>
      <c r="G759" s="1"/>
      <c r="H759" s="4"/>
      <c r="I759" s="1"/>
      <c r="J759" s="4"/>
      <c r="K759" s="4"/>
      <c r="L759" s="4"/>
      <c r="M759" s="4"/>
      <c r="N759" s="4"/>
      <c r="O759" s="4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3">
      <c r="A760" s="1"/>
      <c r="B760" s="2"/>
      <c r="C760" s="2"/>
      <c r="D760" s="2"/>
      <c r="E760" s="5"/>
      <c r="F760" s="2"/>
      <c r="G760" s="1"/>
      <c r="H760" s="4"/>
      <c r="I760" s="1"/>
      <c r="J760" s="4"/>
      <c r="K760" s="4"/>
      <c r="L760" s="4"/>
      <c r="M760" s="4"/>
      <c r="N760" s="4"/>
      <c r="O760" s="4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3">
      <c r="A761" s="1"/>
      <c r="B761" s="2"/>
      <c r="C761" s="2"/>
      <c r="D761" s="2"/>
      <c r="E761" s="5"/>
      <c r="F761" s="2"/>
      <c r="G761" s="1"/>
      <c r="H761" s="4"/>
      <c r="I761" s="1"/>
      <c r="J761" s="4"/>
      <c r="K761" s="4"/>
      <c r="L761" s="4"/>
      <c r="M761" s="4"/>
      <c r="N761" s="4"/>
      <c r="O761" s="4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3">
      <c r="A762" s="1"/>
      <c r="B762" s="2"/>
      <c r="C762" s="2"/>
      <c r="D762" s="2"/>
      <c r="E762" s="5"/>
      <c r="F762" s="2"/>
      <c r="G762" s="1"/>
      <c r="H762" s="4"/>
      <c r="I762" s="1"/>
      <c r="J762" s="4"/>
      <c r="K762" s="4"/>
      <c r="L762" s="4"/>
      <c r="M762" s="4"/>
      <c r="N762" s="4"/>
      <c r="O762" s="4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3">
      <c r="A763" s="1"/>
      <c r="B763" s="2"/>
      <c r="C763" s="2"/>
      <c r="D763" s="2"/>
      <c r="E763" s="5"/>
      <c r="F763" s="2"/>
      <c r="G763" s="1"/>
      <c r="H763" s="4"/>
      <c r="I763" s="1"/>
      <c r="J763" s="4"/>
      <c r="K763" s="4"/>
      <c r="L763" s="4"/>
      <c r="M763" s="4"/>
      <c r="N763" s="4"/>
      <c r="O763" s="4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3">
      <c r="A764" s="1"/>
      <c r="B764" s="2"/>
      <c r="C764" s="2"/>
      <c r="D764" s="2"/>
      <c r="E764" s="5"/>
      <c r="F764" s="2"/>
      <c r="G764" s="1"/>
      <c r="H764" s="4"/>
      <c r="I764" s="1"/>
      <c r="J764" s="4"/>
      <c r="K764" s="4"/>
      <c r="L764" s="4"/>
      <c r="M764" s="4"/>
      <c r="N764" s="4"/>
      <c r="O764" s="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3">
      <c r="A765" s="1"/>
      <c r="B765" s="2"/>
      <c r="C765" s="2"/>
      <c r="D765" s="2"/>
      <c r="E765" s="5"/>
      <c r="F765" s="2"/>
      <c r="G765" s="1"/>
      <c r="H765" s="4"/>
      <c r="I765" s="1"/>
      <c r="J765" s="4"/>
      <c r="K765" s="4"/>
      <c r="L765" s="4"/>
      <c r="M765" s="4"/>
      <c r="N765" s="4"/>
      <c r="O765" s="4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3">
      <c r="A766" s="1"/>
      <c r="B766" s="2"/>
      <c r="C766" s="2"/>
      <c r="D766" s="2"/>
      <c r="E766" s="5"/>
      <c r="F766" s="2"/>
      <c r="G766" s="1"/>
      <c r="H766" s="4"/>
      <c r="I766" s="1"/>
      <c r="J766" s="4"/>
      <c r="K766" s="4"/>
      <c r="L766" s="4"/>
      <c r="M766" s="4"/>
      <c r="N766" s="4"/>
      <c r="O766" s="4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3">
      <c r="A767" s="1"/>
      <c r="B767" s="2"/>
      <c r="C767" s="2"/>
      <c r="D767" s="2"/>
      <c r="E767" s="5"/>
      <c r="F767" s="2"/>
      <c r="G767" s="1"/>
      <c r="H767" s="4"/>
      <c r="I767" s="1"/>
      <c r="J767" s="4"/>
      <c r="K767" s="4"/>
      <c r="L767" s="4"/>
      <c r="M767" s="4"/>
      <c r="N767" s="4"/>
      <c r="O767" s="4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3">
      <c r="A768" s="1"/>
      <c r="B768" s="2"/>
      <c r="C768" s="2"/>
      <c r="D768" s="2"/>
      <c r="E768" s="5"/>
      <c r="F768" s="2"/>
      <c r="G768" s="1"/>
      <c r="H768" s="4"/>
      <c r="I768" s="1"/>
      <c r="J768" s="4"/>
      <c r="K768" s="4"/>
      <c r="L768" s="4"/>
      <c r="M768" s="4"/>
      <c r="N768" s="4"/>
      <c r="O768" s="4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3">
      <c r="A769" s="1"/>
      <c r="B769" s="2"/>
      <c r="C769" s="2"/>
      <c r="D769" s="2"/>
      <c r="E769" s="5"/>
      <c r="F769" s="2"/>
      <c r="G769" s="1"/>
      <c r="H769" s="4"/>
      <c r="I769" s="1"/>
      <c r="J769" s="4"/>
      <c r="K769" s="4"/>
      <c r="L769" s="4"/>
      <c r="M769" s="4"/>
      <c r="N769" s="4"/>
      <c r="O769" s="4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3">
      <c r="A770" s="1"/>
      <c r="B770" s="2"/>
      <c r="C770" s="2"/>
      <c r="D770" s="2"/>
      <c r="E770" s="5"/>
      <c r="F770" s="2"/>
      <c r="G770" s="1"/>
      <c r="H770" s="4"/>
      <c r="I770" s="1"/>
      <c r="J770" s="4"/>
      <c r="K770" s="4"/>
      <c r="L770" s="4"/>
      <c r="M770" s="4"/>
      <c r="N770" s="4"/>
      <c r="O770" s="4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3">
      <c r="A771" s="1"/>
      <c r="B771" s="2"/>
      <c r="C771" s="2"/>
      <c r="D771" s="2"/>
      <c r="E771" s="5"/>
      <c r="F771" s="2"/>
      <c r="G771" s="1"/>
      <c r="H771" s="4"/>
      <c r="I771" s="1"/>
      <c r="J771" s="4"/>
      <c r="K771" s="4"/>
      <c r="L771" s="4"/>
      <c r="M771" s="4"/>
      <c r="N771" s="4"/>
      <c r="O771" s="4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3">
      <c r="A772" s="1"/>
      <c r="B772" s="2"/>
      <c r="C772" s="2"/>
      <c r="D772" s="2"/>
      <c r="E772" s="5"/>
      <c r="F772" s="2"/>
      <c r="G772" s="1"/>
      <c r="H772" s="4"/>
      <c r="I772" s="1"/>
      <c r="J772" s="4"/>
      <c r="K772" s="4"/>
      <c r="L772" s="4"/>
      <c r="M772" s="4"/>
      <c r="N772" s="4"/>
      <c r="O772" s="4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3">
      <c r="A773" s="1"/>
      <c r="B773" s="2"/>
      <c r="C773" s="2"/>
      <c r="D773" s="2"/>
      <c r="E773" s="5"/>
      <c r="F773" s="2"/>
      <c r="G773" s="1"/>
      <c r="H773" s="4"/>
      <c r="I773" s="1"/>
      <c r="J773" s="4"/>
      <c r="K773" s="4"/>
      <c r="L773" s="4"/>
      <c r="M773" s="4"/>
      <c r="N773" s="4"/>
      <c r="O773" s="4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3">
      <c r="A774" s="1"/>
      <c r="B774" s="2"/>
      <c r="C774" s="2"/>
      <c r="D774" s="2"/>
      <c r="E774" s="5"/>
      <c r="F774" s="2"/>
      <c r="G774" s="1"/>
      <c r="H774" s="4"/>
      <c r="I774" s="1"/>
      <c r="J774" s="4"/>
      <c r="K774" s="4"/>
      <c r="L774" s="4"/>
      <c r="M774" s="4"/>
      <c r="N774" s="4"/>
      <c r="O774" s="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3">
      <c r="A775" s="1"/>
      <c r="B775" s="2"/>
      <c r="C775" s="2"/>
      <c r="D775" s="2"/>
      <c r="E775" s="5"/>
      <c r="F775" s="2"/>
      <c r="G775" s="1"/>
      <c r="H775" s="4"/>
      <c r="I775" s="1"/>
      <c r="J775" s="4"/>
      <c r="K775" s="4"/>
      <c r="L775" s="4"/>
      <c r="M775" s="4"/>
      <c r="N775" s="4"/>
      <c r="O775" s="4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3">
      <c r="A776" s="1"/>
      <c r="B776" s="2"/>
      <c r="C776" s="2"/>
      <c r="D776" s="2"/>
      <c r="E776" s="5"/>
      <c r="F776" s="2"/>
      <c r="G776" s="1"/>
      <c r="H776" s="4"/>
      <c r="I776" s="1"/>
      <c r="J776" s="4"/>
      <c r="K776" s="4"/>
      <c r="L776" s="4"/>
      <c r="M776" s="4"/>
      <c r="N776" s="4"/>
      <c r="O776" s="4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3">
      <c r="A777" s="1"/>
      <c r="B777" s="2"/>
      <c r="C777" s="2"/>
      <c r="D777" s="2"/>
      <c r="E777" s="5"/>
      <c r="F777" s="2"/>
      <c r="G777" s="1"/>
      <c r="H777" s="4"/>
      <c r="I777" s="1"/>
      <c r="J777" s="4"/>
      <c r="K777" s="4"/>
      <c r="L777" s="4"/>
      <c r="M777" s="4"/>
      <c r="N777" s="4"/>
      <c r="O777" s="4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3">
      <c r="A778" s="1"/>
      <c r="B778" s="2"/>
      <c r="C778" s="2"/>
      <c r="D778" s="2"/>
      <c r="E778" s="5"/>
      <c r="F778" s="2"/>
      <c r="G778" s="1"/>
      <c r="H778" s="4"/>
      <c r="I778" s="1"/>
      <c r="J778" s="4"/>
      <c r="K778" s="4"/>
      <c r="L778" s="4"/>
      <c r="M778" s="4"/>
      <c r="N778" s="4"/>
      <c r="O778" s="4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3">
      <c r="A779" s="1"/>
      <c r="B779" s="2"/>
      <c r="C779" s="2"/>
      <c r="D779" s="2"/>
      <c r="E779" s="5"/>
      <c r="F779" s="2"/>
      <c r="G779" s="1"/>
      <c r="H779" s="4"/>
      <c r="I779" s="1"/>
      <c r="J779" s="4"/>
      <c r="K779" s="4"/>
      <c r="L779" s="4"/>
      <c r="M779" s="4"/>
      <c r="N779" s="4"/>
      <c r="O779" s="4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3">
      <c r="A780" s="1"/>
      <c r="B780" s="2"/>
      <c r="C780" s="2"/>
      <c r="D780" s="2"/>
      <c r="E780" s="5"/>
      <c r="F780" s="2"/>
      <c r="G780" s="1"/>
      <c r="H780" s="4"/>
      <c r="I780" s="1"/>
      <c r="J780" s="4"/>
      <c r="K780" s="4"/>
      <c r="L780" s="4"/>
      <c r="M780" s="4"/>
      <c r="N780" s="4"/>
      <c r="O780" s="4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3">
      <c r="A781" s="1"/>
      <c r="B781" s="2"/>
      <c r="C781" s="2"/>
      <c r="D781" s="2"/>
      <c r="E781" s="5"/>
      <c r="F781" s="2"/>
      <c r="G781" s="1"/>
      <c r="H781" s="4"/>
      <c r="I781" s="1"/>
      <c r="J781" s="4"/>
      <c r="K781" s="4"/>
      <c r="L781" s="4"/>
      <c r="M781" s="4"/>
      <c r="N781" s="4"/>
      <c r="O781" s="4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3">
      <c r="A782" s="1"/>
      <c r="B782" s="2"/>
      <c r="C782" s="2"/>
      <c r="D782" s="2"/>
      <c r="E782" s="5"/>
      <c r="F782" s="2"/>
      <c r="G782" s="1"/>
      <c r="H782" s="4"/>
      <c r="I782" s="1"/>
      <c r="J782" s="4"/>
      <c r="K782" s="4"/>
      <c r="L782" s="4"/>
      <c r="M782" s="4"/>
      <c r="N782" s="4"/>
      <c r="O782" s="4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3">
      <c r="A783" s="1"/>
      <c r="B783" s="2"/>
      <c r="C783" s="2"/>
      <c r="D783" s="2"/>
      <c r="E783" s="5"/>
      <c r="F783" s="2"/>
      <c r="G783" s="1"/>
      <c r="H783" s="4"/>
      <c r="I783" s="1"/>
      <c r="J783" s="4"/>
      <c r="K783" s="4"/>
      <c r="L783" s="4"/>
      <c r="M783" s="4"/>
      <c r="N783" s="4"/>
      <c r="O783" s="4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3">
      <c r="A784" s="1"/>
      <c r="B784" s="2"/>
      <c r="C784" s="2"/>
      <c r="D784" s="2"/>
      <c r="E784" s="5"/>
      <c r="F784" s="2"/>
      <c r="G784" s="1"/>
      <c r="H784" s="4"/>
      <c r="I784" s="1"/>
      <c r="J784" s="4"/>
      <c r="K784" s="4"/>
      <c r="L784" s="4"/>
      <c r="M784" s="4"/>
      <c r="N784" s="4"/>
      <c r="O784" s="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3">
      <c r="A785" s="1"/>
      <c r="B785" s="2"/>
      <c r="C785" s="2"/>
      <c r="D785" s="2"/>
      <c r="E785" s="5"/>
      <c r="F785" s="2"/>
      <c r="G785" s="1"/>
      <c r="H785" s="4"/>
      <c r="I785" s="1"/>
      <c r="J785" s="4"/>
      <c r="K785" s="4"/>
      <c r="L785" s="4"/>
      <c r="M785" s="4"/>
      <c r="N785" s="4"/>
      <c r="O785" s="4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3">
      <c r="A786" s="1"/>
      <c r="B786" s="2"/>
      <c r="C786" s="2"/>
      <c r="D786" s="2"/>
      <c r="E786" s="5"/>
      <c r="F786" s="2"/>
      <c r="G786" s="1"/>
      <c r="H786" s="4"/>
      <c r="I786" s="1"/>
      <c r="J786" s="4"/>
      <c r="K786" s="4"/>
      <c r="L786" s="4"/>
      <c r="M786" s="4"/>
      <c r="N786" s="4"/>
      <c r="O786" s="4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3">
      <c r="A787" s="1"/>
      <c r="B787" s="2"/>
      <c r="C787" s="2"/>
      <c r="D787" s="2"/>
      <c r="E787" s="5"/>
      <c r="F787" s="2"/>
      <c r="G787" s="1"/>
      <c r="H787" s="4"/>
      <c r="I787" s="1"/>
      <c r="J787" s="4"/>
      <c r="K787" s="4"/>
      <c r="L787" s="4"/>
      <c r="M787" s="4"/>
      <c r="N787" s="4"/>
      <c r="O787" s="4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3">
      <c r="A788" s="1"/>
      <c r="B788" s="2"/>
      <c r="C788" s="2"/>
      <c r="D788" s="2"/>
      <c r="E788" s="5"/>
      <c r="F788" s="2"/>
      <c r="G788" s="1"/>
      <c r="H788" s="4"/>
      <c r="I788" s="1"/>
      <c r="J788" s="4"/>
      <c r="K788" s="4"/>
      <c r="L788" s="4"/>
      <c r="M788" s="4"/>
      <c r="N788" s="4"/>
      <c r="O788" s="4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3">
      <c r="A789" s="1"/>
      <c r="B789" s="2"/>
      <c r="C789" s="2"/>
      <c r="D789" s="2"/>
      <c r="E789" s="5"/>
      <c r="F789" s="2"/>
      <c r="G789" s="1"/>
      <c r="H789" s="4"/>
      <c r="I789" s="1"/>
      <c r="J789" s="4"/>
      <c r="K789" s="4"/>
      <c r="L789" s="4"/>
      <c r="M789" s="4"/>
      <c r="N789" s="4"/>
      <c r="O789" s="4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3">
      <c r="A790" s="1"/>
      <c r="B790" s="2"/>
      <c r="C790" s="2"/>
      <c r="D790" s="2"/>
      <c r="E790" s="5"/>
      <c r="F790" s="2"/>
      <c r="G790" s="1"/>
      <c r="H790" s="4"/>
      <c r="I790" s="1"/>
      <c r="J790" s="4"/>
      <c r="K790" s="4"/>
      <c r="L790" s="4"/>
      <c r="M790" s="4"/>
      <c r="N790" s="4"/>
      <c r="O790" s="4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3">
      <c r="A791" s="1"/>
      <c r="B791" s="2"/>
      <c r="C791" s="2"/>
      <c r="D791" s="2"/>
      <c r="E791" s="5"/>
      <c r="F791" s="2"/>
      <c r="G791" s="1"/>
      <c r="H791" s="4"/>
      <c r="I791" s="1"/>
      <c r="J791" s="4"/>
      <c r="K791" s="4"/>
      <c r="L791" s="4"/>
      <c r="M791" s="4"/>
      <c r="N791" s="4"/>
      <c r="O791" s="4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3">
      <c r="A792" s="1"/>
      <c r="B792" s="2"/>
      <c r="C792" s="2"/>
      <c r="D792" s="2"/>
      <c r="E792" s="5"/>
      <c r="F792" s="2"/>
      <c r="G792" s="1"/>
      <c r="H792" s="4"/>
      <c r="I792" s="1"/>
      <c r="J792" s="4"/>
      <c r="K792" s="4"/>
      <c r="L792" s="4"/>
      <c r="M792" s="4"/>
      <c r="N792" s="4"/>
      <c r="O792" s="4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3">
      <c r="A793" s="1"/>
      <c r="B793" s="2"/>
      <c r="C793" s="2"/>
      <c r="D793" s="2"/>
      <c r="E793" s="5"/>
      <c r="F793" s="2"/>
      <c r="G793" s="1"/>
      <c r="H793" s="4"/>
      <c r="I793" s="1"/>
      <c r="J793" s="4"/>
      <c r="K793" s="4"/>
      <c r="L793" s="4"/>
      <c r="M793" s="4"/>
      <c r="N793" s="4"/>
      <c r="O793" s="4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3">
      <c r="A794" s="1"/>
      <c r="B794" s="2"/>
      <c r="C794" s="2"/>
      <c r="D794" s="2"/>
      <c r="E794" s="5"/>
      <c r="F794" s="2"/>
      <c r="G794" s="1"/>
      <c r="H794" s="4"/>
      <c r="I794" s="1"/>
      <c r="J794" s="4"/>
      <c r="K794" s="4"/>
      <c r="L794" s="4"/>
      <c r="M794" s="4"/>
      <c r="N794" s="4"/>
      <c r="O794" s="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3">
      <c r="A795" s="1"/>
      <c r="B795" s="2"/>
      <c r="C795" s="2"/>
      <c r="D795" s="2"/>
      <c r="E795" s="5"/>
      <c r="F795" s="2"/>
      <c r="G795" s="1"/>
      <c r="H795" s="4"/>
      <c r="I795" s="1"/>
      <c r="J795" s="4"/>
      <c r="K795" s="4"/>
      <c r="L795" s="4"/>
      <c r="M795" s="4"/>
      <c r="N795" s="4"/>
      <c r="O795" s="4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3">
      <c r="A796" s="1"/>
      <c r="B796" s="2"/>
      <c r="C796" s="2"/>
      <c r="D796" s="2"/>
      <c r="E796" s="5"/>
      <c r="F796" s="2"/>
      <c r="G796" s="1"/>
      <c r="H796" s="4"/>
      <c r="I796" s="1"/>
      <c r="J796" s="4"/>
      <c r="K796" s="4"/>
      <c r="L796" s="4"/>
      <c r="M796" s="4"/>
      <c r="N796" s="4"/>
      <c r="O796" s="4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3">
      <c r="A797" s="1"/>
      <c r="B797" s="2"/>
      <c r="C797" s="2"/>
      <c r="D797" s="2"/>
      <c r="E797" s="5"/>
      <c r="F797" s="2"/>
      <c r="G797" s="1"/>
      <c r="H797" s="4"/>
      <c r="I797" s="1"/>
      <c r="J797" s="4"/>
      <c r="K797" s="4"/>
      <c r="L797" s="4"/>
      <c r="M797" s="4"/>
      <c r="N797" s="4"/>
      <c r="O797" s="4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3">
      <c r="A798" s="1"/>
      <c r="B798" s="2"/>
      <c r="C798" s="2"/>
      <c r="D798" s="2"/>
      <c r="E798" s="5"/>
      <c r="F798" s="2"/>
      <c r="G798" s="1"/>
      <c r="H798" s="4"/>
      <c r="I798" s="1"/>
      <c r="J798" s="4"/>
      <c r="K798" s="4"/>
      <c r="L798" s="4"/>
      <c r="M798" s="4"/>
      <c r="N798" s="4"/>
      <c r="O798" s="4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3">
      <c r="A799" s="1"/>
      <c r="B799" s="2"/>
      <c r="C799" s="2"/>
      <c r="D799" s="2"/>
      <c r="E799" s="5"/>
      <c r="F799" s="2"/>
      <c r="G799" s="1"/>
      <c r="H799" s="4"/>
      <c r="I799" s="1"/>
      <c r="J799" s="4"/>
      <c r="K799" s="4"/>
      <c r="L799" s="4"/>
      <c r="M799" s="4"/>
      <c r="N799" s="4"/>
      <c r="O799" s="4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3">
      <c r="A800" s="1"/>
      <c r="B800" s="2"/>
      <c r="C800" s="2"/>
      <c r="D800" s="2"/>
      <c r="E800" s="5"/>
      <c r="F800" s="2"/>
      <c r="G800" s="1"/>
      <c r="H800" s="4"/>
      <c r="I800" s="1"/>
      <c r="J800" s="4"/>
      <c r="K800" s="4"/>
      <c r="L800" s="4"/>
      <c r="M800" s="4"/>
      <c r="N800" s="4"/>
      <c r="O800" s="4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3">
      <c r="A801" s="1"/>
      <c r="B801" s="2"/>
      <c r="C801" s="2"/>
      <c r="D801" s="2"/>
      <c r="E801" s="5"/>
      <c r="F801" s="2"/>
      <c r="G801" s="1"/>
      <c r="H801" s="4"/>
      <c r="I801" s="1"/>
      <c r="J801" s="4"/>
      <c r="K801" s="4"/>
      <c r="L801" s="4"/>
      <c r="M801" s="4"/>
      <c r="N801" s="4"/>
      <c r="O801" s="4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3">
      <c r="A802" s="1"/>
      <c r="B802" s="2"/>
      <c r="C802" s="2"/>
      <c r="D802" s="2"/>
      <c r="E802" s="5"/>
      <c r="F802" s="2"/>
      <c r="G802" s="1"/>
      <c r="H802" s="4"/>
      <c r="I802" s="1"/>
      <c r="J802" s="4"/>
      <c r="K802" s="4"/>
      <c r="L802" s="4"/>
      <c r="M802" s="4"/>
      <c r="N802" s="4"/>
      <c r="O802" s="4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3">
      <c r="A803" s="1"/>
      <c r="B803" s="2"/>
      <c r="C803" s="2"/>
      <c r="D803" s="2"/>
      <c r="E803" s="5"/>
      <c r="F803" s="2"/>
      <c r="G803" s="1"/>
      <c r="H803" s="4"/>
      <c r="I803" s="1"/>
      <c r="J803" s="4"/>
      <c r="K803" s="4"/>
      <c r="L803" s="4"/>
      <c r="M803" s="4"/>
      <c r="N803" s="4"/>
      <c r="O803" s="4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3">
      <c r="A804" s="1"/>
      <c r="B804" s="2"/>
      <c r="C804" s="2"/>
      <c r="D804" s="2"/>
      <c r="E804" s="5"/>
      <c r="F804" s="2"/>
      <c r="G804" s="1"/>
      <c r="H804" s="4"/>
      <c r="I804" s="1"/>
      <c r="J804" s="4"/>
      <c r="K804" s="4"/>
      <c r="L804" s="4"/>
      <c r="M804" s="4"/>
      <c r="N804" s="4"/>
      <c r="O804" s="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3">
      <c r="A805" s="1"/>
      <c r="B805" s="2"/>
      <c r="C805" s="2"/>
      <c r="D805" s="2"/>
      <c r="E805" s="5"/>
      <c r="F805" s="2"/>
      <c r="G805" s="1"/>
      <c r="H805" s="4"/>
      <c r="I805" s="1"/>
      <c r="J805" s="4"/>
      <c r="K805" s="4"/>
      <c r="L805" s="4"/>
      <c r="M805" s="4"/>
      <c r="N805" s="4"/>
      <c r="O805" s="4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3">
      <c r="A806" s="1"/>
      <c r="B806" s="2"/>
      <c r="C806" s="2"/>
      <c r="D806" s="2"/>
      <c r="E806" s="5"/>
      <c r="F806" s="2"/>
      <c r="G806" s="1"/>
      <c r="H806" s="4"/>
      <c r="I806" s="1"/>
      <c r="J806" s="4"/>
      <c r="K806" s="4"/>
      <c r="L806" s="4"/>
      <c r="M806" s="4"/>
      <c r="N806" s="4"/>
      <c r="O806" s="4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3">
      <c r="A807" s="1"/>
      <c r="B807" s="2"/>
      <c r="C807" s="2"/>
      <c r="D807" s="2"/>
      <c r="E807" s="5"/>
      <c r="F807" s="2"/>
      <c r="G807" s="1"/>
      <c r="H807" s="4"/>
      <c r="I807" s="1"/>
      <c r="J807" s="4"/>
      <c r="K807" s="4"/>
      <c r="L807" s="4"/>
      <c r="M807" s="4"/>
      <c r="N807" s="4"/>
      <c r="O807" s="4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3">
      <c r="A808" s="1"/>
      <c r="B808" s="2"/>
      <c r="C808" s="2"/>
      <c r="D808" s="2"/>
      <c r="E808" s="5"/>
      <c r="F808" s="2"/>
      <c r="G808" s="1"/>
      <c r="H808" s="4"/>
      <c r="I808" s="1"/>
      <c r="J808" s="4"/>
      <c r="K808" s="4"/>
      <c r="L808" s="4"/>
      <c r="M808" s="4"/>
      <c r="N808" s="4"/>
      <c r="O808" s="4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3">
      <c r="A809" s="1"/>
      <c r="B809" s="2"/>
      <c r="C809" s="2"/>
      <c r="D809" s="2"/>
      <c r="E809" s="5"/>
      <c r="F809" s="2"/>
      <c r="G809" s="1"/>
      <c r="H809" s="4"/>
      <c r="I809" s="1"/>
      <c r="J809" s="4"/>
      <c r="K809" s="4"/>
      <c r="L809" s="4"/>
      <c r="M809" s="4"/>
      <c r="N809" s="4"/>
      <c r="O809" s="4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3">
      <c r="A810" s="1"/>
      <c r="B810" s="2"/>
      <c r="C810" s="2"/>
      <c r="D810" s="2"/>
      <c r="E810" s="5"/>
      <c r="F810" s="2"/>
      <c r="G810" s="1"/>
      <c r="H810" s="4"/>
      <c r="I810" s="1"/>
      <c r="J810" s="4"/>
      <c r="K810" s="4"/>
      <c r="L810" s="4"/>
      <c r="M810" s="4"/>
      <c r="N810" s="4"/>
      <c r="O810" s="4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3">
      <c r="A811" s="1"/>
      <c r="B811" s="2"/>
      <c r="C811" s="2"/>
      <c r="D811" s="2"/>
      <c r="E811" s="5"/>
      <c r="F811" s="2"/>
      <c r="G811" s="1"/>
      <c r="H811" s="4"/>
      <c r="I811" s="1"/>
      <c r="J811" s="4"/>
      <c r="K811" s="4"/>
      <c r="L811" s="4"/>
      <c r="M811" s="4"/>
      <c r="N811" s="4"/>
      <c r="O811" s="4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3">
      <c r="A812" s="1"/>
      <c r="B812" s="2"/>
      <c r="C812" s="2"/>
      <c r="D812" s="2"/>
      <c r="E812" s="5"/>
      <c r="F812" s="2"/>
      <c r="G812" s="1"/>
      <c r="H812" s="4"/>
      <c r="I812" s="1"/>
      <c r="J812" s="4"/>
      <c r="K812" s="4"/>
      <c r="L812" s="4"/>
      <c r="M812" s="4"/>
      <c r="N812" s="4"/>
      <c r="O812" s="4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3">
      <c r="A813" s="1"/>
      <c r="B813" s="2"/>
      <c r="C813" s="2"/>
      <c r="D813" s="2"/>
      <c r="E813" s="5"/>
      <c r="F813" s="2"/>
      <c r="G813" s="1"/>
      <c r="H813" s="4"/>
      <c r="I813" s="1"/>
      <c r="J813" s="4"/>
      <c r="K813" s="4"/>
      <c r="L813" s="4"/>
      <c r="M813" s="4"/>
      <c r="N813" s="4"/>
      <c r="O813" s="4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3">
      <c r="A814" s="1"/>
      <c r="B814" s="2"/>
      <c r="C814" s="2"/>
      <c r="D814" s="2"/>
      <c r="E814" s="5"/>
      <c r="F814" s="2"/>
      <c r="G814" s="1"/>
      <c r="H814" s="4"/>
      <c r="I814" s="1"/>
      <c r="J814" s="4"/>
      <c r="K814" s="4"/>
      <c r="L814" s="4"/>
      <c r="M814" s="4"/>
      <c r="N814" s="4"/>
      <c r="O814" s="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3">
      <c r="A815" s="1"/>
      <c r="B815" s="2"/>
      <c r="C815" s="2"/>
      <c r="D815" s="2"/>
      <c r="E815" s="5"/>
      <c r="F815" s="2"/>
      <c r="G815" s="1"/>
      <c r="H815" s="4"/>
      <c r="I815" s="1"/>
      <c r="J815" s="4"/>
      <c r="K815" s="4"/>
      <c r="L815" s="4"/>
      <c r="M815" s="4"/>
      <c r="N815" s="4"/>
      <c r="O815" s="4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3">
      <c r="A816" s="1"/>
      <c r="B816" s="2"/>
      <c r="C816" s="2"/>
      <c r="D816" s="2"/>
      <c r="E816" s="5"/>
      <c r="F816" s="2"/>
      <c r="G816" s="1"/>
      <c r="H816" s="4"/>
      <c r="I816" s="1"/>
      <c r="J816" s="4"/>
      <c r="K816" s="4"/>
      <c r="L816" s="4"/>
      <c r="M816" s="4"/>
      <c r="N816" s="4"/>
      <c r="O816" s="4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3">
      <c r="A817" s="1"/>
      <c r="B817" s="2"/>
      <c r="C817" s="2"/>
      <c r="D817" s="2"/>
      <c r="E817" s="5"/>
      <c r="F817" s="2"/>
      <c r="G817" s="1"/>
      <c r="H817" s="4"/>
      <c r="I817" s="1"/>
      <c r="J817" s="4"/>
      <c r="K817" s="4"/>
      <c r="L817" s="4"/>
      <c r="M817" s="4"/>
      <c r="N817" s="4"/>
      <c r="O817" s="4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3">
      <c r="A818" s="1"/>
      <c r="B818" s="2"/>
      <c r="C818" s="2"/>
      <c r="D818" s="2"/>
      <c r="E818" s="5"/>
      <c r="F818" s="2"/>
      <c r="G818" s="1"/>
      <c r="H818" s="4"/>
      <c r="I818" s="1"/>
      <c r="J818" s="4"/>
      <c r="K818" s="4"/>
      <c r="L818" s="4"/>
      <c r="M818" s="4"/>
      <c r="N818" s="4"/>
      <c r="O818" s="4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3">
      <c r="A819" s="1"/>
      <c r="B819" s="2"/>
      <c r="C819" s="2"/>
      <c r="D819" s="2"/>
      <c r="E819" s="5"/>
      <c r="F819" s="2"/>
      <c r="G819" s="1"/>
      <c r="H819" s="4"/>
      <c r="I819" s="1"/>
      <c r="J819" s="4"/>
      <c r="K819" s="4"/>
      <c r="L819" s="4"/>
      <c r="M819" s="4"/>
      <c r="N819" s="4"/>
      <c r="O819" s="4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3">
      <c r="A820" s="1"/>
      <c r="B820" s="2"/>
      <c r="C820" s="2"/>
      <c r="D820" s="2"/>
      <c r="E820" s="5"/>
      <c r="F820" s="2"/>
      <c r="G820" s="1"/>
      <c r="H820" s="4"/>
      <c r="I820" s="1"/>
      <c r="J820" s="4"/>
      <c r="K820" s="4"/>
      <c r="L820" s="4"/>
      <c r="M820" s="4"/>
      <c r="N820" s="4"/>
      <c r="O820" s="4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3">
      <c r="A821" s="1"/>
      <c r="B821" s="2"/>
      <c r="C821" s="2"/>
      <c r="D821" s="2"/>
      <c r="E821" s="5"/>
      <c r="F821" s="2"/>
      <c r="G821" s="1"/>
      <c r="H821" s="4"/>
      <c r="I821" s="1"/>
      <c r="J821" s="4"/>
      <c r="K821" s="4"/>
      <c r="L821" s="4"/>
      <c r="M821" s="4"/>
      <c r="N821" s="4"/>
      <c r="O821" s="4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3">
      <c r="A822" s="1"/>
      <c r="B822" s="2"/>
      <c r="C822" s="2"/>
      <c r="D822" s="2"/>
      <c r="E822" s="5"/>
      <c r="F822" s="2"/>
      <c r="G822" s="1"/>
      <c r="H822" s="4"/>
      <c r="I822" s="1"/>
      <c r="J822" s="4"/>
      <c r="K822" s="4"/>
      <c r="L822" s="4"/>
      <c r="M822" s="4"/>
      <c r="N822" s="4"/>
      <c r="O822" s="4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3">
      <c r="A823" s="1"/>
      <c r="B823" s="2"/>
      <c r="C823" s="2"/>
      <c r="D823" s="2"/>
      <c r="E823" s="5"/>
      <c r="F823" s="2"/>
      <c r="G823" s="1"/>
      <c r="H823" s="4"/>
      <c r="I823" s="1"/>
      <c r="J823" s="4"/>
      <c r="K823" s="4"/>
      <c r="L823" s="4"/>
      <c r="M823" s="4"/>
      <c r="N823" s="4"/>
      <c r="O823" s="4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3">
      <c r="A824" s="1"/>
      <c r="B824" s="2"/>
      <c r="C824" s="2"/>
      <c r="D824" s="2"/>
      <c r="E824" s="5"/>
      <c r="F824" s="2"/>
      <c r="G824" s="1"/>
      <c r="H824" s="4"/>
      <c r="I824" s="1"/>
      <c r="J824" s="4"/>
      <c r="K824" s="4"/>
      <c r="L824" s="4"/>
      <c r="M824" s="4"/>
      <c r="N824" s="4"/>
      <c r="O824" s="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3">
      <c r="A825" s="1"/>
      <c r="B825" s="2"/>
      <c r="C825" s="2"/>
      <c r="D825" s="2"/>
      <c r="E825" s="5"/>
      <c r="F825" s="2"/>
      <c r="G825" s="1"/>
      <c r="H825" s="4"/>
      <c r="I825" s="1"/>
      <c r="J825" s="4"/>
      <c r="K825" s="4"/>
      <c r="L825" s="4"/>
      <c r="M825" s="4"/>
      <c r="N825" s="4"/>
      <c r="O825" s="4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3">
      <c r="A826" s="1"/>
      <c r="B826" s="2"/>
      <c r="C826" s="2"/>
      <c r="D826" s="2"/>
      <c r="E826" s="5"/>
      <c r="F826" s="2"/>
      <c r="G826" s="1"/>
      <c r="H826" s="4"/>
      <c r="I826" s="1"/>
      <c r="J826" s="4"/>
      <c r="K826" s="4"/>
      <c r="L826" s="4"/>
      <c r="M826" s="4"/>
      <c r="N826" s="4"/>
      <c r="O826" s="4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3">
      <c r="A827" s="1"/>
      <c r="B827" s="2"/>
      <c r="C827" s="2"/>
      <c r="D827" s="2"/>
      <c r="E827" s="5"/>
      <c r="F827" s="2"/>
      <c r="G827" s="1"/>
      <c r="H827" s="4"/>
      <c r="I827" s="1"/>
      <c r="J827" s="4"/>
      <c r="K827" s="4"/>
      <c r="L827" s="4"/>
      <c r="M827" s="4"/>
      <c r="N827" s="4"/>
      <c r="O827" s="4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3">
      <c r="A828" s="1"/>
      <c r="B828" s="2"/>
      <c r="C828" s="2"/>
      <c r="D828" s="2"/>
      <c r="E828" s="5"/>
      <c r="F828" s="2"/>
      <c r="G828" s="1"/>
      <c r="H828" s="4"/>
      <c r="I828" s="1"/>
      <c r="J828" s="4"/>
      <c r="K828" s="4"/>
      <c r="L828" s="4"/>
      <c r="M828" s="4"/>
      <c r="N828" s="4"/>
      <c r="O828" s="4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3">
      <c r="A829" s="1"/>
      <c r="B829" s="2"/>
      <c r="C829" s="2"/>
      <c r="D829" s="2"/>
      <c r="E829" s="5"/>
      <c r="F829" s="2"/>
      <c r="G829" s="1"/>
      <c r="H829" s="4"/>
      <c r="I829" s="1"/>
      <c r="J829" s="4"/>
      <c r="K829" s="4"/>
      <c r="L829" s="4"/>
      <c r="M829" s="4"/>
      <c r="N829" s="4"/>
      <c r="O829" s="4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3">
      <c r="A830" s="1"/>
      <c r="B830" s="2"/>
      <c r="C830" s="2"/>
      <c r="D830" s="2"/>
      <c r="E830" s="5"/>
      <c r="F830" s="2"/>
      <c r="G830" s="1"/>
      <c r="H830" s="4"/>
      <c r="I830" s="1"/>
      <c r="J830" s="4"/>
      <c r="K830" s="4"/>
      <c r="L830" s="4"/>
      <c r="M830" s="4"/>
      <c r="N830" s="4"/>
      <c r="O830" s="4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3">
      <c r="A831" s="1"/>
      <c r="B831" s="2"/>
      <c r="C831" s="2"/>
      <c r="D831" s="2"/>
      <c r="E831" s="5"/>
      <c r="F831" s="2"/>
      <c r="G831" s="1"/>
      <c r="H831" s="4"/>
      <c r="I831" s="1"/>
      <c r="J831" s="4"/>
      <c r="K831" s="4"/>
      <c r="L831" s="4"/>
      <c r="M831" s="4"/>
      <c r="N831" s="4"/>
      <c r="O831" s="4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3">
      <c r="A832" s="1"/>
      <c r="B832" s="2"/>
      <c r="C832" s="2"/>
      <c r="D832" s="2"/>
      <c r="E832" s="5"/>
      <c r="F832" s="2"/>
      <c r="G832" s="1"/>
      <c r="H832" s="4"/>
      <c r="I832" s="1"/>
      <c r="J832" s="4"/>
      <c r="K832" s="4"/>
      <c r="L832" s="4"/>
      <c r="M832" s="4"/>
      <c r="N832" s="4"/>
      <c r="O832" s="4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3">
      <c r="A833" s="1"/>
      <c r="B833" s="2"/>
      <c r="C833" s="2"/>
      <c r="D833" s="2"/>
      <c r="E833" s="5"/>
      <c r="F833" s="2"/>
      <c r="G833" s="1"/>
      <c r="H833" s="4"/>
      <c r="I833" s="1"/>
      <c r="J833" s="4"/>
      <c r="K833" s="4"/>
      <c r="L833" s="4"/>
      <c r="M833" s="4"/>
      <c r="N833" s="4"/>
      <c r="O833" s="4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3">
      <c r="A834" s="1"/>
      <c r="B834" s="2"/>
      <c r="C834" s="2"/>
      <c r="D834" s="2"/>
      <c r="E834" s="5"/>
      <c r="F834" s="2"/>
      <c r="G834" s="1"/>
      <c r="H834" s="4"/>
      <c r="I834" s="1"/>
      <c r="J834" s="4"/>
      <c r="K834" s="4"/>
      <c r="L834" s="4"/>
      <c r="M834" s="4"/>
      <c r="N834" s="4"/>
      <c r="O834" s="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3">
      <c r="A835" s="1"/>
      <c r="B835" s="2"/>
      <c r="C835" s="2"/>
      <c r="D835" s="2"/>
      <c r="E835" s="5"/>
      <c r="F835" s="2"/>
      <c r="G835" s="1"/>
      <c r="H835" s="4"/>
      <c r="I835" s="1"/>
      <c r="J835" s="4"/>
      <c r="K835" s="4"/>
      <c r="L835" s="4"/>
      <c r="M835" s="4"/>
      <c r="N835" s="4"/>
      <c r="O835" s="4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3">
      <c r="A836" s="1"/>
      <c r="B836" s="2"/>
      <c r="C836" s="2"/>
      <c r="D836" s="2"/>
      <c r="E836" s="5"/>
      <c r="F836" s="2"/>
      <c r="G836" s="1"/>
      <c r="H836" s="4"/>
      <c r="I836" s="1"/>
      <c r="J836" s="4"/>
      <c r="K836" s="4"/>
      <c r="L836" s="4"/>
      <c r="M836" s="4"/>
      <c r="N836" s="4"/>
      <c r="O836" s="4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3">
      <c r="A837" s="1"/>
      <c r="B837" s="2"/>
      <c r="C837" s="2"/>
      <c r="D837" s="2"/>
      <c r="E837" s="5"/>
      <c r="F837" s="2"/>
      <c r="G837" s="1"/>
      <c r="H837" s="4"/>
      <c r="I837" s="1"/>
      <c r="J837" s="4"/>
      <c r="K837" s="4"/>
      <c r="L837" s="4"/>
      <c r="M837" s="4"/>
      <c r="N837" s="4"/>
      <c r="O837" s="4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3">
      <c r="A838" s="1"/>
      <c r="B838" s="2"/>
      <c r="C838" s="2"/>
      <c r="D838" s="2"/>
      <c r="E838" s="5"/>
      <c r="F838" s="2"/>
      <c r="G838" s="1"/>
      <c r="H838" s="4"/>
      <c r="I838" s="1"/>
      <c r="J838" s="4"/>
      <c r="K838" s="4"/>
      <c r="L838" s="4"/>
      <c r="M838" s="4"/>
      <c r="N838" s="4"/>
      <c r="O838" s="4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3">
      <c r="A839" s="1"/>
      <c r="B839" s="2"/>
      <c r="C839" s="2"/>
      <c r="D839" s="2"/>
      <c r="E839" s="5"/>
      <c r="F839" s="2"/>
      <c r="G839" s="1"/>
      <c r="H839" s="4"/>
      <c r="I839" s="1"/>
      <c r="J839" s="4"/>
      <c r="K839" s="4"/>
      <c r="L839" s="4"/>
      <c r="M839" s="4"/>
      <c r="N839" s="4"/>
      <c r="O839" s="4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3">
      <c r="A840" s="1"/>
      <c r="B840" s="2"/>
      <c r="C840" s="2"/>
      <c r="D840" s="2"/>
      <c r="E840" s="5"/>
      <c r="F840" s="2"/>
      <c r="G840" s="1"/>
      <c r="H840" s="4"/>
      <c r="I840" s="1"/>
      <c r="J840" s="4"/>
      <c r="K840" s="4"/>
      <c r="L840" s="4"/>
      <c r="M840" s="4"/>
      <c r="N840" s="4"/>
      <c r="O840" s="4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3">
      <c r="A841" s="1"/>
      <c r="B841" s="2"/>
      <c r="C841" s="2"/>
      <c r="D841" s="2"/>
      <c r="E841" s="5"/>
      <c r="F841" s="2"/>
      <c r="G841" s="1"/>
      <c r="H841" s="4"/>
      <c r="I841" s="1"/>
      <c r="J841" s="4"/>
      <c r="K841" s="4"/>
      <c r="L841" s="4"/>
      <c r="M841" s="4"/>
      <c r="N841" s="4"/>
      <c r="O841" s="4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3">
      <c r="A842" s="1"/>
      <c r="B842" s="2"/>
      <c r="C842" s="2"/>
      <c r="D842" s="2"/>
      <c r="E842" s="5"/>
      <c r="F842" s="2"/>
      <c r="G842" s="1"/>
      <c r="H842" s="4"/>
      <c r="I842" s="1"/>
      <c r="J842" s="4"/>
      <c r="K842" s="4"/>
      <c r="L842" s="4"/>
      <c r="M842" s="4"/>
      <c r="N842" s="4"/>
      <c r="O842" s="4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3">
      <c r="A843" s="1"/>
      <c r="B843" s="2"/>
      <c r="C843" s="2"/>
      <c r="D843" s="2"/>
      <c r="E843" s="5"/>
      <c r="F843" s="2"/>
      <c r="G843" s="1"/>
      <c r="H843" s="4"/>
      <c r="I843" s="1"/>
      <c r="J843" s="4"/>
      <c r="K843" s="4"/>
      <c r="L843" s="4"/>
      <c r="M843" s="4"/>
      <c r="N843" s="4"/>
      <c r="O843" s="4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3">
      <c r="A844" s="1"/>
      <c r="B844" s="2"/>
      <c r="C844" s="2"/>
      <c r="D844" s="2"/>
      <c r="E844" s="5"/>
      <c r="F844" s="2"/>
      <c r="G844" s="1"/>
      <c r="H844" s="4"/>
      <c r="I844" s="1"/>
      <c r="J844" s="4"/>
      <c r="K844" s="4"/>
      <c r="L844" s="4"/>
      <c r="M844" s="4"/>
      <c r="N844" s="4"/>
      <c r="O844" s="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3">
      <c r="A845" s="1"/>
      <c r="B845" s="2"/>
      <c r="C845" s="2"/>
      <c r="D845" s="2"/>
      <c r="E845" s="5"/>
      <c r="F845" s="2"/>
      <c r="G845" s="1"/>
      <c r="H845" s="4"/>
      <c r="I845" s="1"/>
      <c r="J845" s="4"/>
      <c r="K845" s="4"/>
      <c r="L845" s="4"/>
      <c r="M845" s="4"/>
      <c r="N845" s="4"/>
      <c r="O845" s="4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3">
      <c r="A846" s="1"/>
      <c r="B846" s="2"/>
      <c r="C846" s="2"/>
      <c r="D846" s="2"/>
      <c r="E846" s="5"/>
      <c r="F846" s="2"/>
      <c r="G846" s="1"/>
      <c r="H846" s="4"/>
      <c r="I846" s="1"/>
      <c r="J846" s="4"/>
      <c r="K846" s="4"/>
      <c r="L846" s="4"/>
      <c r="M846" s="4"/>
      <c r="N846" s="4"/>
      <c r="O846" s="4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3">
      <c r="A847" s="1"/>
      <c r="B847" s="2"/>
      <c r="C847" s="2"/>
      <c r="D847" s="2"/>
      <c r="E847" s="5"/>
      <c r="F847" s="2"/>
      <c r="G847" s="1"/>
      <c r="H847" s="4"/>
      <c r="I847" s="1"/>
      <c r="J847" s="4"/>
      <c r="K847" s="4"/>
      <c r="L847" s="4"/>
      <c r="M847" s="4"/>
      <c r="N847" s="4"/>
      <c r="O847" s="4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3">
      <c r="A848" s="1"/>
      <c r="B848" s="2"/>
      <c r="C848" s="2"/>
      <c r="D848" s="2"/>
      <c r="E848" s="5"/>
      <c r="F848" s="2"/>
      <c r="G848" s="1"/>
      <c r="H848" s="4"/>
      <c r="I848" s="1"/>
      <c r="J848" s="4"/>
      <c r="K848" s="4"/>
      <c r="L848" s="4"/>
      <c r="M848" s="4"/>
      <c r="N848" s="4"/>
      <c r="O848" s="4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3">
      <c r="A849" s="1"/>
      <c r="B849" s="2"/>
      <c r="C849" s="2"/>
      <c r="D849" s="2"/>
      <c r="E849" s="5"/>
      <c r="F849" s="2"/>
      <c r="G849" s="1"/>
      <c r="H849" s="4"/>
      <c r="I849" s="1"/>
      <c r="J849" s="4"/>
      <c r="K849" s="4"/>
      <c r="L849" s="4"/>
      <c r="M849" s="4"/>
      <c r="N849" s="4"/>
      <c r="O849" s="4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3">
      <c r="A850" s="1"/>
      <c r="B850" s="2"/>
      <c r="C850" s="2"/>
      <c r="D850" s="2"/>
      <c r="E850" s="5"/>
      <c r="F850" s="2"/>
      <c r="G850" s="1"/>
      <c r="H850" s="4"/>
      <c r="I850" s="1"/>
      <c r="J850" s="4"/>
      <c r="K850" s="4"/>
      <c r="L850" s="4"/>
      <c r="M850" s="4"/>
      <c r="N850" s="4"/>
      <c r="O850" s="4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3">
      <c r="A851" s="1"/>
      <c r="B851" s="2"/>
      <c r="C851" s="2"/>
      <c r="D851" s="2"/>
      <c r="E851" s="5"/>
      <c r="F851" s="2"/>
      <c r="G851" s="1"/>
      <c r="H851" s="4"/>
      <c r="I851" s="1"/>
      <c r="J851" s="4"/>
      <c r="K851" s="4"/>
      <c r="L851" s="4"/>
      <c r="M851" s="4"/>
      <c r="N851" s="4"/>
      <c r="O851" s="4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3">
      <c r="A852" s="1"/>
      <c r="B852" s="2"/>
      <c r="C852" s="2"/>
      <c r="D852" s="2"/>
      <c r="E852" s="5"/>
      <c r="F852" s="2"/>
      <c r="G852" s="1"/>
      <c r="H852" s="4"/>
      <c r="I852" s="1"/>
      <c r="J852" s="4"/>
      <c r="K852" s="4"/>
      <c r="L852" s="4"/>
      <c r="M852" s="4"/>
      <c r="N852" s="4"/>
      <c r="O852" s="4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3">
      <c r="A853" s="1"/>
      <c r="B853" s="2"/>
      <c r="C853" s="2"/>
      <c r="D853" s="2"/>
      <c r="E853" s="5"/>
      <c r="F853" s="2"/>
      <c r="G853" s="1"/>
      <c r="H853" s="4"/>
      <c r="I853" s="1"/>
      <c r="J853" s="4"/>
      <c r="K853" s="4"/>
      <c r="L853" s="4"/>
      <c r="M853" s="4"/>
      <c r="N853" s="4"/>
      <c r="O853" s="4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3">
      <c r="A854" s="1"/>
      <c r="B854" s="2"/>
      <c r="C854" s="2"/>
      <c r="D854" s="2"/>
      <c r="E854" s="5"/>
      <c r="F854" s="2"/>
      <c r="G854" s="1"/>
      <c r="H854" s="4"/>
      <c r="I854" s="1"/>
      <c r="J854" s="4"/>
      <c r="K854" s="4"/>
      <c r="L854" s="4"/>
      <c r="M854" s="4"/>
      <c r="N854" s="4"/>
      <c r="O854" s="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3">
      <c r="A855" s="1"/>
      <c r="B855" s="2"/>
      <c r="C855" s="2"/>
      <c r="D855" s="2"/>
      <c r="E855" s="5"/>
      <c r="F855" s="2"/>
      <c r="G855" s="1"/>
      <c r="H855" s="4"/>
      <c r="I855" s="1"/>
      <c r="J855" s="4"/>
      <c r="K855" s="4"/>
      <c r="L855" s="4"/>
      <c r="M855" s="4"/>
      <c r="N855" s="4"/>
      <c r="O855" s="4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3">
      <c r="A856" s="1"/>
      <c r="B856" s="2"/>
      <c r="C856" s="2"/>
      <c r="D856" s="2"/>
      <c r="E856" s="5"/>
      <c r="F856" s="2"/>
      <c r="G856" s="1"/>
      <c r="H856" s="4"/>
      <c r="I856" s="1"/>
      <c r="J856" s="4"/>
      <c r="K856" s="4"/>
      <c r="L856" s="4"/>
      <c r="M856" s="4"/>
      <c r="N856" s="4"/>
      <c r="O856" s="4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3">
      <c r="A857" s="1"/>
      <c r="B857" s="2"/>
      <c r="C857" s="2"/>
      <c r="D857" s="2"/>
      <c r="E857" s="5"/>
      <c r="F857" s="2"/>
      <c r="G857" s="1"/>
      <c r="H857" s="4"/>
      <c r="I857" s="1"/>
      <c r="J857" s="4"/>
      <c r="K857" s="4"/>
      <c r="L857" s="4"/>
      <c r="M857" s="4"/>
      <c r="N857" s="4"/>
      <c r="O857" s="4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3">
      <c r="A858" s="1"/>
      <c r="B858" s="2"/>
      <c r="C858" s="2"/>
      <c r="D858" s="2"/>
      <c r="E858" s="5"/>
      <c r="F858" s="2"/>
      <c r="G858" s="1"/>
      <c r="H858" s="4"/>
      <c r="I858" s="1"/>
      <c r="J858" s="4"/>
      <c r="K858" s="4"/>
      <c r="L858" s="4"/>
      <c r="M858" s="4"/>
      <c r="N858" s="4"/>
      <c r="O858" s="4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3">
      <c r="A859" s="1"/>
      <c r="B859" s="2"/>
      <c r="C859" s="2"/>
      <c r="D859" s="2"/>
      <c r="E859" s="5"/>
      <c r="F859" s="2"/>
      <c r="G859" s="1"/>
      <c r="H859" s="4"/>
      <c r="I859" s="1"/>
      <c r="J859" s="4"/>
      <c r="K859" s="4"/>
      <c r="L859" s="4"/>
      <c r="M859" s="4"/>
      <c r="N859" s="4"/>
      <c r="O859" s="4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3">
      <c r="A860" s="1"/>
      <c r="B860" s="2"/>
      <c r="C860" s="2"/>
      <c r="D860" s="2"/>
      <c r="E860" s="5"/>
      <c r="F860" s="2"/>
      <c r="G860" s="1"/>
      <c r="H860" s="4"/>
      <c r="I860" s="1"/>
      <c r="J860" s="4"/>
      <c r="K860" s="4"/>
      <c r="L860" s="4"/>
      <c r="M860" s="4"/>
      <c r="N860" s="4"/>
      <c r="O860" s="4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3">
      <c r="A861" s="1"/>
      <c r="B861" s="2"/>
      <c r="C861" s="2"/>
      <c r="D861" s="2"/>
      <c r="E861" s="5"/>
      <c r="F861" s="2"/>
      <c r="G861" s="1"/>
      <c r="H861" s="4"/>
      <c r="I861" s="1"/>
      <c r="J861" s="4"/>
      <c r="K861" s="4"/>
      <c r="L861" s="4"/>
      <c r="M861" s="4"/>
      <c r="N861" s="4"/>
      <c r="O861" s="4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3">
      <c r="A862" s="1"/>
      <c r="B862" s="2"/>
      <c r="C862" s="2"/>
      <c r="D862" s="2"/>
      <c r="E862" s="5"/>
      <c r="F862" s="2"/>
      <c r="G862" s="1"/>
      <c r="H862" s="4"/>
      <c r="I862" s="1"/>
      <c r="J862" s="4"/>
      <c r="K862" s="4"/>
      <c r="L862" s="4"/>
      <c r="M862" s="4"/>
      <c r="N862" s="4"/>
      <c r="O862" s="4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3">
      <c r="A863" s="1"/>
      <c r="B863" s="2"/>
      <c r="C863" s="2"/>
      <c r="D863" s="2"/>
      <c r="E863" s="5"/>
      <c r="F863" s="2"/>
      <c r="G863" s="1"/>
      <c r="H863" s="4"/>
      <c r="I863" s="1"/>
      <c r="J863" s="4"/>
      <c r="K863" s="4"/>
      <c r="L863" s="4"/>
      <c r="M863" s="4"/>
      <c r="N863" s="4"/>
      <c r="O863" s="4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3">
      <c r="A864" s="1"/>
      <c r="B864" s="2"/>
      <c r="C864" s="2"/>
      <c r="D864" s="2"/>
      <c r="E864" s="5"/>
      <c r="F864" s="2"/>
      <c r="G864" s="1"/>
      <c r="H864" s="4"/>
      <c r="I864" s="1"/>
      <c r="J864" s="4"/>
      <c r="K864" s="4"/>
      <c r="L864" s="4"/>
      <c r="M864" s="4"/>
      <c r="N864" s="4"/>
      <c r="O864" s="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3">
      <c r="A865" s="1"/>
      <c r="B865" s="2"/>
      <c r="C865" s="2"/>
      <c r="D865" s="2"/>
      <c r="E865" s="5"/>
      <c r="F865" s="2"/>
      <c r="G865" s="1"/>
      <c r="H865" s="4"/>
      <c r="I865" s="1"/>
      <c r="J865" s="4"/>
      <c r="K865" s="4"/>
      <c r="L865" s="4"/>
      <c r="M865" s="4"/>
      <c r="N865" s="4"/>
      <c r="O865" s="4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3">
      <c r="A866" s="1"/>
      <c r="B866" s="2"/>
      <c r="C866" s="2"/>
      <c r="D866" s="2"/>
      <c r="E866" s="5"/>
      <c r="F866" s="2"/>
      <c r="G866" s="1"/>
      <c r="H866" s="4"/>
      <c r="I866" s="1"/>
      <c r="J866" s="4"/>
      <c r="K866" s="4"/>
      <c r="L866" s="4"/>
      <c r="M866" s="4"/>
      <c r="N866" s="4"/>
      <c r="O866" s="4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3">
      <c r="A867" s="1"/>
      <c r="B867" s="2"/>
      <c r="C867" s="2"/>
      <c r="D867" s="2"/>
      <c r="E867" s="5"/>
      <c r="F867" s="2"/>
      <c r="G867" s="1"/>
      <c r="H867" s="4"/>
      <c r="I867" s="1"/>
      <c r="J867" s="4"/>
      <c r="K867" s="4"/>
      <c r="L867" s="4"/>
      <c r="M867" s="4"/>
      <c r="N867" s="4"/>
      <c r="O867" s="4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3">
      <c r="A868" s="1"/>
      <c r="B868" s="2"/>
      <c r="C868" s="2"/>
      <c r="D868" s="2"/>
      <c r="E868" s="5"/>
      <c r="F868" s="2"/>
      <c r="G868" s="1"/>
      <c r="H868" s="4"/>
      <c r="I868" s="1"/>
      <c r="J868" s="4"/>
      <c r="K868" s="4"/>
      <c r="L868" s="4"/>
      <c r="M868" s="4"/>
      <c r="N868" s="4"/>
      <c r="O868" s="4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3">
      <c r="A869" s="1"/>
      <c r="B869" s="2"/>
      <c r="C869" s="2"/>
      <c r="D869" s="2"/>
      <c r="E869" s="5"/>
      <c r="F869" s="2"/>
      <c r="G869" s="1"/>
      <c r="H869" s="4"/>
      <c r="I869" s="1"/>
      <c r="J869" s="4"/>
      <c r="K869" s="4"/>
      <c r="L869" s="4"/>
      <c r="M869" s="4"/>
      <c r="N869" s="4"/>
      <c r="O869" s="4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3">
      <c r="A870" s="1"/>
      <c r="B870" s="2"/>
      <c r="C870" s="2"/>
      <c r="D870" s="2"/>
      <c r="E870" s="5"/>
      <c r="F870" s="2"/>
      <c r="G870" s="1"/>
      <c r="H870" s="4"/>
      <c r="I870" s="1"/>
      <c r="J870" s="4"/>
      <c r="K870" s="4"/>
      <c r="L870" s="4"/>
      <c r="M870" s="4"/>
      <c r="N870" s="4"/>
      <c r="O870" s="4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3">
      <c r="A871" s="1"/>
      <c r="B871" s="2"/>
      <c r="C871" s="2"/>
      <c r="D871" s="2"/>
      <c r="E871" s="5"/>
      <c r="F871" s="2"/>
      <c r="G871" s="1"/>
      <c r="H871" s="4"/>
      <c r="I871" s="1"/>
      <c r="J871" s="4"/>
      <c r="K871" s="4"/>
      <c r="L871" s="4"/>
      <c r="M871" s="4"/>
      <c r="N871" s="4"/>
      <c r="O871" s="4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3">
      <c r="A872" s="1"/>
      <c r="B872" s="2"/>
      <c r="C872" s="2"/>
      <c r="D872" s="2"/>
      <c r="E872" s="5"/>
      <c r="F872" s="2"/>
      <c r="G872" s="1"/>
      <c r="H872" s="4"/>
      <c r="I872" s="1"/>
      <c r="J872" s="4"/>
      <c r="K872" s="4"/>
      <c r="L872" s="4"/>
      <c r="M872" s="4"/>
      <c r="N872" s="4"/>
      <c r="O872" s="4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3">
      <c r="A873" s="1"/>
      <c r="B873" s="2"/>
      <c r="C873" s="2"/>
      <c r="D873" s="2"/>
      <c r="E873" s="5"/>
      <c r="F873" s="2"/>
      <c r="G873" s="1"/>
      <c r="H873" s="4"/>
      <c r="I873" s="1"/>
      <c r="J873" s="4"/>
      <c r="K873" s="4"/>
      <c r="L873" s="4"/>
      <c r="M873" s="4"/>
      <c r="N873" s="4"/>
      <c r="O873" s="4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3">
      <c r="A874" s="1"/>
      <c r="B874" s="2"/>
      <c r="C874" s="2"/>
      <c r="D874" s="2"/>
      <c r="E874" s="5"/>
      <c r="F874" s="2"/>
      <c r="G874" s="1"/>
      <c r="H874" s="4"/>
      <c r="I874" s="1"/>
      <c r="J874" s="4"/>
      <c r="K874" s="4"/>
      <c r="L874" s="4"/>
      <c r="M874" s="4"/>
      <c r="N874" s="4"/>
      <c r="O874" s="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3">
      <c r="A875" s="1"/>
      <c r="B875" s="2"/>
      <c r="C875" s="2"/>
      <c r="D875" s="2"/>
      <c r="E875" s="5"/>
      <c r="F875" s="2"/>
      <c r="G875" s="1"/>
      <c r="H875" s="4"/>
      <c r="I875" s="1"/>
      <c r="J875" s="4"/>
      <c r="K875" s="4"/>
      <c r="L875" s="4"/>
      <c r="M875" s="4"/>
      <c r="N875" s="4"/>
      <c r="O875" s="4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3">
      <c r="A876" s="1"/>
      <c r="B876" s="2"/>
      <c r="C876" s="2"/>
      <c r="D876" s="2"/>
      <c r="E876" s="5"/>
      <c r="F876" s="2"/>
      <c r="G876" s="1"/>
      <c r="H876" s="4"/>
      <c r="I876" s="1"/>
      <c r="J876" s="4"/>
      <c r="K876" s="4"/>
      <c r="L876" s="4"/>
      <c r="M876" s="4"/>
      <c r="N876" s="4"/>
      <c r="O876" s="4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3">
      <c r="B877" s="2"/>
      <c r="C877" s="2"/>
      <c r="D877" s="2"/>
      <c r="E877" s="5"/>
      <c r="F877" s="2"/>
      <c r="G877" s="1"/>
      <c r="H877" s="4"/>
      <c r="I877" s="1"/>
      <c r="J877" s="4"/>
      <c r="K877" s="4"/>
      <c r="L877" s="4"/>
      <c r="M877" s="4"/>
      <c r="N877" s="4"/>
      <c r="O877" s="4"/>
    </row>
  </sheetData>
  <mergeCells count="7">
    <mergeCell ref="G129:I129"/>
    <mergeCell ref="B1:O1"/>
    <mergeCell ref="D2:O2"/>
    <mergeCell ref="G128:I128"/>
    <mergeCell ref="I120:J120"/>
    <mergeCell ref="M8:N8"/>
    <mergeCell ref="B3:O4"/>
  </mergeCells>
  <phoneticPr fontId="11" type="noConversion"/>
  <pageMargins left="0.39370078740157483" right="0.39370078740157483" top="0.59055118110236227" bottom="0.39370078740157483" header="0" footer="0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39"/>
  <sheetViews>
    <sheetView workbookViewId="0">
      <selection activeCell="J19" sqref="J19"/>
    </sheetView>
  </sheetViews>
  <sheetFormatPr defaultColWidth="14.44140625" defaultRowHeight="15" customHeight="1" x14ac:dyDescent="0.3"/>
  <cols>
    <col min="1" max="1" width="8.6640625" style="12" customWidth="1"/>
    <col min="2" max="2" width="8.33203125" style="12" customWidth="1"/>
    <col min="3" max="3" width="36.33203125" style="12" customWidth="1"/>
    <col min="4" max="4" width="15.88671875" style="12" customWidth="1"/>
    <col min="5" max="5" width="16.6640625" style="12" customWidth="1"/>
    <col min="6" max="7" width="14.33203125" style="12" customWidth="1"/>
    <col min="8" max="8" width="18.33203125" style="12" customWidth="1"/>
    <col min="9" max="9" width="8.6640625" style="12" customWidth="1"/>
    <col min="10" max="10" width="15.88671875" style="12" customWidth="1"/>
    <col min="11" max="11" width="8.6640625" style="12" customWidth="1"/>
    <col min="12" max="12" width="15.88671875" style="12" customWidth="1"/>
    <col min="13" max="23" width="8.6640625" style="12" customWidth="1"/>
    <col min="24" max="16384" width="14.44140625" style="12"/>
  </cols>
  <sheetData>
    <row r="1" spans="1:23" ht="14.25" customHeight="1" x14ac:dyDescent="0.3">
      <c r="B1" s="262" t="s">
        <v>41</v>
      </c>
      <c r="C1" s="263"/>
      <c r="D1" s="263"/>
      <c r="E1" s="263"/>
      <c r="F1" s="263"/>
      <c r="G1" s="263"/>
      <c r="H1" s="264"/>
    </row>
    <row r="2" spans="1:23" ht="14.25" customHeight="1" x14ac:dyDescent="0.3">
      <c r="B2" s="265"/>
      <c r="C2" s="266"/>
      <c r="D2" s="266"/>
      <c r="E2" s="266"/>
      <c r="F2" s="266"/>
      <c r="G2" s="266"/>
      <c r="H2" s="267"/>
    </row>
    <row r="3" spans="1:23" ht="7.2" customHeight="1" x14ac:dyDescent="0.3">
      <c r="B3" s="13"/>
      <c r="C3" s="17"/>
      <c r="D3" s="17"/>
      <c r="E3" s="17"/>
      <c r="F3" s="17"/>
      <c r="G3" s="17"/>
      <c r="H3" s="16"/>
    </row>
    <row r="4" spans="1:23" ht="14.25" customHeight="1" x14ac:dyDescent="0.3">
      <c r="B4" s="275" t="s">
        <v>40</v>
      </c>
      <c r="C4" s="276"/>
      <c r="D4" s="276"/>
      <c r="E4" s="276"/>
      <c r="F4" s="276"/>
      <c r="G4" s="276"/>
      <c r="H4" s="277"/>
    </row>
    <row r="5" spans="1:23" ht="14.25" customHeight="1" x14ac:dyDescent="0.3">
      <c r="B5" s="268" t="s">
        <v>133</v>
      </c>
      <c r="C5" s="269"/>
      <c r="D5" s="269"/>
      <c r="E5" s="269"/>
      <c r="F5" s="269"/>
      <c r="G5" s="269"/>
      <c r="H5" s="270"/>
    </row>
    <row r="6" spans="1:23" ht="14.25" customHeight="1" x14ac:dyDescent="0.3">
      <c r="B6" s="13"/>
      <c r="C6" s="14"/>
      <c r="D6" s="14"/>
      <c r="E6" s="14"/>
      <c r="F6" s="14"/>
      <c r="G6" s="14"/>
      <c r="H6" s="16"/>
    </row>
    <row r="7" spans="1:23" ht="14.25" customHeight="1" x14ac:dyDescent="0.3">
      <c r="B7" s="13"/>
      <c r="C7" s="14"/>
      <c r="D7" s="14"/>
      <c r="E7" s="14"/>
      <c r="F7" s="14" t="str">
        <f>ORÇAMENTO!G6</f>
        <v xml:space="preserve">Referência: SINAPI RS 02/2026 </v>
      </c>
      <c r="G7" s="14"/>
      <c r="H7" s="16"/>
    </row>
    <row r="8" spans="1:23" ht="14.25" customHeight="1" thickBot="1" x14ac:dyDescent="0.35">
      <c r="B8" s="18"/>
      <c r="C8" s="19"/>
      <c r="D8" s="19"/>
      <c r="E8" s="19"/>
      <c r="F8" s="19" t="str">
        <f>ORÇAMENTO!G7</f>
        <v>BDI não desonerado: 20,85%</v>
      </c>
      <c r="G8" s="19"/>
      <c r="H8" s="72"/>
    </row>
    <row r="9" spans="1:23" ht="14.25" customHeight="1" x14ac:dyDescent="0.3">
      <c r="B9" s="92"/>
      <c r="C9" s="93"/>
      <c r="D9" s="94" t="s">
        <v>8</v>
      </c>
      <c r="E9" s="95" t="s">
        <v>37</v>
      </c>
      <c r="F9" s="96" t="s">
        <v>38</v>
      </c>
      <c r="G9" s="96" t="s">
        <v>39</v>
      </c>
      <c r="H9" s="169" t="s">
        <v>8</v>
      </c>
    </row>
    <row r="10" spans="1:23" s="39" customFormat="1" ht="14.25" customHeight="1" x14ac:dyDescent="0.3">
      <c r="A10" s="33"/>
      <c r="B10" s="34"/>
      <c r="C10" s="35"/>
      <c r="D10" s="36"/>
      <c r="E10" s="97"/>
      <c r="F10" s="35"/>
      <c r="G10" s="163"/>
      <c r="H10" s="170"/>
      <c r="I10" s="37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</row>
    <row r="11" spans="1:23" ht="14.25" customHeight="1" x14ac:dyDescent="0.3">
      <c r="A11" s="33"/>
      <c r="B11" s="40" t="str">
        <f>ORÇAMENTO!B12</f>
        <v>1.</v>
      </c>
      <c r="C11" s="41" t="str">
        <f>ORÇAMENTO!E12</f>
        <v>Administração local</v>
      </c>
      <c r="D11" s="83"/>
      <c r="E11" s="98"/>
      <c r="F11" s="41"/>
      <c r="G11" s="164"/>
      <c r="H11" s="171"/>
      <c r="I11" s="33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4.25" customHeight="1" x14ac:dyDescent="0.3">
      <c r="A12" s="17"/>
      <c r="B12" s="42"/>
      <c r="C12" s="43" t="s">
        <v>9</v>
      </c>
      <c r="D12" s="84"/>
      <c r="E12" s="99">
        <f>E13/$D13</f>
        <v>0.13982468126183265</v>
      </c>
      <c r="F12" s="85">
        <f t="shared" ref="F12:G12" si="0">F13/$D13</f>
        <v>0.44160630054643463</v>
      </c>
      <c r="G12" s="165">
        <f t="shared" si="0"/>
        <v>0.41856901819173281</v>
      </c>
      <c r="H12" s="172">
        <f>E12+G12+F12</f>
        <v>1</v>
      </c>
      <c r="I12" s="17"/>
    </row>
    <row r="13" spans="1:23" ht="14.25" customHeight="1" x14ac:dyDescent="0.3">
      <c r="A13" s="17"/>
      <c r="B13" s="45"/>
      <c r="C13" s="46" t="s">
        <v>10</v>
      </c>
      <c r="D13" s="86">
        <f>ORÇAMENTO!O12</f>
        <v>1584.13</v>
      </c>
      <c r="E13" s="100">
        <f>(E16+E19+E22+E25+E28+E31+E37+E40+E34)*$D13/($D34+$D40+$D37+$D31+$D28+$D25+$D22+$D19+$D16)</f>
        <v>221.50047232730697</v>
      </c>
      <c r="F13" s="47">
        <f t="shared" ref="F13:G13" si="1">(F16+F19+F22+F25+F28+F31+F37+F40+F34)*$D13/($D34+$D40+$D37+$D31+$D28+$D25+$D22+$D19+$D16)</f>
        <v>699.56178888462352</v>
      </c>
      <c r="G13" s="166">
        <f t="shared" si="1"/>
        <v>663.06773878806973</v>
      </c>
      <c r="H13" s="173">
        <f>E13+G13++F13</f>
        <v>1584.13</v>
      </c>
      <c r="I13" s="17"/>
    </row>
    <row r="14" spans="1:23" ht="14.25" customHeight="1" x14ac:dyDescent="0.3">
      <c r="A14" s="33"/>
      <c r="B14" s="40" t="str">
        <f>ORÇAMENTO!B15</f>
        <v>2.</v>
      </c>
      <c r="C14" s="41" t="str">
        <f>ORÇAMENTO!E15</f>
        <v>Serviços iniciais</v>
      </c>
      <c r="D14" s="83"/>
      <c r="E14" s="98"/>
      <c r="F14" s="41"/>
      <c r="G14" s="164"/>
      <c r="H14" s="171"/>
      <c r="I14" s="33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4.25" customHeight="1" x14ac:dyDescent="0.3">
      <c r="A15" s="17"/>
      <c r="B15" s="42"/>
      <c r="C15" s="43" t="s">
        <v>9</v>
      </c>
      <c r="D15" s="84"/>
      <c r="E15" s="101">
        <v>1</v>
      </c>
      <c r="F15" s="44"/>
      <c r="G15" s="167"/>
      <c r="H15" s="172">
        <f>E15+G15+F15</f>
        <v>1</v>
      </c>
      <c r="I15" s="17"/>
    </row>
    <row r="16" spans="1:23" ht="14.25" customHeight="1" x14ac:dyDescent="0.3">
      <c r="A16" s="17"/>
      <c r="B16" s="45"/>
      <c r="C16" s="46" t="s">
        <v>10</v>
      </c>
      <c r="D16" s="86">
        <f>ORÇAMENTO!O15</f>
        <v>2522.0300000000002</v>
      </c>
      <c r="E16" s="100">
        <f>$D16*E15</f>
        <v>2522.0300000000002</v>
      </c>
      <c r="F16" s="47">
        <f>$D16*F15</f>
        <v>0</v>
      </c>
      <c r="G16" s="166">
        <f>$D16*G15</f>
        <v>0</v>
      </c>
      <c r="H16" s="173">
        <f>E16+G16++F16</f>
        <v>2522.0300000000002</v>
      </c>
      <c r="I16" s="17"/>
    </row>
    <row r="17" spans="1:23" ht="14.25" customHeight="1" x14ac:dyDescent="0.3">
      <c r="A17" s="33"/>
      <c r="B17" s="40" t="str">
        <f>ORÇAMENTO!B18</f>
        <v>3.</v>
      </c>
      <c r="C17" s="41" t="str">
        <f>ORÇAMENTO!E18</f>
        <v>Abrigo de poço</v>
      </c>
      <c r="D17" s="83"/>
      <c r="E17" s="98"/>
      <c r="F17" s="41"/>
      <c r="G17" s="164"/>
      <c r="H17" s="171"/>
      <c r="I17" s="33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14.25" customHeight="1" x14ac:dyDescent="0.3">
      <c r="A18" s="17"/>
      <c r="B18" s="42"/>
      <c r="C18" s="43" t="s">
        <v>9</v>
      </c>
      <c r="D18" s="84"/>
      <c r="E18" s="101">
        <f>E22/D19</f>
        <v>0.46435088622554788</v>
      </c>
      <c r="F18" s="44">
        <f>(F22+F25+F28)/D19</f>
        <v>0.53564911377445201</v>
      </c>
      <c r="G18" s="167"/>
      <c r="H18" s="172">
        <f>E18+G18+F18</f>
        <v>0.99999999999999989</v>
      </c>
      <c r="I18" s="17"/>
    </row>
    <row r="19" spans="1:23" ht="14.25" customHeight="1" x14ac:dyDescent="0.3">
      <c r="A19" s="17"/>
      <c r="B19" s="45"/>
      <c r="C19" s="46" t="s">
        <v>10</v>
      </c>
      <c r="D19" s="86">
        <f>ORÇAMENTO!O18</f>
        <v>13673.719999999998</v>
      </c>
      <c r="E19" s="100">
        <f>$D19*E18</f>
        <v>6349.4039999999977</v>
      </c>
      <c r="F19" s="47">
        <f>$D19*F18</f>
        <v>7324.3159999999989</v>
      </c>
      <c r="G19" s="166">
        <f>$D19*G18</f>
        <v>0</v>
      </c>
      <c r="H19" s="173">
        <f>E19+G19++F19</f>
        <v>13673.719999999998</v>
      </c>
      <c r="I19" s="17"/>
    </row>
    <row r="20" spans="1:23" ht="14.25" customHeight="1" x14ac:dyDescent="0.3">
      <c r="A20" s="33"/>
      <c r="B20" s="242" t="s">
        <v>13</v>
      </c>
      <c r="C20" s="243" t="str">
        <f>ORÇAMENTO!E19</f>
        <v>Abrigo de poço - Construção</v>
      </c>
      <c r="D20" s="83"/>
      <c r="E20" s="98"/>
      <c r="F20" s="41"/>
      <c r="G20" s="164"/>
      <c r="H20" s="171"/>
      <c r="I20" s="33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4.25" customHeight="1" x14ac:dyDescent="0.3">
      <c r="A21" s="17"/>
      <c r="B21" s="42"/>
      <c r="C21" s="43" t="s">
        <v>9</v>
      </c>
      <c r="D21" s="84"/>
      <c r="E21" s="101">
        <v>0.6</v>
      </c>
      <c r="F21" s="44">
        <v>0.4</v>
      </c>
      <c r="G21" s="167"/>
      <c r="H21" s="172">
        <f>E21+G21+F21</f>
        <v>1</v>
      </c>
      <c r="I21" s="17"/>
    </row>
    <row r="22" spans="1:23" ht="14.25" customHeight="1" x14ac:dyDescent="0.3">
      <c r="A22" s="17"/>
      <c r="B22" s="45"/>
      <c r="C22" s="46" t="s">
        <v>10</v>
      </c>
      <c r="D22" s="86">
        <f>ORÇAMENTO!O19</f>
        <v>10582.339999999997</v>
      </c>
      <c r="E22" s="100">
        <f>$D22*E21</f>
        <v>6349.4039999999977</v>
      </c>
      <c r="F22" s="47">
        <f>$D22*F21</f>
        <v>4232.9359999999988</v>
      </c>
      <c r="G22" s="166">
        <f>$D22*G21</f>
        <v>0</v>
      </c>
      <c r="H22" s="173">
        <f>E22+G22++F22</f>
        <v>10582.339999999997</v>
      </c>
      <c r="I22" s="17"/>
    </row>
    <row r="23" spans="1:23" ht="14.25" customHeight="1" x14ac:dyDescent="0.3">
      <c r="A23" s="33"/>
      <c r="B23" s="242" t="s">
        <v>265</v>
      </c>
      <c r="C23" s="243" t="str">
        <f>ORÇAMENTO!E43</f>
        <v>Abrigo de poço - Instalações elétricas</v>
      </c>
      <c r="D23" s="244"/>
      <c r="E23" s="98"/>
      <c r="F23" s="41"/>
      <c r="G23" s="164"/>
      <c r="H23" s="171"/>
      <c r="I23" s="33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4.25" customHeight="1" x14ac:dyDescent="0.3">
      <c r="A24" s="17"/>
      <c r="B24" s="42"/>
      <c r="C24" s="43" t="s">
        <v>9</v>
      </c>
      <c r="D24" s="84"/>
      <c r="E24" s="101"/>
      <c r="F24" s="44">
        <v>1</v>
      </c>
      <c r="G24" s="167"/>
      <c r="H24" s="172">
        <f>E24+G24+F24</f>
        <v>1</v>
      </c>
      <c r="I24" s="17"/>
    </row>
    <row r="25" spans="1:23" ht="14.25" customHeight="1" x14ac:dyDescent="0.3">
      <c r="A25" s="17"/>
      <c r="B25" s="45"/>
      <c r="C25" s="46" t="s">
        <v>10</v>
      </c>
      <c r="D25" s="86">
        <f>ORÇAMENTO!O43</f>
        <v>1218.2000000000003</v>
      </c>
      <c r="E25" s="100">
        <f>$D25*E24</f>
        <v>0</v>
      </c>
      <c r="F25" s="47">
        <f>$D25*F24</f>
        <v>1218.2000000000003</v>
      </c>
      <c r="G25" s="166">
        <f>$D25*G24</f>
        <v>0</v>
      </c>
      <c r="H25" s="173">
        <f>E25+G25++F25</f>
        <v>1218.2000000000003</v>
      </c>
      <c r="I25" s="17"/>
    </row>
    <row r="26" spans="1:23" ht="14.25" customHeight="1" x14ac:dyDescent="0.3">
      <c r="A26" s="33"/>
      <c r="B26" s="242" t="s">
        <v>276</v>
      </c>
      <c r="C26" s="243" t="str">
        <f>ORÇAMENTO!E55</f>
        <v>Instalações para tratamento de água no abrigo</v>
      </c>
      <c r="D26" s="244"/>
      <c r="E26" s="98"/>
      <c r="F26" s="41"/>
      <c r="G26" s="164"/>
      <c r="H26" s="171"/>
      <c r="I26" s="33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4.25" customHeight="1" x14ac:dyDescent="0.3">
      <c r="A27" s="17"/>
      <c r="B27" s="42"/>
      <c r="C27" s="43" t="s">
        <v>9</v>
      </c>
      <c r="D27" s="84"/>
      <c r="E27" s="101"/>
      <c r="F27" s="44">
        <v>1</v>
      </c>
      <c r="G27" s="167"/>
      <c r="H27" s="172">
        <f>E27+G27+F27</f>
        <v>1</v>
      </c>
      <c r="I27" s="17"/>
    </row>
    <row r="28" spans="1:23" ht="14.25" customHeight="1" x14ac:dyDescent="0.3">
      <c r="A28" s="17"/>
      <c r="B28" s="45"/>
      <c r="C28" s="46" t="s">
        <v>10</v>
      </c>
      <c r="D28" s="86">
        <f>ORÇAMENTO!O55</f>
        <v>1873.18</v>
      </c>
      <c r="E28" s="100">
        <f>$D28*E27</f>
        <v>0</v>
      </c>
      <c r="F28" s="47">
        <f>$D28*F27</f>
        <v>1873.18</v>
      </c>
      <c r="G28" s="166">
        <f>$D28*G27</f>
        <v>0</v>
      </c>
      <c r="H28" s="173">
        <f>E28+G28++F28</f>
        <v>1873.18</v>
      </c>
      <c r="I28" s="17"/>
    </row>
    <row r="29" spans="1:23" ht="14.25" customHeight="1" x14ac:dyDescent="0.3">
      <c r="A29" s="33"/>
      <c r="B29" s="40" t="s">
        <v>31</v>
      </c>
      <c r="C29" s="41" t="str">
        <f>ORÇAMENTO!E58</f>
        <v>Poço tubular</v>
      </c>
      <c r="D29" s="83"/>
      <c r="E29" s="98"/>
      <c r="F29" s="41"/>
      <c r="G29" s="164"/>
      <c r="H29" s="171"/>
      <c r="I29" s="33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4.25" customHeight="1" x14ac:dyDescent="0.3">
      <c r="A30" s="17"/>
      <c r="B30" s="42"/>
      <c r="C30" s="43" t="s">
        <v>9</v>
      </c>
      <c r="D30" s="84"/>
      <c r="E30" s="162"/>
      <c r="F30" s="44">
        <v>0.65</v>
      </c>
      <c r="G30" s="167">
        <v>0.35</v>
      </c>
      <c r="H30" s="172">
        <f>E30+G30+F30</f>
        <v>1</v>
      </c>
      <c r="I30" s="17"/>
    </row>
    <row r="31" spans="1:23" ht="14.25" customHeight="1" x14ac:dyDescent="0.3">
      <c r="A31" s="17"/>
      <c r="B31" s="45"/>
      <c r="C31" s="46" t="s">
        <v>10</v>
      </c>
      <c r="D31" s="86">
        <f>ORÇAMENTO!O58</f>
        <v>36264.559999999998</v>
      </c>
      <c r="E31" s="100">
        <f>$D31*E30</f>
        <v>0</v>
      </c>
      <c r="F31" s="47">
        <f>$D31*F30</f>
        <v>23571.964</v>
      </c>
      <c r="G31" s="166">
        <f>$D31*G30</f>
        <v>12692.595999999998</v>
      </c>
      <c r="H31" s="173">
        <f>E31+G31++F31</f>
        <v>36264.559999999998</v>
      </c>
      <c r="I31" s="17"/>
    </row>
    <row r="32" spans="1:23" ht="14.25" customHeight="1" x14ac:dyDescent="0.3">
      <c r="A32" s="33"/>
      <c r="B32" s="40" t="s">
        <v>32</v>
      </c>
      <c r="C32" s="41" t="str">
        <f>ORÇAMENTO!E73</f>
        <v>Reservação</v>
      </c>
      <c r="D32" s="83"/>
      <c r="E32" s="98"/>
      <c r="F32" s="41"/>
      <c r="G32" s="164"/>
      <c r="H32" s="171"/>
      <c r="I32" s="33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4.25" customHeight="1" x14ac:dyDescent="0.3">
      <c r="A33" s="17"/>
      <c r="B33" s="42"/>
      <c r="C33" s="43" t="s">
        <v>9</v>
      </c>
      <c r="D33" s="84"/>
      <c r="E33" s="101"/>
      <c r="F33" s="44">
        <f>F40/D34</f>
        <v>0.23058449680917997</v>
      </c>
      <c r="G33" s="167">
        <f>G37/D34</f>
        <v>0.76941550319081997</v>
      </c>
      <c r="H33" s="172">
        <f>E33+G33+F33</f>
        <v>1</v>
      </c>
      <c r="I33" s="17"/>
    </row>
    <row r="34" spans="1:23" ht="14.25" customHeight="1" x14ac:dyDescent="0.3">
      <c r="A34" s="17"/>
      <c r="B34" s="45"/>
      <c r="C34" s="46" t="s">
        <v>10</v>
      </c>
      <c r="D34" s="86">
        <f>ORÇAMENTO!O73</f>
        <v>21361.279999999999</v>
      </c>
      <c r="E34" s="100">
        <f>$D34*E33</f>
        <v>0</v>
      </c>
      <c r="F34" s="47">
        <f>F40</f>
        <v>4925.58</v>
      </c>
      <c r="G34" s="166">
        <f>G37+G40</f>
        <v>16435.699999999997</v>
      </c>
      <c r="H34" s="173">
        <f>E34+G34++F34</f>
        <v>21361.279999999999</v>
      </c>
      <c r="I34" s="17"/>
    </row>
    <row r="35" spans="1:23" ht="14.25" customHeight="1" x14ac:dyDescent="0.3">
      <c r="A35" s="33"/>
      <c r="B35" s="242" t="s">
        <v>33</v>
      </c>
      <c r="C35" s="243" t="str">
        <f>ORÇAMENTO!E74</f>
        <v>Fornecimento e instalação de reservatorio 20.000 litros</v>
      </c>
      <c r="D35" s="244"/>
      <c r="E35" s="98"/>
      <c r="F35" s="41"/>
      <c r="G35" s="164"/>
      <c r="H35" s="171"/>
      <c r="I35" s="33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14.25" customHeight="1" x14ac:dyDescent="0.3">
      <c r="A36" s="17"/>
      <c r="B36" s="42"/>
      <c r="C36" s="43" t="s">
        <v>9</v>
      </c>
      <c r="D36" s="84"/>
      <c r="E36" s="101"/>
      <c r="F36" s="44"/>
      <c r="G36" s="167">
        <v>1</v>
      </c>
      <c r="H36" s="172">
        <f>E36+G36+F36</f>
        <v>1</v>
      </c>
      <c r="I36" s="17"/>
    </row>
    <row r="37" spans="1:23" ht="14.25" customHeight="1" x14ac:dyDescent="0.3">
      <c r="A37" s="17"/>
      <c r="B37" s="45"/>
      <c r="C37" s="46" t="s">
        <v>10</v>
      </c>
      <c r="D37" s="86">
        <f>ORÇAMENTO!O74</f>
        <v>16435.699999999997</v>
      </c>
      <c r="E37" s="100">
        <f>$D37*E36</f>
        <v>0</v>
      </c>
      <c r="F37" s="47">
        <f>$D37*F36</f>
        <v>0</v>
      </c>
      <c r="G37" s="166">
        <f>$D37*G36</f>
        <v>16435.699999999997</v>
      </c>
      <c r="H37" s="173">
        <f>E37+G37++F37</f>
        <v>16435.699999999997</v>
      </c>
      <c r="I37" s="17"/>
    </row>
    <row r="38" spans="1:23" ht="14.25" customHeight="1" x14ac:dyDescent="0.3">
      <c r="A38" s="33"/>
      <c r="B38" s="242" t="s">
        <v>34</v>
      </c>
      <c r="C38" s="243" t="str">
        <f>ORÇAMENTO!E85</f>
        <v>Base apoiada em concreto armado 3,5x3,5 metros esp. 20 cm</v>
      </c>
      <c r="D38" s="244"/>
      <c r="E38" s="98"/>
      <c r="F38" s="41"/>
      <c r="G38" s="164"/>
      <c r="H38" s="171"/>
      <c r="I38" s="33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14.25" customHeight="1" x14ac:dyDescent="0.3">
      <c r="A39" s="17"/>
      <c r="B39" s="42"/>
      <c r="C39" s="43" t="s">
        <v>9</v>
      </c>
      <c r="D39" s="84"/>
      <c r="E39" s="101"/>
      <c r="F39" s="44">
        <v>1</v>
      </c>
      <c r="G39" s="167"/>
      <c r="H39" s="172">
        <f>E39+G39+F39</f>
        <v>1</v>
      </c>
      <c r="I39" s="17"/>
    </row>
    <row r="40" spans="1:23" ht="14.25" customHeight="1" x14ac:dyDescent="0.3">
      <c r="A40" s="17"/>
      <c r="B40" s="45"/>
      <c r="C40" s="46" t="s">
        <v>10</v>
      </c>
      <c r="D40" s="86">
        <f>ORÇAMENTO!O85</f>
        <v>4925.58</v>
      </c>
      <c r="E40" s="100">
        <f>$D40*E39</f>
        <v>0</v>
      </c>
      <c r="F40" s="47">
        <f>$D40*F39</f>
        <v>4925.58</v>
      </c>
      <c r="G40" s="166">
        <f>$D40*G39</f>
        <v>0</v>
      </c>
      <c r="H40" s="173">
        <f>E40+G40++F40</f>
        <v>4925.58</v>
      </c>
      <c r="I40" s="17"/>
    </row>
    <row r="41" spans="1:23" ht="14.25" customHeight="1" x14ac:dyDescent="0.3">
      <c r="A41" s="17"/>
      <c r="B41" s="40" t="s">
        <v>35</v>
      </c>
      <c r="C41" s="41" t="str">
        <f>ORÇAMENTO!E93</f>
        <v>Escavações, reaterro</v>
      </c>
      <c r="D41" s="83"/>
      <c r="E41" s="98"/>
      <c r="F41" s="41"/>
      <c r="G41" s="164"/>
      <c r="H41" s="171"/>
      <c r="I41" s="17"/>
    </row>
    <row r="42" spans="1:23" ht="14.25" customHeight="1" x14ac:dyDescent="0.3">
      <c r="A42" s="17"/>
      <c r="B42" s="42"/>
      <c r="C42" s="43" t="s">
        <v>9</v>
      </c>
      <c r="D42" s="84"/>
      <c r="E42" s="162"/>
      <c r="F42" s="44">
        <v>0.3</v>
      </c>
      <c r="G42" s="167">
        <v>0.7</v>
      </c>
      <c r="H42" s="172">
        <f>E42+G42+F42</f>
        <v>1</v>
      </c>
      <c r="I42" s="17"/>
    </row>
    <row r="43" spans="1:23" ht="14.25" customHeight="1" x14ac:dyDescent="0.3">
      <c r="A43" s="17"/>
      <c r="B43" s="45"/>
      <c r="C43" s="46" t="s">
        <v>10</v>
      </c>
      <c r="D43" s="86">
        <f>ORÇAMENTO!O93</f>
        <v>8512.52</v>
      </c>
      <c r="E43" s="100">
        <f>$D43*E42</f>
        <v>0</v>
      </c>
      <c r="F43" s="47">
        <f>$D43*F42</f>
        <v>2553.7559999999999</v>
      </c>
      <c r="G43" s="166">
        <f>$D43*G42</f>
        <v>5958.7640000000001</v>
      </c>
      <c r="H43" s="173">
        <f>E43+G43++F43</f>
        <v>8512.52</v>
      </c>
      <c r="I43" s="17"/>
    </row>
    <row r="44" spans="1:23" ht="14.25" customHeight="1" x14ac:dyDescent="0.3">
      <c r="A44" s="17"/>
      <c r="B44" s="40" t="s">
        <v>122</v>
      </c>
      <c r="C44" s="41" t="str">
        <f>ORÇAMENTO!E98</f>
        <v>Adutora</v>
      </c>
      <c r="D44" s="83"/>
      <c r="E44" s="98"/>
      <c r="F44" s="41"/>
      <c r="G44" s="164"/>
      <c r="H44" s="171"/>
      <c r="I44" s="17"/>
    </row>
    <row r="45" spans="1:23" ht="14.25" customHeight="1" x14ac:dyDescent="0.3">
      <c r="A45" s="17"/>
      <c r="B45" s="42"/>
      <c r="C45" s="43" t="s">
        <v>9</v>
      </c>
      <c r="D45" s="84"/>
      <c r="E45" s="101"/>
      <c r="F45" s="44"/>
      <c r="G45" s="167">
        <v>1</v>
      </c>
      <c r="H45" s="172">
        <f>E45+G45+F45</f>
        <v>1</v>
      </c>
      <c r="I45" s="17"/>
    </row>
    <row r="46" spans="1:23" ht="14.25" customHeight="1" x14ac:dyDescent="0.3">
      <c r="A46" s="17"/>
      <c r="B46" s="241"/>
      <c r="C46" s="46" t="s">
        <v>10</v>
      </c>
      <c r="D46" s="86">
        <f>ORÇAMENTO!O98</f>
        <v>12945.169999999998</v>
      </c>
      <c r="E46" s="100">
        <f>$D46*E45</f>
        <v>0</v>
      </c>
      <c r="F46" s="47">
        <f>$D46*F45</f>
        <v>0</v>
      </c>
      <c r="G46" s="166">
        <f>$D46*G45</f>
        <v>12945.169999999998</v>
      </c>
      <c r="H46" s="173">
        <f>E46+G46++F46</f>
        <v>12945.169999999998</v>
      </c>
      <c r="I46" s="17"/>
    </row>
    <row r="47" spans="1:23" ht="14.25" customHeight="1" x14ac:dyDescent="0.3">
      <c r="A47" s="17"/>
      <c r="B47" s="40" t="s">
        <v>124</v>
      </c>
      <c r="C47" s="41" t="str">
        <f>ORÇAMENTO!E104</f>
        <v>Alimentação (distribuição)</v>
      </c>
      <c r="D47" s="83"/>
      <c r="E47" s="98"/>
      <c r="F47" s="41"/>
      <c r="G47" s="164"/>
      <c r="H47" s="171"/>
      <c r="I47" s="17"/>
    </row>
    <row r="48" spans="1:23" ht="14.25" customHeight="1" x14ac:dyDescent="0.3">
      <c r="A48" s="17"/>
      <c r="B48" s="42"/>
      <c r="C48" s="43" t="s">
        <v>9</v>
      </c>
      <c r="D48" s="84"/>
      <c r="E48" s="162"/>
      <c r="F48" s="44"/>
      <c r="G48" s="167">
        <v>1</v>
      </c>
      <c r="H48" s="172">
        <f>E48+G48+F48</f>
        <v>1</v>
      </c>
      <c r="I48" s="17"/>
    </row>
    <row r="49" spans="1:12" ht="14.25" customHeight="1" x14ac:dyDescent="0.3">
      <c r="A49" s="17"/>
      <c r="B49" s="45"/>
      <c r="C49" s="46" t="s">
        <v>10</v>
      </c>
      <c r="D49" s="86">
        <f>ORÇAMENTO!O104</f>
        <v>15732.989999999998</v>
      </c>
      <c r="E49" s="100">
        <f>$D49*E48</f>
        <v>0</v>
      </c>
      <c r="F49" s="47">
        <f>$D49*F48</f>
        <v>0</v>
      </c>
      <c r="G49" s="166">
        <f>$D49*G48</f>
        <v>15732.989999999998</v>
      </c>
      <c r="H49" s="173">
        <f>E49+G49++F49</f>
        <v>15732.989999999998</v>
      </c>
      <c r="I49" s="17"/>
    </row>
    <row r="50" spans="1:12" ht="14.25" customHeight="1" x14ac:dyDescent="0.3">
      <c r="A50" s="17"/>
      <c r="B50" s="40" t="s">
        <v>127</v>
      </c>
      <c r="C50" s="41" t="str">
        <f>ORÇAMENTO!E114</f>
        <v>Rede de energia para chave bóia</v>
      </c>
      <c r="D50" s="83"/>
      <c r="E50" s="98"/>
      <c r="F50" s="41"/>
      <c r="G50" s="164"/>
      <c r="H50" s="171"/>
      <c r="I50" s="17"/>
    </row>
    <row r="51" spans="1:12" ht="14.25" customHeight="1" x14ac:dyDescent="0.3">
      <c r="A51" s="17"/>
      <c r="B51" s="42"/>
      <c r="C51" s="43" t="s">
        <v>9</v>
      </c>
      <c r="D51" s="84"/>
      <c r="E51" s="101"/>
      <c r="F51" s="44"/>
      <c r="G51" s="167">
        <v>1</v>
      </c>
      <c r="H51" s="172">
        <f>E51+G51+F51</f>
        <v>1</v>
      </c>
      <c r="I51" s="17"/>
    </row>
    <row r="52" spans="1:12" ht="14.25" customHeight="1" x14ac:dyDescent="0.3">
      <c r="A52" s="17"/>
      <c r="B52" s="239"/>
      <c r="C52" s="46" t="s">
        <v>10</v>
      </c>
      <c r="D52" s="240">
        <f>ORÇAMENTO!O114</f>
        <v>3027.5299999999997</v>
      </c>
      <c r="E52" s="100">
        <f>$D52*E51</f>
        <v>0</v>
      </c>
      <c r="F52" s="47">
        <f>$D52*F51</f>
        <v>0</v>
      </c>
      <c r="G52" s="166">
        <f>$D52*G51</f>
        <v>3027.5299999999997</v>
      </c>
      <c r="H52" s="173">
        <f>E52+G52++F52</f>
        <v>3027.5299999999997</v>
      </c>
      <c r="I52" s="17"/>
    </row>
    <row r="53" spans="1:12" ht="14.25" customHeight="1" thickBot="1" x14ac:dyDescent="0.35">
      <c r="A53" s="17"/>
      <c r="B53" s="48"/>
      <c r="C53" s="49"/>
      <c r="D53" s="103"/>
      <c r="E53" s="102"/>
      <c r="F53" s="50"/>
      <c r="G53" s="168"/>
      <c r="H53" s="174"/>
      <c r="I53" s="17"/>
    </row>
    <row r="54" spans="1:12" ht="14.25" customHeight="1" x14ac:dyDescent="0.3">
      <c r="A54" s="17"/>
      <c r="B54" s="271" t="s">
        <v>8</v>
      </c>
      <c r="C54" s="272"/>
      <c r="D54" s="107">
        <f>H55/D55</f>
        <v>1</v>
      </c>
      <c r="E54" s="175">
        <f>E55/D55</f>
        <v>7.8642323196654054E-2</v>
      </c>
      <c r="F54" s="176">
        <f>F55/D55</f>
        <v>0.33795061099276447</v>
      </c>
      <c r="G54" s="177">
        <f>G55/D55</f>
        <v>0.58340706581058155</v>
      </c>
      <c r="H54" s="104">
        <f>E54+G54+F54</f>
        <v>1</v>
      </c>
      <c r="I54" s="17"/>
      <c r="J54" s="91">
        <f>H40+H37+H34+H31+H28+H25+H22+H19+H16+H13</f>
        <v>110440.71999999999</v>
      </c>
    </row>
    <row r="55" spans="1:12" ht="14.25" customHeight="1" thickBot="1" x14ac:dyDescent="0.35">
      <c r="B55" s="273"/>
      <c r="C55" s="274"/>
      <c r="D55" s="105">
        <f>D13+D16+D19+D31+D34+D43+D46+D49+D52</f>
        <v>115623.93</v>
      </c>
      <c r="E55" s="178">
        <f>E13+E16+E19+E31+E34+E43+E46+E49+E52</f>
        <v>9092.9344723273043</v>
      </c>
      <c r="F55" s="179">
        <f>F13+F19+F31+F34+F43+F46+F49+F52</f>
        <v>39075.177788884626</v>
      </c>
      <c r="G55" s="180">
        <f>G13+G16+G19+G31+G34+G43+G46+G49+G52</f>
        <v>67455.817738788071</v>
      </c>
      <c r="H55" s="106">
        <f>H13+H16+H19+H31+H34+H43+H46+H49+H52</f>
        <v>115623.93</v>
      </c>
      <c r="J55" s="91">
        <f>D55-E55-G55-F55</f>
        <v>0</v>
      </c>
      <c r="L55" s="4"/>
    </row>
    <row r="56" spans="1:12" ht="14.25" customHeight="1" x14ac:dyDescent="0.3">
      <c r="B56" s="51"/>
      <c r="J56" s="91">
        <f>E55+G55-H55+F55</f>
        <v>0</v>
      </c>
    </row>
    <row r="57" spans="1:12" ht="14.25" customHeight="1" x14ac:dyDescent="0.3">
      <c r="B57" s="3" t="str">
        <f>ORÇAMENTO!B124</f>
        <v>Roca Sales, 20 de abril de 2026.</v>
      </c>
      <c r="C57" s="3"/>
      <c r="D57" s="2"/>
      <c r="E57" s="5"/>
      <c r="F57" s="2"/>
      <c r="G57" s="2"/>
      <c r="H57" s="1"/>
    </row>
    <row r="58" spans="1:12" ht="14.25" customHeight="1" x14ac:dyDescent="0.3">
      <c r="B58" s="51"/>
      <c r="C58" s="2"/>
      <c r="D58" s="2"/>
      <c r="E58" s="5"/>
      <c r="F58" s="2"/>
      <c r="G58" s="2"/>
      <c r="H58" s="1"/>
    </row>
    <row r="59" spans="1:12" ht="14.25" customHeight="1" x14ac:dyDescent="0.3">
      <c r="B59" s="51"/>
      <c r="C59" s="2"/>
      <c r="D59" s="2"/>
      <c r="E59" s="5"/>
      <c r="F59" s="2"/>
      <c r="G59" s="2"/>
      <c r="H59" s="1"/>
    </row>
    <row r="60" spans="1:12" ht="27" customHeight="1" x14ac:dyDescent="0.3">
      <c r="B60" s="51"/>
      <c r="C60" s="2"/>
      <c r="D60" s="2"/>
      <c r="E60" s="8"/>
      <c r="F60" s="2"/>
      <c r="G60" s="2"/>
      <c r="H60" s="1"/>
    </row>
    <row r="61" spans="1:12" ht="14.25" customHeight="1" x14ac:dyDescent="0.3">
      <c r="B61" s="51"/>
      <c r="C61" s="2" t="str">
        <f>ORÇAMENTO!E128</f>
        <v>JONES WÜNSCH</v>
      </c>
      <c r="D61" s="2"/>
      <c r="E61" s="2" t="str">
        <f>ORÇAMENTO!G128</f>
        <v>CRISTIANO FUGALI</v>
      </c>
      <c r="F61" s="8"/>
      <c r="G61" s="113"/>
      <c r="H61" s="113"/>
    </row>
    <row r="62" spans="1:12" ht="14.25" customHeight="1" x14ac:dyDescent="0.3">
      <c r="B62" s="51"/>
      <c r="C62" s="2" t="str">
        <f>ORÇAMENTO!E129</f>
        <v>Prefeito Municipal de Roca Sales</v>
      </c>
      <c r="D62" s="2"/>
      <c r="E62" s="2" t="str">
        <f>ORÇAMENTO!G129</f>
        <v>Eng. Civil - CREA RS236549</v>
      </c>
      <c r="F62" s="8"/>
      <c r="G62" s="113"/>
      <c r="H62" s="113"/>
    </row>
    <row r="63" spans="1:12" ht="14.25" customHeight="1" x14ac:dyDescent="0.3">
      <c r="B63" s="51"/>
      <c r="C63" s="2"/>
      <c r="D63" s="2"/>
      <c r="E63" s="5"/>
      <c r="F63" s="2"/>
      <c r="G63" s="2"/>
      <c r="H63" s="1"/>
    </row>
    <row r="64" spans="1:12" ht="14.25" customHeight="1" x14ac:dyDescent="0.3">
      <c r="B64" s="51"/>
    </row>
    <row r="65" spans="2:2" ht="14.25" customHeight="1" x14ac:dyDescent="0.3">
      <c r="B65" s="51"/>
    </row>
    <row r="66" spans="2:2" ht="14.25" customHeight="1" x14ac:dyDescent="0.3">
      <c r="B66" s="51"/>
    </row>
    <row r="67" spans="2:2" ht="14.25" customHeight="1" x14ac:dyDescent="0.3">
      <c r="B67" s="51"/>
    </row>
    <row r="68" spans="2:2" ht="14.25" customHeight="1" x14ac:dyDescent="0.3">
      <c r="B68" s="51"/>
    </row>
    <row r="69" spans="2:2" ht="14.25" customHeight="1" x14ac:dyDescent="0.3">
      <c r="B69" s="51"/>
    </row>
    <row r="70" spans="2:2" ht="14.25" customHeight="1" x14ac:dyDescent="0.3">
      <c r="B70" s="51"/>
    </row>
    <row r="71" spans="2:2" ht="14.25" customHeight="1" x14ac:dyDescent="0.3">
      <c r="B71" s="51"/>
    </row>
    <row r="72" spans="2:2" ht="14.25" customHeight="1" x14ac:dyDescent="0.3">
      <c r="B72" s="51"/>
    </row>
    <row r="73" spans="2:2" ht="14.25" customHeight="1" x14ac:dyDescent="0.3">
      <c r="B73" s="51"/>
    </row>
    <row r="74" spans="2:2" ht="14.25" customHeight="1" x14ac:dyDescent="0.3">
      <c r="B74" s="51"/>
    </row>
    <row r="75" spans="2:2" ht="14.25" customHeight="1" x14ac:dyDescent="0.3">
      <c r="B75" s="51"/>
    </row>
    <row r="76" spans="2:2" ht="14.25" customHeight="1" x14ac:dyDescent="0.3">
      <c r="B76" s="51"/>
    </row>
    <row r="77" spans="2:2" ht="14.25" customHeight="1" x14ac:dyDescent="0.3">
      <c r="B77" s="51"/>
    </row>
    <row r="78" spans="2:2" ht="14.25" customHeight="1" x14ac:dyDescent="0.3">
      <c r="B78" s="51"/>
    </row>
    <row r="79" spans="2:2" ht="14.25" customHeight="1" x14ac:dyDescent="0.3">
      <c r="B79" s="51"/>
    </row>
    <row r="80" spans="2:2" ht="14.25" customHeight="1" x14ac:dyDescent="0.3">
      <c r="B80" s="51"/>
    </row>
    <row r="81" spans="2:2" ht="14.25" customHeight="1" x14ac:dyDescent="0.3">
      <c r="B81" s="51"/>
    </row>
    <row r="82" spans="2:2" ht="14.25" customHeight="1" x14ac:dyDescent="0.3">
      <c r="B82" s="51"/>
    </row>
    <row r="83" spans="2:2" ht="14.25" customHeight="1" x14ac:dyDescent="0.3">
      <c r="B83" s="51"/>
    </row>
    <row r="84" spans="2:2" ht="14.25" customHeight="1" x14ac:dyDescent="0.3">
      <c r="B84" s="51"/>
    </row>
    <row r="85" spans="2:2" ht="14.25" customHeight="1" x14ac:dyDescent="0.3">
      <c r="B85" s="51"/>
    </row>
    <row r="86" spans="2:2" ht="14.25" customHeight="1" x14ac:dyDescent="0.3">
      <c r="B86" s="51"/>
    </row>
    <row r="87" spans="2:2" ht="14.25" customHeight="1" x14ac:dyDescent="0.3">
      <c r="B87" s="51"/>
    </row>
    <row r="88" spans="2:2" ht="14.25" customHeight="1" x14ac:dyDescent="0.3">
      <c r="B88" s="51"/>
    </row>
    <row r="89" spans="2:2" ht="14.25" customHeight="1" x14ac:dyDescent="0.3">
      <c r="B89" s="51"/>
    </row>
    <row r="90" spans="2:2" ht="14.25" customHeight="1" x14ac:dyDescent="0.3">
      <c r="B90" s="51"/>
    </row>
    <row r="91" spans="2:2" ht="14.25" customHeight="1" x14ac:dyDescent="0.3">
      <c r="B91" s="51"/>
    </row>
    <row r="92" spans="2:2" ht="14.25" customHeight="1" x14ac:dyDescent="0.3">
      <c r="B92" s="51"/>
    </row>
    <row r="93" spans="2:2" ht="14.25" customHeight="1" x14ac:dyDescent="0.3">
      <c r="B93" s="51"/>
    </row>
    <row r="94" spans="2:2" ht="14.25" customHeight="1" x14ac:dyDescent="0.3">
      <c r="B94" s="51"/>
    </row>
    <row r="95" spans="2:2" ht="14.25" customHeight="1" x14ac:dyDescent="0.3">
      <c r="B95" s="51"/>
    </row>
    <row r="96" spans="2:2" ht="14.25" customHeight="1" x14ac:dyDescent="0.3">
      <c r="B96" s="51"/>
    </row>
    <row r="97" spans="2:2" ht="14.25" customHeight="1" x14ac:dyDescent="0.3">
      <c r="B97" s="51"/>
    </row>
    <row r="98" spans="2:2" ht="14.25" customHeight="1" x14ac:dyDescent="0.3">
      <c r="B98" s="51"/>
    </row>
    <row r="99" spans="2:2" ht="14.25" customHeight="1" x14ac:dyDescent="0.3">
      <c r="B99" s="51"/>
    </row>
    <row r="100" spans="2:2" ht="14.25" customHeight="1" x14ac:dyDescent="0.3">
      <c r="B100" s="51"/>
    </row>
    <row r="101" spans="2:2" ht="14.25" customHeight="1" x14ac:dyDescent="0.3">
      <c r="B101" s="51"/>
    </row>
    <row r="102" spans="2:2" ht="14.25" customHeight="1" x14ac:dyDescent="0.3">
      <c r="B102" s="51"/>
    </row>
    <row r="103" spans="2:2" ht="14.25" customHeight="1" x14ac:dyDescent="0.3">
      <c r="B103" s="51"/>
    </row>
    <row r="104" spans="2:2" ht="14.25" customHeight="1" x14ac:dyDescent="0.3">
      <c r="B104" s="51"/>
    </row>
    <row r="105" spans="2:2" ht="14.25" customHeight="1" x14ac:dyDescent="0.3">
      <c r="B105" s="51"/>
    </row>
    <row r="106" spans="2:2" ht="14.25" customHeight="1" x14ac:dyDescent="0.3">
      <c r="B106" s="51"/>
    </row>
    <row r="107" spans="2:2" ht="14.25" customHeight="1" x14ac:dyDescent="0.3">
      <c r="B107" s="51"/>
    </row>
    <row r="108" spans="2:2" ht="14.25" customHeight="1" x14ac:dyDescent="0.3">
      <c r="B108" s="51"/>
    </row>
    <row r="109" spans="2:2" ht="14.25" customHeight="1" x14ac:dyDescent="0.3">
      <c r="B109" s="51"/>
    </row>
    <row r="110" spans="2:2" ht="14.25" customHeight="1" x14ac:dyDescent="0.3">
      <c r="B110" s="51"/>
    </row>
    <row r="111" spans="2:2" ht="14.25" customHeight="1" x14ac:dyDescent="0.3">
      <c r="B111" s="51"/>
    </row>
    <row r="112" spans="2:2" ht="14.25" customHeight="1" x14ac:dyDescent="0.3">
      <c r="B112" s="51"/>
    </row>
    <row r="113" spans="2:2" ht="14.25" customHeight="1" x14ac:dyDescent="0.3">
      <c r="B113" s="51"/>
    </row>
    <row r="114" spans="2:2" ht="14.25" customHeight="1" x14ac:dyDescent="0.3">
      <c r="B114" s="51"/>
    </row>
    <row r="115" spans="2:2" ht="14.25" customHeight="1" x14ac:dyDescent="0.3">
      <c r="B115" s="51"/>
    </row>
    <row r="116" spans="2:2" ht="14.25" customHeight="1" x14ac:dyDescent="0.3">
      <c r="B116" s="51"/>
    </row>
    <row r="117" spans="2:2" ht="14.25" customHeight="1" x14ac:dyDescent="0.3">
      <c r="B117" s="51"/>
    </row>
    <row r="118" spans="2:2" ht="14.25" customHeight="1" x14ac:dyDescent="0.3">
      <c r="B118" s="51"/>
    </row>
    <row r="119" spans="2:2" ht="14.25" customHeight="1" x14ac:dyDescent="0.3">
      <c r="B119" s="51"/>
    </row>
    <row r="120" spans="2:2" ht="14.25" customHeight="1" x14ac:dyDescent="0.3">
      <c r="B120" s="51"/>
    </row>
    <row r="121" spans="2:2" ht="14.25" customHeight="1" x14ac:dyDescent="0.3">
      <c r="B121" s="51"/>
    </row>
    <row r="122" spans="2:2" ht="14.25" customHeight="1" x14ac:dyDescent="0.3">
      <c r="B122" s="51"/>
    </row>
    <row r="123" spans="2:2" ht="14.25" customHeight="1" x14ac:dyDescent="0.3">
      <c r="B123" s="51"/>
    </row>
    <row r="124" spans="2:2" ht="14.25" customHeight="1" x14ac:dyDescent="0.3">
      <c r="B124" s="51"/>
    </row>
    <row r="125" spans="2:2" ht="14.25" customHeight="1" x14ac:dyDescent="0.3">
      <c r="B125" s="51"/>
    </row>
    <row r="126" spans="2:2" ht="14.25" customHeight="1" x14ac:dyDescent="0.3">
      <c r="B126" s="51"/>
    </row>
    <row r="127" spans="2:2" ht="14.25" customHeight="1" x14ac:dyDescent="0.3">
      <c r="B127" s="51"/>
    </row>
    <row r="128" spans="2:2" ht="14.25" customHeight="1" x14ac:dyDescent="0.3">
      <c r="B128" s="51"/>
    </row>
    <row r="129" spans="2:2" ht="14.25" customHeight="1" x14ac:dyDescent="0.3">
      <c r="B129" s="51"/>
    </row>
    <row r="130" spans="2:2" ht="14.25" customHeight="1" x14ac:dyDescent="0.3">
      <c r="B130" s="51"/>
    </row>
    <row r="131" spans="2:2" ht="14.25" customHeight="1" x14ac:dyDescent="0.3">
      <c r="B131" s="51"/>
    </row>
    <row r="132" spans="2:2" ht="14.25" customHeight="1" x14ac:dyDescent="0.3">
      <c r="B132" s="51"/>
    </row>
    <row r="133" spans="2:2" ht="14.25" customHeight="1" x14ac:dyDescent="0.3">
      <c r="B133" s="51"/>
    </row>
    <row r="134" spans="2:2" ht="14.25" customHeight="1" x14ac:dyDescent="0.3">
      <c r="B134" s="51"/>
    </row>
    <row r="135" spans="2:2" ht="14.25" customHeight="1" x14ac:dyDescent="0.3">
      <c r="B135" s="51"/>
    </row>
    <row r="136" spans="2:2" ht="14.25" customHeight="1" x14ac:dyDescent="0.3">
      <c r="B136" s="51"/>
    </row>
    <row r="137" spans="2:2" ht="14.25" customHeight="1" x14ac:dyDescent="0.3">
      <c r="B137" s="51"/>
    </row>
    <row r="138" spans="2:2" ht="14.25" customHeight="1" x14ac:dyDescent="0.3">
      <c r="B138" s="51"/>
    </row>
    <row r="139" spans="2:2" ht="14.25" customHeight="1" x14ac:dyDescent="0.3">
      <c r="B139" s="51"/>
    </row>
    <row r="140" spans="2:2" ht="14.25" customHeight="1" x14ac:dyDescent="0.3">
      <c r="B140" s="51"/>
    </row>
    <row r="141" spans="2:2" ht="14.25" customHeight="1" x14ac:dyDescent="0.3">
      <c r="B141" s="51"/>
    </row>
    <row r="142" spans="2:2" ht="14.25" customHeight="1" x14ac:dyDescent="0.3">
      <c r="B142" s="51"/>
    </row>
    <row r="143" spans="2:2" ht="14.25" customHeight="1" x14ac:dyDescent="0.3">
      <c r="B143" s="51"/>
    </row>
    <row r="144" spans="2:2" ht="14.25" customHeight="1" x14ac:dyDescent="0.3">
      <c r="B144" s="51"/>
    </row>
    <row r="145" spans="2:2" ht="14.25" customHeight="1" x14ac:dyDescent="0.3">
      <c r="B145" s="51"/>
    </row>
    <row r="146" spans="2:2" ht="14.25" customHeight="1" x14ac:dyDescent="0.3">
      <c r="B146" s="51"/>
    </row>
    <row r="147" spans="2:2" ht="14.25" customHeight="1" x14ac:dyDescent="0.3">
      <c r="B147" s="51"/>
    </row>
    <row r="148" spans="2:2" ht="14.25" customHeight="1" x14ac:dyDescent="0.3">
      <c r="B148" s="51"/>
    </row>
    <row r="149" spans="2:2" ht="14.25" customHeight="1" x14ac:dyDescent="0.3">
      <c r="B149" s="51"/>
    </row>
    <row r="150" spans="2:2" ht="14.25" customHeight="1" x14ac:dyDescent="0.3">
      <c r="B150" s="51"/>
    </row>
    <row r="151" spans="2:2" ht="14.25" customHeight="1" x14ac:dyDescent="0.3">
      <c r="B151" s="51"/>
    </row>
    <row r="152" spans="2:2" ht="14.25" customHeight="1" x14ac:dyDescent="0.3">
      <c r="B152" s="51"/>
    </row>
    <row r="153" spans="2:2" ht="14.25" customHeight="1" x14ac:dyDescent="0.3">
      <c r="B153" s="51"/>
    </row>
    <row r="154" spans="2:2" ht="14.25" customHeight="1" x14ac:dyDescent="0.3">
      <c r="B154" s="51"/>
    </row>
    <row r="155" spans="2:2" ht="14.25" customHeight="1" x14ac:dyDescent="0.3">
      <c r="B155" s="51"/>
    </row>
    <row r="156" spans="2:2" ht="14.25" customHeight="1" x14ac:dyDescent="0.3">
      <c r="B156" s="51"/>
    </row>
    <row r="157" spans="2:2" ht="14.25" customHeight="1" x14ac:dyDescent="0.3">
      <c r="B157" s="51"/>
    </row>
    <row r="158" spans="2:2" ht="14.25" customHeight="1" x14ac:dyDescent="0.3">
      <c r="B158" s="51"/>
    </row>
    <row r="159" spans="2:2" ht="14.25" customHeight="1" x14ac:dyDescent="0.3">
      <c r="B159" s="51"/>
    </row>
    <row r="160" spans="2:2" ht="14.25" customHeight="1" x14ac:dyDescent="0.3">
      <c r="B160" s="51"/>
    </row>
    <row r="161" spans="2:2" ht="14.25" customHeight="1" x14ac:dyDescent="0.3">
      <c r="B161" s="51"/>
    </row>
    <row r="162" spans="2:2" ht="14.25" customHeight="1" x14ac:dyDescent="0.3">
      <c r="B162" s="51"/>
    </row>
    <row r="163" spans="2:2" ht="14.25" customHeight="1" x14ac:dyDescent="0.3">
      <c r="B163" s="51"/>
    </row>
    <row r="164" spans="2:2" ht="14.25" customHeight="1" x14ac:dyDescent="0.3">
      <c r="B164" s="51"/>
    </row>
    <row r="165" spans="2:2" ht="14.25" customHeight="1" x14ac:dyDescent="0.3">
      <c r="B165" s="51"/>
    </row>
    <row r="166" spans="2:2" ht="14.25" customHeight="1" x14ac:dyDescent="0.3">
      <c r="B166" s="51"/>
    </row>
    <row r="167" spans="2:2" ht="14.25" customHeight="1" x14ac:dyDescent="0.3">
      <c r="B167" s="51"/>
    </row>
    <row r="168" spans="2:2" ht="14.25" customHeight="1" x14ac:dyDescent="0.3">
      <c r="B168" s="51"/>
    </row>
    <row r="169" spans="2:2" ht="14.25" customHeight="1" x14ac:dyDescent="0.3">
      <c r="B169" s="51"/>
    </row>
    <row r="170" spans="2:2" ht="14.25" customHeight="1" x14ac:dyDescent="0.3">
      <c r="B170" s="51"/>
    </row>
    <row r="171" spans="2:2" ht="14.25" customHeight="1" x14ac:dyDescent="0.3">
      <c r="B171" s="51"/>
    </row>
    <row r="172" spans="2:2" ht="14.25" customHeight="1" x14ac:dyDescent="0.3">
      <c r="B172" s="51"/>
    </row>
    <row r="173" spans="2:2" ht="14.25" customHeight="1" x14ac:dyDescent="0.3">
      <c r="B173" s="51"/>
    </row>
    <row r="174" spans="2:2" ht="14.25" customHeight="1" x14ac:dyDescent="0.3">
      <c r="B174" s="51"/>
    </row>
    <row r="175" spans="2:2" ht="14.25" customHeight="1" x14ac:dyDescent="0.3">
      <c r="B175" s="51"/>
    </row>
    <row r="176" spans="2:2" ht="14.25" customHeight="1" x14ac:dyDescent="0.3">
      <c r="B176" s="51"/>
    </row>
    <row r="177" spans="2:2" ht="14.25" customHeight="1" x14ac:dyDescent="0.3">
      <c r="B177" s="51"/>
    </row>
    <row r="178" spans="2:2" ht="14.25" customHeight="1" x14ac:dyDescent="0.3">
      <c r="B178" s="51"/>
    </row>
    <row r="179" spans="2:2" ht="14.25" customHeight="1" x14ac:dyDescent="0.3">
      <c r="B179" s="51"/>
    </row>
    <row r="180" spans="2:2" ht="14.25" customHeight="1" x14ac:dyDescent="0.3">
      <c r="B180" s="51"/>
    </row>
    <row r="181" spans="2:2" ht="14.25" customHeight="1" x14ac:dyDescent="0.3">
      <c r="B181" s="51"/>
    </row>
    <row r="182" spans="2:2" ht="14.25" customHeight="1" x14ac:dyDescent="0.3">
      <c r="B182" s="51"/>
    </row>
    <row r="183" spans="2:2" ht="14.25" customHeight="1" x14ac:dyDescent="0.3">
      <c r="B183" s="51"/>
    </row>
    <row r="184" spans="2:2" ht="14.25" customHeight="1" x14ac:dyDescent="0.3">
      <c r="B184" s="51"/>
    </row>
    <row r="185" spans="2:2" ht="14.25" customHeight="1" x14ac:dyDescent="0.3">
      <c r="B185" s="51"/>
    </row>
    <row r="186" spans="2:2" ht="14.25" customHeight="1" x14ac:dyDescent="0.3">
      <c r="B186" s="51"/>
    </row>
    <row r="187" spans="2:2" ht="14.25" customHeight="1" x14ac:dyDescent="0.3">
      <c r="B187" s="51"/>
    </row>
    <row r="188" spans="2:2" ht="14.25" customHeight="1" x14ac:dyDescent="0.3">
      <c r="B188" s="51"/>
    </row>
    <row r="189" spans="2:2" ht="14.25" customHeight="1" x14ac:dyDescent="0.3">
      <c r="B189" s="51"/>
    </row>
    <row r="190" spans="2:2" ht="14.25" customHeight="1" x14ac:dyDescent="0.3">
      <c r="B190" s="51"/>
    </row>
    <row r="191" spans="2:2" ht="14.25" customHeight="1" x14ac:dyDescent="0.3">
      <c r="B191" s="51"/>
    </row>
    <row r="192" spans="2:2" ht="14.25" customHeight="1" x14ac:dyDescent="0.3">
      <c r="B192" s="51"/>
    </row>
    <row r="193" spans="2:2" ht="14.25" customHeight="1" x14ac:dyDescent="0.3">
      <c r="B193" s="51"/>
    </row>
    <row r="194" spans="2:2" ht="14.25" customHeight="1" x14ac:dyDescent="0.3">
      <c r="B194" s="51"/>
    </row>
    <row r="195" spans="2:2" ht="14.25" customHeight="1" x14ac:dyDescent="0.3">
      <c r="B195" s="51"/>
    </row>
    <row r="196" spans="2:2" ht="14.25" customHeight="1" x14ac:dyDescent="0.3">
      <c r="B196" s="51"/>
    </row>
    <row r="197" spans="2:2" ht="14.25" customHeight="1" x14ac:dyDescent="0.3">
      <c r="B197" s="51"/>
    </row>
    <row r="198" spans="2:2" ht="14.25" customHeight="1" x14ac:dyDescent="0.3">
      <c r="B198" s="51"/>
    </row>
    <row r="199" spans="2:2" ht="14.25" customHeight="1" x14ac:dyDescent="0.3">
      <c r="B199" s="51"/>
    </row>
    <row r="200" spans="2:2" ht="14.25" customHeight="1" x14ac:dyDescent="0.3">
      <c r="B200" s="51"/>
    </row>
    <row r="201" spans="2:2" ht="14.25" customHeight="1" x14ac:dyDescent="0.3">
      <c r="B201" s="51"/>
    </row>
    <row r="202" spans="2:2" ht="14.25" customHeight="1" x14ac:dyDescent="0.3">
      <c r="B202" s="51"/>
    </row>
    <row r="203" spans="2:2" ht="14.25" customHeight="1" x14ac:dyDescent="0.3">
      <c r="B203" s="51"/>
    </row>
    <row r="204" spans="2:2" ht="14.25" customHeight="1" x14ac:dyDescent="0.3">
      <c r="B204" s="51"/>
    </row>
    <row r="205" spans="2:2" ht="14.25" customHeight="1" x14ac:dyDescent="0.3">
      <c r="B205" s="51"/>
    </row>
    <row r="206" spans="2:2" ht="14.25" customHeight="1" x14ac:dyDescent="0.3">
      <c r="B206" s="51"/>
    </row>
    <row r="207" spans="2:2" ht="14.25" customHeight="1" x14ac:dyDescent="0.3">
      <c r="B207" s="51"/>
    </row>
    <row r="208" spans="2:2" ht="14.25" customHeight="1" x14ac:dyDescent="0.3">
      <c r="B208" s="51"/>
    </row>
    <row r="209" spans="2:2" ht="14.25" customHeight="1" x14ac:dyDescent="0.3">
      <c r="B209" s="51"/>
    </row>
    <row r="210" spans="2:2" ht="14.25" customHeight="1" x14ac:dyDescent="0.3">
      <c r="B210" s="51"/>
    </row>
    <row r="211" spans="2:2" ht="14.25" customHeight="1" x14ac:dyDescent="0.3">
      <c r="B211" s="51"/>
    </row>
    <row r="212" spans="2:2" ht="14.25" customHeight="1" x14ac:dyDescent="0.3">
      <c r="B212" s="51"/>
    </row>
    <row r="213" spans="2:2" ht="14.25" customHeight="1" x14ac:dyDescent="0.3">
      <c r="B213" s="51"/>
    </row>
    <row r="214" spans="2:2" ht="14.25" customHeight="1" x14ac:dyDescent="0.3">
      <c r="B214" s="51"/>
    </row>
    <row r="215" spans="2:2" ht="14.25" customHeight="1" x14ac:dyDescent="0.3">
      <c r="B215" s="51"/>
    </row>
    <row r="216" spans="2:2" ht="14.25" customHeight="1" x14ac:dyDescent="0.3">
      <c r="B216" s="51"/>
    </row>
    <row r="217" spans="2:2" ht="14.25" customHeight="1" x14ac:dyDescent="0.3">
      <c r="B217" s="51"/>
    </row>
    <row r="218" spans="2:2" ht="14.25" customHeight="1" x14ac:dyDescent="0.3">
      <c r="B218" s="51"/>
    </row>
    <row r="219" spans="2:2" ht="14.25" customHeight="1" x14ac:dyDescent="0.3">
      <c r="B219" s="51"/>
    </row>
    <row r="220" spans="2:2" ht="14.25" customHeight="1" x14ac:dyDescent="0.3">
      <c r="B220" s="51"/>
    </row>
    <row r="221" spans="2:2" ht="14.25" customHeight="1" x14ac:dyDescent="0.3">
      <c r="B221" s="51"/>
    </row>
    <row r="222" spans="2:2" ht="14.25" customHeight="1" x14ac:dyDescent="0.3">
      <c r="B222" s="51"/>
    </row>
    <row r="223" spans="2:2" ht="14.25" customHeight="1" x14ac:dyDescent="0.3">
      <c r="B223" s="51"/>
    </row>
    <row r="224" spans="2:2" ht="14.25" customHeight="1" x14ac:dyDescent="0.3">
      <c r="B224" s="51"/>
    </row>
    <row r="225" spans="2:2" ht="14.25" customHeight="1" x14ac:dyDescent="0.3">
      <c r="B225" s="51"/>
    </row>
    <row r="226" spans="2:2" ht="14.25" customHeight="1" x14ac:dyDescent="0.3">
      <c r="B226" s="51"/>
    </row>
    <row r="227" spans="2:2" ht="14.25" customHeight="1" x14ac:dyDescent="0.3">
      <c r="B227" s="51"/>
    </row>
    <row r="228" spans="2:2" ht="14.25" customHeight="1" x14ac:dyDescent="0.3">
      <c r="B228" s="51"/>
    </row>
    <row r="229" spans="2:2" ht="14.25" customHeight="1" x14ac:dyDescent="0.3">
      <c r="B229" s="51"/>
    </row>
    <row r="230" spans="2:2" ht="14.25" customHeight="1" x14ac:dyDescent="0.3">
      <c r="B230" s="51"/>
    </row>
    <row r="231" spans="2:2" ht="14.25" customHeight="1" x14ac:dyDescent="0.3">
      <c r="B231" s="51"/>
    </row>
    <row r="232" spans="2:2" ht="14.25" customHeight="1" x14ac:dyDescent="0.3">
      <c r="B232" s="51"/>
    </row>
    <row r="233" spans="2:2" ht="14.25" customHeight="1" x14ac:dyDescent="0.3">
      <c r="B233" s="51"/>
    </row>
    <row r="234" spans="2:2" ht="14.25" customHeight="1" x14ac:dyDescent="0.3">
      <c r="B234" s="51"/>
    </row>
    <row r="235" spans="2:2" ht="14.25" customHeight="1" x14ac:dyDescent="0.3">
      <c r="B235" s="51"/>
    </row>
    <row r="236" spans="2:2" ht="14.25" customHeight="1" x14ac:dyDescent="0.3">
      <c r="B236" s="51"/>
    </row>
    <row r="237" spans="2:2" ht="14.25" customHeight="1" x14ac:dyDescent="0.3">
      <c r="B237" s="51"/>
    </row>
    <row r="238" spans="2:2" ht="14.25" customHeight="1" x14ac:dyDescent="0.3">
      <c r="B238" s="51"/>
    </row>
    <row r="239" spans="2:2" ht="14.25" customHeight="1" x14ac:dyDescent="0.3">
      <c r="B239" s="51"/>
    </row>
    <row r="240" spans="2:2" ht="14.25" customHeight="1" x14ac:dyDescent="0.3">
      <c r="B240" s="51"/>
    </row>
    <row r="241" spans="2:2" ht="14.25" customHeight="1" x14ac:dyDescent="0.3">
      <c r="B241" s="51"/>
    </row>
    <row r="242" spans="2:2" ht="14.25" customHeight="1" x14ac:dyDescent="0.3">
      <c r="B242" s="51"/>
    </row>
    <row r="243" spans="2:2" ht="14.25" customHeight="1" x14ac:dyDescent="0.3">
      <c r="B243" s="51"/>
    </row>
    <row r="244" spans="2:2" ht="14.25" customHeight="1" x14ac:dyDescent="0.3">
      <c r="B244" s="51"/>
    </row>
    <row r="245" spans="2:2" ht="14.25" customHeight="1" x14ac:dyDescent="0.3">
      <c r="B245" s="51"/>
    </row>
    <row r="246" spans="2:2" ht="14.25" customHeight="1" x14ac:dyDescent="0.3">
      <c r="B246" s="51"/>
    </row>
    <row r="247" spans="2:2" ht="14.25" customHeight="1" x14ac:dyDescent="0.3">
      <c r="B247" s="51"/>
    </row>
    <row r="248" spans="2:2" ht="14.25" customHeight="1" x14ac:dyDescent="0.3">
      <c r="B248" s="51"/>
    </row>
    <row r="249" spans="2:2" ht="14.25" customHeight="1" x14ac:dyDescent="0.3">
      <c r="B249" s="51"/>
    </row>
    <row r="250" spans="2:2" ht="14.25" customHeight="1" x14ac:dyDescent="0.3">
      <c r="B250" s="51"/>
    </row>
    <row r="251" spans="2:2" ht="14.25" customHeight="1" x14ac:dyDescent="0.3">
      <c r="B251" s="51"/>
    </row>
    <row r="252" spans="2:2" ht="14.25" customHeight="1" x14ac:dyDescent="0.3">
      <c r="B252" s="51"/>
    </row>
    <row r="253" spans="2:2" ht="14.25" customHeight="1" x14ac:dyDescent="0.3">
      <c r="B253" s="51"/>
    </row>
    <row r="254" spans="2:2" ht="14.25" customHeight="1" x14ac:dyDescent="0.3">
      <c r="B254" s="51"/>
    </row>
    <row r="255" spans="2:2" ht="14.25" customHeight="1" x14ac:dyDescent="0.3">
      <c r="B255" s="51"/>
    </row>
    <row r="256" spans="2:2" ht="14.25" customHeight="1" x14ac:dyDescent="0.3">
      <c r="B256" s="51"/>
    </row>
    <row r="257" spans="2:2" ht="14.25" customHeight="1" x14ac:dyDescent="0.3">
      <c r="B257" s="51"/>
    </row>
    <row r="258" spans="2:2" ht="14.25" customHeight="1" x14ac:dyDescent="0.3">
      <c r="B258" s="51"/>
    </row>
    <row r="259" spans="2:2" ht="14.25" customHeight="1" x14ac:dyDescent="0.3">
      <c r="B259" s="51"/>
    </row>
    <row r="260" spans="2:2" ht="14.25" customHeight="1" x14ac:dyDescent="0.3">
      <c r="B260" s="51"/>
    </row>
    <row r="261" spans="2:2" ht="14.25" customHeight="1" x14ac:dyDescent="0.3">
      <c r="B261" s="51"/>
    </row>
    <row r="262" spans="2:2" ht="14.25" customHeight="1" x14ac:dyDescent="0.3">
      <c r="B262" s="51"/>
    </row>
    <row r="263" spans="2:2" ht="14.25" customHeight="1" x14ac:dyDescent="0.3">
      <c r="B263" s="51"/>
    </row>
    <row r="264" spans="2:2" ht="14.25" customHeight="1" x14ac:dyDescent="0.3">
      <c r="B264" s="51"/>
    </row>
    <row r="265" spans="2:2" ht="14.25" customHeight="1" x14ac:dyDescent="0.3">
      <c r="B265" s="51"/>
    </row>
    <row r="266" spans="2:2" ht="14.25" customHeight="1" x14ac:dyDescent="0.3">
      <c r="B266" s="51"/>
    </row>
    <row r="267" spans="2:2" ht="14.25" customHeight="1" x14ac:dyDescent="0.3">
      <c r="B267" s="51"/>
    </row>
    <row r="268" spans="2:2" ht="14.25" customHeight="1" x14ac:dyDescent="0.3">
      <c r="B268" s="51"/>
    </row>
    <row r="269" spans="2:2" ht="14.25" customHeight="1" x14ac:dyDescent="0.3">
      <c r="B269" s="51"/>
    </row>
    <row r="270" spans="2:2" ht="14.25" customHeight="1" x14ac:dyDescent="0.3">
      <c r="B270" s="51"/>
    </row>
    <row r="271" spans="2:2" ht="14.25" customHeight="1" x14ac:dyDescent="0.3">
      <c r="B271" s="51"/>
    </row>
    <row r="272" spans="2:2" ht="14.25" customHeight="1" x14ac:dyDescent="0.3">
      <c r="B272" s="51"/>
    </row>
    <row r="273" spans="2:2" ht="14.25" customHeight="1" x14ac:dyDescent="0.3">
      <c r="B273" s="51"/>
    </row>
    <row r="274" spans="2:2" ht="14.25" customHeight="1" x14ac:dyDescent="0.3">
      <c r="B274" s="51"/>
    </row>
    <row r="275" spans="2:2" ht="14.25" customHeight="1" x14ac:dyDescent="0.3">
      <c r="B275" s="51"/>
    </row>
    <row r="276" spans="2:2" ht="14.25" customHeight="1" x14ac:dyDescent="0.3">
      <c r="B276" s="51"/>
    </row>
    <row r="277" spans="2:2" ht="14.25" customHeight="1" x14ac:dyDescent="0.3">
      <c r="B277" s="51"/>
    </row>
    <row r="278" spans="2:2" ht="14.25" customHeight="1" x14ac:dyDescent="0.3">
      <c r="B278" s="51"/>
    </row>
    <row r="279" spans="2:2" ht="14.25" customHeight="1" x14ac:dyDescent="0.3">
      <c r="B279" s="51"/>
    </row>
    <row r="280" spans="2:2" ht="14.25" customHeight="1" x14ac:dyDescent="0.3">
      <c r="B280" s="51"/>
    </row>
    <row r="281" spans="2:2" ht="14.25" customHeight="1" x14ac:dyDescent="0.3">
      <c r="B281" s="51"/>
    </row>
    <row r="282" spans="2:2" ht="14.25" customHeight="1" x14ac:dyDescent="0.3">
      <c r="B282" s="51"/>
    </row>
    <row r="283" spans="2:2" ht="14.25" customHeight="1" x14ac:dyDescent="0.3">
      <c r="B283" s="51"/>
    </row>
    <row r="284" spans="2:2" ht="14.25" customHeight="1" x14ac:dyDescent="0.3">
      <c r="B284" s="51"/>
    </row>
    <row r="285" spans="2:2" ht="14.25" customHeight="1" x14ac:dyDescent="0.3">
      <c r="B285" s="51"/>
    </row>
    <row r="286" spans="2:2" ht="14.25" customHeight="1" x14ac:dyDescent="0.3">
      <c r="B286" s="51"/>
    </row>
    <row r="287" spans="2:2" ht="14.25" customHeight="1" x14ac:dyDescent="0.3">
      <c r="B287" s="51"/>
    </row>
    <row r="288" spans="2:2" ht="14.25" customHeight="1" x14ac:dyDescent="0.3">
      <c r="B288" s="51"/>
    </row>
    <row r="289" spans="2:2" ht="14.25" customHeight="1" x14ac:dyDescent="0.3">
      <c r="B289" s="51"/>
    </row>
    <row r="290" spans="2:2" ht="14.25" customHeight="1" x14ac:dyDescent="0.3">
      <c r="B290" s="51"/>
    </row>
    <row r="291" spans="2:2" ht="14.25" customHeight="1" x14ac:dyDescent="0.3">
      <c r="B291" s="51"/>
    </row>
    <row r="292" spans="2:2" ht="14.25" customHeight="1" x14ac:dyDescent="0.3">
      <c r="B292" s="51"/>
    </row>
    <row r="293" spans="2:2" ht="14.25" customHeight="1" x14ac:dyDescent="0.3">
      <c r="B293" s="51"/>
    </row>
    <row r="294" spans="2:2" ht="14.25" customHeight="1" x14ac:dyDescent="0.3">
      <c r="B294" s="51"/>
    </row>
    <row r="295" spans="2:2" ht="14.25" customHeight="1" x14ac:dyDescent="0.3">
      <c r="B295" s="51"/>
    </row>
    <row r="296" spans="2:2" ht="14.25" customHeight="1" x14ac:dyDescent="0.3">
      <c r="B296" s="51"/>
    </row>
    <row r="297" spans="2:2" ht="14.25" customHeight="1" x14ac:dyDescent="0.3">
      <c r="B297" s="51"/>
    </row>
    <row r="298" spans="2:2" ht="14.25" customHeight="1" x14ac:dyDescent="0.3">
      <c r="B298" s="51"/>
    </row>
    <row r="299" spans="2:2" ht="14.25" customHeight="1" x14ac:dyDescent="0.3">
      <c r="B299" s="51"/>
    </row>
    <row r="300" spans="2:2" ht="14.25" customHeight="1" x14ac:dyDescent="0.3">
      <c r="B300" s="51"/>
    </row>
    <row r="301" spans="2:2" ht="14.25" customHeight="1" x14ac:dyDescent="0.3">
      <c r="B301" s="51"/>
    </row>
    <row r="302" spans="2:2" ht="14.25" customHeight="1" x14ac:dyDescent="0.3">
      <c r="B302" s="51"/>
    </row>
    <row r="303" spans="2:2" ht="14.25" customHeight="1" x14ac:dyDescent="0.3">
      <c r="B303" s="51"/>
    </row>
    <row r="304" spans="2:2" ht="14.25" customHeight="1" x14ac:dyDescent="0.3">
      <c r="B304" s="51"/>
    </row>
    <row r="305" spans="2:2" ht="14.25" customHeight="1" x14ac:dyDescent="0.3">
      <c r="B305" s="51"/>
    </row>
    <row r="306" spans="2:2" ht="14.25" customHeight="1" x14ac:dyDescent="0.3">
      <c r="B306" s="51"/>
    </row>
    <row r="307" spans="2:2" ht="14.25" customHeight="1" x14ac:dyDescent="0.3">
      <c r="B307" s="51"/>
    </row>
    <row r="308" spans="2:2" ht="14.25" customHeight="1" x14ac:dyDescent="0.3">
      <c r="B308" s="51"/>
    </row>
    <row r="309" spans="2:2" ht="14.25" customHeight="1" x14ac:dyDescent="0.3">
      <c r="B309" s="51"/>
    </row>
    <row r="310" spans="2:2" ht="14.25" customHeight="1" x14ac:dyDescent="0.3">
      <c r="B310" s="51"/>
    </row>
    <row r="311" spans="2:2" ht="14.25" customHeight="1" x14ac:dyDescent="0.3">
      <c r="B311" s="51"/>
    </row>
    <row r="312" spans="2:2" ht="14.25" customHeight="1" x14ac:dyDescent="0.3">
      <c r="B312" s="51"/>
    </row>
    <row r="313" spans="2:2" ht="14.25" customHeight="1" x14ac:dyDescent="0.3">
      <c r="B313" s="51"/>
    </row>
    <row r="314" spans="2:2" ht="14.25" customHeight="1" x14ac:dyDescent="0.3">
      <c r="B314" s="51"/>
    </row>
    <row r="315" spans="2:2" ht="14.25" customHeight="1" x14ac:dyDescent="0.3">
      <c r="B315" s="51"/>
    </row>
    <row r="316" spans="2:2" ht="14.25" customHeight="1" x14ac:dyDescent="0.3">
      <c r="B316" s="51"/>
    </row>
    <row r="317" spans="2:2" ht="14.25" customHeight="1" x14ac:dyDescent="0.3">
      <c r="B317" s="51"/>
    </row>
    <row r="318" spans="2:2" ht="14.25" customHeight="1" x14ac:dyDescent="0.3">
      <c r="B318" s="51"/>
    </row>
    <row r="319" spans="2:2" ht="14.25" customHeight="1" x14ac:dyDescent="0.3">
      <c r="B319" s="51"/>
    </row>
    <row r="320" spans="2:2" ht="14.25" customHeight="1" x14ac:dyDescent="0.3">
      <c r="B320" s="51"/>
    </row>
    <row r="321" spans="2:2" ht="14.25" customHeight="1" x14ac:dyDescent="0.3">
      <c r="B321" s="51"/>
    </row>
    <row r="322" spans="2:2" ht="14.25" customHeight="1" x14ac:dyDescent="0.3">
      <c r="B322" s="51"/>
    </row>
    <row r="323" spans="2:2" ht="14.25" customHeight="1" x14ac:dyDescent="0.3">
      <c r="B323" s="51"/>
    </row>
    <row r="324" spans="2:2" ht="14.25" customHeight="1" x14ac:dyDescent="0.3">
      <c r="B324" s="51"/>
    </row>
    <row r="325" spans="2:2" ht="14.25" customHeight="1" x14ac:dyDescent="0.3">
      <c r="B325" s="51"/>
    </row>
    <row r="326" spans="2:2" ht="14.25" customHeight="1" x14ac:dyDescent="0.3">
      <c r="B326" s="51"/>
    </row>
    <row r="327" spans="2:2" ht="14.25" customHeight="1" x14ac:dyDescent="0.3">
      <c r="B327" s="51"/>
    </row>
    <row r="328" spans="2:2" ht="14.25" customHeight="1" x14ac:dyDescent="0.3">
      <c r="B328" s="51"/>
    </row>
    <row r="329" spans="2:2" ht="14.25" customHeight="1" x14ac:dyDescent="0.3">
      <c r="B329" s="51"/>
    </row>
    <row r="330" spans="2:2" ht="14.25" customHeight="1" x14ac:dyDescent="0.3">
      <c r="B330" s="51"/>
    </row>
    <row r="331" spans="2:2" ht="14.25" customHeight="1" x14ac:dyDescent="0.3">
      <c r="B331" s="51"/>
    </row>
    <row r="332" spans="2:2" ht="14.25" customHeight="1" x14ac:dyDescent="0.3">
      <c r="B332" s="51"/>
    </row>
    <row r="333" spans="2:2" ht="14.25" customHeight="1" x14ac:dyDescent="0.3">
      <c r="B333" s="51"/>
    </row>
    <row r="334" spans="2:2" ht="14.25" customHeight="1" x14ac:dyDescent="0.3">
      <c r="B334" s="51"/>
    </row>
    <row r="335" spans="2:2" ht="14.25" customHeight="1" x14ac:dyDescent="0.3">
      <c r="B335" s="51"/>
    </row>
    <row r="336" spans="2:2" ht="14.25" customHeight="1" x14ac:dyDescent="0.3">
      <c r="B336" s="51"/>
    </row>
    <row r="337" spans="2:2" ht="14.25" customHeight="1" x14ac:dyDescent="0.3">
      <c r="B337" s="51"/>
    </row>
    <row r="338" spans="2:2" ht="14.25" customHeight="1" x14ac:dyDescent="0.3">
      <c r="B338" s="51"/>
    </row>
    <row r="339" spans="2:2" ht="14.25" customHeight="1" x14ac:dyDescent="0.3">
      <c r="B339" s="51"/>
    </row>
    <row r="340" spans="2:2" ht="14.25" customHeight="1" x14ac:dyDescent="0.3">
      <c r="B340" s="51"/>
    </row>
    <row r="341" spans="2:2" ht="14.25" customHeight="1" x14ac:dyDescent="0.3">
      <c r="B341" s="51"/>
    </row>
    <row r="342" spans="2:2" ht="14.25" customHeight="1" x14ac:dyDescent="0.3">
      <c r="B342" s="51"/>
    </row>
    <row r="343" spans="2:2" ht="14.25" customHeight="1" x14ac:dyDescent="0.3">
      <c r="B343" s="51"/>
    </row>
    <row r="344" spans="2:2" ht="14.25" customHeight="1" x14ac:dyDescent="0.3">
      <c r="B344" s="51"/>
    </row>
    <row r="345" spans="2:2" ht="14.25" customHeight="1" x14ac:dyDescent="0.3">
      <c r="B345" s="51"/>
    </row>
    <row r="346" spans="2:2" ht="14.25" customHeight="1" x14ac:dyDescent="0.3">
      <c r="B346" s="51"/>
    </row>
    <row r="347" spans="2:2" ht="14.25" customHeight="1" x14ac:dyDescent="0.3">
      <c r="B347" s="51"/>
    </row>
    <row r="348" spans="2:2" ht="14.25" customHeight="1" x14ac:dyDescent="0.3">
      <c r="B348" s="51"/>
    </row>
    <row r="349" spans="2:2" ht="14.25" customHeight="1" x14ac:dyDescent="0.3">
      <c r="B349" s="51"/>
    </row>
    <row r="350" spans="2:2" ht="14.25" customHeight="1" x14ac:dyDescent="0.3">
      <c r="B350" s="51"/>
    </row>
    <row r="351" spans="2:2" ht="14.25" customHeight="1" x14ac:dyDescent="0.3">
      <c r="B351" s="51"/>
    </row>
    <row r="352" spans="2:2" ht="14.25" customHeight="1" x14ac:dyDescent="0.3">
      <c r="B352" s="51"/>
    </row>
    <row r="353" spans="2:2" ht="14.25" customHeight="1" x14ac:dyDescent="0.3">
      <c r="B353" s="51"/>
    </row>
    <row r="354" spans="2:2" ht="14.25" customHeight="1" x14ac:dyDescent="0.3">
      <c r="B354" s="51"/>
    </row>
    <row r="355" spans="2:2" ht="14.25" customHeight="1" x14ac:dyDescent="0.3">
      <c r="B355" s="51"/>
    </row>
    <row r="356" spans="2:2" ht="14.25" customHeight="1" x14ac:dyDescent="0.3">
      <c r="B356" s="51"/>
    </row>
    <row r="357" spans="2:2" ht="14.25" customHeight="1" x14ac:dyDescent="0.3">
      <c r="B357" s="51"/>
    </row>
    <row r="358" spans="2:2" ht="14.25" customHeight="1" x14ac:dyDescent="0.3">
      <c r="B358" s="51"/>
    </row>
    <row r="359" spans="2:2" ht="14.25" customHeight="1" x14ac:dyDescent="0.3">
      <c r="B359" s="51"/>
    </row>
    <row r="360" spans="2:2" ht="14.25" customHeight="1" x14ac:dyDescent="0.3">
      <c r="B360" s="51"/>
    </row>
    <row r="361" spans="2:2" ht="14.25" customHeight="1" x14ac:dyDescent="0.3">
      <c r="B361" s="51"/>
    </row>
    <row r="362" spans="2:2" ht="14.25" customHeight="1" x14ac:dyDescent="0.3">
      <c r="B362" s="51"/>
    </row>
    <row r="363" spans="2:2" ht="14.25" customHeight="1" x14ac:dyDescent="0.3">
      <c r="B363" s="51"/>
    </row>
    <row r="364" spans="2:2" ht="14.25" customHeight="1" x14ac:dyDescent="0.3">
      <c r="B364" s="51"/>
    </row>
    <row r="365" spans="2:2" ht="14.25" customHeight="1" x14ac:dyDescent="0.3">
      <c r="B365" s="51"/>
    </row>
    <row r="366" spans="2:2" ht="14.25" customHeight="1" x14ac:dyDescent="0.3">
      <c r="B366" s="51"/>
    </row>
    <row r="367" spans="2:2" ht="14.25" customHeight="1" x14ac:dyDescent="0.3">
      <c r="B367" s="51"/>
    </row>
    <row r="368" spans="2:2" ht="14.25" customHeight="1" x14ac:dyDescent="0.3">
      <c r="B368" s="51"/>
    </row>
    <row r="369" spans="2:2" ht="14.25" customHeight="1" x14ac:dyDescent="0.3">
      <c r="B369" s="51"/>
    </row>
    <row r="370" spans="2:2" ht="14.25" customHeight="1" x14ac:dyDescent="0.3">
      <c r="B370" s="51"/>
    </row>
    <row r="371" spans="2:2" ht="14.25" customHeight="1" x14ac:dyDescent="0.3">
      <c r="B371" s="51"/>
    </row>
    <row r="372" spans="2:2" ht="14.25" customHeight="1" x14ac:dyDescent="0.3">
      <c r="B372" s="51"/>
    </row>
    <row r="373" spans="2:2" ht="14.25" customHeight="1" x14ac:dyDescent="0.3">
      <c r="B373" s="51"/>
    </row>
    <row r="374" spans="2:2" ht="14.25" customHeight="1" x14ac:dyDescent="0.3">
      <c r="B374" s="51"/>
    </row>
    <row r="375" spans="2:2" ht="14.25" customHeight="1" x14ac:dyDescent="0.3">
      <c r="B375" s="51"/>
    </row>
    <row r="376" spans="2:2" ht="14.25" customHeight="1" x14ac:dyDescent="0.3">
      <c r="B376" s="51"/>
    </row>
    <row r="377" spans="2:2" ht="14.25" customHeight="1" x14ac:dyDescent="0.3">
      <c r="B377" s="51"/>
    </row>
    <row r="378" spans="2:2" ht="14.25" customHeight="1" x14ac:dyDescent="0.3">
      <c r="B378" s="51"/>
    </row>
    <row r="379" spans="2:2" ht="14.25" customHeight="1" x14ac:dyDescent="0.3">
      <c r="B379" s="51"/>
    </row>
    <row r="380" spans="2:2" ht="14.25" customHeight="1" x14ac:dyDescent="0.3">
      <c r="B380" s="51"/>
    </row>
    <row r="381" spans="2:2" ht="14.25" customHeight="1" x14ac:dyDescent="0.3">
      <c r="B381" s="51"/>
    </row>
    <row r="382" spans="2:2" ht="14.25" customHeight="1" x14ac:dyDescent="0.3">
      <c r="B382" s="51"/>
    </row>
    <row r="383" spans="2:2" ht="14.25" customHeight="1" x14ac:dyDescent="0.3">
      <c r="B383" s="51"/>
    </row>
    <row r="384" spans="2:2" ht="14.25" customHeight="1" x14ac:dyDescent="0.3">
      <c r="B384" s="51"/>
    </row>
    <row r="385" spans="2:2" ht="14.25" customHeight="1" x14ac:dyDescent="0.3">
      <c r="B385" s="51"/>
    </row>
    <row r="386" spans="2:2" ht="14.25" customHeight="1" x14ac:dyDescent="0.3">
      <c r="B386" s="51"/>
    </row>
    <row r="387" spans="2:2" ht="14.25" customHeight="1" x14ac:dyDescent="0.3">
      <c r="B387" s="51"/>
    </row>
    <row r="388" spans="2:2" ht="14.25" customHeight="1" x14ac:dyDescent="0.3">
      <c r="B388" s="51"/>
    </row>
    <row r="389" spans="2:2" ht="14.25" customHeight="1" x14ac:dyDescent="0.3">
      <c r="B389" s="51"/>
    </row>
    <row r="390" spans="2:2" ht="14.25" customHeight="1" x14ac:dyDescent="0.3">
      <c r="B390" s="51"/>
    </row>
    <row r="391" spans="2:2" ht="14.25" customHeight="1" x14ac:dyDescent="0.3">
      <c r="B391" s="51"/>
    </row>
    <row r="392" spans="2:2" ht="14.25" customHeight="1" x14ac:dyDescent="0.3">
      <c r="B392" s="51"/>
    </row>
    <row r="393" spans="2:2" ht="14.25" customHeight="1" x14ac:dyDescent="0.3">
      <c r="B393" s="51"/>
    </row>
    <row r="394" spans="2:2" ht="14.25" customHeight="1" x14ac:dyDescent="0.3">
      <c r="B394" s="51"/>
    </row>
    <row r="395" spans="2:2" ht="14.25" customHeight="1" x14ac:dyDescent="0.3">
      <c r="B395" s="51"/>
    </row>
    <row r="396" spans="2:2" ht="14.25" customHeight="1" x14ac:dyDescent="0.3">
      <c r="B396" s="51"/>
    </row>
    <row r="397" spans="2:2" ht="14.25" customHeight="1" x14ac:dyDescent="0.3">
      <c r="B397" s="51"/>
    </row>
    <row r="398" spans="2:2" ht="14.25" customHeight="1" x14ac:dyDescent="0.3">
      <c r="B398" s="51"/>
    </row>
    <row r="399" spans="2:2" ht="14.25" customHeight="1" x14ac:dyDescent="0.3">
      <c r="B399" s="51"/>
    </row>
    <row r="400" spans="2:2" ht="14.25" customHeight="1" x14ac:dyDescent="0.3">
      <c r="B400" s="51"/>
    </row>
    <row r="401" spans="2:2" ht="14.25" customHeight="1" x14ac:dyDescent="0.3">
      <c r="B401" s="51"/>
    </row>
    <row r="402" spans="2:2" ht="14.25" customHeight="1" x14ac:dyDescent="0.3">
      <c r="B402" s="51"/>
    </row>
    <row r="403" spans="2:2" ht="14.25" customHeight="1" x14ac:dyDescent="0.3">
      <c r="B403" s="51"/>
    </row>
    <row r="404" spans="2:2" ht="14.25" customHeight="1" x14ac:dyDescent="0.3">
      <c r="B404" s="51"/>
    </row>
    <row r="405" spans="2:2" ht="14.25" customHeight="1" x14ac:dyDescent="0.3">
      <c r="B405" s="51"/>
    </row>
    <row r="406" spans="2:2" ht="14.25" customHeight="1" x14ac:dyDescent="0.3">
      <c r="B406" s="51"/>
    </row>
    <row r="407" spans="2:2" ht="14.25" customHeight="1" x14ac:dyDescent="0.3">
      <c r="B407" s="51"/>
    </row>
    <row r="408" spans="2:2" ht="14.25" customHeight="1" x14ac:dyDescent="0.3">
      <c r="B408" s="51"/>
    </row>
    <row r="409" spans="2:2" ht="14.25" customHeight="1" x14ac:dyDescent="0.3">
      <c r="B409" s="51"/>
    </row>
    <row r="410" spans="2:2" ht="14.25" customHeight="1" x14ac:dyDescent="0.3">
      <c r="B410" s="51"/>
    </row>
    <row r="411" spans="2:2" ht="14.25" customHeight="1" x14ac:dyDescent="0.3">
      <c r="B411" s="51"/>
    </row>
    <row r="412" spans="2:2" ht="14.25" customHeight="1" x14ac:dyDescent="0.3">
      <c r="B412" s="51"/>
    </row>
    <row r="413" spans="2:2" ht="14.25" customHeight="1" x14ac:dyDescent="0.3">
      <c r="B413" s="51"/>
    </row>
    <row r="414" spans="2:2" ht="14.25" customHeight="1" x14ac:dyDescent="0.3">
      <c r="B414" s="51"/>
    </row>
    <row r="415" spans="2:2" ht="14.25" customHeight="1" x14ac:dyDescent="0.3">
      <c r="B415" s="51"/>
    </row>
    <row r="416" spans="2:2" ht="14.25" customHeight="1" x14ac:dyDescent="0.3">
      <c r="B416" s="51"/>
    </row>
    <row r="417" spans="2:2" ht="14.25" customHeight="1" x14ac:dyDescent="0.3">
      <c r="B417" s="51"/>
    </row>
    <row r="418" spans="2:2" ht="14.25" customHeight="1" x14ac:dyDescent="0.3">
      <c r="B418" s="51"/>
    </row>
    <row r="419" spans="2:2" ht="14.25" customHeight="1" x14ac:dyDescent="0.3">
      <c r="B419" s="51"/>
    </row>
    <row r="420" spans="2:2" ht="14.25" customHeight="1" x14ac:dyDescent="0.3">
      <c r="B420" s="51"/>
    </row>
    <row r="421" spans="2:2" ht="14.25" customHeight="1" x14ac:dyDescent="0.3">
      <c r="B421" s="51"/>
    </row>
    <row r="422" spans="2:2" ht="14.25" customHeight="1" x14ac:dyDescent="0.3">
      <c r="B422" s="51"/>
    </row>
    <row r="423" spans="2:2" ht="14.25" customHeight="1" x14ac:dyDescent="0.3">
      <c r="B423" s="51"/>
    </row>
    <row r="424" spans="2:2" ht="14.25" customHeight="1" x14ac:dyDescent="0.3">
      <c r="B424" s="51"/>
    </row>
    <row r="425" spans="2:2" ht="14.25" customHeight="1" x14ac:dyDescent="0.3">
      <c r="B425" s="51"/>
    </row>
    <row r="426" spans="2:2" ht="14.25" customHeight="1" x14ac:dyDescent="0.3">
      <c r="B426" s="51"/>
    </row>
    <row r="427" spans="2:2" ht="14.25" customHeight="1" x14ac:dyDescent="0.3">
      <c r="B427" s="51"/>
    </row>
    <row r="428" spans="2:2" ht="14.25" customHeight="1" x14ac:dyDescent="0.3">
      <c r="B428" s="51"/>
    </row>
    <row r="429" spans="2:2" ht="14.25" customHeight="1" x14ac:dyDescent="0.3">
      <c r="B429" s="51"/>
    </row>
    <row r="430" spans="2:2" ht="14.25" customHeight="1" x14ac:dyDescent="0.3">
      <c r="B430" s="51"/>
    </row>
    <row r="431" spans="2:2" ht="14.25" customHeight="1" x14ac:dyDescent="0.3">
      <c r="B431" s="51"/>
    </row>
    <row r="432" spans="2:2" ht="14.25" customHeight="1" x14ac:dyDescent="0.3">
      <c r="B432" s="51"/>
    </row>
    <row r="433" spans="2:2" ht="14.25" customHeight="1" x14ac:dyDescent="0.3">
      <c r="B433" s="51"/>
    </row>
    <row r="434" spans="2:2" ht="14.25" customHeight="1" x14ac:dyDescent="0.3">
      <c r="B434" s="51"/>
    </row>
    <row r="435" spans="2:2" ht="14.25" customHeight="1" x14ac:dyDescent="0.3">
      <c r="B435" s="51"/>
    </row>
    <row r="436" spans="2:2" ht="14.25" customHeight="1" x14ac:dyDescent="0.3">
      <c r="B436" s="51"/>
    </row>
    <row r="437" spans="2:2" ht="14.25" customHeight="1" x14ac:dyDescent="0.3">
      <c r="B437" s="51"/>
    </row>
    <row r="438" spans="2:2" ht="14.25" customHeight="1" x14ac:dyDescent="0.3">
      <c r="B438" s="51"/>
    </row>
    <row r="439" spans="2:2" ht="14.25" customHeight="1" x14ac:dyDescent="0.3">
      <c r="B439" s="51"/>
    </row>
    <row r="440" spans="2:2" ht="14.25" customHeight="1" x14ac:dyDescent="0.3">
      <c r="B440" s="51"/>
    </row>
    <row r="441" spans="2:2" ht="14.25" customHeight="1" x14ac:dyDescent="0.3">
      <c r="B441" s="51"/>
    </row>
    <row r="442" spans="2:2" ht="14.25" customHeight="1" x14ac:dyDescent="0.3">
      <c r="B442" s="51"/>
    </row>
    <row r="443" spans="2:2" ht="14.25" customHeight="1" x14ac:dyDescent="0.3">
      <c r="B443" s="51"/>
    </row>
    <row r="444" spans="2:2" ht="14.25" customHeight="1" x14ac:dyDescent="0.3">
      <c r="B444" s="51"/>
    </row>
    <row r="445" spans="2:2" ht="14.25" customHeight="1" x14ac:dyDescent="0.3">
      <c r="B445" s="51"/>
    </row>
    <row r="446" spans="2:2" ht="14.25" customHeight="1" x14ac:dyDescent="0.3">
      <c r="B446" s="51"/>
    </row>
    <row r="447" spans="2:2" ht="14.25" customHeight="1" x14ac:dyDescent="0.3">
      <c r="B447" s="51"/>
    </row>
    <row r="448" spans="2:2" ht="14.25" customHeight="1" x14ac:dyDescent="0.3">
      <c r="B448" s="51"/>
    </row>
    <row r="449" spans="2:2" ht="14.25" customHeight="1" x14ac:dyDescent="0.3">
      <c r="B449" s="51"/>
    </row>
    <row r="450" spans="2:2" ht="14.25" customHeight="1" x14ac:dyDescent="0.3">
      <c r="B450" s="51"/>
    </row>
    <row r="451" spans="2:2" ht="14.25" customHeight="1" x14ac:dyDescent="0.3">
      <c r="B451" s="51"/>
    </row>
    <row r="452" spans="2:2" ht="14.25" customHeight="1" x14ac:dyDescent="0.3">
      <c r="B452" s="51"/>
    </row>
    <row r="453" spans="2:2" ht="14.25" customHeight="1" x14ac:dyDescent="0.3">
      <c r="B453" s="51"/>
    </row>
    <row r="454" spans="2:2" ht="14.25" customHeight="1" x14ac:dyDescent="0.3">
      <c r="B454" s="51"/>
    </row>
    <row r="455" spans="2:2" ht="14.25" customHeight="1" x14ac:dyDescent="0.3">
      <c r="B455" s="51"/>
    </row>
    <row r="456" spans="2:2" ht="14.25" customHeight="1" x14ac:dyDescent="0.3">
      <c r="B456" s="51"/>
    </row>
    <row r="457" spans="2:2" ht="14.25" customHeight="1" x14ac:dyDescent="0.3">
      <c r="B457" s="51"/>
    </row>
    <row r="458" spans="2:2" ht="14.25" customHeight="1" x14ac:dyDescent="0.3">
      <c r="B458" s="51"/>
    </row>
    <row r="459" spans="2:2" ht="14.25" customHeight="1" x14ac:dyDescent="0.3">
      <c r="B459" s="51"/>
    </row>
    <row r="460" spans="2:2" ht="14.25" customHeight="1" x14ac:dyDescent="0.3">
      <c r="B460" s="51"/>
    </row>
    <row r="461" spans="2:2" ht="14.25" customHeight="1" x14ac:dyDescent="0.3">
      <c r="B461" s="51"/>
    </row>
    <row r="462" spans="2:2" ht="14.25" customHeight="1" x14ac:dyDescent="0.3">
      <c r="B462" s="51"/>
    </row>
    <row r="463" spans="2:2" ht="14.25" customHeight="1" x14ac:dyDescent="0.3">
      <c r="B463" s="51"/>
    </row>
    <row r="464" spans="2:2" ht="14.25" customHeight="1" x14ac:dyDescent="0.3">
      <c r="B464" s="51"/>
    </row>
    <row r="465" spans="2:2" ht="14.25" customHeight="1" x14ac:dyDescent="0.3">
      <c r="B465" s="51"/>
    </row>
    <row r="466" spans="2:2" ht="14.25" customHeight="1" x14ac:dyDescent="0.3">
      <c r="B466" s="51"/>
    </row>
    <row r="467" spans="2:2" ht="14.25" customHeight="1" x14ac:dyDescent="0.3">
      <c r="B467" s="51"/>
    </row>
    <row r="468" spans="2:2" ht="14.25" customHeight="1" x14ac:dyDescent="0.3">
      <c r="B468" s="51"/>
    </row>
    <row r="469" spans="2:2" ht="14.25" customHeight="1" x14ac:dyDescent="0.3">
      <c r="B469" s="51"/>
    </row>
    <row r="470" spans="2:2" ht="14.25" customHeight="1" x14ac:dyDescent="0.3">
      <c r="B470" s="51"/>
    </row>
    <row r="471" spans="2:2" ht="14.25" customHeight="1" x14ac:dyDescent="0.3">
      <c r="B471" s="51"/>
    </row>
    <row r="472" spans="2:2" ht="14.25" customHeight="1" x14ac:dyDescent="0.3">
      <c r="B472" s="51"/>
    </row>
    <row r="473" spans="2:2" ht="14.25" customHeight="1" x14ac:dyDescent="0.3">
      <c r="B473" s="51"/>
    </row>
    <row r="474" spans="2:2" ht="14.25" customHeight="1" x14ac:dyDescent="0.3">
      <c r="B474" s="51"/>
    </row>
    <row r="475" spans="2:2" ht="14.25" customHeight="1" x14ac:dyDescent="0.3">
      <c r="B475" s="51"/>
    </row>
    <row r="476" spans="2:2" ht="14.25" customHeight="1" x14ac:dyDescent="0.3">
      <c r="B476" s="51"/>
    </row>
    <row r="477" spans="2:2" ht="14.25" customHeight="1" x14ac:dyDescent="0.3">
      <c r="B477" s="51"/>
    </row>
    <row r="478" spans="2:2" ht="14.25" customHeight="1" x14ac:dyDescent="0.3">
      <c r="B478" s="51"/>
    </row>
    <row r="479" spans="2:2" ht="14.25" customHeight="1" x14ac:dyDescent="0.3">
      <c r="B479" s="51"/>
    </row>
    <row r="480" spans="2:2" ht="14.25" customHeight="1" x14ac:dyDescent="0.3">
      <c r="B480" s="51"/>
    </row>
    <row r="481" spans="2:2" ht="14.25" customHeight="1" x14ac:dyDescent="0.3">
      <c r="B481" s="51"/>
    </row>
    <row r="482" spans="2:2" ht="14.25" customHeight="1" x14ac:dyDescent="0.3">
      <c r="B482" s="51"/>
    </row>
    <row r="483" spans="2:2" ht="14.25" customHeight="1" x14ac:dyDescent="0.3">
      <c r="B483" s="51"/>
    </row>
    <row r="484" spans="2:2" ht="14.25" customHeight="1" x14ac:dyDescent="0.3">
      <c r="B484" s="51"/>
    </row>
    <row r="485" spans="2:2" ht="14.25" customHeight="1" x14ac:dyDescent="0.3">
      <c r="B485" s="51"/>
    </row>
    <row r="486" spans="2:2" ht="14.25" customHeight="1" x14ac:dyDescent="0.3">
      <c r="B486" s="51"/>
    </row>
    <row r="487" spans="2:2" ht="14.25" customHeight="1" x14ac:dyDescent="0.3">
      <c r="B487" s="51"/>
    </row>
    <row r="488" spans="2:2" ht="14.25" customHeight="1" x14ac:dyDescent="0.3">
      <c r="B488" s="51"/>
    </row>
    <row r="489" spans="2:2" ht="14.25" customHeight="1" x14ac:dyDescent="0.3">
      <c r="B489" s="51"/>
    </row>
    <row r="490" spans="2:2" ht="14.25" customHeight="1" x14ac:dyDescent="0.3">
      <c r="B490" s="51"/>
    </row>
    <row r="491" spans="2:2" ht="14.25" customHeight="1" x14ac:dyDescent="0.3">
      <c r="B491" s="51"/>
    </row>
    <row r="492" spans="2:2" ht="14.25" customHeight="1" x14ac:dyDescent="0.3">
      <c r="B492" s="51"/>
    </row>
    <row r="493" spans="2:2" ht="14.25" customHeight="1" x14ac:dyDescent="0.3">
      <c r="B493" s="51"/>
    </row>
    <row r="494" spans="2:2" ht="14.25" customHeight="1" x14ac:dyDescent="0.3">
      <c r="B494" s="51"/>
    </row>
    <row r="495" spans="2:2" ht="14.25" customHeight="1" x14ac:dyDescent="0.3">
      <c r="B495" s="51"/>
    </row>
    <row r="496" spans="2:2" ht="14.25" customHeight="1" x14ac:dyDescent="0.3">
      <c r="B496" s="51"/>
    </row>
    <row r="497" spans="2:2" ht="14.25" customHeight="1" x14ac:dyDescent="0.3">
      <c r="B497" s="51"/>
    </row>
    <row r="498" spans="2:2" ht="14.25" customHeight="1" x14ac:dyDescent="0.3">
      <c r="B498" s="51"/>
    </row>
    <row r="499" spans="2:2" ht="14.25" customHeight="1" x14ac:dyDescent="0.3">
      <c r="B499" s="51"/>
    </row>
    <row r="500" spans="2:2" ht="14.25" customHeight="1" x14ac:dyDescent="0.3">
      <c r="B500" s="51"/>
    </row>
    <row r="501" spans="2:2" ht="14.25" customHeight="1" x14ac:dyDescent="0.3">
      <c r="B501" s="51"/>
    </row>
    <row r="502" spans="2:2" ht="14.25" customHeight="1" x14ac:dyDescent="0.3">
      <c r="B502" s="51"/>
    </row>
    <row r="503" spans="2:2" ht="14.25" customHeight="1" x14ac:dyDescent="0.3">
      <c r="B503" s="51"/>
    </row>
    <row r="504" spans="2:2" ht="14.25" customHeight="1" x14ac:dyDescent="0.3">
      <c r="B504" s="51"/>
    </row>
    <row r="505" spans="2:2" ht="14.25" customHeight="1" x14ac:dyDescent="0.3">
      <c r="B505" s="51"/>
    </row>
    <row r="506" spans="2:2" ht="14.25" customHeight="1" x14ac:dyDescent="0.3">
      <c r="B506" s="51"/>
    </row>
    <row r="507" spans="2:2" ht="14.25" customHeight="1" x14ac:dyDescent="0.3">
      <c r="B507" s="51"/>
    </row>
    <row r="508" spans="2:2" ht="14.25" customHeight="1" x14ac:dyDescent="0.3">
      <c r="B508" s="51"/>
    </row>
    <row r="509" spans="2:2" ht="14.25" customHeight="1" x14ac:dyDescent="0.3">
      <c r="B509" s="51"/>
    </row>
    <row r="510" spans="2:2" ht="14.25" customHeight="1" x14ac:dyDescent="0.3">
      <c r="B510" s="51"/>
    </row>
    <row r="511" spans="2:2" ht="14.25" customHeight="1" x14ac:dyDescent="0.3">
      <c r="B511" s="51"/>
    </row>
    <row r="512" spans="2:2" ht="14.25" customHeight="1" x14ac:dyDescent="0.3">
      <c r="B512" s="51"/>
    </row>
    <row r="513" spans="2:2" ht="14.25" customHeight="1" x14ac:dyDescent="0.3">
      <c r="B513" s="51"/>
    </row>
    <row r="514" spans="2:2" ht="14.25" customHeight="1" x14ac:dyDescent="0.3">
      <c r="B514" s="51"/>
    </row>
    <row r="515" spans="2:2" ht="14.25" customHeight="1" x14ac:dyDescent="0.3">
      <c r="B515" s="51"/>
    </row>
    <row r="516" spans="2:2" ht="14.25" customHeight="1" x14ac:dyDescent="0.3">
      <c r="B516" s="51"/>
    </row>
    <row r="517" spans="2:2" ht="14.25" customHeight="1" x14ac:dyDescent="0.3">
      <c r="B517" s="51"/>
    </row>
    <row r="518" spans="2:2" ht="14.25" customHeight="1" x14ac:dyDescent="0.3">
      <c r="B518" s="51"/>
    </row>
    <row r="519" spans="2:2" ht="14.25" customHeight="1" x14ac:dyDescent="0.3">
      <c r="B519" s="51"/>
    </row>
    <row r="520" spans="2:2" ht="14.25" customHeight="1" x14ac:dyDescent="0.3">
      <c r="B520" s="51"/>
    </row>
    <row r="521" spans="2:2" ht="14.25" customHeight="1" x14ac:dyDescent="0.3">
      <c r="B521" s="51"/>
    </row>
    <row r="522" spans="2:2" ht="14.25" customHeight="1" x14ac:dyDescent="0.3">
      <c r="B522" s="51"/>
    </row>
    <row r="523" spans="2:2" ht="14.25" customHeight="1" x14ac:dyDescent="0.3">
      <c r="B523" s="51"/>
    </row>
    <row r="524" spans="2:2" ht="14.25" customHeight="1" x14ac:dyDescent="0.3">
      <c r="B524" s="51"/>
    </row>
    <row r="525" spans="2:2" ht="14.25" customHeight="1" x14ac:dyDescent="0.3">
      <c r="B525" s="51"/>
    </row>
    <row r="526" spans="2:2" ht="14.25" customHeight="1" x14ac:dyDescent="0.3">
      <c r="B526" s="51"/>
    </row>
    <row r="527" spans="2:2" ht="14.25" customHeight="1" x14ac:dyDescent="0.3">
      <c r="B527" s="51"/>
    </row>
    <row r="528" spans="2:2" ht="14.25" customHeight="1" x14ac:dyDescent="0.3">
      <c r="B528" s="51"/>
    </row>
    <row r="529" spans="2:2" ht="14.25" customHeight="1" x14ac:dyDescent="0.3">
      <c r="B529" s="51"/>
    </row>
    <row r="530" spans="2:2" ht="14.25" customHeight="1" x14ac:dyDescent="0.3">
      <c r="B530" s="51"/>
    </row>
    <row r="531" spans="2:2" ht="14.25" customHeight="1" x14ac:dyDescent="0.3">
      <c r="B531" s="51"/>
    </row>
    <row r="532" spans="2:2" ht="14.25" customHeight="1" x14ac:dyDescent="0.3">
      <c r="B532" s="51"/>
    </row>
    <row r="533" spans="2:2" ht="14.25" customHeight="1" x14ac:dyDescent="0.3">
      <c r="B533" s="51"/>
    </row>
    <row r="534" spans="2:2" ht="14.25" customHeight="1" x14ac:dyDescent="0.3">
      <c r="B534" s="51"/>
    </row>
    <row r="535" spans="2:2" ht="14.25" customHeight="1" x14ac:dyDescent="0.3">
      <c r="B535" s="51"/>
    </row>
    <row r="536" spans="2:2" ht="14.25" customHeight="1" x14ac:dyDescent="0.3">
      <c r="B536" s="51"/>
    </row>
    <row r="537" spans="2:2" ht="14.25" customHeight="1" x14ac:dyDescent="0.3">
      <c r="B537" s="51"/>
    </row>
    <row r="538" spans="2:2" ht="14.25" customHeight="1" x14ac:dyDescent="0.3">
      <c r="B538" s="51"/>
    </row>
    <row r="539" spans="2:2" ht="14.25" customHeight="1" x14ac:dyDescent="0.3">
      <c r="B539" s="51"/>
    </row>
    <row r="540" spans="2:2" ht="14.25" customHeight="1" x14ac:dyDescent="0.3">
      <c r="B540" s="51"/>
    </row>
    <row r="541" spans="2:2" ht="14.25" customHeight="1" x14ac:dyDescent="0.3">
      <c r="B541" s="51"/>
    </row>
    <row r="542" spans="2:2" ht="14.25" customHeight="1" x14ac:dyDescent="0.3">
      <c r="B542" s="51"/>
    </row>
    <row r="543" spans="2:2" ht="14.25" customHeight="1" x14ac:dyDescent="0.3">
      <c r="B543" s="51"/>
    </row>
    <row r="544" spans="2:2" ht="14.25" customHeight="1" x14ac:dyDescent="0.3">
      <c r="B544" s="51"/>
    </row>
    <row r="545" spans="2:2" ht="14.25" customHeight="1" x14ac:dyDescent="0.3">
      <c r="B545" s="51"/>
    </row>
    <row r="546" spans="2:2" ht="14.25" customHeight="1" x14ac:dyDescent="0.3">
      <c r="B546" s="51"/>
    </row>
    <row r="547" spans="2:2" ht="14.25" customHeight="1" x14ac:dyDescent="0.3">
      <c r="B547" s="51"/>
    </row>
    <row r="548" spans="2:2" ht="14.25" customHeight="1" x14ac:dyDescent="0.3">
      <c r="B548" s="51"/>
    </row>
    <row r="549" spans="2:2" ht="14.25" customHeight="1" x14ac:dyDescent="0.3">
      <c r="B549" s="51"/>
    </row>
    <row r="550" spans="2:2" ht="14.25" customHeight="1" x14ac:dyDescent="0.3">
      <c r="B550" s="51"/>
    </row>
    <row r="551" spans="2:2" ht="14.25" customHeight="1" x14ac:dyDescent="0.3">
      <c r="B551" s="51"/>
    </row>
    <row r="552" spans="2:2" ht="14.25" customHeight="1" x14ac:dyDescent="0.3">
      <c r="B552" s="51"/>
    </row>
    <row r="553" spans="2:2" ht="14.25" customHeight="1" x14ac:dyDescent="0.3">
      <c r="B553" s="51"/>
    </row>
    <row r="554" spans="2:2" ht="14.25" customHeight="1" x14ac:dyDescent="0.3">
      <c r="B554" s="51"/>
    </row>
    <row r="555" spans="2:2" ht="14.25" customHeight="1" x14ac:dyDescent="0.3">
      <c r="B555" s="51"/>
    </row>
    <row r="556" spans="2:2" ht="14.25" customHeight="1" x14ac:dyDescent="0.3">
      <c r="B556" s="51"/>
    </row>
    <row r="557" spans="2:2" ht="14.25" customHeight="1" x14ac:dyDescent="0.3">
      <c r="B557" s="51"/>
    </row>
    <row r="558" spans="2:2" ht="14.25" customHeight="1" x14ac:dyDescent="0.3">
      <c r="B558" s="51"/>
    </row>
    <row r="559" spans="2:2" ht="14.25" customHeight="1" x14ac:dyDescent="0.3">
      <c r="B559" s="51"/>
    </row>
    <row r="560" spans="2:2" ht="14.25" customHeight="1" x14ac:dyDescent="0.3">
      <c r="B560" s="51"/>
    </row>
    <row r="561" spans="2:2" ht="14.25" customHeight="1" x14ac:dyDescent="0.3">
      <c r="B561" s="51"/>
    </row>
    <row r="562" spans="2:2" ht="14.25" customHeight="1" x14ac:dyDescent="0.3">
      <c r="B562" s="51"/>
    </row>
    <row r="563" spans="2:2" ht="14.25" customHeight="1" x14ac:dyDescent="0.3">
      <c r="B563" s="51"/>
    </row>
    <row r="564" spans="2:2" ht="14.25" customHeight="1" x14ac:dyDescent="0.3">
      <c r="B564" s="51"/>
    </row>
    <row r="565" spans="2:2" ht="14.25" customHeight="1" x14ac:dyDescent="0.3">
      <c r="B565" s="51"/>
    </row>
    <row r="566" spans="2:2" ht="14.25" customHeight="1" x14ac:dyDescent="0.3">
      <c r="B566" s="51"/>
    </row>
    <row r="567" spans="2:2" ht="14.25" customHeight="1" x14ac:dyDescent="0.3">
      <c r="B567" s="51"/>
    </row>
    <row r="568" spans="2:2" ht="14.25" customHeight="1" x14ac:dyDescent="0.3">
      <c r="B568" s="51"/>
    </row>
    <row r="569" spans="2:2" ht="14.25" customHeight="1" x14ac:dyDescent="0.3">
      <c r="B569" s="51"/>
    </row>
    <row r="570" spans="2:2" ht="14.25" customHeight="1" x14ac:dyDescent="0.3">
      <c r="B570" s="51"/>
    </row>
    <row r="571" spans="2:2" ht="14.25" customHeight="1" x14ac:dyDescent="0.3">
      <c r="B571" s="51"/>
    </row>
    <row r="572" spans="2:2" ht="14.25" customHeight="1" x14ac:dyDescent="0.3">
      <c r="B572" s="51"/>
    </row>
    <row r="573" spans="2:2" ht="14.25" customHeight="1" x14ac:dyDescent="0.3">
      <c r="B573" s="51"/>
    </row>
    <row r="574" spans="2:2" ht="14.25" customHeight="1" x14ac:dyDescent="0.3">
      <c r="B574" s="51"/>
    </row>
    <row r="575" spans="2:2" ht="14.25" customHeight="1" x14ac:dyDescent="0.3">
      <c r="B575" s="51"/>
    </row>
    <row r="576" spans="2:2" ht="14.25" customHeight="1" x14ac:dyDescent="0.3">
      <c r="B576" s="51"/>
    </row>
    <row r="577" spans="2:2" ht="14.25" customHeight="1" x14ac:dyDescent="0.3">
      <c r="B577" s="51"/>
    </row>
    <row r="578" spans="2:2" ht="14.25" customHeight="1" x14ac:dyDescent="0.3">
      <c r="B578" s="51"/>
    </row>
    <row r="579" spans="2:2" ht="14.25" customHeight="1" x14ac:dyDescent="0.3">
      <c r="B579" s="51"/>
    </row>
    <row r="580" spans="2:2" ht="14.25" customHeight="1" x14ac:dyDescent="0.3">
      <c r="B580" s="51"/>
    </row>
    <row r="581" spans="2:2" ht="14.25" customHeight="1" x14ac:dyDescent="0.3">
      <c r="B581" s="51"/>
    </row>
    <row r="582" spans="2:2" ht="14.25" customHeight="1" x14ac:dyDescent="0.3">
      <c r="B582" s="51"/>
    </row>
    <row r="583" spans="2:2" ht="14.25" customHeight="1" x14ac:dyDescent="0.3">
      <c r="B583" s="51"/>
    </row>
    <row r="584" spans="2:2" ht="14.25" customHeight="1" x14ac:dyDescent="0.3">
      <c r="B584" s="51"/>
    </row>
    <row r="585" spans="2:2" ht="14.25" customHeight="1" x14ac:dyDescent="0.3">
      <c r="B585" s="51"/>
    </row>
    <row r="586" spans="2:2" ht="14.25" customHeight="1" x14ac:dyDescent="0.3">
      <c r="B586" s="51"/>
    </row>
    <row r="587" spans="2:2" ht="14.25" customHeight="1" x14ac:dyDescent="0.3">
      <c r="B587" s="51"/>
    </row>
    <row r="588" spans="2:2" ht="14.25" customHeight="1" x14ac:dyDescent="0.3">
      <c r="B588" s="51"/>
    </row>
    <row r="589" spans="2:2" ht="14.25" customHeight="1" x14ac:dyDescent="0.3">
      <c r="B589" s="51"/>
    </row>
    <row r="590" spans="2:2" ht="14.25" customHeight="1" x14ac:dyDescent="0.3">
      <c r="B590" s="51"/>
    </row>
    <row r="591" spans="2:2" ht="14.25" customHeight="1" x14ac:dyDescent="0.3">
      <c r="B591" s="51"/>
    </row>
    <row r="592" spans="2:2" ht="14.25" customHeight="1" x14ac:dyDescent="0.3">
      <c r="B592" s="51"/>
    </row>
    <row r="593" spans="2:2" ht="14.25" customHeight="1" x14ac:dyDescent="0.3">
      <c r="B593" s="51"/>
    </row>
    <row r="594" spans="2:2" ht="14.25" customHeight="1" x14ac:dyDescent="0.3">
      <c r="B594" s="51"/>
    </row>
    <row r="595" spans="2:2" ht="14.25" customHeight="1" x14ac:dyDescent="0.3">
      <c r="B595" s="51"/>
    </row>
    <row r="596" spans="2:2" ht="14.25" customHeight="1" x14ac:dyDescent="0.3">
      <c r="B596" s="51"/>
    </row>
    <row r="597" spans="2:2" ht="14.25" customHeight="1" x14ac:dyDescent="0.3">
      <c r="B597" s="51"/>
    </row>
    <row r="598" spans="2:2" ht="14.25" customHeight="1" x14ac:dyDescent="0.3">
      <c r="B598" s="51"/>
    </row>
    <row r="599" spans="2:2" ht="14.25" customHeight="1" x14ac:dyDescent="0.3">
      <c r="B599" s="51"/>
    </row>
    <row r="600" spans="2:2" ht="14.25" customHeight="1" x14ac:dyDescent="0.3">
      <c r="B600" s="51"/>
    </row>
    <row r="601" spans="2:2" ht="14.25" customHeight="1" x14ac:dyDescent="0.3">
      <c r="B601" s="51"/>
    </row>
    <row r="602" spans="2:2" ht="14.25" customHeight="1" x14ac:dyDescent="0.3">
      <c r="B602" s="51"/>
    </row>
    <row r="603" spans="2:2" ht="14.25" customHeight="1" x14ac:dyDescent="0.3">
      <c r="B603" s="51"/>
    </row>
    <row r="604" spans="2:2" ht="14.25" customHeight="1" x14ac:dyDescent="0.3">
      <c r="B604" s="51"/>
    </row>
    <row r="605" spans="2:2" ht="14.25" customHeight="1" x14ac:dyDescent="0.3">
      <c r="B605" s="51"/>
    </row>
    <row r="606" spans="2:2" ht="14.25" customHeight="1" x14ac:dyDescent="0.3">
      <c r="B606" s="51"/>
    </row>
    <row r="607" spans="2:2" ht="14.25" customHeight="1" x14ac:dyDescent="0.3">
      <c r="B607" s="51"/>
    </row>
    <row r="608" spans="2:2" ht="14.25" customHeight="1" x14ac:dyDescent="0.3">
      <c r="B608" s="51"/>
    </row>
    <row r="609" spans="2:2" ht="14.25" customHeight="1" x14ac:dyDescent="0.3">
      <c r="B609" s="51"/>
    </row>
    <row r="610" spans="2:2" ht="14.25" customHeight="1" x14ac:dyDescent="0.3">
      <c r="B610" s="51"/>
    </row>
    <row r="611" spans="2:2" ht="14.25" customHeight="1" x14ac:dyDescent="0.3">
      <c r="B611" s="51"/>
    </row>
    <row r="612" spans="2:2" ht="14.25" customHeight="1" x14ac:dyDescent="0.3">
      <c r="B612" s="51"/>
    </row>
    <row r="613" spans="2:2" ht="14.25" customHeight="1" x14ac:dyDescent="0.3">
      <c r="B613" s="51"/>
    </row>
    <row r="614" spans="2:2" ht="14.25" customHeight="1" x14ac:dyDescent="0.3">
      <c r="B614" s="51"/>
    </row>
    <row r="615" spans="2:2" ht="14.25" customHeight="1" x14ac:dyDescent="0.3">
      <c r="B615" s="51"/>
    </row>
    <row r="616" spans="2:2" ht="14.25" customHeight="1" x14ac:dyDescent="0.3">
      <c r="B616" s="51"/>
    </row>
    <row r="617" spans="2:2" ht="14.25" customHeight="1" x14ac:dyDescent="0.3">
      <c r="B617" s="51"/>
    </row>
    <row r="618" spans="2:2" ht="14.25" customHeight="1" x14ac:dyDescent="0.3">
      <c r="B618" s="51"/>
    </row>
    <row r="619" spans="2:2" ht="14.25" customHeight="1" x14ac:dyDescent="0.3">
      <c r="B619" s="51"/>
    </row>
    <row r="620" spans="2:2" ht="14.25" customHeight="1" x14ac:dyDescent="0.3">
      <c r="B620" s="51"/>
    </row>
    <row r="621" spans="2:2" ht="14.25" customHeight="1" x14ac:dyDescent="0.3">
      <c r="B621" s="51"/>
    </row>
    <row r="622" spans="2:2" ht="14.25" customHeight="1" x14ac:dyDescent="0.3">
      <c r="B622" s="51"/>
    </row>
    <row r="623" spans="2:2" ht="14.25" customHeight="1" x14ac:dyDescent="0.3">
      <c r="B623" s="51"/>
    </row>
    <row r="624" spans="2:2" ht="14.25" customHeight="1" x14ac:dyDescent="0.3">
      <c r="B624" s="51"/>
    </row>
    <row r="625" spans="2:2" ht="14.25" customHeight="1" x14ac:dyDescent="0.3">
      <c r="B625" s="51"/>
    </row>
    <row r="626" spans="2:2" ht="14.25" customHeight="1" x14ac:dyDescent="0.3">
      <c r="B626" s="51"/>
    </row>
    <row r="627" spans="2:2" ht="14.25" customHeight="1" x14ac:dyDescent="0.3">
      <c r="B627" s="51"/>
    </row>
    <row r="628" spans="2:2" ht="14.25" customHeight="1" x14ac:dyDescent="0.3">
      <c r="B628" s="51"/>
    </row>
    <row r="629" spans="2:2" ht="14.25" customHeight="1" x14ac:dyDescent="0.3">
      <c r="B629" s="51"/>
    </row>
    <row r="630" spans="2:2" ht="14.25" customHeight="1" x14ac:dyDescent="0.3">
      <c r="B630" s="51"/>
    </row>
    <row r="631" spans="2:2" ht="14.25" customHeight="1" x14ac:dyDescent="0.3">
      <c r="B631" s="51"/>
    </row>
    <row r="632" spans="2:2" ht="14.25" customHeight="1" x14ac:dyDescent="0.3">
      <c r="B632" s="51"/>
    </row>
    <row r="633" spans="2:2" ht="14.25" customHeight="1" x14ac:dyDescent="0.3">
      <c r="B633" s="51"/>
    </row>
    <row r="634" spans="2:2" ht="14.25" customHeight="1" x14ac:dyDescent="0.3">
      <c r="B634" s="51"/>
    </row>
    <row r="635" spans="2:2" ht="14.25" customHeight="1" x14ac:dyDescent="0.3">
      <c r="B635" s="51"/>
    </row>
    <row r="636" spans="2:2" ht="14.25" customHeight="1" x14ac:dyDescent="0.3">
      <c r="B636" s="51"/>
    </row>
    <row r="637" spans="2:2" ht="14.25" customHeight="1" x14ac:dyDescent="0.3">
      <c r="B637" s="51"/>
    </row>
    <row r="638" spans="2:2" ht="14.25" customHeight="1" x14ac:dyDescent="0.3">
      <c r="B638" s="51"/>
    </row>
    <row r="639" spans="2:2" ht="14.25" customHeight="1" x14ac:dyDescent="0.3">
      <c r="B639" s="51"/>
    </row>
    <row r="640" spans="2:2" ht="14.25" customHeight="1" x14ac:dyDescent="0.3">
      <c r="B640" s="51"/>
    </row>
    <row r="641" spans="2:2" ht="14.25" customHeight="1" x14ac:dyDescent="0.3">
      <c r="B641" s="51"/>
    </row>
    <row r="642" spans="2:2" ht="14.25" customHeight="1" x14ac:dyDescent="0.3">
      <c r="B642" s="51"/>
    </row>
    <row r="643" spans="2:2" ht="14.25" customHeight="1" x14ac:dyDescent="0.3">
      <c r="B643" s="51"/>
    </row>
    <row r="644" spans="2:2" ht="14.25" customHeight="1" x14ac:dyDescent="0.3">
      <c r="B644" s="51"/>
    </row>
    <row r="645" spans="2:2" ht="14.25" customHeight="1" x14ac:dyDescent="0.3">
      <c r="B645" s="51"/>
    </row>
    <row r="646" spans="2:2" ht="14.25" customHeight="1" x14ac:dyDescent="0.3">
      <c r="B646" s="51"/>
    </row>
    <row r="647" spans="2:2" ht="14.25" customHeight="1" x14ac:dyDescent="0.3">
      <c r="B647" s="51"/>
    </row>
    <row r="648" spans="2:2" ht="14.25" customHeight="1" x14ac:dyDescent="0.3">
      <c r="B648" s="51"/>
    </row>
    <row r="649" spans="2:2" ht="14.25" customHeight="1" x14ac:dyDescent="0.3">
      <c r="B649" s="51"/>
    </row>
    <row r="650" spans="2:2" ht="14.25" customHeight="1" x14ac:dyDescent="0.3">
      <c r="B650" s="51"/>
    </row>
    <row r="651" spans="2:2" ht="14.25" customHeight="1" x14ac:dyDescent="0.3">
      <c r="B651" s="51"/>
    </row>
    <row r="652" spans="2:2" ht="14.25" customHeight="1" x14ac:dyDescent="0.3">
      <c r="B652" s="51"/>
    </row>
    <row r="653" spans="2:2" ht="14.25" customHeight="1" x14ac:dyDescent="0.3">
      <c r="B653" s="51"/>
    </row>
    <row r="654" spans="2:2" ht="14.25" customHeight="1" x14ac:dyDescent="0.3">
      <c r="B654" s="51"/>
    </row>
    <row r="655" spans="2:2" ht="14.25" customHeight="1" x14ac:dyDescent="0.3">
      <c r="B655" s="51"/>
    </row>
    <row r="656" spans="2:2" ht="14.25" customHeight="1" x14ac:dyDescent="0.3">
      <c r="B656" s="51"/>
    </row>
    <row r="657" spans="2:2" ht="14.25" customHeight="1" x14ac:dyDescent="0.3">
      <c r="B657" s="51"/>
    </row>
    <row r="658" spans="2:2" ht="14.25" customHeight="1" x14ac:dyDescent="0.3">
      <c r="B658" s="51"/>
    </row>
    <row r="659" spans="2:2" ht="14.25" customHeight="1" x14ac:dyDescent="0.3">
      <c r="B659" s="51"/>
    </row>
    <row r="660" spans="2:2" ht="14.25" customHeight="1" x14ac:dyDescent="0.3">
      <c r="B660" s="51"/>
    </row>
    <row r="661" spans="2:2" ht="14.25" customHeight="1" x14ac:dyDescent="0.3">
      <c r="B661" s="51"/>
    </row>
    <row r="662" spans="2:2" ht="14.25" customHeight="1" x14ac:dyDescent="0.3">
      <c r="B662" s="51"/>
    </row>
    <row r="663" spans="2:2" ht="14.25" customHeight="1" x14ac:dyDescent="0.3">
      <c r="B663" s="51"/>
    </row>
    <row r="664" spans="2:2" ht="14.25" customHeight="1" x14ac:dyDescent="0.3">
      <c r="B664" s="51"/>
    </row>
    <row r="665" spans="2:2" ht="14.25" customHeight="1" x14ac:dyDescent="0.3">
      <c r="B665" s="51"/>
    </row>
    <row r="666" spans="2:2" ht="14.25" customHeight="1" x14ac:dyDescent="0.3">
      <c r="B666" s="51"/>
    </row>
    <row r="667" spans="2:2" ht="14.25" customHeight="1" x14ac:dyDescent="0.3">
      <c r="B667" s="51"/>
    </row>
    <row r="668" spans="2:2" ht="14.25" customHeight="1" x14ac:dyDescent="0.3">
      <c r="B668" s="51"/>
    </row>
    <row r="669" spans="2:2" ht="14.25" customHeight="1" x14ac:dyDescent="0.3">
      <c r="B669" s="51"/>
    </row>
    <row r="670" spans="2:2" ht="14.25" customHeight="1" x14ac:dyDescent="0.3">
      <c r="B670" s="51"/>
    </row>
    <row r="671" spans="2:2" ht="14.25" customHeight="1" x14ac:dyDescent="0.3">
      <c r="B671" s="51"/>
    </row>
    <row r="672" spans="2:2" ht="14.25" customHeight="1" x14ac:dyDescent="0.3">
      <c r="B672" s="51"/>
    </row>
    <row r="673" spans="2:2" ht="14.25" customHeight="1" x14ac:dyDescent="0.3">
      <c r="B673" s="51"/>
    </row>
    <row r="674" spans="2:2" ht="14.25" customHeight="1" x14ac:dyDescent="0.3">
      <c r="B674" s="51"/>
    </row>
    <row r="675" spans="2:2" ht="14.25" customHeight="1" x14ac:dyDescent="0.3">
      <c r="B675" s="51"/>
    </row>
    <row r="676" spans="2:2" ht="14.25" customHeight="1" x14ac:dyDescent="0.3">
      <c r="B676" s="51"/>
    </row>
    <row r="677" spans="2:2" ht="14.25" customHeight="1" x14ac:dyDescent="0.3">
      <c r="B677" s="51"/>
    </row>
    <row r="678" spans="2:2" ht="14.25" customHeight="1" x14ac:dyDescent="0.3">
      <c r="B678" s="51"/>
    </row>
    <row r="679" spans="2:2" ht="14.25" customHeight="1" x14ac:dyDescent="0.3">
      <c r="B679" s="51"/>
    </row>
    <row r="680" spans="2:2" ht="14.25" customHeight="1" x14ac:dyDescent="0.3">
      <c r="B680" s="51"/>
    </row>
    <row r="681" spans="2:2" ht="14.25" customHeight="1" x14ac:dyDescent="0.3">
      <c r="B681" s="51"/>
    </row>
    <row r="682" spans="2:2" ht="14.25" customHeight="1" x14ac:dyDescent="0.3">
      <c r="B682" s="51"/>
    </row>
    <row r="683" spans="2:2" ht="14.25" customHeight="1" x14ac:dyDescent="0.3">
      <c r="B683" s="51"/>
    </row>
    <row r="684" spans="2:2" ht="14.25" customHeight="1" x14ac:dyDescent="0.3">
      <c r="B684" s="51"/>
    </row>
    <row r="685" spans="2:2" ht="14.25" customHeight="1" x14ac:dyDescent="0.3">
      <c r="B685" s="51"/>
    </row>
    <row r="686" spans="2:2" ht="14.25" customHeight="1" x14ac:dyDescent="0.3">
      <c r="B686" s="51"/>
    </row>
    <row r="687" spans="2:2" ht="14.25" customHeight="1" x14ac:dyDescent="0.3">
      <c r="B687" s="51"/>
    </row>
    <row r="688" spans="2:2" ht="14.25" customHeight="1" x14ac:dyDescent="0.3">
      <c r="B688" s="51"/>
    </row>
    <row r="689" spans="2:2" ht="14.25" customHeight="1" x14ac:dyDescent="0.3">
      <c r="B689" s="51"/>
    </row>
    <row r="690" spans="2:2" ht="14.25" customHeight="1" x14ac:dyDescent="0.3">
      <c r="B690" s="51"/>
    </row>
    <row r="691" spans="2:2" ht="14.25" customHeight="1" x14ac:dyDescent="0.3">
      <c r="B691" s="51"/>
    </row>
    <row r="692" spans="2:2" ht="14.25" customHeight="1" x14ac:dyDescent="0.3">
      <c r="B692" s="51"/>
    </row>
    <row r="693" spans="2:2" ht="14.25" customHeight="1" x14ac:dyDescent="0.3">
      <c r="B693" s="51"/>
    </row>
    <row r="694" spans="2:2" ht="14.25" customHeight="1" x14ac:dyDescent="0.3">
      <c r="B694" s="51"/>
    </row>
    <row r="695" spans="2:2" ht="14.25" customHeight="1" x14ac:dyDescent="0.3">
      <c r="B695" s="51"/>
    </row>
    <row r="696" spans="2:2" ht="14.25" customHeight="1" x14ac:dyDescent="0.3">
      <c r="B696" s="51"/>
    </row>
    <row r="697" spans="2:2" ht="14.25" customHeight="1" x14ac:dyDescent="0.3">
      <c r="B697" s="51"/>
    </row>
    <row r="698" spans="2:2" ht="14.25" customHeight="1" x14ac:dyDescent="0.3">
      <c r="B698" s="51"/>
    </row>
    <row r="699" spans="2:2" ht="14.25" customHeight="1" x14ac:dyDescent="0.3">
      <c r="B699" s="51"/>
    </row>
    <row r="700" spans="2:2" ht="14.25" customHeight="1" x14ac:dyDescent="0.3">
      <c r="B700" s="51"/>
    </row>
    <row r="701" spans="2:2" ht="14.25" customHeight="1" x14ac:dyDescent="0.3">
      <c r="B701" s="51"/>
    </row>
    <row r="702" spans="2:2" ht="14.25" customHeight="1" x14ac:dyDescent="0.3">
      <c r="B702" s="51"/>
    </row>
    <row r="703" spans="2:2" ht="14.25" customHeight="1" x14ac:dyDescent="0.3">
      <c r="B703" s="51"/>
    </row>
    <row r="704" spans="2:2" ht="14.25" customHeight="1" x14ac:dyDescent="0.3">
      <c r="B704" s="51"/>
    </row>
    <row r="705" spans="2:2" ht="14.25" customHeight="1" x14ac:dyDescent="0.3">
      <c r="B705" s="51"/>
    </row>
    <row r="706" spans="2:2" ht="14.25" customHeight="1" x14ac:dyDescent="0.3">
      <c r="B706" s="51"/>
    </row>
    <row r="707" spans="2:2" ht="14.25" customHeight="1" x14ac:dyDescent="0.3">
      <c r="B707" s="51"/>
    </row>
    <row r="708" spans="2:2" ht="14.25" customHeight="1" x14ac:dyDescent="0.3">
      <c r="B708" s="51"/>
    </row>
    <row r="709" spans="2:2" ht="14.25" customHeight="1" x14ac:dyDescent="0.3">
      <c r="B709" s="51"/>
    </row>
    <row r="710" spans="2:2" ht="14.25" customHeight="1" x14ac:dyDescent="0.3">
      <c r="B710" s="51"/>
    </row>
    <row r="711" spans="2:2" ht="14.25" customHeight="1" x14ac:dyDescent="0.3">
      <c r="B711" s="51"/>
    </row>
    <row r="712" spans="2:2" ht="14.25" customHeight="1" x14ac:dyDescent="0.3">
      <c r="B712" s="51"/>
    </row>
    <row r="713" spans="2:2" ht="14.25" customHeight="1" x14ac:dyDescent="0.3">
      <c r="B713" s="51"/>
    </row>
    <row r="714" spans="2:2" ht="14.25" customHeight="1" x14ac:dyDescent="0.3">
      <c r="B714" s="51"/>
    </row>
    <row r="715" spans="2:2" ht="14.25" customHeight="1" x14ac:dyDescent="0.3">
      <c r="B715" s="51"/>
    </row>
    <row r="716" spans="2:2" ht="14.25" customHeight="1" x14ac:dyDescent="0.3">
      <c r="B716" s="51"/>
    </row>
    <row r="717" spans="2:2" ht="14.25" customHeight="1" x14ac:dyDescent="0.3">
      <c r="B717" s="51"/>
    </row>
    <row r="718" spans="2:2" ht="14.25" customHeight="1" x14ac:dyDescent="0.3">
      <c r="B718" s="51"/>
    </row>
    <row r="719" spans="2:2" ht="14.25" customHeight="1" x14ac:dyDescent="0.3">
      <c r="B719" s="51"/>
    </row>
    <row r="720" spans="2:2" ht="14.25" customHeight="1" x14ac:dyDescent="0.3">
      <c r="B720" s="51"/>
    </row>
    <row r="721" spans="2:2" ht="14.25" customHeight="1" x14ac:dyDescent="0.3">
      <c r="B721" s="51"/>
    </row>
    <row r="722" spans="2:2" ht="14.25" customHeight="1" x14ac:dyDescent="0.3">
      <c r="B722" s="51"/>
    </row>
    <row r="723" spans="2:2" ht="14.25" customHeight="1" x14ac:dyDescent="0.3">
      <c r="B723" s="51"/>
    </row>
    <row r="724" spans="2:2" ht="14.25" customHeight="1" x14ac:dyDescent="0.3">
      <c r="B724" s="51"/>
    </row>
    <row r="725" spans="2:2" ht="14.25" customHeight="1" x14ac:dyDescent="0.3">
      <c r="B725" s="51"/>
    </row>
    <row r="726" spans="2:2" ht="14.25" customHeight="1" x14ac:dyDescent="0.3">
      <c r="B726" s="51"/>
    </row>
    <row r="727" spans="2:2" ht="14.25" customHeight="1" x14ac:dyDescent="0.3">
      <c r="B727" s="51"/>
    </row>
    <row r="728" spans="2:2" ht="14.25" customHeight="1" x14ac:dyDescent="0.3">
      <c r="B728" s="51"/>
    </row>
    <row r="729" spans="2:2" ht="14.25" customHeight="1" x14ac:dyDescent="0.3">
      <c r="B729" s="51"/>
    </row>
    <row r="730" spans="2:2" ht="14.25" customHeight="1" x14ac:dyDescent="0.3">
      <c r="B730" s="51"/>
    </row>
    <row r="731" spans="2:2" ht="14.25" customHeight="1" x14ac:dyDescent="0.3">
      <c r="B731" s="51"/>
    </row>
    <row r="732" spans="2:2" ht="14.25" customHeight="1" x14ac:dyDescent="0.3">
      <c r="B732" s="51"/>
    </row>
    <row r="733" spans="2:2" ht="14.25" customHeight="1" x14ac:dyDescent="0.3">
      <c r="B733" s="51"/>
    </row>
    <row r="734" spans="2:2" ht="14.25" customHeight="1" x14ac:dyDescent="0.3">
      <c r="B734" s="51"/>
    </row>
    <row r="735" spans="2:2" ht="14.25" customHeight="1" x14ac:dyDescent="0.3">
      <c r="B735" s="51"/>
    </row>
    <row r="736" spans="2:2" ht="14.25" customHeight="1" x14ac:dyDescent="0.3">
      <c r="B736" s="51"/>
    </row>
    <row r="737" spans="2:2" ht="14.25" customHeight="1" x14ac:dyDescent="0.3">
      <c r="B737" s="51"/>
    </row>
    <row r="738" spans="2:2" ht="14.25" customHeight="1" x14ac:dyDescent="0.3">
      <c r="B738" s="51"/>
    </row>
    <row r="739" spans="2:2" ht="14.25" customHeight="1" x14ac:dyDescent="0.3">
      <c r="B739" s="51"/>
    </row>
    <row r="740" spans="2:2" ht="14.25" customHeight="1" x14ac:dyDescent="0.3">
      <c r="B740" s="51"/>
    </row>
    <row r="741" spans="2:2" ht="14.25" customHeight="1" x14ac:dyDescent="0.3">
      <c r="B741" s="51"/>
    </row>
    <row r="742" spans="2:2" ht="14.25" customHeight="1" x14ac:dyDescent="0.3">
      <c r="B742" s="51"/>
    </row>
    <row r="743" spans="2:2" ht="14.25" customHeight="1" x14ac:dyDescent="0.3">
      <c r="B743" s="51"/>
    </row>
    <row r="744" spans="2:2" ht="14.25" customHeight="1" x14ac:dyDescent="0.3">
      <c r="B744" s="51"/>
    </row>
    <row r="745" spans="2:2" ht="14.25" customHeight="1" x14ac:dyDescent="0.3">
      <c r="B745" s="51"/>
    </row>
    <row r="746" spans="2:2" ht="14.25" customHeight="1" x14ac:dyDescent="0.3">
      <c r="B746" s="51"/>
    </row>
    <row r="747" spans="2:2" ht="14.25" customHeight="1" x14ac:dyDescent="0.3">
      <c r="B747" s="51"/>
    </row>
    <row r="748" spans="2:2" ht="14.25" customHeight="1" x14ac:dyDescent="0.3">
      <c r="B748" s="51"/>
    </row>
    <row r="749" spans="2:2" ht="14.25" customHeight="1" x14ac:dyDescent="0.3">
      <c r="B749" s="51"/>
    </row>
    <row r="750" spans="2:2" ht="14.25" customHeight="1" x14ac:dyDescent="0.3">
      <c r="B750" s="51"/>
    </row>
    <row r="751" spans="2:2" ht="14.25" customHeight="1" x14ac:dyDescent="0.3">
      <c r="B751" s="51"/>
    </row>
    <row r="752" spans="2:2" ht="14.25" customHeight="1" x14ac:dyDescent="0.3">
      <c r="B752" s="51"/>
    </row>
    <row r="753" spans="2:2" ht="14.25" customHeight="1" x14ac:dyDescent="0.3">
      <c r="B753" s="51"/>
    </row>
    <row r="754" spans="2:2" ht="14.25" customHeight="1" x14ac:dyDescent="0.3">
      <c r="B754" s="51"/>
    </row>
    <row r="755" spans="2:2" ht="14.25" customHeight="1" x14ac:dyDescent="0.3">
      <c r="B755" s="51"/>
    </row>
    <row r="756" spans="2:2" ht="14.25" customHeight="1" x14ac:dyDescent="0.3">
      <c r="B756" s="51"/>
    </row>
    <row r="757" spans="2:2" ht="14.25" customHeight="1" x14ac:dyDescent="0.3">
      <c r="B757" s="51"/>
    </row>
    <row r="758" spans="2:2" ht="14.25" customHeight="1" x14ac:dyDescent="0.3">
      <c r="B758" s="51"/>
    </row>
    <row r="759" spans="2:2" ht="14.25" customHeight="1" x14ac:dyDescent="0.3">
      <c r="B759" s="51"/>
    </row>
    <row r="760" spans="2:2" ht="14.25" customHeight="1" x14ac:dyDescent="0.3">
      <c r="B760" s="51"/>
    </row>
    <row r="761" spans="2:2" ht="14.25" customHeight="1" x14ac:dyDescent="0.3">
      <c r="B761" s="51"/>
    </row>
    <row r="762" spans="2:2" ht="14.25" customHeight="1" x14ac:dyDescent="0.3">
      <c r="B762" s="51"/>
    </row>
    <row r="763" spans="2:2" ht="14.25" customHeight="1" x14ac:dyDescent="0.3">
      <c r="B763" s="51"/>
    </row>
    <row r="764" spans="2:2" ht="14.25" customHeight="1" x14ac:dyDescent="0.3">
      <c r="B764" s="51"/>
    </row>
    <row r="765" spans="2:2" ht="14.25" customHeight="1" x14ac:dyDescent="0.3">
      <c r="B765" s="51"/>
    </row>
    <row r="766" spans="2:2" ht="14.25" customHeight="1" x14ac:dyDescent="0.3">
      <c r="B766" s="51"/>
    </row>
    <row r="767" spans="2:2" ht="14.25" customHeight="1" x14ac:dyDescent="0.3">
      <c r="B767" s="51"/>
    </row>
    <row r="768" spans="2:2" ht="14.25" customHeight="1" x14ac:dyDescent="0.3">
      <c r="B768" s="51"/>
    </row>
    <row r="769" spans="2:2" ht="14.25" customHeight="1" x14ac:dyDescent="0.3">
      <c r="B769" s="51"/>
    </row>
    <row r="770" spans="2:2" ht="14.25" customHeight="1" x14ac:dyDescent="0.3">
      <c r="B770" s="51"/>
    </row>
    <row r="771" spans="2:2" ht="14.25" customHeight="1" x14ac:dyDescent="0.3">
      <c r="B771" s="51"/>
    </row>
    <row r="772" spans="2:2" ht="14.25" customHeight="1" x14ac:dyDescent="0.3">
      <c r="B772" s="51"/>
    </row>
    <row r="773" spans="2:2" ht="14.25" customHeight="1" x14ac:dyDescent="0.3">
      <c r="B773" s="51"/>
    </row>
    <row r="774" spans="2:2" ht="14.25" customHeight="1" x14ac:dyDescent="0.3">
      <c r="B774" s="51"/>
    </row>
    <row r="775" spans="2:2" ht="14.25" customHeight="1" x14ac:dyDescent="0.3">
      <c r="B775" s="51"/>
    </row>
    <row r="776" spans="2:2" ht="14.25" customHeight="1" x14ac:dyDescent="0.3">
      <c r="B776" s="51"/>
    </row>
    <row r="777" spans="2:2" ht="14.25" customHeight="1" x14ac:dyDescent="0.3">
      <c r="B777" s="51"/>
    </row>
    <row r="778" spans="2:2" ht="14.25" customHeight="1" x14ac:dyDescent="0.3">
      <c r="B778" s="51"/>
    </row>
    <row r="779" spans="2:2" ht="14.25" customHeight="1" x14ac:dyDescent="0.3">
      <c r="B779" s="51"/>
    </row>
    <row r="780" spans="2:2" ht="14.25" customHeight="1" x14ac:dyDescent="0.3">
      <c r="B780" s="51"/>
    </row>
    <row r="781" spans="2:2" ht="14.25" customHeight="1" x14ac:dyDescent="0.3">
      <c r="B781" s="51"/>
    </row>
    <row r="782" spans="2:2" ht="14.25" customHeight="1" x14ac:dyDescent="0.3">
      <c r="B782" s="51"/>
    </row>
    <row r="783" spans="2:2" ht="14.25" customHeight="1" x14ac:dyDescent="0.3">
      <c r="B783" s="51"/>
    </row>
    <row r="784" spans="2:2" ht="14.25" customHeight="1" x14ac:dyDescent="0.3">
      <c r="B784" s="51"/>
    </row>
    <row r="785" spans="2:2" ht="14.25" customHeight="1" x14ac:dyDescent="0.3">
      <c r="B785" s="51"/>
    </row>
    <row r="786" spans="2:2" ht="14.25" customHeight="1" x14ac:dyDescent="0.3">
      <c r="B786" s="51"/>
    </row>
    <row r="787" spans="2:2" ht="14.25" customHeight="1" x14ac:dyDescent="0.3">
      <c r="B787" s="51"/>
    </row>
    <row r="788" spans="2:2" ht="14.25" customHeight="1" x14ac:dyDescent="0.3">
      <c r="B788" s="51"/>
    </row>
    <row r="789" spans="2:2" ht="14.25" customHeight="1" x14ac:dyDescent="0.3">
      <c r="B789" s="51"/>
    </row>
    <row r="790" spans="2:2" ht="14.25" customHeight="1" x14ac:dyDescent="0.3">
      <c r="B790" s="51"/>
    </row>
    <row r="791" spans="2:2" ht="14.25" customHeight="1" x14ac:dyDescent="0.3">
      <c r="B791" s="51"/>
    </row>
    <row r="792" spans="2:2" ht="14.25" customHeight="1" x14ac:dyDescent="0.3">
      <c r="B792" s="51"/>
    </row>
    <row r="793" spans="2:2" ht="14.25" customHeight="1" x14ac:dyDescent="0.3">
      <c r="B793" s="51"/>
    </row>
    <row r="794" spans="2:2" ht="14.25" customHeight="1" x14ac:dyDescent="0.3">
      <c r="B794" s="51"/>
    </row>
    <row r="795" spans="2:2" ht="14.25" customHeight="1" x14ac:dyDescent="0.3">
      <c r="B795" s="51"/>
    </row>
    <row r="796" spans="2:2" ht="14.25" customHeight="1" x14ac:dyDescent="0.3">
      <c r="B796" s="51"/>
    </row>
    <row r="797" spans="2:2" ht="14.25" customHeight="1" x14ac:dyDescent="0.3">
      <c r="B797" s="51"/>
    </row>
    <row r="798" spans="2:2" ht="14.25" customHeight="1" x14ac:dyDescent="0.3">
      <c r="B798" s="51"/>
    </row>
    <row r="799" spans="2:2" ht="14.25" customHeight="1" x14ac:dyDescent="0.3">
      <c r="B799" s="51"/>
    </row>
    <row r="800" spans="2:2" ht="14.25" customHeight="1" x14ac:dyDescent="0.3">
      <c r="B800" s="51"/>
    </row>
    <row r="801" spans="2:2" ht="14.25" customHeight="1" x14ac:dyDescent="0.3">
      <c r="B801" s="51"/>
    </row>
    <row r="802" spans="2:2" ht="14.25" customHeight="1" x14ac:dyDescent="0.3">
      <c r="B802" s="51"/>
    </row>
    <row r="803" spans="2:2" ht="14.25" customHeight="1" x14ac:dyDescent="0.3">
      <c r="B803" s="51"/>
    </row>
    <row r="804" spans="2:2" ht="14.25" customHeight="1" x14ac:dyDescent="0.3">
      <c r="B804" s="51"/>
    </row>
    <row r="805" spans="2:2" ht="14.25" customHeight="1" x14ac:dyDescent="0.3">
      <c r="B805" s="51"/>
    </row>
    <row r="806" spans="2:2" ht="14.25" customHeight="1" x14ac:dyDescent="0.3">
      <c r="B806" s="51"/>
    </row>
    <row r="807" spans="2:2" ht="14.25" customHeight="1" x14ac:dyDescent="0.3">
      <c r="B807" s="51"/>
    </row>
    <row r="808" spans="2:2" ht="14.25" customHeight="1" x14ac:dyDescent="0.3">
      <c r="B808" s="51"/>
    </row>
    <row r="809" spans="2:2" ht="14.25" customHeight="1" x14ac:dyDescent="0.3">
      <c r="B809" s="51"/>
    </row>
    <row r="810" spans="2:2" ht="14.25" customHeight="1" x14ac:dyDescent="0.3">
      <c r="B810" s="51"/>
    </row>
    <row r="811" spans="2:2" ht="14.25" customHeight="1" x14ac:dyDescent="0.3">
      <c r="B811" s="51"/>
    </row>
    <row r="812" spans="2:2" ht="14.25" customHeight="1" x14ac:dyDescent="0.3">
      <c r="B812" s="51"/>
    </row>
    <row r="813" spans="2:2" ht="14.25" customHeight="1" x14ac:dyDescent="0.3">
      <c r="B813" s="51"/>
    </row>
    <row r="814" spans="2:2" ht="14.25" customHeight="1" x14ac:dyDescent="0.3">
      <c r="B814" s="51"/>
    </row>
    <row r="815" spans="2:2" ht="14.25" customHeight="1" x14ac:dyDescent="0.3">
      <c r="B815" s="51"/>
    </row>
    <row r="816" spans="2:2" ht="14.25" customHeight="1" x14ac:dyDescent="0.3">
      <c r="B816" s="51"/>
    </row>
    <row r="817" spans="2:2" ht="14.25" customHeight="1" x14ac:dyDescent="0.3">
      <c r="B817" s="51"/>
    </row>
    <row r="818" spans="2:2" ht="14.25" customHeight="1" x14ac:dyDescent="0.3">
      <c r="B818" s="51"/>
    </row>
    <row r="819" spans="2:2" ht="14.25" customHeight="1" x14ac:dyDescent="0.3">
      <c r="B819" s="51"/>
    </row>
    <row r="820" spans="2:2" ht="14.25" customHeight="1" x14ac:dyDescent="0.3">
      <c r="B820" s="51"/>
    </row>
    <row r="821" spans="2:2" ht="14.25" customHeight="1" x14ac:dyDescent="0.3">
      <c r="B821" s="51"/>
    </row>
    <row r="822" spans="2:2" ht="14.25" customHeight="1" x14ac:dyDescent="0.3">
      <c r="B822" s="51"/>
    </row>
    <row r="823" spans="2:2" ht="14.25" customHeight="1" x14ac:dyDescent="0.3">
      <c r="B823" s="51"/>
    </row>
    <row r="824" spans="2:2" ht="14.25" customHeight="1" x14ac:dyDescent="0.3">
      <c r="B824" s="51"/>
    </row>
    <row r="825" spans="2:2" ht="14.25" customHeight="1" x14ac:dyDescent="0.3">
      <c r="B825" s="51"/>
    </row>
    <row r="826" spans="2:2" ht="14.25" customHeight="1" x14ac:dyDescent="0.3">
      <c r="B826" s="51"/>
    </row>
    <row r="827" spans="2:2" ht="14.25" customHeight="1" x14ac:dyDescent="0.3">
      <c r="B827" s="51"/>
    </row>
    <row r="828" spans="2:2" ht="14.25" customHeight="1" x14ac:dyDescent="0.3">
      <c r="B828" s="51"/>
    </row>
    <row r="829" spans="2:2" ht="14.25" customHeight="1" x14ac:dyDescent="0.3">
      <c r="B829" s="51"/>
    </row>
    <row r="830" spans="2:2" ht="14.25" customHeight="1" x14ac:dyDescent="0.3">
      <c r="B830" s="51"/>
    </row>
    <row r="831" spans="2:2" ht="14.25" customHeight="1" x14ac:dyDescent="0.3">
      <c r="B831" s="51"/>
    </row>
    <row r="832" spans="2:2" ht="14.25" customHeight="1" x14ac:dyDescent="0.3">
      <c r="B832" s="51"/>
    </row>
    <row r="833" spans="2:2" ht="14.25" customHeight="1" x14ac:dyDescent="0.3">
      <c r="B833" s="51"/>
    </row>
    <row r="834" spans="2:2" ht="14.25" customHeight="1" x14ac:dyDescent="0.3">
      <c r="B834" s="51"/>
    </row>
    <row r="835" spans="2:2" ht="14.25" customHeight="1" x14ac:dyDescent="0.3">
      <c r="B835" s="51"/>
    </row>
    <row r="836" spans="2:2" ht="14.25" customHeight="1" x14ac:dyDescent="0.3">
      <c r="B836" s="51"/>
    </row>
    <row r="837" spans="2:2" ht="14.25" customHeight="1" x14ac:dyDescent="0.3">
      <c r="B837" s="51"/>
    </row>
    <row r="838" spans="2:2" ht="14.25" customHeight="1" x14ac:dyDescent="0.3">
      <c r="B838" s="51"/>
    </row>
    <row r="839" spans="2:2" ht="14.25" customHeight="1" x14ac:dyDescent="0.3">
      <c r="B839" s="51"/>
    </row>
    <row r="840" spans="2:2" ht="14.25" customHeight="1" x14ac:dyDescent="0.3">
      <c r="B840" s="51"/>
    </row>
    <row r="841" spans="2:2" ht="14.25" customHeight="1" x14ac:dyDescent="0.3">
      <c r="B841" s="51"/>
    </row>
    <row r="842" spans="2:2" ht="14.25" customHeight="1" x14ac:dyDescent="0.3">
      <c r="B842" s="51"/>
    </row>
    <row r="843" spans="2:2" ht="14.25" customHeight="1" x14ac:dyDescent="0.3">
      <c r="B843" s="51"/>
    </row>
    <row r="844" spans="2:2" ht="14.25" customHeight="1" x14ac:dyDescent="0.3">
      <c r="B844" s="51"/>
    </row>
    <row r="845" spans="2:2" ht="14.25" customHeight="1" x14ac:dyDescent="0.3">
      <c r="B845" s="51"/>
    </row>
    <row r="846" spans="2:2" ht="14.25" customHeight="1" x14ac:dyDescent="0.3">
      <c r="B846" s="51"/>
    </row>
    <row r="847" spans="2:2" ht="14.25" customHeight="1" x14ac:dyDescent="0.3">
      <c r="B847" s="51"/>
    </row>
    <row r="848" spans="2:2" ht="14.25" customHeight="1" x14ac:dyDescent="0.3">
      <c r="B848" s="51"/>
    </row>
    <row r="849" spans="2:2" ht="14.25" customHeight="1" x14ac:dyDescent="0.3">
      <c r="B849" s="51"/>
    </row>
    <row r="850" spans="2:2" ht="14.25" customHeight="1" x14ac:dyDescent="0.3">
      <c r="B850" s="51"/>
    </row>
    <row r="851" spans="2:2" ht="14.25" customHeight="1" x14ac:dyDescent="0.3">
      <c r="B851" s="51"/>
    </row>
    <row r="852" spans="2:2" ht="14.25" customHeight="1" x14ac:dyDescent="0.3">
      <c r="B852" s="51"/>
    </row>
    <row r="853" spans="2:2" ht="14.25" customHeight="1" x14ac:dyDescent="0.3">
      <c r="B853" s="51"/>
    </row>
    <row r="854" spans="2:2" ht="14.25" customHeight="1" x14ac:dyDescent="0.3">
      <c r="B854" s="51"/>
    </row>
    <row r="855" spans="2:2" ht="14.25" customHeight="1" x14ac:dyDescent="0.3">
      <c r="B855" s="51"/>
    </row>
    <row r="856" spans="2:2" ht="14.25" customHeight="1" x14ac:dyDescent="0.3">
      <c r="B856" s="51"/>
    </row>
    <row r="857" spans="2:2" ht="14.25" customHeight="1" x14ac:dyDescent="0.3">
      <c r="B857" s="51"/>
    </row>
    <row r="858" spans="2:2" ht="14.25" customHeight="1" x14ac:dyDescent="0.3">
      <c r="B858" s="51"/>
    </row>
    <row r="859" spans="2:2" ht="14.25" customHeight="1" x14ac:dyDescent="0.3">
      <c r="B859" s="51"/>
    </row>
    <row r="860" spans="2:2" ht="14.25" customHeight="1" x14ac:dyDescent="0.3">
      <c r="B860" s="51"/>
    </row>
    <row r="861" spans="2:2" ht="14.25" customHeight="1" x14ac:dyDescent="0.3">
      <c r="B861" s="51"/>
    </row>
    <row r="862" spans="2:2" ht="14.25" customHeight="1" x14ac:dyDescent="0.3">
      <c r="B862" s="51"/>
    </row>
    <row r="863" spans="2:2" ht="14.25" customHeight="1" x14ac:dyDescent="0.3">
      <c r="B863" s="51"/>
    </row>
    <row r="864" spans="2:2" ht="14.25" customHeight="1" x14ac:dyDescent="0.3">
      <c r="B864" s="51"/>
    </row>
    <row r="865" spans="2:2" ht="14.25" customHeight="1" x14ac:dyDescent="0.3">
      <c r="B865" s="51"/>
    </row>
    <row r="866" spans="2:2" ht="14.25" customHeight="1" x14ac:dyDescent="0.3">
      <c r="B866" s="51"/>
    </row>
    <row r="867" spans="2:2" ht="14.25" customHeight="1" x14ac:dyDescent="0.3">
      <c r="B867" s="51"/>
    </row>
    <row r="868" spans="2:2" ht="14.25" customHeight="1" x14ac:dyDescent="0.3">
      <c r="B868" s="51"/>
    </row>
    <row r="869" spans="2:2" ht="14.25" customHeight="1" x14ac:dyDescent="0.3">
      <c r="B869" s="51"/>
    </row>
    <row r="870" spans="2:2" ht="14.25" customHeight="1" x14ac:dyDescent="0.3">
      <c r="B870" s="51"/>
    </row>
    <row r="871" spans="2:2" ht="14.25" customHeight="1" x14ac:dyDescent="0.3">
      <c r="B871" s="51"/>
    </row>
    <row r="872" spans="2:2" ht="14.25" customHeight="1" x14ac:dyDescent="0.3">
      <c r="B872" s="51"/>
    </row>
    <row r="873" spans="2:2" ht="14.25" customHeight="1" x14ac:dyDescent="0.3">
      <c r="B873" s="51"/>
    </row>
    <row r="874" spans="2:2" ht="14.25" customHeight="1" x14ac:dyDescent="0.3">
      <c r="B874" s="51"/>
    </row>
    <row r="875" spans="2:2" ht="14.25" customHeight="1" x14ac:dyDescent="0.3">
      <c r="B875" s="51"/>
    </row>
    <row r="876" spans="2:2" ht="14.25" customHeight="1" x14ac:dyDescent="0.3">
      <c r="B876" s="51"/>
    </row>
    <row r="877" spans="2:2" ht="14.25" customHeight="1" x14ac:dyDescent="0.3">
      <c r="B877" s="51"/>
    </row>
    <row r="878" spans="2:2" ht="14.25" customHeight="1" x14ac:dyDescent="0.3">
      <c r="B878" s="51"/>
    </row>
    <row r="879" spans="2:2" ht="14.25" customHeight="1" x14ac:dyDescent="0.3">
      <c r="B879" s="51"/>
    </row>
    <row r="880" spans="2:2" ht="14.25" customHeight="1" x14ac:dyDescent="0.3">
      <c r="B880" s="51"/>
    </row>
    <row r="881" spans="2:2" ht="14.25" customHeight="1" x14ac:dyDescent="0.3">
      <c r="B881" s="51"/>
    </row>
    <row r="882" spans="2:2" ht="14.25" customHeight="1" x14ac:dyDescent="0.3">
      <c r="B882" s="51"/>
    </row>
    <row r="883" spans="2:2" ht="14.25" customHeight="1" x14ac:dyDescent="0.3">
      <c r="B883" s="51"/>
    </row>
    <row r="884" spans="2:2" ht="14.25" customHeight="1" x14ac:dyDescent="0.3">
      <c r="B884" s="51"/>
    </row>
    <row r="885" spans="2:2" ht="14.25" customHeight="1" x14ac:dyDescent="0.3">
      <c r="B885" s="51"/>
    </row>
    <row r="886" spans="2:2" ht="14.25" customHeight="1" x14ac:dyDescent="0.3">
      <c r="B886" s="51"/>
    </row>
    <row r="887" spans="2:2" ht="14.25" customHeight="1" x14ac:dyDescent="0.3">
      <c r="B887" s="51"/>
    </row>
    <row r="888" spans="2:2" ht="14.25" customHeight="1" x14ac:dyDescent="0.3">
      <c r="B888" s="51"/>
    </row>
    <row r="889" spans="2:2" ht="14.25" customHeight="1" x14ac:dyDescent="0.3">
      <c r="B889" s="51"/>
    </row>
    <row r="890" spans="2:2" ht="14.25" customHeight="1" x14ac:dyDescent="0.3">
      <c r="B890" s="51"/>
    </row>
    <row r="891" spans="2:2" ht="14.25" customHeight="1" x14ac:dyDescent="0.3">
      <c r="B891" s="51"/>
    </row>
    <row r="892" spans="2:2" ht="14.25" customHeight="1" x14ac:dyDescent="0.3">
      <c r="B892" s="51"/>
    </row>
    <row r="893" spans="2:2" ht="14.25" customHeight="1" x14ac:dyDescent="0.3">
      <c r="B893" s="51"/>
    </row>
    <row r="894" spans="2:2" ht="14.25" customHeight="1" x14ac:dyDescent="0.3">
      <c r="B894" s="51"/>
    </row>
    <row r="895" spans="2:2" ht="14.25" customHeight="1" x14ac:dyDescent="0.3">
      <c r="B895" s="51"/>
    </row>
    <row r="896" spans="2:2" ht="14.25" customHeight="1" x14ac:dyDescent="0.3">
      <c r="B896" s="51"/>
    </row>
    <row r="897" spans="2:2" ht="14.25" customHeight="1" x14ac:dyDescent="0.3">
      <c r="B897" s="51"/>
    </row>
    <row r="898" spans="2:2" ht="14.25" customHeight="1" x14ac:dyDescent="0.3">
      <c r="B898" s="51"/>
    </row>
    <row r="899" spans="2:2" ht="14.25" customHeight="1" x14ac:dyDescent="0.3">
      <c r="B899" s="51"/>
    </row>
    <row r="900" spans="2:2" ht="14.25" customHeight="1" x14ac:dyDescent="0.3">
      <c r="B900" s="51"/>
    </row>
    <row r="901" spans="2:2" ht="14.25" customHeight="1" x14ac:dyDescent="0.3">
      <c r="B901" s="51"/>
    </row>
    <row r="902" spans="2:2" ht="14.25" customHeight="1" x14ac:dyDescent="0.3">
      <c r="B902" s="51"/>
    </row>
    <row r="903" spans="2:2" ht="14.25" customHeight="1" x14ac:dyDescent="0.3">
      <c r="B903" s="51"/>
    </row>
    <row r="904" spans="2:2" ht="14.25" customHeight="1" x14ac:dyDescent="0.3">
      <c r="B904" s="51"/>
    </row>
    <row r="905" spans="2:2" ht="14.25" customHeight="1" x14ac:dyDescent="0.3">
      <c r="B905" s="51"/>
    </row>
    <row r="906" spans="2:2" ht="14.25" customHeight="1" x14ac:dyDescent="0.3">
      <c r="B906" s="51"/>
    </row>
    <row r="907" spans="2:2" ht="14.25" customHeight="1" x14ac:dyDescent="0.3">
      <c r="B907" s="51"/>
    </row>
    <row r="908" spans="2:2" ht="14.25" customHeight="1" x14ac:dyDescent="0.3">
      <c r="B908" s="51"/>
    </row>
    <row r="909" spans="2:2" ht="14.25" customHeight="1" x14ac:dyDescent="0.3">
      <c r="B909" s="51"/>
    </row>
    <row r="910" spans="2:2" ht="14.25" customHeight="1" x14ac:dyDescent="0.3">
      <c r="B910" s="51"/>
    </row>
    <row r="911" spans="2:2" ht="14.25" customHeight="1" x14ac:dyDescent="0.3">
      <c r="B911" s="51"/>
    </row>
    <row r="912" spans="2:2" ht="14.25" customHeight="1" x14ac:dyDescent="0.3">
      <c r="B912" s="51"/>
    </row>
    <row r="913" spans="2:2" ht="14.25" customHeight="1" x14ac:dyDescent="0.3">
      <c r="B913" s="51"/>
    </row>
    <row r="914" spans="2:2" ht="14.25" customHeight="1" x14ac:dyDescent="0.3">
      <c r="B914" s="51"/>
    </row>
    <row r="915" spans="2:2" ht="14.25" customHeight="1" x14ac:dyDescent="0.3">
      <c r="B915" s="51"/>
    </row>
    <row r="916" spans="2:2" ht="14.25" customHeight="1" x14ac:dyDescent="0.3">
      <c r="B916" s="51"/>
    </row>
    <row r="917" spans="2:2" ht="14.25" customHeight="1" x14ac:dyDescent="0.3">
      <c r="B917" s="51"/>
    </row>
    <row r="918" spans="2:2" ht="14.25" customHeight="1" x14ac:dyDescent="0.3">
      <c r="B918" s="51"/>
    </row>
    <row r="919" spans="2:2" ht="14.25" customHeight="1" x14ac:dyDescent="0.3">
      <c r="B919" s="51"/>
    </row>
    <row r="920" spans="2:2" ht="14.25" customHeight="1" x14ac:dyDescent="0.3">
      <c r="B920" s="51"/>
    </row>
    <row r="921" spans="2:2" ht="14.25" customHeight="1" x14ac:dyDescent="0.3">
      <c r="B921" s="51"/>
    </row>
    <row r="922" spans="2:2" ht="14.25" customHeight="1" x14ac:dyDescent="0.3">
      <c r="B922" s="51"/>
    </row>
    <row r="923" spans="2:2" ht="14.25" customHeight="1" x14ac:dyDescent="0.3">
      <c r="B923" s="51"/>
    </row>
    <row r="924" spans="2:2" ht="14.25" customHeight="1" x14ac:dyDescent="0.3">
      <c r="B924" s="51"/>
    </row>
    <row r="925" spans="2:2" ht="14.25" customHeight="1" x14ac:dyDescent="0.3">
      <c r="B925" s="51"/>
    </row>
    <row r="926" spans="2:2" ht="14.25" customHeight="1" x14ac:dyDescent="0.3">
      <c r="B926" s="51"/>
    </row>
    <row r="927" spans="2:2" ht="14.25" customHeight="1" x14ac:dyDescent="0.3">
      <c r="B927" s="51"/>
    </row>
    <row r="928" spans="2:2" ht="14.25" customHeight="1" x14ac:dyDescent="0.3">
      <c r="B928" s="51"/>
    </row>
    <row r="929" spans="2:2" ht="14.25" customHeight="1" x14ac:dyDescent="0.3">
      <c r="B929" s="51"/>
    </row>
    <row r="930" spans="2:2" ht="14.25" customHeight="1" x14ac:dyDescent="0.3">
      <c r="B930" s="51"/>
    </row>
    <row r="931" spans="2:2" ht="14.25" customHeight="1" x14ac:dyDescent="0.3">
      <c r="B931" s="51"/>
    </row>
    <row r="932" spans="2:2" ht="14.25" customHeight="1" x14ac:dyDescent="0.3">
      <c r="B932" s="51"/>
    </row>
    <row r="933" spans="2:2" ht="14.25" customHeight="1" x14ac:dyDescent="0.3">
      <c r="B933" s="51"/>
    </row>
    <row r="934" spans="2:2" ht="14.25" customHeight="1" x14ac:dyDescent="0.3">
      <c r="B934" s="51"/>
    </row>
    <row r="935" spans="2:2" ht="14.25" customHeight="1" x14ac:dyDescent="0.3">
      <c r="B935" s="51"/>
    </row>
    <row r="936" spans="2:2" ht="14.25" customHeight="1" x14ac:dyDescent="0.3">
      <c r="B936" s="51"/>
    </row>
    <row r="937" spans="2:2" ht="14.25" customHeight="1" x14ac:dyDescent="0.3">
      <c r="B937" s="51"/>
    </row>
    <row r="938" spans="2:2" ht="14.25" customHeight="1" x14ac:dyDescent="0.3">
      <c r="B938" s="51"/>
    </row>
    <row r="939" spans="2:2" ht="14.25" customHeight="1" x14ac:dyDescent="0.3">
      <c r="B939" s="51"/>
    </row>
  </sheetData>
  <mergeCells count="4">
    <mergeCell ref="B1:H2"/>
    <mergeCell ref="B5:H5"/>
    <mergeCell ref="B54:C55"/>
    <mergeCell ref="B4:H4"/>
  </mergeCells>
  <pageMargins left="0.511811024" right="0.511811024" top="0.78740157499999996" bottom="0.78740157499999996" header="0" footer="0"/>
  <pageSetup paperSize="9"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90"/>
  <sheetViews>
    <sheetView zoomScale="85" zoomScaleNormal="85" workbookViewId="0">
      <selection activeCell="E42" sqref="E42"/>
    </sheetView>
  </sheetViews>
  <sheetFormatPr defaultColWidth="14.44140625" defaultRowHeight="14.4" x14ac:dyDescent="0.3"/>
  <cols>
    <col min="1" max="1" width="4.6640625" customWidth="1"/>
    <col min="2" max="2" width="5" style="52" customWidth="1"/>
    <col min="3" max="3" width="11.88671875" customWidth="1"/>
    <col min="4" max="4" width="10.6640625" style="11" customWidth="1"/>
    <col min="5" max="5" width="65.44140625" customWidth="1"/>
    <col min="6" max="6" width="9.33203125" customWidth="1"/>
    <col min="7" max="7" width="10.33203125" customWidth="1"/>
    <col min="8" max="8" width="13.5546875" bestFit="1" customWidth="1"/>
    <col min="9" max="9" width="13.44140625" customWidth="1"/>
    <col min="10" max="10" width="8.6640625" customWidth="1"/>
    <col min="11" max="11" width="22.33203125" customWidth="1"/>
    <col min="12" max="24" width="8.6640625" customWidth="1"/>
  </cols>
  <sheetData>
    <row r="1" spans="1:24" ht="21" x14ac:dyDescent="0.3">
      <c r="A1" s="1"/>
      <c r="B1" s="249" t="s">
        <v>135</v>
      </c>
      <c r="C1" s="250"/>
      <c r="D1" s="250"/>
      <c r="E1" s="250"/>
      <c r="F1" s="250"/>
      <c r="G1" s="250"/>
      <c r="H1" s="250"/>
      <c r="I1" s="2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9.5" customHeight="1" x14ac:dyDescent="0.3">
      <c r="A2" s="1"/>
      <c r="B2" s="71"/>
      <c r="C2" s="15"/>
      <c r="D2" s="252"/>
      <c r="E2" s="253"/>
      <c r="F2" s="253"/>
      <c r="G2" s="253"/>
      <c r="H2" s="253"/>
      <c r="I2" s="2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1" customHeight="1" x14ac:dyDescent="0.3">
      <c r="A3" s="1"/>
      <c r="B3" s="259" t="s">
        <v>386</v>
      </c>
      <c r="C3" s="260"/>
      <c r="D3" s="260"/>
      <c r="E3" s="260"/>
      <c r="F3" s="260"/>
      <c r="G3" s="260"/>
      <c r="H3" s="260"/>
      <c r="I3" s="26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7.5" customHeight="1" x14ac:dyDescent="0.3">
      <c r="A4" s="1"/>
      <c r="B4" s="259"/>
      <c r="C4" s="260"/>
      <c r="D4" s="260"/>
      <c r="E4" s="260"/>
      <c r="F4" s="260"/>
      <c r="G4" s="260"/>
      <c r="H4" s="260"/>
      <c r="I4" s="26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65" customHeight="1" x14ac:dyDescent="0.3">
      <c r="A5" s="1"/>
      <c r="B5" s="71"/>
      <c r="C5" s="15"/>
      <c r="D5" s="21"/>
      <c r="E5" s="21"/>
      <c r="F5" s="21"/>
      <c r="G5" s="22"/>
      <c r="H5" s="21"/>
      <c r="I5" s="2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8" x14ac:dyDescent="0.3">
      <c r="A6" s="1"/>
      <c r="B6" s="71"/>
      <c r="C6" s="15"/>
      <c r="D6" s="21"/>
      <c r="E6" s="15"/>
      <c r="F6" s="21"/>
      <c r="G6" s="22" t="s">
        <v>137</v>
      </c>
      <c r="H6" s="21"/>
      <c r="I6" s="2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3">
      <c r="A7" s="1"/>
      <c r="B7" s="71"/>
      <c r="C7" s="15"/>
      <c r="D7" s="15"/>
      <c r="E7" s="15"/>
      <c r="F7" s="217"/>
      <c r="G7" s="14" t="s">
        <v>138</v>
      </c>
      <c r="H7" s="23"/>
      <c r="I7" s="1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.6" x14ac:dyDescent="0.3">
      <c r="A8" s="1"/>
      <c r="B8" s="71"/>
      <c r="C8" s="15"/>
      <c r="D8" s="15"/>
      <c r="E8" s="10"/>
      <c r="F8" s="15"/>
      <c r="G8" s="9"/>
      <c r="H8" s="9"/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9" customHeight="1" thickBot="1" x14ac:dyDescent="0.35">
      <c r="A9" s="1"/>
      <c r="B9" s="71"/>
      <c r="C9" s="15"/>
      <c r="D9" s="15"/>
      <c r="E9" s="10"/>
      <c r="F9" s="15"/>
      <c r="G9" s="14"/>
      <c r="H9" s="23"/>
      <c r="I9" s="1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9.4" thickBot="1" x14ac:dyDescent="0.35">
      <c r="A10" s="6"/>
      <c r="B10" s="25"/>
      <c r="C10" s="26" t="s">
        <v>1</v>
      </c>
      <c r="D10" s="26" t="s">
        <v>2</v>
      </c>
      <c r="E10" s="26" t="s">
        <v>3</v>
      </c>
      <c r="F10" s="26" t="s">
        <v>4</v>
      </c>
      <c r="G10" s="27" t="s">
        <v>383</v>
      </c>
      <c r="H10" s="28" t="s">
        <v>384</v>
      </c>
      <c r="I10" s="245" t="s">
        <v>385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x14ac:dyDescent="0.3">
      <c r="A11" s="1"/>
      <c r="B11" s="123"/>
      <c r="C11" s="124"/>
      <c r="D11" s="124"/>
      <c r="E11" s="125"/>
      <c r="F11" s="124"/>
      <c r="G11" s="126"/>
      <c r="H11" s="127"/>
      <c r="I11" s="22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3">
      <c r="A12" s="7"/>
      <c r="B12" s="129"/>
      <c r="C12" s="130" t="s">
        <v>19</v>
      </c>
      <c r="D12" s="130" t="s">
        <v>381</v>
      </c>
      <c r="E12" s="131" t="s">
        <v>380</v>
      </c>
      <c r="F12" s="130" t="s">
        <v>382</v>
      </c>
      <c r="G12" s="225"/>
      <c r="H12" s="210">
        <v>1219.5</v>
      </c>
      <c r="I12" s="226">
        <v>1310.82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x14ac:dyDescent="0.3">
      <c r="A13" s="7"/>
      <c r="B13" s="135"/>
      <c r="C13" s="136" t="s">
        <v>7</v>
      </c>
      <c r="D13" s="136">
        <v>90778</v>
      </c>
      <c r="E13" s="137" t="s">
        <v>396</v>
      </c>
      <c r="F13" s="136" t="s">
        <v>195</v>
      </c>
      <c r="G13" s="201">
        <v>6</v>
      </c>
      <c r="H13" s="138">
        <v>135.68</v>
      </c>
      <c r="I13" s="227">
        <v>146.28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s="32" customFormat="1" x14ac:dyDescent="0.3">
      <c r="A14" s="5"/>
      <c r="B14" s="140"/>
      <c r="C14" s="141" t="s">
        <v>7</v>
      </c>
      <c r="D14" s="141">
        <v>90781</v>
      </c>
      <c r="E14" s="142" t="s">
        <v>397</v>
      </c>
      <c r="F14" s="141" t="s">
        <v>195</v>
      </c>
      <c r="G14" s="143">
        <v>6</v>
      </c>
      <c r="H14" s="144">
        <v>44.63</v>
      </c>
      <c r="I14" s="228">
        <v>47.82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x14ac:dyDescent="0.3">
      <c r="A15" s="7"/>
      <c r="B15" s="135"/>
      <c r="C15" s="136" t="s">
        <v>7</v>
      </c>
      <c r="D15" s="136">
        <v>88253</v>
      </c>
      <c r="E15" s="142" t="s">
        <v>398</v>
      </c>
      <c r="F15" s="136" t="s">
        <v>195</v>
      </c>
      <c r="G15" s="201">
        <v>6</v>
      </c>
      <c r="H15" s="138">
        <v>22.94</v>
      </c>
      <c r="I15" s="229">
        <v>24.37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s="32" customFormat="1" x14ac:dyDescent="0.3">
      <c r="A16" s="5"/>
      <c r="B16" s="140"/>
      <c r="C16" s="141"/>
      <c r="D16" s="141"/>
      <c r="E16" s="142"/>
      <c r="F16" s="141"/>
      <c r="G16" s="143"/>
      <c r="H16" s="144"/>
      <c r="I16" s="230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x14ac:dyDescent="0.3">
      <c r="A17" s="7"/>
      <c r="B17" s="129"/>
      <c r="C17" s="130" t="s">
        <v>19</v>
      </c>
      <c r="D17" s="130" t="s">
        <v>144</v>
      </c>
      <c r="E17" s="131" t="s">
        <v>163</v>
      </c>
      <c r="F17" s="130" t="s">
        <v>16</v>
      </c>
      <c r="G17" s="132"/>
      <c r="H17" s="133">
        <v>132.62</v>
      </c>
      <c r="I17" s="231">
        <v>134.79000000000002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x14ac:dyDescent="0.3">
      <c r="A18" s="7"/>
      <c r="B18" s="135"/>
      <c r="C18" s="136" t="s">
        <v>7</v>
      </c>
      <c r="D18" s="136" t="s">
        <v>219</v>
      </c>
      <c r="E18" s="199" t="s">
        <v>344</v>
      </c>
      <c r="F18" s="136" t="s">
        <v>195</v>
      </c>
      <c r="G18" s="222">
        <v>0.44928449999999998</v>
      </c>
      <c r="H18" s="211">
        <v>23.48</v>
      </c>
      <c r="I18" s="227">
        <v>24.83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s="32" customFormat="1" x14ac:dyDescent="0.3">
      <c r="A19" s="5"/>
      <c r="B19" s="135"/>
      <c r="C19" s="141" t="s">
        <v>7</v>
      </c>
      <c r="D19" s="141" t="s">
        <v>387</v>
      </c>
      <c r="E19" s="200" t="s">
        <v>399</v>
      </c>
      <c r="F19" s="141" t="s">
        <v>195</v>
      </c>
      <c r="G19" s="223">
        <v>0.89856899999999995</v>
      </c>
      <c r="H19" s="212">
        <v>28.14</v>
      </c>
      <c r="I19" s="227">
        <v>29.88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28.8" x14ac:dyDescent="0.3">
      <c r="A20" s="7"/>
      <c r="B20" s="135"/>
      <c r="C20" s="136" t="s">
        <v>14</v>
      </c>
      <c r="D20" s="136" t="s">
        <v>388</v>
      </c>
      <c r="E20" s="200" t="s">
        <v>400</v>
      </c>
      <c r="F20" s="136" t="s">
        <v>322</v>
      </c>
      <c r="G20" s="221">
        <v>8.8599999999999998E-2</v>
      </c>
      <c r="H20" s="213">
        <v>20</v>
      </c>
      <c r="I20" s="227">
        <v>20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s="32" customFormat="1" ht="28.8" x14ac:dyDescent="0.3">
      <c r="A21" s="5"/>
      <c r="B21" s="135"/>
      <c r="C21" s="141" t="s">
        <v>14</v>
      </c>
      <c r="D21" s="141" t="s">
        <v>389</v>
      </c>
      <c r="E21" s="200" t="s">
        <v>401</v>
      </c>
      <c r="F21" s="141" t="s">
        <v>15</v>
      </c>
      <c r="G21" s="143">
        <v>2.11</v>
      </c>
      <c r="H21" s="214">
        <v>29.73</v>
      </c>
      <c r="I21" s="227">
        <v>29.73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s="32" customFormat="1" x14ac:dyDescent="0.3">
      <c r="A22" s="5"/>
      <c r="B22" s="135"/>
      <c r="C22" s="141" t="s">
        <v>14</v>
      </c>
      <c r="D22" s="141" t="s">
        <v>390</v>
      </c>
      <c r="E22" s="199" t="s">
        <v>402</v>
      </c>
      <c r="F22" s="141" t="s">
        <v>20</v>
      </c>
      <c r="G22" s="143">
        <v>0.44</v>
      </c>
      <c r="H22" s="212">
        <v>73.37</v>
      </c>
      <c r="I22" s="228">
        <v>73.37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s="32" customFormat="1" x14ac:dyDescent="0.3">
      <c r="A23" s="5"/>
      <c r="B23" s="135"/>
      <c r="C23" s="141"/>
      <c r="D23" s="141"/>
      <c r="E23" s="199"/>
      <c r="F23" s="141"/>
      <c r="G23" s="143"/>
      <c r="H23" s="144"/>
      <c r="I23" s="232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s="32" customFormat="1" x14ac:dyDescent="0.3">
      <c r="A24" s="5"/>
      <c r="B24" s="147"/>
      <c r="C24" s="218" t="s">
        <v>19</v>
      </c>
      <c r="D24" s="218" t="s">
        <v>180</v>
      </c>
      <c r="E24" s="219" t="s">
        <v>181</v>
      </c>
      <c r="F24" s="215"/>
      <c r="G24" s="216"/>
      <c r="H24" s="220">
        <v>10720.95</v>
      </c>
      <c r="I24" s="233">
        <v>10741.54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s="32" customFormat="1" x14ac:dyDescent="0.3">
      <c r="A25" s="5"/>
      <c r="B25" s="135"/>
      <c r="C25" s="141" t="s">
        <v>7</v>
      </c>
      <c r="D25" s="141" t="s">
        <v>194</v>
      </c>
      <c r="E25" s="200" t="s">
        <v>329</v>
      </c>
      <c r="F25" s="141" t="s">
        <v>330</v>
      </c>
      <c r="G25" s="223">
        <v>5.5309815000000002</v>
      </c>
      <c r="H25" s="144">
        <v>27.68</v>
      </c>
      <c r="I25" s="228">
        <v>29.41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x14ac:dyDescent="0.3">
      <c r="A26" s="7"/>
      <c r="B26" s="135"/>
      <c r="C26" s="136" t="s">
        <v>7</v>
      </c>
      <c r="D26" s="136" t="s">
        <v>230</v>
      </c>
      <c r="E26" s="200" t="s">
        <v>351</v>
      </c>
      <c r="F26" s="136" t="s">
        <v>330</v>
      </c>
      <c r="G26" s="222">
        <v>0.86917909999999998</v>
      </c>
      <c r="H26" s="138">
        <v>30.11</v>
      </c>
      <c r="I26" s="228">
        <v>31.99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x14ac:dyDescent="0.3">
      <c r="A27" s="7"/>
      <c r="B27" s="135"/>
      <c r="C27" s="136" t="s">
        <v>7</v>
      </c>
      <c r="D27" s="136" t="s">
        <v>391</v>
      </c>
      <c r="E27" s="199" t="s">
        <v>403</v>
      </c>
      <c r="F27" s="136" t="s">
        <v>330</v>
      </c>
      <c r="G27" s="222">
        <v>5.5309815000000002</v>
      </c>
      <c r="H27" s="138">
        <v>24.26</v>
      </c>
      <c r="I27" s="227">
        <v>25.72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x14ac:dyDescent="0.3">
      <c r="A28" s="7"/>
      <c r="B28" s="135"/>
      <c r="C28" s="136" t="s">
        <v>7</v>
      </c>
      <c r="D28" s="136" t="s">
        <v>392</v>
      </c>
      <c r="E28" s="199" t="s">
        <v>404</v>
      </c>
      <c r="F28" s="136" t="s">
        <v>330</v>
      </c>
      <c r="G28" s="222">
        <v>0.86917909999999998</v>
      </c>
      <c r="H28" s="138">
        <v>25.2</v>
      </c>
      <c r="I28" s="227">
        <v>26.69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28.8" x14ac:dyDescent="0.3">
      <c r="A29" s="7"/>
      <c r="B29" s="135"/>
      <c r="C29" s="136" t="s">
        <v>14</v>
      </c>
      <c r="D29" s="136" t="s">
        <v>393</v>
      </c>
      <c r="E29" s="199" t="s">
        <v>405</v>
      </c>
      <c r="F29" s="136" t="s">
        <v>16</v>
      </c>
      <c r="G29" s="201">
        <v>3</v>
      </c>
      <c r="H29" s="138">
        <v>28.3</v>
      </c>
      <c r="I29" s="227">
        <v>28.3</v>
      </c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28.8" x14ac:dyDescent="0.3">
      <c r="A30" s="7"/>
      <c r="B30" s="135"/>
      <c r="C30" s="136" t="s">
        <v>14</v>
      </c>
      <c r="D30" s="136" t="s">
        <v>394</v>
      </c>
      <c r="E30" s="199" t="s">
        <v>406</v>
      </c>
      <c r="F30" s="136" t="s">
        <v>322</v>
      </c>
      <c r="G30" s="221">
        <v>10.137600000000001</v>
      </c>
      <c r="H30" s="138">
        <v>36.369999999999997</v>
      </c>
      <c r="I30" s="227">
        <v>36.369999999999997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x14ac:dyDescent="0.3">
      <c r="A31" s="7"/>
      <c r="B31" s="135"/>
      <c r="C31" s="136" t="s">
        <v>176</v>
      </c>
      <c r="D31" s="136" t="s">
        <v>395</v>
      </c>
      <c r="E31" s="199" t="s">
        <v>407</v>
      </c>
      <c r="F31" s="136" t="s">
        <v>20</v>
      </c>
      <c r="G31" s="201">
        <v>1</v>
      </c>
      <c r="H31" s="138">
        <v>9932</v>
      </c>
      <c r="I31" s="227">
        <v>9932</v>
      </c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15" thickBot="1" x14ac:dyDescent="0.35">
      <c r="A32" s="1"/>
      <c r="B32" s="153"/>
      <c r="C32" s="154"/>
      <c r="D32" s="154"/>
      <c r="E32" s="155"/>
      <c r="F32" s="154"/>
      <c r="G32" s="156"/>
      <c r="H32" s="157"/>
      <c r="I32" s="23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" thickBot="1" x14ac:dyDescent="0.35">
      <c r="A33" s="1"/>
      <c r="B33" s="76"/>
      <c r="C33" s="77"/>
      <c r="D33" s="77"/>
      <c r="E33" s="78"/>
      <c r="F33" s="77"/>
      <c r="G33" s="79"/>
      <c r="H33" s="80"/>
      <c r="I33" s="235"/>
      <c r="J33" s="1"/>
      <c r="K33" s="87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6.75" customHeight="1" x14ac:dyDescent="0.3">
      <c r="A34" s="1"/>
      <c r="B34" s="15"/>
      <c r="C34" s="15"/>
      <c r="D34" s="15"/>
      <c r="E34" s="10"/>
      <c r="F34" s="15"/>
      <c r="G34" s="14"/>
      <c r="H34" s="23"/>
      <c r="I34" s="108"/>
      <c r="J34" s="1"/>
      <c r="K34" s="87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3">
      <c r="A35" s="1"/>
      <c r="B35" s="3"/>
      <c r="C35" s="2"/>
      <c r="D35" s="2"/>
      <c r="E35" s="5"/>
      <c r="F35" s="2"/>
      <c r="G35" s="1"/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" customHeight="1" x14ac:dyDescent="0.3">
      <c r="A36" s="1"/>
      <c r="B36" s="3"/>
      <c r="C36" s="2"/>
      <c r="D36" s="2"/>
      <c r="E36" s="5"/>
      <c r="F36" s="2"/>
      <c r="G36" s="1"/>
      <c r="H36" s="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3">
      <c r="A37" s="1"/>
      <c r="B37" s="3" t="s">
        <v>377</v>
      </c>
      <c r="C37" s="3"/>
      <c r="D37" s="2"/>
      <c r="E37" s="5"/>
      <c r="F37" s="2"/>
      <c r="G37" s="1"/>
      <c r="H37" s="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3">
      <c r="A38" s="1"/>
      <c r="B38" s="2"/>
      <c r="C38" s="2"/>
      <c r="D38" s="2"/>
      <c r="E38" s="5"/>
      <c r="F38" s="2"/>
      <c r="G38" s="1"/>
      <c r="H38" s="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3">
      <c r="A39" s="1"/>
      <c r="B39" s="2"/>
      <c r="C39" s="2"/>
      <c r="D39" s="2"/>
      <c r="E39" s="5"/>
      <c r="F39" s="2"/>
      <c r="G39" s="1"/>
      <c r="H39" s="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23.25" customHeight="1" x14ac:dyDescent="0.3">
      <c r="A40" s="1"/>
      <c r="B40" s="2"/>
      <c r="C40" s="2"/>
      <c r="D40" s="2"/>
      <c r="E40" s="8"/>
      <c r="F40" s="2"/>
      <c r="G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3">
      <c r="A41" s="1"/>
      <c r="B41" s="2"/>
      <c r="C41" s="2"/>
      <c r="D41" s="2"/>
      <c r="E41" s="8"/>
      <c r="F41" s="2"/>
      <c r="G41" s="255" t="s">
        <v>17</v>
      </c>
      <c r="H41" s="255"/>
      <c r="I41" s="255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3">
      <c r="A42" s="1"/>
      <c r="B42" s="2"/>
      <c r="C42" s="2"/>
      <c r="D42" s="2"/>
      <c r="E42" s="8"/>
      <c r="F42" s="2"/>
      <c r="G42" s="248" t="s">
        <v>18</v>
      </c>
      <c r="H42" s="248"/>
      <c r="I42" s="24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3">
      <c r="A43" s="1"/>
      <c r="B43" s="2"/>
      <c r="C43" s="2"/>
      <c r="D43" s="2"/>
      <c r="E43" s="5"/>
      <c r="F43" s="2"/>
      <c r="G43" s="1"/>
      <c r="H43" s="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3">
      <c r="A44" s="1"/>
      <c r="B44" s="2"/>
      <c r="C44" s="2"/>
      <c r="D44" s="2"/>
      <c r="E44" s="5"/>
      <c r="F44" s="2"/>
      <c r="G44" s="1"/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3">
      <c r="A45" s="1"/>
      <c r="B45" s="2"/>
      <c r="C45" s="2"/>
      <c r="D45" s="2"/>
      <c r="E45" s="5"/>
      <c r="F45" s="2"/>
      <c r="G45" s="1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3">
      <c r="A46" s="1"/>
      <c r="B46" s="2"/>
      <c r="C46" s="2"/>
      <c r="D46" s="2"/>
      <c r="E46" s="5"/>
      <c r="F46" s="2"/>
      <c r="G46" s="1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3">
      <c r="A47" s="1"/>
      <c r="B47" s="2"/>
      <c r="C47" s="2"/>
      <c r="D47" s="2"/>
      <c r="E47" s="5"/>
      <c r="F47" s="2"/>
      <c r="G47" s="1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3">
      <c r="A48" s="1"/>
      <c r="B48" s="2"/>
      <c r="C48" s="2"/>
      <c r="D48" s="2"/>
      <c r="E48" s="5"/>
      <c r="F48" s="2"/>
      <c r="G48" s="1"/>
      <c r="H48" s="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3">
      <c r="A49" s="1"/>
      <c r="B49" s="2"/>
      <c r="C49" s="2"/>
      <c r="D49" s="2"/>
      <c r="E49" s="5"/>
      <c r="F49" s="2"/>
      <c r="G49" s="1"/>
      <c r="H49" s="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3">
      <c r="A50" s="1"/>
      <c r="B50" s="2"/>
      <c r="C50" s="2"/>
      <c r="D50" s="2"/>
      <c r="E50" s="5"/>
      <c r="F50" s="2"/>
      <c r="G50" s="1"/>
      <c r="H50" s="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3">
      <c r="A51" s="1"/>
      <c r="B51" s="2"/>
      <c r="C51" s="2"/>
      <c r="D51" s="2"/>
      <c r="E51" s="5"/>
      <c r="F51" s="2"/>
      <c r="G51" s="1"/>
      <c r="H51" s="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3">
      <c r="A52" s="1"/>
      <c r="B52" s="2"/>
      <c r="C52" s="2"/>
      <c r="D52" s="2"/>
      <c r="E52" s="5"/>
      <c r="F52" s="2"/>
      <c r="G52" s="1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3">
      <c r="A53" s="1"/>
      <c r="B53" s="2"/>
      <c r="C53" s="2"/>
      <c r="D53" s="2"/>
      <c r="E53" s="5"/>
      <c r="F53" s="2"/>
      <c r="G53" s="1"/>
      <c r="H53" s="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3">
      <c r="A54" s="1"/>
      <c r="B54" s="2"/>
      <c r="C54" s="2"/>
      <c r="D54" s="2"/>
      <c r="E54" s="5"/>
      <c r="F54" s="2"/>
      <c r="G54" s="1"/>
      <c r="H54" s="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3">
      <c r="A55" s="1"/>
      <c r="B55" s="2"/>
      <c r="C55" s="2"/>
      <c r="D55" s="2"/>
      <c r="E55" s="5"/>
      <c r="F55" s="2"/>
      <c r="G55" s="1"/>
      <c r="H55" s="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3">
      <c r="A56" s="1"/>
      <c r="B56" s="2"/>
      <c r="C56" s="2"/>
      <c r="D56" s="2"/>
      <c r="E56" s="5"/>
      <c r="F56" s="2"/>
      <c r="G56" s="1"/>
      <c r="H56" s="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3">
      <c r="A57" s="1"/>
      <c r="B57" s="2"/>
      <c r="C57" s="2"/>
      <c r="D57" s="2"/>
      <c r="E57" s="5"/>
      <c r="F57" s="2"/>
      <c r="G57" s="1"/>
      <c r="H57" s="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3">
      <c r="A58" s="1"/>
      <c r="B58" s="2"/>
      <c r="C58" s="2"/>
      <c r="D58" s="2"/>
      <c r="E58" s="5"/>
      <c r="F58" s="2"/>
      <c r="G58" s="1"/>
      <c r="H58" s="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3">
      <c r="A59" s="1"/>
      <c r="B59" s="2"/>
      <c r="C59" s="2"/>
      <c r="D59" s="2"/>
      <c r="E59" s="5"/>
      <c r="F59" s="2"/>
      <c r="G59" s="1"/>
      <c r="H59" s="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3">
      <c r="A60" s="1"/>
      <c r="B60" s="2"/>
      <c r="C60" s="2"/>
      <c r="D60" s="2"/>
      <c r="E60" s="5"/>
      <c r="F60" s="2"/>
      <c r="G60" s="1"/>
      <c r="H60" s="4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3">
      <c r="A61" s="1"/>
      <c r="B61" s="2"/>
      <c r="C61" s="2"/>
      <c r="D61" s="2"/>
      <c r="E61" s="5"/>
      <c r="F61" s="2"/>
      <c r="G61" s="1"/>
      <c r="H61" s="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3">
      <c r="A62" s="1"/>
      <c r="B62" s="2"/>
      <c r="C62" s="2"/>
      <c r="D62" s="2"/>
      <c r="E62" s="5"/>
      <c r="F62" s="2"/>
      <c r="G62" s="1"/>
      <c r="H62" s="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3">
      <c r="A63" s="1"/>
      <c r="B63" s="2"/>
      <c r="C63" s="2"/>
      <c r="D63" s="2"/>
      <c r="E63" s="5"/>
      <c r="F63" s="2"/>
      <c r="G63" s="1"/>
      <c r="H63" s="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3">
      <c r="A64" s="1"/>
      <c r="B64" s="2"/>
      <c r="C64" s="2"/>
      <c r="D64" s="2"/>
      <c r="E64" s="5"/>
      <c r="F64" s="2"/>
      <c r="G64" s="1"/>
      <c r="H64" s="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3">
      <c r="A65" s="1"/>
      <c r="B65" s="2"/>
      <c r="C65" s="2"/>
      <c r="D65" s="2"/>
      <c r="E65" s="5"/>
      <c r="F65" s="2"/>
      <c r="G65" s="1"/>
      <c r="H65" s="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3">
      <c r="A66" s="1"/>
      <c r="B66" s="2"/>
      <c r="C66" s="2"/>
      <c r="D66" s="2"/>
      <c r="E66" s="5"/>
      <c r="F66" s="2"/>
      <c r="G66" s="1"/>
      <c r="H66" s="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3">
      <c r="A67" s="1"/>
      <c r="B67" s="2"/>
      <c r="C67" s="2"/>
      <c r="D67" s="2"/>
      <c r="E67" s="5"/>
      <c r="F67" s="2"/>
      <c r="G67" s="1"/>
      <c r="H67" s="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3">
      <c r="A68" s="1"/>
      <c r="B68" s="2"/>
      <c r="C68" s="2"/>
      <c r="D68" s="2"/>
      <c r="E68" s="5"/>
      <c r="F68" s="2"/>
      <c r="G68" s="1"/>
      <c r="H68" s="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3">
      <c r="A69" s="1"/>
      <c r="B69" s="2"/>
      <c r="C69" s="2"/>
      <c r="D69" s="2"/>
      <c r="E69" s="5"/>
      <c r="F69" s="2"/>
      <c r="G69" s="1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3">
      <c r="A70" s="1"/>
      <c r="B70" s="2"/>
      <c r="C70" s="2"/>
      <c r="D70" s="2"/>
      <c r="E70" s="5"/>
      <c r="F70" s="2"/>
      <c r="G70" s="1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3">
      <c r="A71" s="1"/>
      <c r="B71" s="2"/>
      <c r="C71" s="2"/>
      <c r="D71" s="2"/>
      <c r="E71" s="5"/>
      <c r="F71" s="2"/>
      <c r="G71" s="1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3">
      <c r="A72" s="1"/>
      <c r="B72" s="2"/>
      <c r="C72" s="2"/>
      <c r="D72" s="2"/>
      <c r="E72" s="5"/>
      <c r="F72" s="2"/>
      <c r="G72" s="1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3">
      <c r="A73" s="1"/>
      <c r="B73" s="2"/>
      <c r="C73" s="2"/>
      <c r="D73" s="2"/>
      <c r="E73" s="5"/>
      <c r="F73" s="2"/>
      <c r="G73" s="1"/>
      <c r="H73" s="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3">
      <c r="A74" s="1"/>
      <c r="B74" s="2"/>
      <c r="C74" s="2"/>
      <c r="D74" s="2"/>
      <c r="E74" s="5"/>
      <c r="F74" s="2"/>
      <c r="G74" s="1"/>
      <c r="H74" s="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3">
      <c r="A75" s="1"/>
      <c r="B75" s="2"/>
      <c r="C75" s="2"/>
      <c r="D75" s="2"/>
      <c r="E75" s="5"/>
      <c r="F75" s="2"/>
      <c r="G75" s="1"/>
      <c r="H75" s="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3">
      <c r="A76" s="1"/>
      <c r="B76" s="2"/>
      <c r="C76" s="2"/>
      <c r="D76" s="2"/>
      <c r="E76" s="5"/>
      <c r="F76" s="2"/>
      <c r="G76" s="1"/>
      <c r="H76" s="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3">
      <c r="A77" s="1"/>
      <c r="B77" s="2"/>
      <c r="C77" s="2"/>
      <c r="D77" s="2"/>
      <c r="E77" s="5"/>
      <c r="F77" s="2"/>
      <c r="G77" s="1"/>
      <c r="H77" s="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3">
      <c r="A78" s="1"/>
      <c r="B78" s="2"/>
      <c r="C78" s="2"/>
      <c r="D78" s="2"/>
      <c r="E78" s="5"/>
      <c r="F78" s="2"/>
      <c r="G78" s="1"/>
      <c r="H78" s="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3">
      <c r="A79" s="1"/>
      <c r="B79" s="2"/>
      <c r="C79" s="2"/>
      <c r="D79" s="2"/>
      <c r="E79" s="5"/>
      <c r="F79" s="2"/>
      <c r="G79" s="1"/>
      <c r="H79" s="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3">
      <c r="A80" s="1"/>
      <c r="B80" s="2"/>
      <c r="C80" s="2"/>
      <c r="D80" s="2"/>
      <c r="E80" s="5"/>
      <c r="F80" s="2"/>
      <c r="G80" s="1"/>
      <c r="H80" s="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3">
      <c r="A81" s="1"/>
      <c r="B81" s="2"/>
      <c r="C81" s="2"/>
      <c r="D81" s="2"/>
      <c r="E81" s="5"/>
      <c r="F81" s="2"/>
      <c r="G81" s="1"/>
      <c r="H81" s="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3">
      <c r="A82" s="1"/>
      <c r="B82" s="2"/>
      <c r="C82" s="2"/>
      <c r="D82" s="2"/>
      <c r="E82" s="5"/>
      <c r="F82" s="2"/>
      <c r="G82" s="1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3">
      <c r="A83" s="1"/>
      <c r="B83" s="2"/>
      <c r="C83" s="2"/>
      <c r="D83" s="2"/>
      <c r="E83" s="5"/>
      <c r="F83" s="2"/>
      <c r="G83" s="1"/>
      <c r="H83" s="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3">
      <c r="A84" s="1"/>
      <c r="B84" s="2"/>
      <c r="C84" s="2"/>
      <c r="D84" s="2"/>
      <c r="E84" s="5"/>
      <c r="F84" s="2"/>
      <c r="G84" s="1"/>
      <c r="H84" s="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3">
      <c r="A85" s="1"/>
      <c r="B85" s="2"/>
      <c r="C85" s="2"/>
      <c r="D85" s="2"/>
      <c r="E85" s="5"/>
      <c r="F85" s="2"/>
      <c r="G85" s="1"/>
      <c r="H85" s="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3">
      <c r="A86" s="1"/>
      <c r="B86" s="2"/>
      <c r="C86" s="2"/>
      <c r="D86" s="2"/>
      <c r="E86" s="5"/>
      <c r="F86" s="2"/>
      <c r="G86" s="1"/>
      <c r="H86" s="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3">
      <c r="A87" s="1"/>
      <c r="B87" s="2"/>
      <c r="C87" s="2"/>
      <c r="D87" s="2"/>
      <c r="E87" s="5"/>
      <c r="F87" s="2"/>
      <c r="G87" s="1"/>
      <c r="H87" s="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3">
      <c r="A88" s="1"/>
      <c r="B88" s="2"/>
      <c r="C88" s="2"/>
      <c r="D88" s="2"/>
      <c r="E88" s="5"/>
      <c r="F88" s="2"/>
      <c r="G88" s="1"/>
      <c r="H88" s="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3">
      <c r="A89" s="1"/>
      <c r="B89" s="2"/>
      <c r="C89" s="2"/>
      <c r="D89" s="2"/>
      <c r="E89" s="5"/>
      <c r="F89" s="2"/>
      <c r="G89" s="1"/>
      <c r="H89" s="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3">
      <c r="A90" s="1"/>
      <c r="B90" s="2"/>
      <c r="C90" s="2"/>
      <c r="D90" s="2"/>
      <c r="E90" s="5"/>
      <c r="F90" s="2"/>
      <c r="G90" s="1"/>
      <c r="H90" s="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3">
      <c r="A91" s="1"/>
      <c r="B91" s="2"/>
      <c r="C91" s="2"/>
      <c r="D91" s="2"/>
      <c r="E91" s="5"/>
      <c r="F91" s="2"/>
      <c r="G91" s="1"/>
      <c r="H91" s="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3">
      <c r="A92" s="1"/>
      <c r="B92" s="2"/>
      <c r="C92" s="2"/>
      <c r="D92" s="2"/>
      <c r="E92" s="5"/>
      <c r="F92" s="2"/>
      <c r="G92" s="1"/>
      <c r="H92" s="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3">
      <c r="A93" s="1"/>
      <c r="B93" s="2"/>
      <c r="C93" s="2"/>
      <c r="D93" s="2"/>
      <c r="E93" s="5"/>
      <c r="F93" s="2"/>
      <c r="G93" s="1"/>
      <c r="H93" s="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3">
      <c r="A94" s="1"/>
      <c r="B94" s="2"/>
      <c r="C94" s="2"/>
      <c r="D94" s="2"/>
      <c r="E94" s="5"/>
      <c r="F94" s="2"/>
      <c r="G94" s="1"/>
      <c r="H94" s="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3">
      <c r="A95" s="1"/>
      <c r="B95" s="2"/>
      <c r="C95" s="2"/>
      <c r="D95" s="2"/>
      <c r="E95" s="5"/>
      <c r="F95" s="2"/>
      <c r="G95" s="1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3">
      <c r="A96" s="1"/>
      <c r="B96" s="2"/>
      <c r="C96" s="2"/>
      <c r="D96" s="2"/>
      <c r="E96" s="5"/>
      <c r="F96" s="2"/>
      <c r="G96" s="1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3">
      <c r="A97" s="1"/>
      <c r="B97" s="2"/>
      <c r="C97" s="2"/>
      <c r="D97" s="2"/>
      <c r="E97" s="5"/>
      <c r="F97" s="2"/>
      <c r="G97" s="1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3">
      <c r="A98" s="1"/>
      <c r="B98" s="2"/>
      <c r="C98" s="2"/>
      <c r="D98" s="2"/>
      <c r="E98" s="5"/>
      <c r="F98" s="2"/>
      <c r="G98" s="1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3">
      <c r="A99" s="1"/>
      <c r="B99" s="2"/>
      <c r="C99" s="2"/>
      <c r="D99" s="2"/>
      <c r="E99" s="5"/>
      <c r="F99" s="2"/>
      <c r="G99" s="1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3">
      <c r="A100" s="1"/>
      <c r="B100" s="2"/>
      <c r="C100" s="2"/>
      <c r="D100" s="2"/>
      <c r="E100" s="5"/>
      <c r="F100" s="2"/>
      <c r="G100" s="1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3">
      <c r="A101" s="1"/>
      <c r="B101" s="2"/>
      <c r="C101" s="2"/>
      <c r="D101" s="2"/>
      <c r="E101" s="5"/>
      <c r="F101" s="2"/>
      <c r="G101" s="1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3">
      <c r="A102" s="1"/>
      <c r="B102" s="2"/>
      <c r="C102" s="2"/>
      <c r="D102" s="2"/>
      <c r="E102" s="5"/>
      <c r="F102" s="2"/>
      <c r="G102" s="1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3">
      <c r="A103" s="1"/>
      <c r="B103" s="2"/>
      <c r="C103" s="2"/>
      <c r="D103" s="2"/>
      <c r="E103" s="5"/>
      <c r="F103" s="2"/>
      <c r="G103" s="1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3">
      <c r="A104" s="1"/>
      <c r="B104" s="2"/>
      <c r="C104" s="2"/>
      <c r="D104" s="2"/>
      <c r="E104" s="5"/>
      <c r="F104" s="2"/>
      <c r="G104" s="1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3">
      <c r="A105" s="1"/>
      <c r="B105" s="2"/>
      <c r="C105" s="2"/>
      <c r="D105" s="2"/>
      <c r="E105" s="5"/>
      <c r="F105" s="2"/>
      <c r="G105" s="1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3">
      <c r="A106" s="1"/>
      <c r="B106" s="2"/>
      <c r="C106" s="2"/>
      <c r="D106" s="2"/>
      <c r="E106" s="5"/>
      <c r="F106" s="2"/>
      <c r="G106" s="1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3">
      <c r="A107" s="1"/>
      <c r="B107" s="2"/>
      <c r="C107" s="2"/>
      <c r="D107" s="2"/>
      <c r="E107" s="5"/>
      <c r="F107" s="2"/>
      <c r="G107" s="1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3">
      <c r="A108" s="1"/>
      <c r="B108" s="2"/>
      <c r="C108" s="2"/>
      <c r="D108" s="2"/>
      <c r="E108" s="5"/>
      <c r="F108" s="2"/>
      <c r="G108" s="1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3">
      <c r="A109" s="1"/>
      <c r="B109" s="2"/>
      <c r="C109" s="2"/>
      <c r="D109" s="2"/>
      <c r="E109" s="5"/>
      <c r="F109" s="2"/>
      <c r="G109" s="1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3">
      <c r="A110" s="1"/>
      <c r="B110" s="2"/>
      <c r="C110" s="2"/>
      <c r="D110" s="2"/>
      <c r="E110" s="5"/>
      <c r="F110" s="2"/>
      <c r="G110" s="1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3">
      <c r="A111" s="1"/>
      <c r="B111" s="2"/>
      <c r="C111" s="2"/>
      <c r="D111" s="2"/>
      <c r="E111" s="5"/>
      <c r="F111" s="2"/>
      <c r="G111" s="1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3">
      <c r="A112" s="1"/>
      <c r="B112" s="2"/>
      <c r="C112" s="2"/>
      <c r="D112" s="2"/>
      <c r="E112" s="5"/>
      <c r="F112" s="2"/>
      <c r="G112" s="1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3">
      <c r="A113" s="1"/>
      <c r="B113" s="2"/>
      <c r="C113" s="2"/>
      <c r="D113" s="2"/>
      <c r="E113" s="5"/>
      <c r="F113" s="2"/>
      <c r="G113" s="1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3">
      <c r="A114" s="1"/>
      <c r="B114" s="2"/>
      <c r="C114" s="2"/>
      <c r="D114" s="2"/>
      <c r="E114" s="5"/>
      <c r="F114" s="2"/>
      <c r="G114" s="1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3">
      <c r="A115" s="1"/>
      <c r="B115" s="2"/>
      <c r="C115" s="2"/>
      <c r="D115" s="2"/>
      <c r="E115" s="5"/>
      <c r="F115" s="2"/>
      <c r="G115" s="1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3">
      <c r="A116" s="1"/>
      <c r="B116" s="2"/>
      <c r="C116" s="2"/>
      <c r="D116" s="2"/>
      <c r="E116" s="5"/>
      <c r="F116" s="2"/>
      <c r="G116" s="1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3">
      <c r="A117" s="1"/>
      <c r="B117" s="2"/>
      <c r="C117" s="2"/>
      <c r="D117" s="2"/>
      <c r="E117" s="5"/>
      <c r="F117" s="2"/>
      <c r="G117" s="1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3">
      <c r="A118" s="1"/>
      <c r="B118" s="2"/>
      <c r="C118" s="2"/>
      <c r="D118" s="2"/>
      <c r="E118" s="5"/>
      <c r="F118" s="2"/>
      <c r="G118" s="1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3">
      <c r="A119" s="1"/>
      <c r="B119" s="2"/>
      <c r="C119" s="2"/>
      <c r="D119" s="2"/>
      <c r="E119" s="5"/>
      <c r="F119" s="2"/>
      <c r="G119" s="1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3">
      <c r="A120" s="1"/>
      <c r="B120" s="2"/>
      <c r="C120" s="2"/>
      <c r="D120" s="2"/>
      <c r="E120" s="5"/>
      <c r="F120" s="2"/>
      <c r="G120" s="1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3">
      <c r="A121" s="1"/>
      <c r="B121" s="2"/>
      <c r="C121" s="2"/>
      <c r="D121" s="2"/>
      <c r="E121" s="5"/>
      <c r="F121" s="2"/>
      <c r="G121" s="1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3">
      <c r="A122" s="1"/>
      <c r="B122" s="2"/>
      <c r="C122" s="2"/>
      <c r="D122" s="2"/>
      <c r="E122" s="5"/>
      <c r="F122" s="2"/>
      <c r="G122" s="1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3">
      <c r="A123" s="1"/>
      <c r="B123" s="2"/>
      <c r="C123" s="2"/>
      <c r="D123" s="2"/>
      <c r="E123" s="5"/>
      <c r="F123" s="2"/>
      <c r="G123" s="1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3">
      <c r="A124" s="1"/>
      <c r="B124" s="2"/>
      <c r="C124" s="2"/>
      <c r="D124" s="2"/>
      <c r="E124" s="5"/>
      <c r="F124" s="2"/>
      <c r="G124" s="1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3">
      <c r="A125" s="1"/>
      <c r="B125" s="2"/>
      <c r="C125" s="2"/>
      <c r="D125" s="2"/>
      <c r="E125" s="5"/>
      <c r="F125" s="2"/>
      <c r="G125" s="1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3">
      <c r="A126" s="1"/>
      <c r="B126" s="2"/>
      <c r="C126" s="2"/>
      <c r="D126" s="2"/>
      <c r="E126" s="5"/>
      <c r="F126" s="2"/>
      <c r="G126" s="1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3">
      <c r="A127" s="1"/>
      <c r="B127" s="2"/>
      <c r="C127" s="2"/>
      <c r="D127" s="2"/>
      <c r="E127" s="5"/>
      <c r="F127" s="2"/>
      <c r="G127" s="1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3">
      <c r="A128" s="1"/>
      <c r="B128" s="2"/>
      <c r="C128" s="2"/>
      <c r="D128" s="2"/>
      <c r="E128" s="5"/>
      <c r="F128" s="2"/>
      <c r="G128" s="1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3">
      <c r="A129" s="1"/>
      <c r="B129" s="2"/>
      <c r="C129" s="2"/>
      <c r="D129" s="2"/>
      <c r="E129" s="5"/>
      <c r="F129" s="2"/>
      <c r="G129" s="1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3">
      <c r="A130" s="1"/>
      <c r="B130" s="2"/>
      <c r="C130" s="2"/>
      <c r="D130" s="2"/>
      <c r="E130" s="5"/>
      <c r="F130" s="2"/>
      <c r="G130" s="1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3">
      <c r="A131" s="1"/>
      <c r="B131" s="2"/>
      <c r="C131" s="2"/>
      <c r="D131" s="2"/>
      <c r="E131" s="5"/>
      <c r="F131" s="2"/>
      <c r="G131" s="1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3">
      <c r="A132" s="1"/>
      <c r="B132" s="2"/>
      <c r="C132" s="2"/>
      <c r="D132" s="2"/>
      <c r="E132" s="5"/>
      <c r="F132" s="2"/>
      <c r="G132" s="1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3">
      <c r="A133" s="1"/>
      <c r="B133" s="2"/>
      <c r="C133" s="2"/>
      <c r="D133" s="2"/>
      <c r="E133" s="5"/>
      <c r="F133" s="2"/>
      <c r="G133" s="1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/>
      <c r="B134" s="2"/>
      <c r="C134" s="2"/>
      <c r="D134" s="2"/>
      <c r="E134" s="5"/>
      <c r="F134" s="2"/>
      <c r="G134" s="1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3">
      <c r="A135" s="1"/>
      <c r="B135" s="2"/>
      <c r="C135" s="2"/>
      <c r="D135" s="2"/>
      <c r="E135" s="5"/>
      <c r="F135" s="2"/>
      <c r="G135" s="1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3">
      <c r="A136" s="1"/>
      <c r="B136" s="2"/>
      <c r="C136" s="2"/>
      <c r="D136" s="2"/>
      <c r="E136" s="5"/>
      <c r="F136" s="2"/>
      <c r="G136" s="1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3">
      <c r="A137" s="1"/>
      <c r="B137" s="2"/>
      <c r="C137" s="2"/>
      <c r="D137" s="2"/>
      <c r="E137" s="5"/>
      <c r="F137" s="2"/>
      <c r="G137" s="1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3">
      <c r="A138" s="1"/>
      <c r="B138" s="2"/>
      <c r="C138" s="2"/>
      <c r="D138" s="2"/>
      <c r="E138" s="5"/>
      <c r="F138" s="2"/>
      <c r="G138" s="1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3">
      <c r="A139" s="1"/>
      <c r="B139" s="2"/>
      <c r="C139" s="2"/>
      <c r="D139" s="2"/>
      <c r="E139" s="5"/>
      <c r="F139" s="2"/>
      <c r="G139" s="1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3">
      <c r="A140" s="1"/>
      <c r="B140" s="2"/>
      <c r="C140" s="2"/>
      <c r="D140" s="2"/>
      <c r="E140" s="5"/>
      <c r="F140" s="2"/>
      <c r="G140" s="1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3">
      <c r="A141" s="1"/>
      <c r="B141" s="2"/>
      <c r="C141" s="2"/>
      <c r="D141" s="2"/>
      <c r="E141" s="5"/>
      <c r="F141" s="2"/>
      <c r="G141" s="1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3">
      <c r="A142" s="1"/>
      <c r="B142" s="2"/>
      <c r="C142" s="2"/>
      <c r="D142" s="2"/>
      <c r="E142" s="5"/>
      <c r="F142" s="2"/>
      <c r="G142" s="1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3">
      <c r="A143" s="1"/>
      <c r="B143" s="2"/>
      <c r="C143" s="2"/>
      <c r="D143" s="2"/>
      <c r="E143" s="5"/>
      <c r="F143" s="2"/>
      <c r="G143" s="1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3">
      <c r="A144" s="1"/>
      <c r="B144" s="2"/>
      <c r="C144" s="2"/>
      <c r="D144" s="2"/>
      <c r="E144" s="5"/>
      <c r="F144" s="2"/>
      <c r="G144" s="1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3">
      <c r="A145" s="1"/>
      <c r="B145" s="2"/>
      <c r="C145" s="2"/>
      <c r="D145" s="2"/>
      <c r="E145" s="5"/>
      <c r="F145" s="2"/>
      <c r="G145" s="1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3">
      <c r="A146" s="1"/>
      <c r="B146" s="2"/>
      <c r="C146" s="2"/>
      <c r="D146" s="2"/>
      <c r="E146" s="5"/>
      <c r="F146" s="2"/>
      <c r="G146" s="1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3">
      <c r="A147" s="1"/>
      <c r="B147" s="2"/>
      <c r="C147" s="2"/>
      <c r="D147" s="2"/>
      <c r="E147" s="5"/>
      <c r="F147" s="2"/>
      <c r="G147" s="1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3">
      <c r="A148" s="1"/>
      <c r="B148" s="2"/>
      <c r="C148" s="2"/>
      <c r="D148" s="2"/>
      <c r="E148" s="5"/>
      <c r="F148" s="2"/>
      <c r="G148" s="1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3">
      <c r="A149" s="1"/>
      <c r="B149" s="2"/>
      <c r="C149" s="2"/>
      <c r="D149" s="2"/>
      <c r="E149" s="5"/>
      <c r="F149" s="2"/>
      <c r="G149" s="1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3">
      <c r="A150" s="1"/>
      <c r="B150" s="2"/>
      <c r="C150" s="2"/>
      <c r="D150" s="2"/>
      <c r="E150" s="5"/>
      <c r="F150" s="2"/>
      <c r="G150" s="1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3">
      <c r="A151" s="1"/>
      <c r="B151" s="2"/>
      <c r="C151" s="2"/>
      <c r="D151" s="2"/>
      <c r="E151" s="5"/>
      <c r="F151" s="2"/>
      <c r="G151" s="1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3">
      <c r="A152" s="1"/>
      <c r="B152" s="2"/>
      <c r="C152" s="2"/>
      <c r="D152" s="2"/>
      <c r="E152" s="5"/>
      <c r="F152" s="2"/>
      <c r="G152" s="1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3">
      <c r="A153" s="1"/>
      <c r="B153" s="2"/>
      <c r="C153" s="2"/>
      <c r="D153" s="2"/>
      <c r="E153" s="5"/>
      <c r="F153" s="2"/>
      <c r="G153" s="1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3">
      <c r="A154" s="1"/>
      <c r="B154" s="2"/>
      <c r="C154" s="2"/>
      <c r="D154" s="2"/>
      <c r="E154" s="5"/>
      <c r="F154" s="2"/>
      <c r="G154" s="1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3">
      <c r="A155" s="1"/>
      <c r="B155" s="2"/>
      <c r="C155" s="2"/>
      <c r="D155" s="2"/>
      <c r="E155" s="5"/>
      <c r="F155" s="2"/>
      <c r="G155" s="1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3">
      <c r="A156" s="1"/>
      <c r="B156" s="2"/>
      <c r="C156" s="2"/>
      <c r="D156" s="2"/>
      <c r="E156" s="5"/>
      <c r="F156" s="2"/>
      <c r="G156" s="1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3">
      <c r="A157" s="1"/>
      <c r="B157" s="2"/>
      <c r="C157" s="2"/>
      <c r="D157" s="2"/>
      <c r="E157" s="5"/>
      <c r="F157" s="2"/>
      <c r="G157" s="1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3">
      <c r="A158" s="1"/>
      <c r="B158" s="2"/>
      <c r="C158" s="2"/>
      <c r="D158" s="2"/>
      <c r="E158" s="5"/>
      <c r="F158" s="2"/>
      <c r="G158" s="1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3">
      <c r="A159" s="1"/>
      <c r="B159" s="2"/>
      <c r="C159" s="2"/>
      <c r="D159" s="2"/>
      <c r="E159" s="5"/>
      <c r="F159" s="2"/>
      <c r="G159" s="1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3">
      <c r="A160" s="1"/>
      <c r="B160" s="2"/>
      <c r="C160" s="2"/>
      <c r="D160" s="2"/>
      <c r="E160" s="5"/>
      <c r="F160" s="2"/>
      <c r="G160" s="1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3">
      <c r="A161" s="1"/>
      <c r="B161" s="2"/>
      <c r="C161" s="2"/>
      <c r="D161" s="2"/>
      <c r="E161" s="5"/>
      <c r="F161" s="2"/>
      <c r="G161" s="1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x14ac:dyDescent="0.3">
      <c r="A162" s="1"/>
      <c r="B162" s="2"/>
      <c r="C162" s="2"/>
      <c r="D162" s="2"/>
      <c r="E162" s="5"/>
      <c r="F162" s="2"/>
      <c r="G162" s="1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3">
      <c r="A163" s="1"/>
      <c r="B163" s="2"/>
      <c r="C163" s="2"/>
      <c r="D163" s="2"/>
      <c r="E163" s="5"/>
      <c r="F163" s="2"/>
      <c r="G163" s="1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3">
      <c r="A164" s="1"/>
      <c r="B164" s="2"/>
      <c r="C164" s="2"/>
      <c r="D164" s="2"/>
      <c r="E164" s="5"/>
      <c r="F164" s="2"/>
      <c r="G164" s="1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3">
      <c r="A165" s="1"/>
      <c r="B165" s="2"/>
      <c r="C165" s="2"/>
      <c r="D165" s="2"/>
      <c r="E165" s="5"/>
      <c r="F165" s="2"/>
      <c r="G165" s="1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3">
      <c r="A166" s="1"/>
      <c r="B166" s="2"/>
      <c r="C166" s="2"/>
      <c r="D166" s="2"/>
      <c r="E166" s="5"/>
      <c r="F166" s="2"/>
      <c r="G166" s="1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3">
      <c r="A167" s="1"/>
      <c r="B167" s="2"/>
      <c r="C167" s="2"/>
      <c r="D167" s="2"/>
      <c r="E167" s="5"/>
      <c r="F167" s="2"/>
      <c r="G167" s="1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3">
      <c r="A168" s="1"/>
      <c r="B168" s="2"/>
      <c r="C168" s="2"/>
      <c r="D168" s="2"/>
      <c r="E168" s="5"/>
      <c r="F168" s="2"/>
      <c r="G168" s="1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3">
      <c r="A169" s="1"/>
      <c r="B169" s="2"/>
      <c r="C169" s="2"/>
      <c r="D169" s="2"/>
      <c r="E169" s="5"/>
      <c r="F169" s="2"/>
      <c r="G169" s="1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3">
      <c r="A170" s="1"/>
      <c r="B170" s="2"/>
      <c r="C170" s="2"/>
      <c r="D170" s="2"/>
      <c r="E170" s="5"/>
      <c r="F170" s="2"/>
      <c r="G170" s="1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3">
      <c r="A171" s="1"/>
      <c r="B171" s="2"/>
      <c r="C171" s="2"/>
      <c r="D171" s="2"/>
      <c r="E171" s="5"/>
      <c r="F171" s="2"/>
      <c r="G171" s="1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3">
      <c r="A172" s="1"/>
      <c r="B172" s="2"/>
      <c r="C172" s="2"/>
      <c r="D172" s="2"/>
      <c r="E172" s="5"/>
      <c r="F172" s="2"/>
      <c r="G172" s="1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3">
      <c r="A173" s="1"/>
      <c r="B173" s="2"/>
      <c r="C173" s="2"/>
      <c r="D173" s="2"/>
      <c r="E173" s="5"/>
      <c r="F173" s="2"/>
      <c r="G173" s="1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3">
      <c r="A174" s="1"/>
      <c r="B174" s="2"/>
      <c r="C174" s="2"/>
      <c r="D174" s="2"/>
      <c r="E174" s="5"/>
      <c r="F174" s="2"/>
      <c r="G174" s="1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3">
      <c r="A175" s="1"/>
      <c r="B175" s="2"/>
      <c r="C175" s="2"/>
      <c r="D175" s="2"/>
      <c r="E175" s="5"/>
      <c r="F175" s="2"/>
      <c r="G175" s="1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3">
      <c r="A176" s="1"/>
      <c r="B176" s="2"/>
      <c r="C176" s="2"/>
      <c r="D176" s="2"/>
      <c r="E176" s="5"/>
      <c r="F176" s="2"/>
      <c r="G176" s="1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3">
      <c r="A177" s="1"/>
      <c r="B177" s="2"/>
      <c r="C177" s="2"/>
      <c r="D177" s="2"/>
      <c r="E177" s="5"/>
      <c r="F177" s="2"/>
      <c r="G177" s="1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3">
      <c r="A178" s="1"/>
      <c r="B178" s="2"/>
      <c r="C178" s="2"/>
      <c r="D178" s="2"/>
      <c r="E178" s="5"/>
      <c r="F178" s="2"/>
      <c r="G178" s="1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3">
      <c r="A179" s="1"/>
      <c r="B179" s="2"/>
      <c r="C179" s="2"/>
      <c r="D179" s="2"/>
      <c r="E179" s="5"/>
      <c r="F179" s="2"/>
      <c r="G179" s="1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3">
      <c r="A180" s="1"/>
      <c r="B180" s="2"/>
      <c r="C180" s="2"/>
      <c r="D180" s="2"/>
      <c r="E180" s="5"/>
      <c r="F180" s="2"/>
      <c r="G180" s="1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3">
      <c r="A181" s="1"/>
      <c r="B181" s="2"/>
      <c r="C181" s="2"/>
      <c r="D181" s="2"/>
      <c r="E181" s="5"/>
      <c r="F181" s="2"/>
      <c r="G181" s="1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3">
      <c r="A182" s="1"/>
      <c r="B182" s="2"/>
      <c r="C182" s="2"/>
      <c r="D182" s="2"/>
      <c r="E182" s="5"/>
      <c r="F182" s="2"/>
      <c r="G182" s="1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3">
      <c r="A183" s="1"/>
      <c r="B183" s="2"/>
      <c r="C183" s="2"/>
      <c r="D183" s="2"/>
      <c r="E183" s="5"/>
      <c r="F183" s="2"/>
      <c r="G183" s="1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3">
      <c r="A184" s="1"/>
      <c r="B184" s="2"/>
      <c r="C184" s="2"/>
      <c r="D184" s="2"/>
      <c r="E184" s="5"/>
      <c r="F184" s="2"/>
      <c r="G184" s="1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3">
      <c r="A185" s="1"/>
      <c r="B185" s="2"/>
      <c r="C185" s="2"/>
      <c r="D185" s="2"/>
      <c r="E185" s="5"/>
      <c r="F185" s="2"/>
      <c r="G185" s="1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3">
      <c r="A186" s="1"/>
      <c r="B186" s="2"/>
      <c r="C186" s="2"/>
      <c r="D186" s="2"/>
      <c r="E186" s="5"/>
      <c r="F186" s="2"/>
      <c r="G186" s="1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x14ac:dyDescent="0.3">
      <c r="A187" s="1"/>
      <c r="B187" s="2"/>
      <c r="C187" s="2"/>
      <c r="D187" s="2"/>
      <c r="E187" s="5"/>
      <c r="F187" s="2"/>
      <c r="G187" s="1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3">
      <c r="A188" s="1"/>
      <c r="B188" s="2"/>
      <c r="C188" s="2"/>
      <c r="D188" s="2"/>
      <c r="E188" s="5"/>
      <c r="F188" s="2"/>
      <c r="G188" s="1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3">
      <c r="A189" s="1"/>
      <c r="B189" s="2"/>
      <c r="C189" s="2"/>
      <c r="D189" s="2"/>
      <c r="E189" s="5"/>
      <c r="F189" s="2"/>
      <c r="G189" s="1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3">
      <c r="A190" s="1"/>
      <c r="B190" s="2"/>
      <c r="C190" s="2"/>
      <c r="D190" s="2"/>
      <c r="E190" s="5"/>
      <c r="F190" s="2"/>
      <c r="G190" s="1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3">
      <c r="A191" s="1"/>
      <c r="B191" s="2"/>
      <c r="C191" s="2"/>
      <c r="D191" s="2"/>
      <c r="E191" s="5"/>
      <c r="F191" s="2"/>
      <c r="G191" s="1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3">
      <c r="A192" s="1"/>
      <c r="B192" s="2"/>
      <c r="C192" s="2"/>
      <c r="D192" s="2"/>
      <c r="E192" s="5"/>
      <c r="F192" s="2"/>
      <c r="G192" s="1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3">
      <c r="A193" s="1"/>
      <c r="B193" s="2"/>
      <c r="C193" s="2"/>
      <c r="D193" s="2"/>
      <c r="E193" s="5"/>
      <c r="F193" s="2"/>
      <c r="G193" s="1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3">
      <c r="A194" s="1"/>
      <c r="B194" s="2"/>
      <c r="C194" s="2"/>
      <c r="D194" s="2"/>
      <c r="E194" s="5"/>
      <c r="F194" s="2"/>
      <c r="G194" s="1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3">
      <c r="A195" s="1"/>
      <c r="B195" s="2"/>
      <c r="C195" s="2"/>
      <c r="D195" s="2"/>
      <c r="E195" s="5"/>
      <c r="F195" s="2"/>
      <c r="G195" s="1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3">
      <c r="A196" s="1"/>
      <c r="B196" s="2"/>
      <c r="C196" s="2"/>
      <c r="D196" s="2"/>
      <c r="E196" s="5"/>
      <c r="F196" s="2"/>
      <c r="G196" s="1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3">
      <c r="A197" s="1"/>
      <c r="B197" s="2"/>
      <c r="C197" s="2"/>
      <c r="D197" s="2"/>
      <c r="E197" s="5"/>
      <c r="F197" s="2"/>
      <c r="G197" s="1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3">
      <c r="A198" s="1"/>
      <c r="B198" s="2"/>
      <c r="C198" s="2"/>
      <c r="D198" s="2"/>
      <c r="E198" s="5"/>
      <c r="F198" s="2"/>
      <c r="G198" s="1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3">
      <c r="A199" s="1"/>
      <c r="B199" s="2"/>
      <c r="C199" s="2"/>
      <c r="D199" s="2"/>
      <c r="E199" s="5"/>
      <c r="F199" s="2"/>
      <c r="G199" s="1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x14ac:dyDescent="0.3">
      <c r="A200" s="1"/>
      <c r="B200" s="2"/>
      <c r="C200" s="2"/>
      <c r="D200" s="2"/>
      <c r="E200" s="5"/>
      <c r="F200" s="2"/>
      <c r="G200" s="1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3">
      <c r="A201" s="1"/>
      <c r="B201" s="2"/>
      <c r="C201" s="2"/>
      <c r="D201" s="2"/>
      <c r="E201" s="5"/>
      <c r="F201" s="2"/>
      <c r="G201" s="1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3">
      <c r="A202" s="1"/>
      <c r="B202" s="2"/>
      <c r="C202" s="2"/>
      <c r="D202" s="2"/>
      <c r="E202" s="5"/>
      <c r="F202" s="2"/>
      <c r="G202" s="1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3">
      <c r="A203" s="1"/>
      <c r="B203" s="2"/>
      <c r="C203" s="2"/>
      <c r="D203" s="2"/>
      <c r="E203" s="5"/>
      <c r="F203" s="2"/>
      <c r="G203" s="1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3">
      <c r="A204" s="1"/>
      <c r="B204" s="2"/>
      <c r="C204" s="2"/>
      <c r="D204" s="2"/>
      <c r="E204" s="5"/>
      <c r="F204" s="2"/>
      <c r="G204" s="1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3">
      <c r="A205" s="1"/>
      <c r="B205" s="2"/>
      <c r="C205" s="2"/>
      <c r="D205" s="2"/>
      <c r="E205" s="5"/>
      <c r="F205" s="2"/>
      <c r="G205" s="1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3">
      <c r="A206" s="1"/>
      <c r="B206" s="2"/>
      <c r="C206" s="2"/>
      <c r="D206" s="2"/>
      <c r="E206" s="5"/>
      <c r="F206" s="2"/>
      <c r="G206" s="1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3">
      <c r="A207" s="1"/>
      <c r="B207" s="2"/>
      <c r="C207" s="2"/>
      <c r="D207" s="2"/>
      <c r="E207" s="5"/>
      <c r="F207" s="2"/>
      <c r="G207" s="1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3">
      <c r="A208" s="1"/>
      <c r="B208" s="2"/>
      <c r="C208" s="2"/>
      <c r="D208" s="2"/>
      <c r="E208" s="5"/>
      <c r="F208" s="2"/>
      <c r="G208" s="1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3">
      <c r="A209" s="1"/>
      <c r="B209" s="2"/>
      <c r="C209" s="2"/>
      <c r="D209" s="2"/>
      <c r="E209" s="5"/>
      <c r="F209" s="2"/>
      <c r="G209" s="1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3">
      <c r="A210" s="1"/>
      <c r="B210" s="2"/>
      <c r="C210" s="2"/>
      <c r="D210" s="2"/>
      <c r="E210" s="5"/>
      <c r="F210" s="2"/>
      <c r="G210" s="1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3">
      <c r="A211" s="1"/>
      <c r="B211" s="2"/>
      <c r="C211" s="2"/>
      <c r="D211" s="2"/>
      <c r="E211" s="5"/>
      <c r="F211" s="2"/>
      <c r="G211" s="1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3">
      <c r="A212" s="1"/>
      <c r="B212" s="2"/>
      <c r="C212" s="2"/>
      <c r="D212" s="2"/>
      <c r="E212" s="5"/>
      <c r="F212" s="2"/>
      <c r="G212" s="1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3">
      <c r="A213" s="1"/>
      <c r="B213" s="2"/>
      <c r="C213" s="2"/>
      <c r="D213" s="2"/>
      <c r="E213" s="5"/>
      <c r="F213" s="2"/>
      <c r="G213" s="1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3">
      <c r="A214" s="1"/>
      <c r="B214" s="2"/>
      <c r="C214" s="2"/>
      <c r="D214" s="2"/>
      <c r="E214" s="5"/>
      <c r="F214" s="2"/>
      <c r="G214" s="1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3">
      <c r="A215" s="1"/>
      <c r="B215" s="2"/>
      <c r="C215" s="2"/>
      <c r="D215" s="2"/>
      <c r="E215" s="5"/>
      <c r="F215" s="2"/>
      <c r="G215" s="1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3">
      <c r="A216" s="1"/>
      <c r="B216" s="2"/>
      <c r="C216" s="2"/>
      <c r="D216" s="2"/>
      <c r="E216" s="5"/>
      <c r="F216" s="2"/>
      <c r="G216" s="1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3">
      <c r="A217" s="1"/>
      <c r="B217" s="2"/>
      <c r="C217" s="2"/>
      <c r="D217" s="2"/>
      <c r="E217" s="5"/>
      <c r="F217" s="2"/>
      <c r="G217" s="1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x14ac:dyDescent="0.3">
      <c r="A218" s="1"/>
      <c r="B218" s="2"/>
      <c r="C218" s="2"/>
      <c r="D218" s="2"/>
      <c r="E218" s="5"/>
      <c r="F218" s="2"/>
      <c r="G218" s="1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x14ac:dyDescent="0.3">
      <c r="A219" s="1"/>
      <c r="B219" s="2"/>
      <c r="C219" s="2"/>
      <c r="D219" s="2"/>
      <c r="E219" s="5"/>
      <c r="F219" s="2"/>
      <c r="G219" s="1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x14ac:dyDescent="0.3">
      <c r="A220" s="1"/>
      <c r="B220" s="2"/>
      <c r="C220" s="2"/>
      <c r="D220" s="2"/>
      <c r="E220" s="5"/>
      <c r="F220" s="2"/>
      <c r="G220" s="1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3">
      <c r="A221" s="1"/>
      <c r="B221" s="2"/>
      <c r="C221" s="2"/>
      <c r="D221" s="2"/>
      <c r="E221" s="5"/>
      <c r="F221" s="2"/>
      <c r="G221" s="1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3">
      <c r="A222" s="1"/>
      <c r="B222" s="2"/>
      <c r="C222" s="2"/>
      <c r="D222" s="2"/>
      <c r="E222" s="5"/>
      <c r="F222" s="2"/>
      <c r="G222" s="1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3">
      <c r="A223" s="1"/>
      <c r="B223" s="2"/>
      <c r="C223" s="2"/>
      <c r="D223" s="2"/>
      <c r="E223" s="5"/>
      <c r="F223" s="2"/>
      <c r="G223" s="1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3">
      <c r="A224" s="1"/>
      <c r="B224" s="2"/>
      <c r="C224" s="2"/>
      <c r="D224" s="2"/>
      <c r="E224" s="5"/>
      <c r="F224" s="2"/>
      <c r="G224" s="1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x14ac:dyDescent="0.3">
      <c r="A225" s="1"/>
      <c r="B225" s="2"/>
      <c r="C225" s="2"/>
      <c r="D225" s="2"/>
      <c r="E225" s="5"/>
      <c r="F225" s="2"/>
      <c r="G225" s="1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x14ac:dyDescent="0.3">
      <c r="A226" s="1"/>
      <c r="B226" s="2"/>
      <c r="C226" s="2"/>
      <c r="D226" s="2"/>
      <c r="E226" s="5"/>
      <c r="F226" s="2"/>
      <c r="G226" s="1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x14ac:dyDescent="0.3">
      <c r="A227" s="1"/>
      <c r="B227" s="2"/>
      <c r="C227" s="2"/>
      <c r="D227" s="2"/>
      <c r="E227" s="5"/>
      <c r="F227" s="2"/>
      <c r="G227" s="1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3">
      <c r="A228" s="1"/>
      <c r="B228" s="2"/>
      <c r="C228" s="2"/>
      <c r="D228" s="2"/>
      <c r="E228" s="5"/>
      <c r="F228" s="2"/>
      <c r="G228" s="1"/>
      <c r="H228" s="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3">
      <c r="A229" s="1"/>
      <c r="B229" s="2"/>
      <c r="C229" s="2"/>
      <c r="D229" s="2"/>
      <c r="E229" s="5"/>
      <c r="F229" s="2"/>
      <c r="G229" s="1"/>
      <c r="H229" s="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x14ac:dyDescent="0.3">
      <c r="A230" s="1"/>
      <c r="B230" s="2"/>
      <c r="C230" s="2"/>
      <c r="D230" s="2"/>
      <c r="E230" s="5"/>
      <c r="F230" s="2"/>
      <c r="G230" s="1"/>
      <c r="H230" s="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x14ac:dyDescent="0.3">
      <c r="A231" s="1"/>
      <c r="B231" s="2"/>
      <c r="C231" s="2"/>
      <c r="D231" s="2"/>
      <c r="E231" s="5"/>
      <c r="F231" s="2"/>
      <c r="G231" s="1"/>
      <c r="H231" s="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3">
      <c r="A232" s="1"/>
      <c r="B232" s="2"/>
      <c r="C232" s="2"/>
      <c r="D232" s="2"/>
      <c r="E232" s="5"/>
      <c r="F232" s="2"/>
      <c r="G232" s="1"/>
      <c r="H232" s="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x14ac:dyDescent="0.3">
      <c r="A233" s="1"/>
      <c r="B233" s="2"/>
      <c r="C233" s="2"/>
      <c r="D233" s="2"/>
      <c r="E233" s="5"/>
      <c r="F233" s="2"/>
      <c r="G233" s="1"/>
      <c r="H233" s="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x14ac:dyDescent="0.3">
      <c r="A234" s="1"/>
      <c r="B234" s="2"/>
      <c r="C234" s="2"/>
      <c r="D234" s="2"/>
      <c r="E234" s="5"/>
      <c r="F234" s="2"/>
      <c r="G234" s="1"/>
      <c r="H234" s="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x14ac:dyDescent="0.3">
      <c r="A235" s="1"/>
      <c r="B235" s="2"/>
      <c r="C235" s="2"/>
      <c r="D235" s="2"/>
      <c r="E235" s="5"/>
      <c r="F235" s="2"/>
      <c r="G235" s="1"/>
      <c r="H235" s="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3">
      <c r="A236" s="1"/>
      <c r="B236" s="2"/>
      <c r="C236" s="2"/>
      <c r="D236" s="2"/>
      <c r="E236" s="5"/>
      <c r="F236" s="2"/>
      <c r="G236" s="1"/>
      <c r="H236" s="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3">
      <c r="A237" s="1"/>
      <c r="B237" s="2"/>
      <c r="C237" s="2"/>
      <c r="D237" s="2"/>
      <c r="E237" s="5"/>
      <c r="F237" s="2"/>
      <c r="G237" s="1"/>
      <c r="H237" s="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3">
      <c r="A238" s="1"/>
      <c r="B238" s="2"/>
      <c r="C238" s="2"/>
      <c r="D238" s="2"/>
      <c r="E238" s="5"/>
      <c r="F238" s="2"/>
      <c r="G238" s="1"/>
      <c r="H238" s="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3">
      <c r="A239" s="1"/>
      <c r="B239" s="2"/>
      <c r="C239" s="2"/>
      <c r="D239" s="2"/>
      <c r="E239" s="5"/>
      <c r="F239" s="2"/>
      <c r="G239" s="1"/>
      <c r="H239" s="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3">
      <c r="A240" s="1"/>
      <c r="B240" s="2"/>
      <c r="C240" s="2"/>
      <c r="D240" s="2"/>
      <c r="E240" s="5"/>
      <c r="F240" s="2"/>
      <c r="G240" s="1"/>
      <c r="H240" s="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3">
      <c r="A241" s="1"/>
      <c r="B241" s="2"/>
      <c r="C241" s="2"/>
      <c r="D241" s="2"/>
      <c r="E241" s="5"/>
      <c r="F241" s="2"/>
      <c r="G241" s="1"/>
      <c r="H241" s="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3">
      <c r="A242" s="1"/>
      <c r="B242" s="2"/>
      <c r="C242" s="2"/>
      <c r="D242" s="2"/>
      <c r="E242" s="5"/>
      <c r="F242" s="2"/>
      <c r="G242" s="1"/>
      <c r="H242" s="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x14ac:dyDescent="0.3">
      <c r="A243" s="1"/>
      <c r="B243" s="2"/>
      <c r="C243" s="2"/>
      <c r="D243" s="2"/>
      <c r="E243" s="5"/>
      <c r="F243" s="2"/>
      <c r="G243" s="1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3">
      <c r="A244" s="1"/>
      <c r="B244" s="2"/>
      <c r="C244" s="2"/>
      <c r="D244" s="2"/>
      <c r="E244" s="5"/>
      <c r="F244" s="2"/>
      <c r="G244" s="1"/>
      <c r="H244" s="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x14ac:dyDescent="0.3">
      <c r="A245" s="1"/>
      <c r="B245" s="2"/>
      <c r="C245" s="2"/>
      <c r="D245" s="2"/>
      <c r="E245" s="5"/>
      <c r="F245" s="2"/>
      <c r="G245" s="1"/>
      <c r="H245" s="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x14ac:dyDescent="0.3">
      <c r="A246" s="1"/>
      <c r="B246" s="2"/>
      <c r="C246" s="2"/>
      <c r="D246" s="2"/>
      <c r="E246" s="5"/>
      <c r="F246" s="2"/>
      <c r="G246" s="1"/>
      <c r="H246" s="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3">
      <c r="A247" s="1"/>
      <c r="B247" s="2"/>
      <c r="C247" s="2"/>
      <c r="D247" s="2"/>
      <c r="E247" s="5"/>
      <c r="F247" s="2"/>
      <c r="G247" s="1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x14ac:dyDescent="0.3">
      <c r="A248" s="1"/>
      <c r="B248" s="2"/>
      <c r="C248" s="2"/>
      <c r="D248" s="2"/>
      <c r="E248" s="5"/>
      <c r="F248" s="2"/>
      <c r="G248" s="1"/>
      <c r="H248" s="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x14ac:dyDescent="0.3">
      <c r="A249" s="1"/>
      <c r="B249" s="2"/>
      <c r="C249" s="2"/>
      <c r="D249" s="2"/>
      <c r="E249" s="5"/>
      <c r="F249" s="2"/>
      <c r="G249" s="1"/>
      <c r="H249" s="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x14ac:dyDescent="0.3">
      <c r="A250" s="1"/>
      <c r="B250" s="2"/>
      <c r="C250" s="2"/>
      <c r="D250" s="2"/>
      <c r="E250" s="5"/>
      <c r="F250" s="2"/>
      <c r="G250" s="1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x14ac:dyDescent="0.3">
      <c r="A251" s="1"/>
      <c r="B251" s="2"/>
      <c r="C251" s="2"/>
      <c r="D251" s="2"/>
      <c r="E251" s="5"/>
      <c r="F251" s="2"/>
      <c r="G251" s="1"/>
      <c r="H251" s="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x14ac:dyDescent="0.3">
      <c r="A252" s="1"/>
      <c r="B252" s="2"/>
      <c r="C252" s="2"/>
      <c r="D252" s="2"/>
      <c r="E252" s="5"/>
      <c r="F252" s="2"/>
      <c r="G252" s="1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x14ac:dyDescent="0.3">
      <c r="A253" s="1"/>
      <c r="B253" s="2"/>
      <c r="C253" s="2"/>
      <c r="D253" s="2"/>
      <c r="E253" s="5"/>
      <c r="F253" s="2"/>
      <c r="G253" s="1"/>
      <c r="H253" s="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x14ac:dyDescent="0.3">
      <c r="A254" s="1"/>
      <c r="B254" s="2"/>
      <c r="C254" s="2"/>
      <c r="D254" s="2"/>
      <c r="E254" s="5"/>
      <c r="F254" s="2"/>
      <c r="G254" s="1"/>
      <c r="H254" s="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3">
      <c r="A255" s="1"/>
      <c r="B255" s="2"/>
      <c r="C255" s="2"/>
      <c r="D255" s="2"/>
      <c r="E255" s="5"/>
      <c r="F255" s="2"/>
      <c r="G255" s="1"/>
      <c r="H255" s="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x14ac:dyDescent="0.3">
      <c r="A256" s="1"/>
      <c r="B256" s="2"/>
      <c r="C256" s="2"/>
      <c r="D256" s="2"/>
      <c r="E256" s="5"/>
      <c r="F256" s="2"/>
      <c r="G256" s="1"/>
      <c r="H256" s="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x14ac:dyDescent="0.3">
      <c r="A257" s="1"/>
      <c r="B257" s="2"/>
      <c r="C257" s="2"/>
      <c r="D257" s="2"/>
      <c r="E257" s="5"/>
      <c r="F257" s="2"/>
      <c r="G257" s="1"/>
      <c r="H257" s="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x14ac:dyDescent="0.3">
      <c r="A258" s="1"/>
      <c r="B258" s="2"/>
      <c r="C258" s="2"/>
      <c r="D258" s="2"/>
      <c r="E258" s="5"/>
      <c r="F258" s="2"/>
      <c r="G258" s="1"/>
      <c r="H258" s="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3">
      <c r="A259" s="1"/>
      <c r="B259" s="2"/>
      <c r="C259" s="2"/>
      <c r="D259" s="2"/>
      <c r="E259" s="5"/>
      <c r="F259" s="2"/>
      <c r="G259" s="1"/>
      <c r="H259" s="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3">
      <c r="A260" s="1"/>
      <c r="B260" s="2"/>
      <c r="C260" s="2"/>
      <c r="D260" s="2"/>
      <c r="E260" s="5"/>
      <c r="F260" s="2"/>
      <c r="G260" s="1"/>
      <c r="H260" s="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3">
      <c r="A261" s="1"/>
      <c r="B261" s="2"/>
      <c r="C261" s="2"/>
      <c r="D261" s="2"/>
      <c r="E261" s="5"/>
      <c r="F261" s="2"/>
      <c r="G261" s="1"/>
      <c r="H261" s="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x14ac:dyDescent="0.3">
      <c r="A262" s="1"/>
      <c r="B262" s="2"/>
      <c r="C262" s="2"/>
      <c r="D262" s="2"/>
      <c r="E262" s="5"/>
      <c r="F262" s="2"/>
      <c r="G262" s="1"/>
      <c r="H262" s="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x14ac:dyDescent="0.3">
      <c r="A263" s="1"/>
      <c r="B263" s="2"/>
      <c r="C263" s="2"/>
      <c r="D263" s="2"/>
      <c r="E263" s="5"/>
      <c r="F263" s="2"/>
      <c r="G263" s="1"/>
      <c r="H263" s="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3">
      <c r="A264" s="1"/>
      <c r="B264" s="2"/>
      <c r="C264" s="2"/>
      <c r="D264" s="2"/>
      <c r="E264" s="5"/>
      <c r="F264" s="2"/>
      <c r="G264" s="1"/>
      <c r="H264" s="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x14ac:dyDescent="0.3">
      <c r="A265" s="1"/>
      <c r="B265" s="2"/>
      <c r="C265" s="2"/>
      <c r="D265" s="2"/>
      <c r="E265" s="5"/>
      <c r="F265" s="2"/>
      <c r="G265" s="1"/>
      <c r="H265" s="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x14ac:dyDescent="0.3">
      <c r="A266" s="1"/>
      <c r="B266" s="2"/>
      <c r="C266" s="2"/>
      <c r="D266" s="2"/>
      <c r="E266" s="5"/>
      <c r="F266" s="2"/>
      <c r="G266" s="1"/>
      <c r="H266" s="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3">
      <c r="A267" s="1"/>
      <c r="B267" s="2"/>
      <c r="C267" s="2"/>
      <c r="D267" s="2"/>
      <c r="E267" s="5"/>
      <c r="F267" s="2"/>
      <c r="G267" s="1"/>
      <c r="H267" s="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x14ac:dyDescent="0.3">
      <c r="A268" s="1"/>
      <c r="B268" s="2"/>
      <c r="C268" s="2"/>
      <c r="D268" s="2"/>
      <c r="E268" s="5"/>
      <c r="F268" s="2"/>
      <c r="G268" s="1"/>
      <c r="H268" s="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3">
      <c r="A269" s="1"/>
      <c r="B269" s="2"/>
      <c r="C269" s="2"/>
      <c r="D269" s="2"/>
      <c r="E269" s="5"/>
      <c r="F269" s="2"/>
      <c r="G269" s="1"/>
      <c r="H269" s="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x14ac:dyDescent="0.3">
      <c r="A270" s="1"/>
      <c r="B270" s="2"/>
      <c r="C270" s="2"/>
      <c r="D270" s="2"/>
      <c r="E270" s="5"/>
      <c r="F270" s="2"/>
      <c r="G270" s="1"/>
      <c r="H270" s="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x14ac:dyDescent="0.3">
      <c r="A271" s="1"/>
      <c r="B271" s="2"/>
      <c r="C271" s="2"/>
      <c r="D271" s="2"/>
      <c r="E271" s="5"/>
      <c r="F271" s="2"/>
      <c r="G271" s="1"/>
      <c r="H271" s="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x14ac:dyDescent="0.3">
      <c r="A272" s="1"/>
      <c r="B272" s="2"/>
      <c r="C272" s="2"/>
      <c r="D272" s="2"/>
      <c r="E272" s="5"/>
      <c r="F272" s="2"/>
      <c r="G272" s="1"/>
      <c r="H272" s="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x14ac:dyDescent="0.3">
      <c r="A273" s="1"/>
      <c r="B273" s="2"/>
      <c r="C273" s="2"/>
      <c r="D273" s="2"/>
      <c r="E273" s="5"/>
      <c r="F273" s="2"/>
      <c r="G273" s="1"/>
      <c r="H273" s="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x14ac:dyDescent="0.3">
      <c r="A274" s="1"/>
      <c r="B274" s="2"/>
      <c r="C274" s="2"/>
      <c r="D274" s="2"/>
      <c r="E274" s="5"/>
      <c r="F274" s="2"/>
      <c r="G274" s="1"/>
      <c r="H274" s="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x14ac:dyDescent="0.3">
      <c r="A275" s="1"/>
      <c r="B275" s="2"/>
      <c r="C275" s="2"/>
      <c r="D275" s="2"/>
      <c r="E275" s="5"/>
      <c r="F275" s="2"/>
      <c r="G275" s="1"/>
      <c r="H275" s="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x14ac:dyDescent="0.3">
      <c r="A276" s="1"/>
      <c r="B276" s="2"/>
      <c r="C276" s="2"/>
      <c r="D276" s="2"/>
      <c r="E276" s="5"/>
      <c r="F276" s="2"/>
      <c r="G276" s="1"/>
      <c r="H276" s="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x14ac:dyDescent="0.3">
      <c r="A277" s="1"/>
      <c r="B277" s="2"/>
      <c r="C277" s="2"/>
      <c r="D277" s="2"/>
      <c r="E277" s="5"/>
      <c r="F277" s="2"/>
      <c r="G277" s="1"/>
      <c r="H277" s="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x14ac:dyDescent="0.3">
      <c r="A278" s="1"/>
      <c r="B278" s="2"/>
      <c r="C278" s="2"/>
      <c r="D278" s="2"/>
      <c r="E278" s="5"/>
      <c r="F278" s="2"/>
      <c r="G278" s="1"/>
      <c r="H278" s="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x14ac:dyDescent="0.3">
      <c r="A279" s="1"/>
      <c r="B279" s="2"/>
      <c r="C279" s="2"/>
      <c r="D279" s="2"/>
      <c r="E279" s="5"/>
      <c r="F279" s="2"/>
      <c r="G279" s="1"/>
      <c r="H279" s="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x14ac:dyDescent="0.3">
      <c r="A280" s="1"/>
      <c r="B280" s="2"/>
      <c r="C280" s="2"/>
      <c r="D280" s="2"/>
      <c r="E280" s="5"/>
      <c r="F280" s="2"/>
      <c r="G280" s="1"/>
      <c r="H280" s="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x14ac:dyDescent="0.3">
      <c r="A281" s="1"/>
      <c r="B281" s="2"/>
      <c r="C281" s="2"/>
      <c r="D281" s="2"/>
      <c r="E281" s="5"/>
      <c r="F281" s="2"/>
      <c r="G281" s="1"/>
      <c r="H281" s="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x14ac:dyDescent="0.3">
      <c r="A282" s="1"/>
      <c r="B282" s="2"/>
      <c r="C282" s="2"/>
      <c r="D282" s="2"/>
      <c r="E282" s="5"/>
      <c r="F282" s="2"/>
      <c r="G282" s="1"/>
      <c r="H282" s="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x14ac:dyDescent="0.3">
      <c r="A283" s="1"/>
      <c r="B283" s="2"/>
      <c r="C283" s="2"/>
      <c r="D283" s="2"/>
      <c r="E283" s="5"/>
      <c r="F283" s="2"/>
      <c r="G283" s="1"/>
      <c r="H283" s="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x14ac:dyDescent="0.3">
      <c r="A284" s="1"/>
      <c r="B284" s="2"/>
      <c r="C284" s="2"/>
      <c r="D284" s="2"/>
      <c r="E284" s="5"/>
      <c r="F284" s="2"/>
      <c r="G284" s="1"/>
      <c r="H284" s="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x14ac:dyDescent="0.3">
      <c r="A285" s="1"/>
      <c r="B285" s="2"/>
      <c r="C285" s="2"/>
      <c r="D285" s="2"/>
      <c r="E285" s="5"/>
      <c r="F285" s="2"/>
      <c r="G285" s="1"/>
      <c r="H285" s="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x14ac:dyDescent="0.3">
      <c r="A286" s="1"/>
      <c r="B286" s="2"/>
      <c r="C286" s="2"/>
      <c r="D286" s="2"/>
      <c r="E286" s="5"/>
      <c r="F286" s="2"/>
      <c r="G286" s="1"/>
      <c r="H286" s="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x14ac:dyDescent="0.3">
      <c r="A287" s="1"/>
      <c r="B287" s="2"/>
      <c r="C287" s="2"/>
      <c r="D287" s="2"/>
      <c r="E287" s="5"/>
      <c r="F287" s="2"/>
      <c r="G287" s="1"/>
      <c r="H287" s="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3">
      <c r="A288" s="1"/>
      <c r="B288" s="2"/>
      <c r="C288" s="2"/>
      <c r="D288" s="2"/>
      <c r="E288" s="5"/>
      <c r="F288" s="2"/>
      <c r="G288" s="1"/>
      <c r="H288" s="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x14ac:dyDescent="0.3">
      <c r="A289" s="1"/>
      <c r="B289" s="2"/>
      <c r="C289" s="2"/>
      <c r="D289" s="2"/>
      <c r="E289" s="5"/>
      <c r="F289" s="2"/>
      <c r="G289" s="1"/>
      <c r="H289" s="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x14ac:dyDescent="0.3">
      <c r="A290" s="1"/>
      <c r="B290" s="2"/>
      <c r="C290" s="2"/>
      <c r="D290" s="2"/>
      <c r="E290" s="5"/>
      <c r="F290" s="2"/>
      <c r="G290" s="1"/>
      <c r="H290" s="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x14ac:dyDescent="0.3">
      <c r="A291" s="1"/>
      <c r="B291" s="2"/>
      <c r="C291" s="2"/>
      <c r="D291" s="2"/>
      <c r="E291" s="5"/>
      <c r="F291" s="2"/>
      <c r="G291" s="1"/>
      <c r="H291" s="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x14ac:dyDescent="0.3">
      <c r="A292" s="1"/>
      <c r="B292" s="2"/>
      <c r="C292" s="2"/>
      <c r="D292" s="2"/>
      <c r="E292" s="5"/>
      <c r="F292" s="2"/>
      <c r="G292" s="1"/>
      <c r="H292" s="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x14ac:dyDescent="0.3">
      <c r="A293" s="1"/>
      <c r="B293" s="2"/>
      <c r="C293" s="2"/>
      <c r="D293" s="2"/>
      <c r="E293" s="5"/>
      <c r="F293" s="2"/>
      <c r="G293" s="1"/>
      <c r="H293" s="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x14ac:dyDescent="0.3">
      <c r="A294" s="1"/>
      <c r="B294" s="2"/>
      <c r="C294" s="2"/>
      <c r="D294" s="2"/>
      <c r="E294" s="5"/>
      <c r="F294" s="2"/>
      <c r="G294" s="1"/>
      <c r="H294" s="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x14ac:dyDescent="0.3">
      <c r="A295" s="1"/>
      <c r="B295" s="2"/>
      <c r="C295" s="2"/>
      <c r="D295" s="2"/>
      <c r="E295" s="5"/>
      <c r="F295" s="2"/>
      <c r="G295" s="1"/>
      <c r="H295" s="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x14ac:dyDescent="0.3">
      <c r="A296" s="1"/>
      <c r="B296" s="2"/>
      <c r="C296" s="2"/>
      <c r="D296" s="2"/>
      <c r="E296" s="5"/>
      <c r="F296" s="2"/>
      <c r="G296" s="1"/>
      <c r="H296" s="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x14ac:dyDescent="0.3">
      <c r="A297" s="1"/>
      <c r="B297" s="2"/>
      <c r="C297" s="2"/>
      <c r="D297" s="2"/>
      <c r="E297" s="5"/>
      <c r="F297" s="2"/>
      <c r="G297" s="1"/>
      <c r="H297" s="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x14ac:dyDescent="0.3">
      <c r="A298" s="1"/>
      <c r="B298" s="2"/>
      <c r="C298" s="2"/>
      <c r="D298" s="2"/>
      <c r="E298" s="5"/>
      <c r="F298" s="2"/>
      <c r="G298" s="1"/>
      <c r="H298" s="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x14ac:dyDescent="0.3">
      <c r="A299" s="1"/>
      <c r="B299" s="2"/>
      <c r="C299" s="2"/>
      <c r="D299" s="2"/>
      <c r="E299" s="5"/>
      <c r="F299" s="2"/>
      <c r="G299" s="1"/>
      <c r="H299" s="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x14ac:dyDescent="0.3">
      <c r="A300" s="1"/>
      <c r="B300" s="2"/>
      <c r="C300" s="2"/>
      <c r="D300" s="2"/>
      <c r="E300" s="5"/>
      <c r="F300" s="2"/>
      <c r="G300" s="1"/>
      <c r="H300" s="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x14ac:dyDescent="0.3">
      <c r="A301" s="1"/>
      <c r="B301" s="2"/>
      <c r="C301" s="2"/>
      <c r="D301" s="2"/>
      <c r="E301" s="5"/>
      <c r="F301" s="2"/>
      <c r="G301" s="1"/>
      <c r="H301" s="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x14ac:dyDescent="0.3">
      <c r="A302" s="1"/>
      <c r="B302" s="2"/>
      <c r="C302" s="2"/>
      <c r="D302" s="2"/>
      <c r="E302" s="5"/>
      <c r="F302" s="2"/>
      <c r="G302" s="1"/>
      <c r="H302" s="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3">
      <c r="A303" s="1"/>
      <c r="B303" s="2"/>
      <c r="C303" s="2"/>
      <c r="D303" s="2"/>
      <c r="E303" s="5"/>
      <c r="F303" s="2"/>
      <c r="G303" s="1"/>
      <c r="H303" s="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x14ac:dyDescent="0.3">
      <c r="A304" s="1"/>
      <c r="B304" s="2"/>
      <c r="C304" s="2"/>
      <c r="D304" s="2"/>
      <c r="E304" s="5"/>
      <c r="F304" s="2"/>
      <c r="G304" s="1"/>
      <c r="H304" s="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3">
      <c r="A305" s="1"/>
      <c r="B305" s="2"/>
      <c r="C305" s="2"/>
      <c r="D305" s="2"/>
      <c r="E305" s="5"/>
      <c r="F305" s="2"/>
      <c r="G305" s="1"/>
      <c r="H305" s="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x14ac:dyDescent="0.3">
      <c r="A306" s="1"/>
      <c r="B306" s="2"/>
      <c r="C306" s="2"/>
      <c r="D306" s="2"/>
      <c r="E306" s="5"/>
      <c r="F306" s="2"/>
      <c r="G306" s="1"/>
      <c r="H306" s="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x14ac:dyDescent="0.3">
      <c r="A307" s="1"/>
      <c r="B307" s="2"/>
      <c r="C307" s="2"/>
      <c r="D307" s="2"/>
      <c r="E307" s="5"/>
      <c r="F307" s="2"/>
      <c r="G307" s="1"/>
      <c r="H307" s="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x14ac:dyDescent="0.3">
      <c r="A308" s="1"/>
      <c r="B308" s="2"/>
      <c r="C308" s="2"/>
      <c r="D308" s="2"/>
      <c r="E308" s="5"/>
      <c r="F308" s="2"/>
      <c r="G308" s="1"/>
      <c r="H308" s="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x14ac:dyDescent="0.3">
      <c r="A309" s="1"/>
      <c r="B309" s="2"/>
      <c r="C309" s="2"/>
      <c r="D309" s="2"/>
      <c r="E309" s="5"/>
      <c r="F309" s="2"/>
      <c r="G309" s="1"/>
      <c r="H309" s="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x14ac:dyDescent="0.3">
      <c r="A310" s="1"/>
      <c r="B310" s="2"/>
      <c r="C310" s="2"/>
      <c r="D310" s="2"/>
      <c r="E310" s="5"/>
      <c r="F310" s="2"/>
      <c r="G310" s="1"/>
      <c r="H310" s="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x14ac:dyDescent="0.3">
      <c r="A311" s="1"/>
      <c r="B311" s="2"/>
      <c r="C311" s="2"/>
      <c r="D311" s="2"/>
      <c r="E311" s="5"/>
      <c r="F311" s="2"/>
      <c r="G311" s="1"/>
      <c r="H311" s="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x14ac:dyDescent="0.3">
      <c r="A312" s="1"/>
      <c r="B312" s="2"/>
      <c r="C312" s="2"/>
      <c r="D312" s="2"/>
      <c r="E312" s="5"/>
      <c r="F312" s="2"/>
      <c r="G312" s="1"/>
      <c r="H312" s="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x14ac:dyDescent="0.3">
      <c r="A313" s="1"/>
      <c r="B313" s="2"/>
      <c r="C313" s="2"/>
      <c r="D313" s="2"/>
      <c r="E313" s="5"/>
      <c r="F313" s="2"/>
      <c r="G313" s="1"/>
      <c r="H313" s="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x14ac:dyDescent="0.3">
      <c r="A314" s="1"/>
      <c r="B314" s="2"/>
      <c r="C314" s="2"/>
      <c r="D314" s="2"/>
      <c r="E314" s="5"/>
      <c r="F314" s="2"/>
      <c r="G314" s="1"/>
      <c r="H314" s="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x14ac:dyDescent="0.3">
      <c r="A315" s="1"/>
      <c r="B315" s="2"/>
      <c r="C315" s="2"/>
      <c r="D315" s="2"/>
      <c r="E315" s="5"/>
      <c r="F315" s="2"/>
      <c r="G315" s="1"/>
      <c r="H315" s="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x14ac:dyDescent="0.3">
      <c r="A316" s="1"/>
      <c r="B316" s="2"/>
      <c r="C316" s="2"/>
      <c r="D316" s="2"/>
      <c r="E316" s="5"/>
      <c r="F316" s="2"/>
      <c r="G316" s="1"/>
      <c r="H316" s="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x14ac:dyDescent="0.3">
      <c r="A317" s="1"/>
      <c r="B317" s="2"/>
      <c r="C317" s="2"/>
      <c r="D317" s="2"/>
      <c r="E317" s="5"/>
      <c r="F317" s="2"/>
      <c r="G317" s="1"/>
      <c r="H317" s="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x14ac:dyDescent="0.3">
      <c r="A318" s="1"/>
      <c r="B318" s="2"/>
      <c r="C318" s="2"/>
      <c r="D318" s="2"/>
      <c r="E318" s="5"/>
      <c r="F318" s="2"/>
      <c r="G318" s="1"/>
      <c r="H318" s="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x14ac:dyDescent="0.3">
      <c r="A319" s="1"/>
      <c r="B319" s="2"/>
      <c r="C319" s="2"/>
      <c r="D319" s="2"/>
      <c r="E319" s="5"/>
      <c r="F319" s="2"/>
      <c r="G319" s="1"/>
      <c r="H319" s="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x14ac:dyDescent="0.3">
      <c r="A320" s="1"/>
      <c r="B320" s="2"/>
      <c r="C320" s="2"/>
      <c r="D320" s="2"/>
      <c r="E320" s="5"/>
      <c r="F320" s="2"/>
      <c r="G320" s="1"/>
      <c r="H320" s="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x14ac:dyDescent="0.3">
      <c r="A321" s="1"/>
      <c r="B321" s="2"/>
      <c r="C321" s="2"/>
      <c r="D321" s="2"/>
      <c r="E321" s="5"/>
      <c r="F321" s="2"/>
      <c r="G321" s="1"/>
      <c r="H321" s="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x14ac:dyDescent="0.3">
      <c r="A322" s="1"/>
      <c r="B322" s="2"/>
      <c r="C322" s="2"/>
      <c r="D322" s="2"/>
      <c r="E322" s="5"/>
      <c r="F322" s="2"/>
      <c r="G322" s="1"/>
      <c r="H322" s="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x14ac:dyDescent="0.3">
      <c r="A323" s="1"/>
      <c r="B323" s="2"/>
      <c r="C323" s="2"/>
      <c r="D323" s="2"/>
      <c r="E323" s="5"/>
      <c r="F323" s="2"/>
      <c r="G323" s="1"/>
      <c r="H323" s="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x14ac:dyDescent="0.3">
      <c r="A324" s="1"/>
      <c r="B324" s="2"/>
      <c r="C324" s="2"/>
      <c r="D324" s="2"/>
      <c r="E324" s="5"/>
      <c r="F324" s="2"/>
      <c r="G324" s="1"/>
      <c r="H324" s="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x14ac:dyDescent="0.3">
      <c r="A325" s="1"/>
      <c r="B325" s="2"/>
      <c r="C325" s="2"/>
      <c r="D325" s="2"/>
      <c r="E325" s="5"/>
      <c r="F325" s="2"/>
      <c r="G325" s="1"/>
      <c r="H325" s="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x14ac:dyDescent="0.3">
      <c r="A326" s="1"/>
      <c r="B326" s="2"/>
      <c r="C326" s="2"/>
      <c r="D326" s="2"/>
      <c r="E326" s="5"/>
      <c r="F326" s="2"/>
      <c r="G326" s="1"/>
      <c r="H326" s="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x14ac:dyDescent="0.3">
      <c r="A327" s="1"/>
      <c r="B327" s="2"/>
      <c r="C327" s="2"/>
      <c r="D327" s="2"/>
      <c r="E327" s="5"/>
      <c r="F327" s="2"/>
      <c r="G327" s="1"/>
      <c r="H327" s="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x14ac:dyDescent="0.3">
      <c r="A328" s="1"/>
      <c r="B328" s="2"/>
      <c r="C328" s="2"/>
      <c r="D328" s="2"/>
      <c r="E328" s="5"/>
      <c r="F328" s="2"/>
      <c r="G328" s="1"/>
      <c r="H328" s="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x14ac:dyDescent="0.3">
      <c r="A329" s="1"/>
      <c r="B329" s="2"/>
      <c r="C329" s="2"/>
      <c r="D329" s="2"/>
      <c r="E329" s="5"/>
      <c r="F329" s="2"/>
      <c r="G329" s="1"/>
      <c r="H329" s="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x14ac:dyDescent="0.3">
      <c r="A330" s="1"/>
      <c r="B330" s="2"/>
      <c r="C330" s="2"/>
      <c r="D330" s="2"/>
      <c r="E330" s="5"/>
      <c r="F330" s="2"/>
      <c r="G330" s="1"/>
      <c r="H330" s="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x14ac:dyDescent="0.3">
      <c r="A331" s="1"/>
      <c r="B331" s="2"/>
      <c r="C331" s="2"/>
      <c r="D331" s="2"/>
      <c r="E331" s="5"/>
      <c r="F331" s="2"/>
      <c r="G331" s="1"/>
      <c r="H331" s="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x14ac:dyDescent="0.3">
      <c r="A332" s="1"/>
      <c r="B332" s="2"/>
      <c r="C332" s="2"/>
      <c r="D332" s="2"/>
      <c r="E332" s="5"/>
      <c r="F332" s="2"/>
      <c r="G332" s="1"/>
      <c r="H332" s="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x14ac:dyDescent="0.3">
      <c r="A333" s="1"/>
      <c r="B333" s="2"/>
      <c r="C333" s="2"/>
      <c r="D333" s="2"/>
      <c r="E333" s="5"/>
      <c r="F333" s="2"/>
      <c r="G333" s="1"/>
      <c r="H333" s="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x14ac:dyDescent="0.3">
      <c r="A334" s="1"/>
      <c r="B334" s="2"/>
      <c r="C334" s="2"/>
      <c r="D334" s="2"/>
      <c r="E334" s="5"/>
      <c r="F334" s="2"/>
      <c r="G334" s="1"/>
      <c r="H334" s="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x14ac:dyDescent="0.3">
      <c r="A335" s="1"/>
      <c r="B335" s="2"/>
      <c r="C335" s="2"/>
      <c r="D335" s="2"/>
      <c r="E335" s="5"/>
      <c r="F335" s="2"/>
      <c r="G335" s="1"/>
      <c r="H335" s="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x14ac:dyDescent="0.3">
      <c r="A336" s="1"/>
      <c r="B336" s="2"/>
      <c r="C336" s="2"/>
      <c r="D336" s="2"/>
      <c r="E336" s="5"/>
      <c r="F336" s="2"/>
      <c r="G336" s="1"/>
      <c r="H336" s="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x14ac:dyDescent="0.3">
      <c r="A337" s="1"/>
      <c r="B337" s="2"/>
      <c r="C337" s="2"/>
      <c r="D337" s="2"/>
      <c r="E337" s="5"/>
      <c r="F337" s="2"/>
      <c r="G337" s="1"/>
      <c r="H337" s="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x14ac:dyDescent="0.3">
      <c r="A338" s="1"/>
      <c r="B338" s="2"/>
      <c r="C338" s="2"/>
      <c r="D338" s="2"/>
      <c r="E338" s="5"/>
      <c r="F338" s="2"/>
      <c r="G338" s="1"/>
      <c r="H338" s="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x14ac:dyDescent="0.3">
      <c r="A339" s="1"/>
      <c r="B339" s="2"/>
      <c r="C339" s="2"/>
      <c r="D339" s="2"/>
      <c r="E339" s="5"/>
      <c r="F339" s="2"/>
      <c r="G339" s="1"/>
      <c r="H339" s="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x14ac:dyDescent="0.3">
      <c r="A340" s="1"/>
      <c r="B340" s="2"/>
      <c r="C340" s="2"/>
      <c r="D340" s="2"/>
      <c r="E340" s="5"/>
      <c r="F340" s="2"/>
      <c r="G340" s="1"/>
      <c r="H340" s="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x14ac:dyDescent="0.3">
      <c r="A341" s="1"/>
      <c r="B341" s="2"/>
      <c r="C341" s="2"/>
      <c r="D341" s="2"/>
      <c r="E341" s="5"/>
      <c r="F341" s="2"/>
      <c r="G341" s="1"/>
      <c r="H341" s="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x14ac:dyDescent="0.3">
      <c r="A342" s="1"/>
      <c r="B342" s="2"/>
      <c r="C342" s="2"/>
      <c r="D342" s="2"/>
      <c r="E342" s="5"/>
      <c r="F342" s="2"/>
      <c r="G342" s="1"/>
      <c r="H342" s="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x14ac:dyDescent="0.3">
      <c r="A343" s="1"/>
      <c r="B343" s="2"/>
      <c r="C343" s="2"/>
      <c r="D343" s="2"/>
      <c r="E343" s="5"/>
      <c r="F343" s="2"/>
      <c r="G343" s="1"/>
      <c r="H343" s="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x14ac:dyDescent="0.3">
      <c r="A344" s="1"/>
      <c r="B344" s="2"/>
      <c r="C344" s="2"/>
      <c r="D344" s="2"/>
      <c r="E344" s="5"/>
      <c r="F344" s="2"/>
      <c r="G344" s="1"/>
      <c r="H344" s="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x14ac:dyDescent="0.3">
      <c r="A345" s="1"/>
      <c r="B345" s="2"/>
      <c r="C345" s="2"/>
      <c r="D345" s="2"/>
      <c r="E345" s="5"/>
      <c r="F345" s="2"/>
      <c r="G345" s="1"/>
      <c r="H345" s="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x14ac:dyDescent="0.3">
      <c r="A346" s="1"/>
      <c r="B346" s="2"/>
      <c r="C346" s="2"/>
      <c r="D346" s="2"/>
      <c r="E346" s="5"/>
      <c r="F346" s="2"/>
      <c r="G346" s="1"/>
      <c r="H346" s="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x14ac:dyDescent="0.3">
      <c r="A347" s="1"/>
      <c r="B347" s="2"/>
      <c r="C347" s="2"/>
      <c r="D347" s="2"/>
      <c r="E347" s="5"/>
      <c r="F347" s="2"/>
      <c r="G347" s="1"/>
      <c r="H347" s="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x14ac:dyDescent="0.3">
      <c r="A348" s="1"/>
      <c r="B348" s="2"/>
      <c r="C348" s="2"/>
      <c r="D348" s="2"/>
      <c r="E348" s="5"/>
      <c r="F348" s="2"/>
      <c r="G348" s="1"/>
      <c r="H348" s="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x14ac:dyDescent="0.3">
      <c r="A349" s="1"/>
      <c r="B349" s="2"/>
      <c r="C349" s="2"/>
      <c r="D349" s="2"/>
      <c r="E349" s="5"/>
      <c r="F349" s="2"/>
      <c r="G349" s="1"/>
      <c r="H349" s="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x14ac:dyDescent="0.3">
      <c r="A350" s="1"/>
      <c r="B350" s="2"/>
      <c r="C350" s="2"/>
      <c r="D350" s="2"/>
      <c r="E350" s="5"/>
      <c r="F350" s="2"/>
      <c r="G350" s="1"/>
      <c r="H350" s="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x14ac:dyDescent="0.3">
      <c r="A351" s="1"/>
      <c r="B351" s="2"/>
      <c r="C351" s="2"/>
      <c r="D351" s="2"/>
      <c r="E351" s="5"/>
      <c r="F351" s="2"/>
      <c r="G351" s="1"/>
      <c r="H351" s="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x14ac:dyDescent="0.3">
      <c r="A352" s="1"/>
      <c r="B352" s="2"/>
      <c r="C352" s="2"/>
      <c r="D352" s="2"/>
      <c r="E352" s="5"/>
      <c r="F352" s="2"/>
      <c r="G352" s="1"/>
      <c r="H352" s="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x14ac:dyDescent="0.3">
      <c r="A353" s="1"/>
      <c r="B353" s="2"/>
      <c r="C353" s="2"/>
      <c r="D353" s="2"/>
      <c r="E353" s="5"/>
      <c r="F353" s="2"/>
      <c r="G353" s="1"/>
      <c r="H353" s="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x14ac:dyDescent="0.3">
      <c r="A354" s="1"/>
      <c r="B354" s="2"/>
      <c r="C354" s="2"/>
      <c r="D354" s="2"/>
      <c r="E354" s="5"/>
      <c r="F354" s="2"/>
      <c r="G354" s="1"/>
      <c r="H354" s="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x14ac:dyDescent="0.3">
      <c r="A355" s="1"/>
      <c r="B355" s="2"/>
      <c r="C355" s="2"/>
      <c r="D355" s="2"/>
      <c r="E355" s="5"/>
      <c r="F355" s="2"/>
      <c r="G355" s="1"/>
      <c r="H355" s="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x14ac:dyDescent="0.3">
      <c r="A356" s="1"/>
      <c r="B356" s="2"/>
      <c r="C356" s="2"/>
      <c r="D356" s="2"/>
      <c r="E356" s="5"/>
      <c r="F356" s="2"/>
      <c r="G356" s="1"/>
      <c r="H356" s="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x14ac:dyDescent="0.3">
      <c r="A357" s="1"/>
      <c r="B357" s="2"/>
      <c r="C357" s="2"/>
      <c r="D357" s="2"/>
      <c r="E357" s="5"/>
      <c r="F357" s="2"/>
      <c r="G357" s="1"/>
      <c r="H357" s="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x14ac:dyDescent="0.3">
      <c r="A358" s="1"/>
      <c r="B358" s="2"/>
      <c r="C358" s="2"/>
      <c r="D358" s="2"/>
      <c r="E358" s="5"/>
      <c r="F358" s="2"/>
      <c r="G358" s="1"/>
      <c r="H358" s="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x14ac:dyDescent="0.3">
      <c r="A359" s="1"/>
      <c r="B359" s="2"/>
      <c r="C359" s="2"/>
      <c r="D359" s="2"/>
      <c r="E359" s="5"/>
      <c r="F359" s="2"/>
      <c r="G359" s="1"/>
      <c r="H359" s="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x14ac:dyDescent="0.3">
      <c r="A360" s="1"/>
      <c r="B360" s="2"/>
      <c r="C360" s="2"/>
      <c r="D360" s="2"/>
      <c r="E360" s="5"/>
      <c r="F360" s="2"/>
      <c r="G360" s="1"/>
      <c r="H360" s="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x14ac:dyDescent="0.3">
      <c r="A361" s="1"/>
      <c r="B361" s="2"/>
      <c r="C361" s="2"/>
      <c r="D361" s="2"/>
      <c r="E361" s="5"/>
      <c r="F361" s="2"/>
      <c r="G361" s="1"/>
      <c r="H361" s="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x14ac:dyDescent="0.3">
      <c r="A362" s="1"/>
      <c r="B362" s="2"/>
      <c r="C362" s="2"/>
      <c r="D362" s="2"/>
      <c r="E362" s="5"/>
      <c r="F362" s="2"/>
      <c r="G362" s="1"/>
      <c r="H362" s="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x14ac:dyDescent="0.3">
      <c r="A363" s="1"/>
      <c r="B363" s="2"/>
      <c r="C363" s="2"/>
      <c r="D363" s="2"/>
      <c r="E363" s="5"/>
      <c r="F363" s="2"/>
      <c r="G363" s="1"/>
      <c r="H363" s="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x14ac:dyDescent="0.3">
      <c r="A364" s="1"/>
      <c r="B364" s="2"/>
      <c r="C364" s="2"/>
      <c r="D364" s="2"/>
      <c r="E364" s="5"/>
      <c r="F364" s="2"/>
      <c r="G364" s="1"/>
      <c r="H364" s="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x14ac:dyDescent="0.3">
      <c r="A365" s="1"/>
      <c r="B365" s="2"/>
      <c r="C365" s="2"/>
      <c r="D365" s="2"/>
      <c r="E365" s="5"/>
      <c r="F365" s="2"/>
      <c r="G365" s="1"/>
      <c r="H365" s="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x14ac:dyDescent="0.3">
      <c r="A366" s="1"/>
      <c r="B366" s="2"/>
      <c r="C366" s="2"/>
      <c r="D366" s="2"/>
      <c r="E366" s="5"/>
      <c r="F366" s="2"/>
      <c r="G366" s="1"/>
      <c r="H366" s="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x14ac:dyDescent="0.3">
      <c r="A367" s="1"/>
      <c r="B367" s="2"/>
      <c r="C367" s="2"/>
      <c r="D367" s="2"/>
      <c r="E367" s="5"/>
      <c r="F367" s="2"/>
      <c r="G367" s="1"/>
      <c r="H367" s="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x14ac:dyDescent="0.3">
      <c r="A368" s="1"/>
      <c r="B368" s="2"/>
      <c r="C368" s="2"/>
      <c r="D368" s="2"/>
      <c r="E368" s="5"/>
      <c r="F368" s="2"/>
      <c r="G368" s="1"/>
      <c r="H368" s="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x14ac:dyDescent="0.3">
      <c r="A369" s="1"/>
      <c r="B369" s="2"/>
      <c r="C369" s="2"/>
      <c r="D369" s="2"/>
      <c r="E369" s="5"/>
      <c r="F369" s="2"/>
      <c r="G369" s="1"/>
      <c r="H369" s="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x14ac:dyDescent="0.3">
      <c r="A370" s="1"/>
      <c r="B370" s="2"/>
      <c r="C370" s="2"/>
      <c r="D370" s="2"/>
      <c r="E370" s="5"/>
      <c r="F370" s="2"/>
      <c r="G370" s="1"/>
      <c r="H370" s="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x14ac:dyDescent="0.3">
      <c r="A371" s="1"/>
      <c r="B371" s="2"/>
      <c r="C371" s="2"/>
      <c r="D371" s="2"/>
      <c r="E371" s="5"/>
      <c r="F371" s="2"/>
      <c r="G371" s="1"/>
      <c r="H371" s="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x14ac:dyDescent="0.3">
      <c r="A372" s="1"/>
      <c r="B372" s="2"/>
      <c r="C372" s="2"/>
      <c r="D372" s="2"/>
      <c r="E372" s="5"/>
      <c r="F372" s="2"/>
      <c r="G372" s="1"/>
      <c r="H372" s="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x14ac:dyDescent="0.3">
      <c r="A373" s="1"/>
      <c r="B373" s="2"/>
      <c r="C373" s="2"/>
      <c r="D373" s="2"/>
      <c r="E373" s="5"/>
      <c r="F373" s="2"/>
      <c r="G373" s="1"/>
      <c r="H373" s="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x14ac:dyDescent="0.3">
      <c r="A374" s="1"/>
      <c r="B374" s="2"/>
      <c r="C374" s="2"/>
      <c r="D374" s="2"/>
      <c r="E374" s="5"/>
      <c r="F374" s="2"/>
      <c r="G374" s="1"/>
      <c r="H374" s="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x14ac:dyDescent="0.3">
      <c r="A375" s="1"/>
      <c r="B375" s="2"/>
      <c r="C375" s="2"/>
      <c r="D375" s="2"/>
      <c r="E375" s="5"/>
      <c r="F375" s="2"/>
      <c r="G375" s="1"/>
      <c r="H375" s="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x14ac:dyDescent="0.3">
      <c r="A376" s="1"/>
      <c r="B376" s="2"/>
      <c r="C376" s="2"/>
      <c r="D376" s="2"/>
      <c r="E376" s="5"/>
      <c r="F376" s="2"/>
      <c r="G376" s="1"/>
      <c r="H376" s="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x14ac:dyDescent="0.3">
      <c r="A377" s="1"/>
      <c r="B377" s="2"/>
      <c r="C377" s="2"/>
      <c r="D377" s="2"/>
      <c r="E377" s="5"/>
      <c r="F377" s="2"/>
      <c r="G377" s="1"/>
      <c r="H377" s="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x14ac:dyDescent="0.3">
      <c r="A378" s="1"/>
      <c r="B378" s="2"/>
      <c r="C378" s="2"/>
      <c r="D378" s="2"/>
      <c r="E378" s="5"/>
      <c r="F378" s="2"/>
      <c r="G378" s="1"/>
      <c r="H378" s="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x14ac:dyDescent="0.3">
      <c r="A379" s="1"/>
      <c r="B379" s="2"/>
      <c r="C379" s="2"/>
      <c r="D379" s="2"/>
      <c r="E379" s="5"/>
      <c r="F379" s="2"/>
      <c r="G379" s="1"/>
      <c r="H379" s="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x14ac:dyDescent="0.3">
      <c r="A380" s="1"/>
      <c r="B380" s="2"/>
      <c r="C380" s="2"/>
      <c r="D380" s="2"/>
      <c r="E380" s="5"/>
      <c r="F380" s="2"/>
      <c r="G380" s="1"/>
      <c r="H380" s="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x14ac:dyDescent="0.3">
      <c r="A381" s="1"/>
      <c r="B381" s="2"/>
      <c r="C381" s="2"/>
      <c r="D381" s="2"/>
      <c r="E381" s="5"/>
      <c r="F381" s="2"/>
      <c r="G381" s="1"/>
      <c r="H381" s="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x14ac:dyDescent="0.3">
      <c r="A382" s="1"/>
      <c r="B382" s="2"/>
      <c r="C382" s="2"/>
      <c r="D382" s="2"/>
      <c r="E382" s="5"/>
      <c r="F382" s="2"/>
      <c r="G382" s="1"/>
      <c r="H382" s="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x14ac:dyDescent="0.3">
      <c r="A383" s="1"/>
      <c r="B383" s="2"/>
      <c r="C383" s="2"/>
      <c r="D383" s="2"/>
      <c r="E383" s="5"/>
      <c r="F383" s="2"/>
      <c r="G383" s="1"/>
      <c r="H383" s="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x14ac:dyDescent="0.3">
      <c r="A384" s="1"/>
      <c r="B384" s="2"/>
      <c r="C384" s="2"/>
      <c r="D384" s="2"/>
      <c r="E384" s="5"/>
      <c r="F384" s="2"/>
      <c r="G384" s="1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x14ac:dyDescent="0.3">
      <c r="A385" s="1"/>
      <c r="B385" s="2"/>
      <c r="C385" s="2"/>
      <c r="D385" s="2"/>
      <c r="E385" s="5"/>
      <c r="F385" s="2"/>
      <c r="G385" s="1"/>
      <c r="H385" s="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x14ac:dyDescent="0.3">
      <c r="A386" s="1"/>
      <c r="B386" s="2"/>
      <c r="C386" s="2"/>
      <c r="D386" s="2"/>
      <c r="E386" s="5"/>
      <c r="F386" s="2"/>
      <c r="G386" s="1"/>
      <c r="H386" s="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x14ac:dyDescent="0.3">
      <c r="A387" s="1"/>
      <c r="B387" s="2"/>
      <c r="C387" s="2"/>
      <c r="D387" s="2"/>
      <c r="E387" s="5"/>
      <c r="F387" s="2"/>
      <c r="G387" s="1"/>
      <c r="H387" s="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x14ac:dyDescent="0.3">
      <c r="A388" s="1"/>
      <c r="B388" s="2"/>
      <c r="C388" s="2"/>
      <c r="D388" s="2"/>
      <c r="E388" s="5"/>
      <c r="F388" s="2"/>
      <c r="G388" s="1"/>
      <c r="H388" s="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x14ac:dyDescent="0.3">
      <c r="A389" s="1"/>
      <c r="B389" s="2"/>
      <c r="C389" s="2"/>
      <c r="D389" s="2"/>
      <c r="E389" s="5"/>
      <c r="F389" s="2"/>
      <c r="G389" s="1"/>
      <c r="H389" s="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x14ac:dyDescent="0.3">
      <c r="A390" s="1"/>
      <c r="B390" s="2"/>
      <c r="C390" s="2"/>
      <c r="D390" s="2"/>
      <c r="E390" s="5"/>
      <c r="F390" s="2"/>
      <c r="G390" s="1"/>
      <c r="H390" s="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x14ac:dyDescent="0.3">
      <c r="A391" s="1"/>
      <c r="B391" s="2"/>
      <c r="C391" s="2"/>
      <c r="D391" s="2"/>
      <c r="E391" s="5"/>
      <c r="F391" s="2"/>
      <c r="G391" s="1"/>
      <c r="H391" s="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x14ac:dyDescent="0.3">
      <c r="A392" s="1"/>
      <c r="B392" s="2"/>
      <c r="C392" s="2"/>
      <c r="D392" s="2"/>
      <c r="E392" s="5"/>
      <c r="F392" s="2"/>
      <c r="G392" s="1"/>
      <c r="H392" s="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x14ac:dyDescent="0.3">
      <c r="A393" s="1"/>
      <c r="B393" s="2"/>
      <c r="C393" s="2"/>
      <c r="D393" s="2"/>
      <c r="E393" s="5"/>
      <c r="F393" s="2"/>
      <c r="G393" s="1"/>
      <c r="H393" s="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x14ac:dyDescent="0.3">
      <c r="A394" s="1"/>
      <c r="B394" s="2"/>
      <c r="C394" s="2"/>
      <c r="D394" s="2"/>
      <c r="E394" s="5"/>
      <c r="F394" s="2"/>
      <c r="G394" s="1"/>
      <c r="H394" s="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x14ac:dyDescent="0.3">
      <c r="A395" s="1"/>
      <c r="B395" s="2"/>
      <c r="C395" s="2"/>
      <c r="D395" s="2"/>
      <c r="E395" s="5"/>
      <c r="F395" s="2"/>
      <c r="G395" s="1"/>
      <c r="H395" s="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x14ac:dyDescent="0.3">
      <c r="A396" s="1"/>
      <c r="B396" s="2"/>
      <c r="C396" s="2"/>
      <c r="D396" s="2"/>
      <c r="E396" s="5"/>
      <c r="F396" s="2"/>
      <c r="G396" s="1"/>
      <c r="H396" s="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x14ac:dyDescent="0.3">
      <c r="A397" s="1"/>
      <c r="B397" s="2"/>
      <c r="C397" s="2"/>
      <c r="D397" s="2"/>
      <c r="E397" s="5"/>
      <c r="F397" s="2"/>
      <c r="G397" s="1"/>
      <c r="H397" s="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x14ac:dyDescent="0.3">
      <c r="A398" s="1"/>
      <c r="B398" s="2"/>
      <c r="C398" s="2"/>
      <c r="D398" s="2"/>
      <c r="E398" s="5"/>
      <c r="F398" s="2"/>
      <c r="G398" s="1"/>
      <c r="H398" s="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x14ac:dyDescent="0.3">
      <c r="A399" s="1"/>
      <c r="B399" s="2"/>
      <c r="C399" s="2"/>
      <c r="D399" s="2"/>
      <c r="E399" s="5"/>
      <c r="F399" s="2"/>
      <c r="G399" s="1"/>
      <c r="H399" s="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x14ac:dyDescent="0.3">
      <c r="A400" s="1"/>
      <c r="B400" s="2"/>
      <c r="C400" s="2"/>
      <c r="D400" s="2"/>
      <c r="E400" s="5"/>
      <c r="F400" s="2"/>
      <c r="G400" s="1"/>
      <c r="H400" s="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x14ac:dyDescent="0.3">
      <c r="A401" s="1"/>
      <c r="B401" s="2"/>
      <c r="C401" s="2"/>
      <c r="D401" s="2"/>
      <c r="E401" s="5"/>
      <c r="F401" s="2"/>
      <c r="G401" s="1"/>
      <c r="H401" s="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x14ac:dyDescent="0.3">
      <c r="A402" s="1"/>
      <c r="B402" s="2"/>
      <c r="C402" s="2"/>
      <c r="D402" s="2"/>
      <c r="E402" s="5"/>
      <c r="F402" s="2"/>
      <c r="G402" s="1"/>
      <c r="H402" s="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x14ac:dyDescent="0.3">
      <c r="A403" s="1"/>
      <c r="B403" s="2"/>
      <c r="C403" s="2"/>
      <c r="D403" s="2"/>
      <c r="E403" s="5"/>
      <c r="F403" s="2"/>
      <c r="G403" s="1"/>
      <c r="H403" s="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x14ac:dyDescent="0.3">
      <c r="A404" s="1"/>
      <c r="B404" s="2"/>
      <c r="C404" s="2"/>
      <c r="D404" s="2"/>
      <c r="E404" s="5"/>
      <c r="F404" s="2"/>
      <c r="G404" s="1"/>
      <c r="H404" s="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x14ac:dyDescent="0.3">
      <c r="A405" s="1"/>
      <c r="B405" s="2"/>
      <c r="C405" s="2"/>
      <c r="D405" s="2"/>
      <c r="E405" s="5"/>
      <c r="F405" s="2"/>
      <c r="G405" s="1"/>
      <c r="H405" s="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x14ac:dyDescent="0.3">
      <c r="A406" s="1"/>
      <c r="B406" s="2"/>
      <c r="C406" s="2"/>
      <c r="D406" s="2"/>
      <c r="E406" s="5"/>
      <c r="F406" s="2"/>
      <c r="G406" s="1"/>
      <c r="H406" s="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x14ac:dyDescent="0.3">
      <c r="A407" s="1"/>
      <c r="B407" s="2"/>
      <c r="C407" s="2"/>
      <c r="D407" s="2"/>
      <c r="E407" s="5"/>
      <c r="F407" s="2"/>
      <c r="G407" s="1"/>
      <c r="H407" s="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x14ac:dyDescent="0.3">
      <c r="A408" s="1"/>
      <c r="B408" s="2"/>
      <c r="C408" s="2"/>
      <c r="D408" s="2"/>
      <c r="E408" s="5"/>
      <c r="F408" s="2"/>
      <c r="G408" s="1"/>
      <c r="H408" s="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x14ac:dyDescent="0.3">
      <c r="A409" s="1"/>
      <c r="B409" s="2"/>
      <c r="C409" s="2"/>
      <c r="D409" s="2"/>
      <c r="E409" s="5"/>
      <c r="F409" s="2"/>
      <c r="G409" s="1"/>
      <c r="H409" s="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x14ac:dyDescent="0.3">
      <c r="A410" s="1"/>
      <c r="B410" s="2"/>
      <c r="C410" s="2"/>
      <c r="D410" s="2"/>
      <c r="E410" s="5"/>
      <c r="F410" s="2"/>
      <c r="G410" s="1"/>
      <c r="H410" s="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x14ac:dyDescent="0.3">
      <c r="A411" s="1"/>
      <c r="B411" s="2"/>
      <c r="C411" s="2"/>
      <c r="D411" s="2"/>
      <c r="E411" s="5"/>
      <c r="F411" s="2"/>
      <c r="G411" s="1"/>
      <c r="H411" s="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x14ac:dyDescent="0.3">
      <c r="A412" s="1"/>
      <c r="B412" s="2"/>
      <c r="C412" s="2"/>
      <c r="D412" s="2"/>
      <c r="E412" s="5"/>
      <c r="F412" s="2"/>
      <c r="G412" s="1"/>
      <c r="H412" s="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x14ac:dyDescent="0.3">
      <c r="A413" s="1"/>
      <c r="B413" s="2"/>
      <c r="C413" s="2"/>
      <c r="D413" s="2"/>
      <c r="E413" s="5"/>
      <c r="F413" s="2"/>
      <c r="G413" s="1"/>
      <c r="H413" s="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x14ac:dyDescent="0.3">
      <c r="A414" s="1"/>
      <c r="B414" s="2"/>
      <c r="C414" s="2"/>
      <c r="D414" s="2"/>
      <c r="E414" s="5"/>
      <c r="F414" s="2"/>
      <c r="G414" s="1"/>
      <c r="H414" s="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x14ac:dyDescent="0.3">
      <c r="A415" s="1"/>
      <c r="B415" s="2"/>
      <c r="C415" s="2"/>
      <c r="D415" s="2"/>
      <c r="E415" s="5"/>
      <c r="F415" s="2"/>
      <c r="G415" s="1"/>
      <c r="H415" s="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x14ac:dyDescent="0.3">
      <c r="A416" s="1"/>
      <c r="B416" s="2"/>
      <c r="C416" s="2"/>
      <c r="D416" s="2"/>
      <c r="E416" s="5"/>
      <c r="F416" s="2"/>
      <c r="G416" s="1"/>
      <c r="H416" s="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x14ac:dyDescent="0.3">
      <c r="A417" s="1"/>
      <c r="B417" s="2"/>
      <c r="C417" s="2"/>
      <c r="D417" s="2"/>
      <c r="E417" s="5"/>
      <c r="F417" s="2"/>
      <c r="G417" s="1"/>
      <c r="H417" s="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x14ac:dyDescent="0.3">
      <c r="A418" s="1"/>
      <c r="B418" s="2"/>
      <c r="C418" s="2"/>
      <c r="D418" s="2"/>
      <c r="E418" s="5"/>
      <c r="F418" s="2"/>
      <c r="G418" s="1"/>
      <c r="H418" s="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x14ac:dyDescent="0.3">
      <c r="A419" s="1"/>
      <c r="B419" s="2"/>
      <c r="C419" s="2"/>
      <c r="D419" s="2"/>
      <c r="E419" s="5"/>
      <c r="F419" s="2"/>
      <c r="G419" s="1"/>
      <c r="H419" s="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x14ac:dyDescent="0.3">
      <c r="A420" s="1"/>
      <c r="B420" s="2"/>
      <c r="C420" s="2"/>
      <c r="D420" s="2"/>
      <c r="E420" s="5"/>
      <c r="F420" s="2"/>
      <c r="G420" s="1"/>
      <c r="H420" s="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x14ac:dyDescent="0.3">
      <c r="A421" s="1"/>
      <c r="B421" s="2"/>
      <c r="C421" s="2"/>
      <c r="D421" s="2"/>
      <c r="E421" s="5"/>
      <c r="F421" s="2"/>
      <c r="G421" s="1"/>
      <c r="H421" s="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x14ac:dyDescent="0.3">
      <c r="A422" s="1"/>
      <c r="B422" s="2"/>
      <c r="C422" s="2"/>
      <c r="D422" s="2"/>
      <c r="E422" s="5"/>
      <c r="F422" s="2"/>
      <c r="G422" s="1"/>
      <c r="H422" s="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x14ac:dyDescent="0.3">
      <c r="A423" s="1"/>
      <c r="B423" s="2"/>
      <c r="C423" s="2"/>
      <c r="D423" s="2"/>
      <c r="E423" s="5"/>
      <c r="F423" s="2"/>
      <c r="G423" s="1"/>
      <c r="H423" s="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x14ac:dyDescent="0.3">
      <c r="A424" s="1"/>
      <c r="B424" s="2"/>
      <c r="C424" s="2"/>
      <c r="D424" s="2"/>
      <c r="E424" s="5"/>
      <c r="F424" s="2"/>
      <c r="G424" s="1"/>
      <c r="H424" s="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x14ac:dyDescent="0.3">
      <c r="A425" s="1"/>
      <c r="B425" s="2"/>
      <c r="C425" s="2"/>
      <c r="D425" s="2"/>
      <c r="E425" s="5"/>
      <c r="F425" s="2"/>
      <c r="G425" s="1"/>
      <c r="H425" s="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x14ac:dyDescent="0.3">
      <c r="A426" s="1"/>
      <c r="B426" s="2"/>
      <c r="C426" s="2"/>
      <c r="D426" s="2"/>
      <c r="E426" s="5"/>
      <c r="F426" s="2"/>
      <c r="G426" s="1"/>
      <c r="H426" s="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x14ac:dyDescent="0.3">
      <c r="A427" s="1"/>
      <c r="B427" s="2"/>
      <c r="C427" s="2"/>
      <c r="D427" s="2"/>
      <c r="E427" s="5"/>
      <c r="F427" s="2"/>
      <c r="G427" s="1"/>
      <c r="H427" s="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x14ac:dyDescent="0.3">
      <c r="A428" s="1"/>
      <c r="B428" s="2"/>
      <c r="C428" s="2"/>
      <c r="D428" s="2"/>
      <c r="E428" s="5"/>
      <c r="F428" s="2"/>
      <c r="G428" s="1"/>
      <c r="H428" s="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x14ac:dyDescent="0.3">
      <c r="A429" s="1"/>
      <c r="B429" s="2"/>
      <c r="C429" s="2"/>
      <c r="D429" s="2"/>
      <c r="E429" s="5"/>
      <c r="F429" s="2"/>
      <c r="G429" s="1"/>
      <c r="H429" s="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x14ac:dyDescent="0.3">
      <c r="A430" s="1"/>
      <c r="B430" s="2"/>
      <c r="C430" s="2"/>
      <c r="D430" s="2"/>
      <c r="E430" s="5"/>
      <c r="F430" s="2"/>
      <c r="G430" s="1"/>
      <c r="H430" s="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x14ac:dyDescent="0.3">
      <c r="A431" s="1"/>
      <c r="B431" s="2"/>
      <c r="C431" s="2"/>
      <c r="D431" s="2"/>
      <c r="E431" s="5"/>
      <c r="F431" s="2"/>
      <c r="G431" s="1"/>
      <c r="H431" s="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x14ac:dyDescent="0.3">
      <c r="A432" s="1"/>
      <c r="B432" s="2"/>
      <c r="C432" s="2"/>
      <c r="D432" s="2"/>
      <c r="E432" s="5"/>
      <c r="F432" s="2"/>
      <c r="G432" s="1"/>
      <c r="H432" s="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x14ac:dyDescent="0.3">
      <c r="A433" s="1"/>
      <c r="B433" s="2"/>
      <c r="C433" s="2"/>
      <c r="D433" s="2"/>
      <c r="E433" s="5"/>
      <c r="F433" s="2"/>
      <c r="G433" s="1"/>
      <c r="H433" s="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x14ac:dyDescent="0.3">
      <c r="A434" s="1"/>
      <c r="B434" s="2"/>
      <c r="C434" s="2"/>
      <c r="D434" s="2"/>
      <c r="E434" s="5"/>
      <c r="F434" s="2"/>
      <c r="G434" s="1"/>
      <c r="H434" s="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x14ac:dyDescent="0.3">
      <c r="A435" s="1"/>
      <c r="B435" s="2"/>
      <c r="C435" s="2"/>
      <c r="D435" s="2"/>
      <c r="E435" s="5"/>
      <c r="F435" s="2"/>
      <c r="G435" s="1"/>
      <c r="H435" s="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x14ac:dyDescent="0.3">
      <c r="A436" s="1"/>
      <c r="B436" s="2"/>
      <c r="C436" s="2"/>
      <c r="D436" s="2"/>
      <c r="E436" s="5"/>
      <c r="F436" s="2"/>
      <c r="G436" s="1"/>
      <c r="H436" s="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x14ac:dyDescent="0.3">
      <c r="A437" s="1"/>
      <c r="B437" s="2"/>
      <c r="C437" s="2"/>
      <c r="D437" s="2"/>
      <c r="E437" s="5"/>
      <c r="F437" s="2"/>
      <c r="G437" s="1"/>
      <c r="H437" s="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x14ac:dyDescent="0.3">
      <c r="A438" s="1"/>
      <c r="B438" s="2"/>
      <c r="C438" s="2"/>
      <c r="D438" s="2"/>
      <c r="E438" s="5"/>
      <c r="F438" s="2"/>
      <c r="G438" s="1"/>
      <c r="H438" s="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x14ac:dyDescent="0.3">
      <c r="A439" s="1"/>
      <c r="B439" s="2"/>
      <c r="C439" s="2"/>
      <c r="D439" s="2"/>
      <c r="E439" s="5"/>
      <c r="F439" s="2"/>
      <c r="G439" s="1"/>
      <c r="H439" s="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x14ac:dyDescent="0.3">
      <c r="A440" s="1"/>
      <c r="B440" s="2"/>
      <c r="C440" s="2"/>
      <c r="D440" s="2"/>
      <c r="E440" s="5"/>
      <c r="F440" s="2"/>
      <c r="G440" s="1"/>
      <c r="H440" s="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x14ac:dyDescent="0.3">
      <c r="A441" s="1"/>
      <c r="B441" s="2"/>
      <c r="C441" s="2"/>
      <c r="D441" s="2"/>
      <c r="E441" s="5"/>
      <c r="F441" s="2"/>
      <c r="G441" s="1"/>
      <c r="H441" s="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x14ac:dyDescent="0.3">
      <c r="A442" s="1"/>
      <c r="B442" s="2"/>
      <c r="C442" s="2"/>
      <c r="D442" s="2"/>
      <c r="E442" s="5"/>
      <c r="F442" s="2"/>
      <c r="G442" s="1"/>
      <c r="H442" s="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x14ac:dyDescent="0.3">
      <c r="A443" s="1"/>
      <c r="B443" s="2"/>
      <c r="C443" s="2"/>
      <c r="D443" s="2"/>
      <c r="E443" s="5"/>
      <c r="F443" s="2"/>
      <c r="G443" s="1"/>
      <c r="H443" s="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x14ac:dyDescent="0.3">
      <c r="A444" s="1"/>
      <c r="B444" s="2"/>
      <c r="C444" s="2"/>
      <c r="D444" s="2"/>
      <c r="E444" s="5"/>
      <c r="F444" s="2"/>
      <c r="G444" s="1"/>
      <c r="H444" s="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x14ac:dyDescent="0.3">
      <c r="A445" s="1"/>
      <c r="B445" s="2"/>
      <c r="C445" s="2"/>
      <c r="D445" s="2"/>
      <c r="E445" s="5"/>
      <c r="F445" s="2"/>
      <c r="G445" s="1"/>
      <c r="H445" s="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x14ac:dyDescent="0.3">
      <c r="A446" s="1"/>
      <c r="B446" s="2"/>
      <c r="C446" s="2"/>
      <c r="D446" s="2"/>
      <c r="E446" s="5"/>
      <c r="F446" s="2"/>
      <c r="G446" s="1"/>
      <c r="H446" s="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x14ac:dyDescent="0.3">
      <c r="A447" s="1"/>
      <c r="B447" s="2"/>
      <c r="C447" s="2"/>
      <c r="D447" s="2"/>
      <c r="E447" s="5"/>
      <c r="F447" s="2"/>
      <c r="G447" s="1"/>
      <c r="H447" s="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x14ac:dyDescent="0.3">
      <c r="A448" s="1"/>
      <c r="B448" s="2"/>
      <c r="C448" s="2"/>
      <c r="D448" s="2"/>
      <c r="E448" s="5"/>
      <c r="F448" s="2"/>
      <c r="G448" s="1"/>
      <c r="H448" s="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x14ac:dyDescent="0.3">
      <c r="A449" s="1"/>
      <c r="B449" s="2"/>
      <c r="C449" s="2"/>
      <c r="D449" s="2"/>
      <c r="E449" s="5"/>
      <c r="F449" s="2"/>
      <c r="G449" s="1"/>
      <c r="H449" s="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x14ac:dyDescent="0.3">
      <c r="A450" s="1"/>
      <c r="B450" s="2"/>
      <c r="C450" s="2"/>
      <c r="D450" s="2"/>
      <c r="E450" s="5"/>
      <c r="F450" s="2"/>
      <c r="G450" s="1"/>
      <c r="H450" s="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x14ac:dyDescent="0.3">
      <c r="A451" s="1"/>
      <c r="B451" s="2"/>
      <c r="C451" s="2"/>
      <c r="D451" s="2"/>
      <c r="E451" s="5"/>
      <c r="F451" s="2"/>
      <c r="G451" s="1"/>
      <c r="H451" s="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x14ac:dyDescent="0.3">
      <c r="A452" s="1"/>
      <c r="B452" s="2"/>
      <c r="C452" s="2"/>
      <c r="D452" s="2"/>
      <c r="E452" s="5"/>
      <c r="F452" s="2"/>
      <c r="G452" s="1"/>
      <c r="H452" s="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x14ac:dyDescent="0.3">
      <c r="A453" s="1"/>
      <c r="B453" s="2"/>
      <c r="C453" s="2"/>
      <c r="D453" s="2"/>
      <c r="E453" s="5"/>
      <c r="F453" s="2"/>
      <c r="G453" s="1"/>
      <c r="H453" s="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x14ac:dyDescent="0.3">
      <c r="A454" s="1"/>
      <c r="B454" s="2"/>
      <c r="C454" s="2"/>
      <c r="D454" s="2"/>
      <c r="E454" s="5"/>
      <c r="F454" s="2"/>
      <c r="G454" s="1"/>
      <c r="H454" s="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x14ac:dyDescent="0.3">
      <c r="A455" s="1"/>
      <c r="B455" s="2"/>
      <c r="C455" s="2"/>
      <c r="D455" s="2"/>
      <c r="E455" s="5"/>
      <c r="F455" s="2"/>
      <c r="G455" s="1"/>
      <c r="H455" s="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x14ac:dyDescent="0.3">
      <c r="A456" s="1"/>
      <c r="B456" s="2"/>
      <c r="C456" s="2"/>
      <c r="D456" s="2"/>
      <c r="E456" s="5"/>
      <c r="F456" s="2"/>
      <c r="G456" s="1"/>
      <c r="H456" s="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x14ac:dyDescent="0.3">
      <c r="A457" s="1"/>
      <c r="B457" s="2"/>
      <c r="C457" s="2"/>
      <c r="D457" s="2"/>
      <c r="E457" s="5"/>
      <c r="F457" s="2"/>
      <c r="G457" s="1"/>
      <c r="H457" s="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x14ac:dyDescent="0.3">
      <c r="A458" s="1"/>
      <c r="B458" s="2"/>
      <c r="C458" s="2"/>
      <c r="D458" s="2"/>
      <c r="E458" s="5"/>
      <c r="F458" s="2"/>
      <c r="G458" s="1"/>
      <c r="H458" s="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x14ac:dyDescent="0.3">
      <c r="A459" s="1"/>
      <c r="B459" s="2"/>
      <c r="C459" s="2"/>
      <c r="D459" s="2"/>
      <c r="E459" s="5"/>
      <c r="F459" s="2"/>
      <c r="G459" s="1"/>
      <c r="H459" s="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x14ac:dyDescent="0.3">
      <c r="A460" s="1"/>
      <c r="B460" s="2"/>
      <c r="C460" s="2"/>
      <c r="D460" s="2"/>
      <c r="E460" s="5"/>
      <c r="F460" s="2"/>
      <c r="G460" s="1"/>
      <c r="H460" s="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x14ac:dyDescent="0.3">
      <c r="A461" s="1"/>
      <c r="B461" s="2"/>
      <c r="C461" s="2"/>
      <c r="D461" s="2"/>
      <c r="E461" s="5"/>
      <c r="F461" s="2"/>
      <c r="G461" s="1"/>
      <c r="H461" s="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x14ac:dyDescent="0.3">
      <c r="A462" s="1"/>
      <c r="B462" s="2"/>
      <c r="C462" s="2"/>
      <c r="D462" s="2"/>
      <c r="E462" s="5"/>
      <c r="F462" s="2"/>
      <c r="G462" s="1"/>
      <c r="H462" s="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x14ac:dyDescent="0.3">
      <c r="A463" s="1"/>
      <c r="B463" s="2"/>
      <c r="C463" s="2"/>
      <c r="D463" s="2"/>
      <c r="E463" s="5"/>
      <c r="F463" s="2"/>
      <c r="G463" s="1"/>
      <c r="H463" s="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x14ac:dyDescent="0.3">
      <c r="A464" s="1"/>
      <c r="B464" s="2"/>
      <c r="C464" s="2"/>
      <c r="D464" s="2"/>
      <c r="E464" s="5"/>
      <c r="F464" s="2"/>
      <c r="G464" s="1"/>
      <c r="H464" s="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x14ac:dyDescent="0.3">
      <c r="A465" s="1"/>
      <c r="B465" s="2"/>
      <c r="C465" s="2"/>
      <c r="D465" s="2"/>
      <c r="E465" s="5"/>
      <c r="F465" s="2"/>
      <c r="G465" s="1"/>
      <c r="H465" s="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x14ac:dyDescent="0.3">
      <c r="A466" s="1"/>
      <c r="B466" s="2"/>
      <c r="C466" s="2"/>
      <c r="D466" s="2"/>
      <c r="E466" s="5"/>
      <c r="F466" s="2"/>
      <c r="G466" s="1"/>
      <c r="H466" s="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x14ac:dyDescent="0.3">
      <c r="A467" s="1"/>
      <c r="B467" s="2"/>
      <c r="C467" s="2"/>
      <c r="D467" s="2"/>
      <c r="E467" s="5"/>
      <c r="F467" s="2"/>
      <c r="G467" s="1"/>
      <c r="H467" s="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x14ac:dyDescent="0.3">
      <c r="A468" s="1"/>
      <c r="B468" s="2"/>
      <c r="C468" s="2"/>
      <c r="D468" s="2"/>
      <c r="E468" s="5"/>
      <c r="F468" s="2"/>
      <c r="G468" s="1"/>
      <c r="H468" s="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x14ac:dyDescent="0.3">
      <c r="A469" s="1"/>
      <c r="B469" s="2"/>
      <c r="C469" s="2"/>
      <c r="D469" s="2"/>
      <c r="E469" s="5"/>
      <c r="F469" s="2"/>
      <c r="G469" s="1"/>
      <c r="H469" s="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x14ac:dyDescent="0.3">
      <c r="A470" s="1"/>
      <c r="B470" s="2"/>
      <c r="C470" s="2"/>
      <c r="D470" s="2"/>
      <c r="E470" s="5"/>
      <c r="F470" s="2"/>
      <c r="G470" s="1"/>
      <c r="H470" s="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x14ac:dyDescent="0.3">
      <c r="A471" s="1"/>
      <c r="B471" s="2"/>
      <c r="C471" s="2"/>
      <c r="D471" s="2"/>
      <c r="E471" s="5"/>
      <c r="F471" s="2"/>
      <c r="G471" s="1"/>
      <c r="H471" s="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x14ac:dyDescent="0.3">
      <c r="A472" s="1"/>
      <c r="B472" s="2"/>
      <c r="C472" s="2"/>
      <c r="D472" s="2"/>
      <c r="E472" s="5"/>
      <c r="F472" s="2"/>
      <c r="G472" s="1"/>
      <c r="H472" s="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x14ac:dyDescent="0.3">
      <c r="A473" s="1"/>
      <c r="B473" s="2"/>
      <c r="C473" s="2"/>
      <c r="D473" s="2"/>
      <c r="E473" s="5"/>
      <c r="F473" s="2"/>
      <c r="G473" s="1"/>
      <c r="H473" s="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x14ac:dyDescent="0.3">
      <c r="A474" s="1"/>
      <c r="B474" s="2"/>
      <c r="C474" s="2"/>
      <c r="D474" s="2"/>
      <c r="E474" s="5"/>
      <c r="F474" s="2"/>
      <c r="G474" s="1"/>
      <c r="H474" s="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x14ac:dyDescent="0.3">
      <c r="A475" s="1"/>
      <c r="B475" s="2"/>
      <c r="C475" s="2"/>
      <c r="D475" s="2"/>
      <c r="E475" s="5"/>
      <c r="F475" s="2"/>
      <c r="G475" s="1"/>
      <c r="H475" s="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x14ac:dyDescent="0.3">
      <c r="A476" s="1"/>
      <c r="B476" s="2"/>
      <c r="C476" s="2"/>
      <c r="D476" s="2"/>
      <c r="E476" s="5"/>
      <c r="F476" s="2"/>
      <c r="G476" s="1"/>
      <c r="H476" s="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x14ac:dyDescent="0.3">
      <c r="A477" s="1"/>
      <c r="B477" s="2"/>
      <c r="C477" s="2"/>
      <c r="D477" s="2"/>
      <c r="E477" s="5"/>
      <c r="F477" s="2"/>
      <c r="G477" s="1"/>
      <c r="H477" s="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x14ac:dyDescent="0.3">
      <c r="A478" s="1"/>
      <c r="B478" s="2"/>
      <c r="C478" s="2"/>
      <c r="D478" s="2"/>
      <c r="E478" s="5"/>
      <c r="F478" s="2"/>
      <c r="G478" s="1"/>
      <c r="H478" s="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x14ac:dyDescent="0.3">
      <c r="A479" s="1"/>
      <c r="B479" s="2"/>
      <c r="C479" s="2"/>
      <c r="D479" s="2"/>
      <c r="E479" s="5"/>
      <c r="F479" s="2"/>
      <c r="G479" s="1"/>
      <c r="H479" s="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x14ac:dyDescent="0.3">
      <c r="A480" s="1"/>
      <c r="B480" s="2"/>
      <c r="C480" s="2"/>
      <c r="D480" s="2"/>
      <c r="E480" s="5"/>
      <c r="F480" s="2"/>
      <c r="G480" s="1"/>
      <c r="H480" s="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x14ac:dyDescent="0.3">
      <c r="A481" s="1"/>
      <c r="B481" s="2"/>
      <c r="C481" s="2"/>
      <c r="D481" s="2"/>
      <c r="E481" s="5"/>
      <c r="F481" s="2"/>
      <c r="G481" s="1"/>
      <c r="H481" s="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x14ac:dyDescent="0.3">
      <c r="A482" s="1"/>
      <c r="B482" s="2"/>
      <c r="C482" s="2"/>
      <c r="D482" s="2"/>
      <c r="E482" s="5"/>
      <c r="F482" s="2"/>
      <c r="G482" s="1"/>
      <c r="H482" s="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x14ac:dyDescent="0.3">
      <c r="A483" s="1"/>
      <c r="B483" s="2"/>
      <c r="C483" s="2"/>
      <c r="D483" s="2"/>
      <c r="E483" s="5"/>
      <c r="F483" s="2"/>
      <c r="G483" s="1"/>
      <c r="H483" s="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x14ac:dyDescent="0.3">
      <c r="A484" s="1"/>
      <c r="B484" s="2"/>
      <c r="C484" s="2"/>
      <c r="D484" s="2"/>
      <c r="E484" s="5"/>
      <c r="F484" s="2"/>
      <c r="G484" s="1"/>
      <c r="H484" s="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x14ac:dyDescent="0.3">
      <c r="A485" s="1"/>
      <c r="B485" s="2"/>
      <c r="C485" s="2"/>
      <c r="D485" s="2"/>
      <c r="E485" s="5"/>
      <c r="F485" s="2"/>
      <c r="G485" s="1"/>
      <c r="H485" s="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x14ac:dyDescent="0.3">
      <c r="A486" s="1"/>
      <c r="B486" s="2"/>
      <c r="C486" s="2"/>
      <c r="D486" s="2"/>
      <c r="E486" s="5"/>
      <c r="F486" s="2"/>
      <c r="G486" s="1"/>
      <c r="H486" s="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x14ac:dyDescent="0.3">
      <c r="A487" s="1"/>
      <c r="B487" s="2"/>
      <c r="C487" s="2"/>
      <c r="D487" s="2"/>
      <c r="E487" s="5"/>
      <c r="F487" s="2"/>
      <c r="G487" s="1"/>
      <c r="H487" s="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x14ac:dyDescent="0.3">
      <c r="A488" s="1"/>
      <c r="B488" s="2"/>
      <c r="C488" s="2"/>
      <c r="D488" s="2"/>
      <c r="E488" s="5"/>
      <c r="F488" s="2"/>
      <c r="G488" s="1"/>
      <c r="H488" s="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x14ac:dyDescent="0.3">
      <c r="A489" s="1"/>
      <c r="B489" s="2"/>
      <c r="C489" s="2"/>
      <c r="D489" s="2"/>
      <c r="E489" s="5"/>
      <c r="F489" s="2"/>
      <c r="G489" s="1"/>
      <c r="H489" s="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x14ac:dyDescent="0.3">
      <c r="A490" s="1"/>
      <c r="B490" s="2"/>
      <c r="C490" s="2"/>
      <c r="D490" s="2"/>
      <c r="E490" s="5"/>
      <c r="F490" s="2"/>
      <c r="G490" s="1"/>
      <c r="H490" s="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x14ac:dyDescent="0.3">
      <c r="A491" s="1"/>
      <c r="B491" s="2"/>
      <c r="C491" s="2"/>
      <c r="D491" s="2"/>
      <c r="E491" s="5"/>
      <c r="F491" s="2"/>
      <c r="G491" s="1"/>
      <c r="H491" s="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x14ac:dyDescent="0.3">
      <c r="A492" s="1"/>
      <c r="B492" s="2"/>
      <c r="C492" s="2"/>
      <c r="D492" s="2"/>
      <c r="E492" s="5"/>
      <c r="F492" s="2"/>
      <c r="G492" s="1"/>
      <c r="H492" s="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x14ac:dyDescent="0.3">
      <c r="A493" s="1"/>
      <c r="B493" s="2"/>
      <c r="C493" s="2"/>
      <c r="D493" s="2"/>
      <c r="E493" s="5"/>
      <c r="F493" s="2"/>
      <c r="G493" s="1"/>
      <c r="H493" s="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x14ac:dyDescent="0.3">
      <c r="A494" s="1"/>
      <c r="B494" s="2"/>
      <c r="C494" s="2"/>
      <c r="D494" s="2"/>
      <c r="E494" s="5"/>
      <c r="F494" s="2"/>
      <c r="G494" s="1"/>
      <c r="H494" s="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x14ac:dyDescent="0.3">
      <c r="A495" s="1"/>
      <c r="B495" s="2"/>
      <c r="C495" s="2"/>
      <c r="D495" s="2"/>
      <c r="E495" s="5"/>
      <c r="F495" s="2"/>
      <c r="G495" s="1"/>
      <c r="H495" s="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x14ac:dyDescent="0.3">
      <c r="A496" s="1"/>
      <c r="B496" s="2"/>
      <c r="C496" s="2"/>
      <c r="D496" s="2"/>
      <c r="E496" s="5"/>
      <c r="F496" s="2"/>
      <c r="G496" s="1"/>
      <c r="H496" s="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x14ac:dyDescent="0.3">
      <c r="A497" s="1"/>
      <c r="B497" s="2"/>
      <c r="C497" s="2"/>
      <c r="D497" s="2"/>
      <c r="E497" s="5"/>
      <c r="F497" s="2"/>
      <c r="G497" s="1"/>
      <c r="H497" s="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x14ac:dyDescent="0.3">
      <c r="A498" s="1"/>
      <c r="B498" s="2"/>
      <c r="C498" s="2"/>
      <c r="D498" s="2"/>
      <c r="E498" s="5"/>
      <c r="F498" s="2"/>
      <c r="G498" s="1"/>
      <c r="H498" s="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x14ac:dyDescent="0.3">
      <c r="A499" s="1"/>
      <c r="B499" s="2"/>
      <c r="C499" s="2"/>
      <c r="D499" s="2"/>
      <c r="E499" s="5"/>
      <c r="F499" s="2"/>
      <c r="G499" s="1"/>
      <c r="H499" s="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x14ac:dyDescent="0.3">
      <c r="A500" s="1"/>
      <c r="B500" s="2"/>
      <c r="C500" s="2"/>
      <c r="D500" s="2"/>
      <c r="E500" s="5"/>
      <c r="F500" s="2"/>
      <c r="G500" s="1"/>
      <c r="H500" s="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x14ac:dyDescent="0.3">
      <c r="A501" s="1"/>
      <c r="B501" s="2"/>
      <c r="C501" s="2"/>
      <c r="D501" s="2"/>
      <c r="E501" s="5"/>
      <c r="F501" s="2"/>
      <c r="G501" s="1"/>
      <c r="H501" s="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x14ac:dyDescent="0.3">
      <c r="A502" s="1"/>
      <c r="B502" s="2"/>
      <c r="C502" s="2"/>
      <c r="D502" s="2"/>
      <c r="E502" s="5"/>
      <c r="F502" s="2"/>
      <c r="G502" s="1"/>
      <c r="H502" s="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x14ac:dyDescent="0.3">
      <c r="A503" s="1"/>
      <c r="B503" s="2"/>
      <c r="C503" s="2"/>
      <c r="D503" s="2"/>
      <c r="E503" s="5"/>
      <c r="F503" s="2"/>
      <c r="G503" s="1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x14ac:dyDescent="0.3">
      <c r="A504" s="1"/>
      <c r="B504" s="2"/>
      <c r="C504" s="2"/>
      <c r="D504" s="2"/>
      <c r="E504" s="5"/>
      <c r="F504" s="2"/>
      <c r="G504" s="1"/>
      <c r="H504" s="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x14ac:dyDescent="0.3">
      <c r="A505" s="1"/>
      <c r="B505" s="2"/>
      <c r="C505" s="2"/>
      <c r="D505" s="2"/>
      <c r="E505" s="5"/>
      <c r="F505" s="2"/>
      <c r="G505" s="1"/>
      <c r="H505" s="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x14ac:dyDescent="0.3">
      <c r="A506" s="1"/>
      <c r="B506" s="2"/>
      <c r="C506" s="2"/>
      <c r="D506" s="2"/>
      <c r="E506" s="5"/>
      <c r="F506" s="2"/>
      <c r="G506" s="1"/>
      <c r="H506" s="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x14ac:dyDescent="0.3">
      <c r="A507" s="1"/>
      <c r="B507" s="2"/>
      <c r="C507" s="2"/>
      <c r="D507" s="2"/>
      <c r="E507" s="5"/>
      <c r="F507" s="2"/>
      <c r="G507" s="1"/>
      <c r="H507" s="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x14ac:dyDescent="0.3">
      <c r="A508" s="1"/>
      <c r="B508" s="2"/>
      <c r="C508" s="2"/>
      <c r="D508" s="2"/>
      <c r="E508" s="5"/>
      <c r="F508" s="2"/>
      <c r="G508" s="1"/>
      <c r="H508" s="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x14ac:dyDescent="0.3">
      <c r="A509" s="1"/>
      <c r="B509" s="2"/>
      <c r="C509" s="2"/>
      <c r="D509" s="2"/>
      <c r="E509" s="5"/>
      <c r="F509" s="2"/>
      <c r="G509" s="1"/>
      <c r="H509" s="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x14ac:dyDescent="0.3">
      <c r="A510" s="1"/>
      <c r="B510" s="2"/>
      <c r="C510" s="2"/>
      <c r="D510" s="2"/>
      <c r="E510" s="5"/>
      <c r="F510" s="2"/>
      <c r="G510" s="1"/>
      <c r="H510" s="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x14ac:dyDescent="0.3">
      <c r="A511" s="1"/>
      <c r="B511" s="2"/>
      <c r="C511" s="2"/>
      <c r="D511" s="2"/>
      <c r="E511" s="5"/>
      <c r="F511" s="2"/>
      <c r="G511" s="1"/>
      <c r="H511" s="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x14ac:dyDescent="0.3">
      <c r="A512" s="1"/>
      <c r="B512" s="2"/>
      <c r="C512" s="2"/>
      <c r="D512" s="2"/>
      <c r="E512" s="5"/>
      <c r="F512" s="2"/>
      <c r="G512" s="1"/>
      <c r="H512" s="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x14ac:dyDescent="0.3">
      <c r="A513" s="1"/>
      <c r="B513" s="2"/>
      <c r="C513" s="2"/>
      <c r="D513" s="2"/>
      <c r="E513" s="5"/>
      <c r="F513" s="2"/>
      <c r="G513" s="1"/>
      <c r="H513" s="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x14ac:dyDescent="0.3">
      <c r="A514" s="1"/>
      <c r="B514" s="2"/>
      <c r="C514" s="2"/>
      <c r="D514" s="2"/>
      <c r="E514" s="5"/>
      <c r="F514" s="2"/>
      <c r="G514" s="1"/>
      <c r="H514" s="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x14ac:dyDescent="0.3">
      <c r="A515" s="1"/>
      <c r="B515" s="2"/>
      <c r="C515" s="2"/>
      <c r="D515" s="2"/>
      <c r="E515" s="5"/>
      <c r="F515" s="2"/>
      <c r="G515" s="1"/>
      <c r="H515" s="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x14ac:dyDescent="0.3">
      <c r="A516" s="1"/>
      <c r="B516" s="2"/>
      <c r="C516" s="2"/>
      <c r="D516" s="2"/>
      <c r="E516" s="5"/>
      <c r="F516" s="2"/>
      <c r="G516" s="1"/>
      <c r="H516" s="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x14ac:dyDescent="0.3">
      <c r="A517" s="1"/>
      <c r="B517" s="2"/>
      <c r="C517" s="2"/>
      <c r="D517" s="2"/>
      <c r="E517" s="5"/>
      <c r="F517" s="2"/>
      <c r="G517" s="1"/>
      <c r="H517" s="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x14ac:dyDescent="0.3">
      <c r="A518" s="1"/>
      <c r="B518" s="2"/>
      <c r="C518" s="2"/>
      <c r="D518" s="2"/>
      <c r="E518" s="5"/>
      <c r="F518" s="2"/>
      <c r="G518" s="1"/>
      <c r="H518" s="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x14ac:dyDescent="0.3">
      <c r="A519" s="1"/>
      <c r="B519" s="2"/>
      <c r="C519" s="2"/>
      <c r="D519" s="2"/>
      <c r="E519" s="5"/>
      <c r="F519" s="2"/>
      <c r="G519" s="1"/>
      <c r="H519" s="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x14ac:dyDescent="0.3">
      <c r="A520" s="1"/>
      <c r="B520" s="2"/>
      <c r="C520" s="2"/>
      <c r="D520" s="2"/>
      <c r="E520" s="5"/>
      <c r="F520" s="2"/>
      <c r="G520" s="1"/>
      <c r="H520" s="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x14ac:dyDescent="0.3">
      <c r="A521" s="1"/>
      <c r="B521" s="2"/>
      <c r="C521" s="2"/>
      <c r="D521" s="2"/>
      <c r="E521" s="5"/>
      <c r="F521" s="2"/>
      <c r="G521" s="1"/>
      <c r="H521" s="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x14ac:dyDescent="0.3">
      <c r="A522" s="1"/>
      <c r="B522" s="2"/>
      <c r="C522" s="2"/>
      <c r="D522" s="2"/>
      <c r="E522" s="5"/>
      <c r="F522" s="2"/>
      <c r="G522" s="1"/>
      <c r="H522" s="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x14ac:dyDescent="0.3">
      <c r="A523" s="1"/>
      <c r="B523" s="2"/>
      <c r="C523" s="2"/>
      <c r="D523" s="2"/>
      <c r="E523" s="5"/>
      <c r="F523" s="2"/>
      <c r="G523" s="1"/>
      <c r="H523" s="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x14ac:dyDescent="0.3">
      <c r="A524" s="1"/>
      <c r="B524" s="2"/>
      <c r="C524" s="2"/>
      <c r="D524" s="2"/>
      <c r="E524" s="5"/>
      <c r="F524" s="2"/>
      <c r="G524" s="1"/>
      <c r="H524" s="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x14ac:dyDescent="0.3">
      <c r="A525" s="1"/>
      <c r="B525" s="2"/>
      <c r="C525" s="2"/>
      <c r="D525" s="2"/>
      <c r="E525" s="5"/>
      <c r="F525" s="2"/>
      <c r="G525" s="1"/>
      <c r="H525" s="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x14ac:dyDescent="0.3">
      <c r="A526" s="1"/>
      <c r="B526" s="2"/>
      <c r="C526" s="2"/>
      <c r="D526" s="2"/>
      <c r="E526" s="5"/>
      <c r="F526" s="2"/>
      <c r="G526" s="1"/>
      <c r="H526" s="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x14ac:dyDescent="0.3">
      <c r="A527" s="1"/>
      <c r="B527" s="2"/>
      <c r="C527" s="2"/>
      <c r="D527" s="2"/>
      <c r="E527" s="5"/>
      <c r="F527" s="2"/>
      <c r="G527" s="1"/>
      <c r="H527" s="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x14ac:dyDescent="0.3">
      <c r="A528" s="1"/>
      <c r="B528" s="2"/>
      <c r="C528" s="2"/>
      <c r="D528" s="2"/>
      <c r="E528" s="5"/>
      <c r="F528" s="2"/>
      <c r="G528" s="1"/>
      <c r="H528" s="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x14ac:dyDescent="0.3">
      <c r="A529" s="1"/>
      <c r="B529" s="2"/>
      <c r="C529" s="2"/>
      <c r="D529" s="2"/>
      <c r="E529" s="5"/>
      <c r="F529" s="2"/>
      <c r="G529" s="1"/>
      <c r="H529" s="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x14ac:dyDescent="0.3">
      <c r="A530" s="1"/>
      <c r="B530" s="2"/>
      <c r="C530" s="2"/>
      <c r="D530" s="2"/>
      <c r="E530" s="5"/>
      <c r="F530" s="2"/>
      <c r="G530" s="1"/>
      <c r="H530" s="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x14ac:dyDescent="0.3">
      <c r="A531" s="1"/>
      <c r="B531" s="2"/>
      <c r="C531" s="2"/>
      <c r="D531" s="2"/>
      <c r="E531" s="5"/>
      <c r="F531" s="2"/>
      <c r="G531" s="1"/>
      <c r="H531" s="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x14ac:dyDescent="0.3">
      <c r="A532" s="1"/>
      <c r="B532" s="2"/>
      <c r="C532" s="2"/>
      <c r="D532" s="2"/>
      <c r="E532" s="5"/>
      <c r="F532" s="2"/>
      <c r="G532" s="1"/>
      <c r="H532" s="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x14ac:dyDescent="0.3">
      <c r="A533" s="1"/>
      <c r="B533" s="2"/>
      <c r="C533" s="2"/>
      <c r="D533" s="2"/>
      <c r="E533" s="5"/>
      <c r="F533" s="2"/>
      <c r="G533" s="1"/>
      <c r="H533" s="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x14ac:dyDescent="0.3">
      <c r="A534" s="1"/>
      <c r="B534" s="2"/>
      <c r="C534" s="2"/>
      <c r="D534" s="2"/>
      <c r="E534" s="5"/>
      <c r="F534" s="2"/>
      <c r="G534" s="1"/>
      <c r="H534" s="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x14ac:dyDescent="0.3">
      <c r="A535" s="1"/>
      <c r="B535" s="2"/>
      <c r="C535" s="2"/>
      <c r="D535" s="2"/>
      <c r="E535" s="5"/>
      <c r="F535" s="2"/>
      <c r="G535" s="1"/>
      <c r="H535" s="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x14ac:dyDescent="0.3">
      <c r="A536" s="1"/>
      <c r="B536" s="2"/>
      <c r="C536" s="2"/>
      <c r="D536" s="2"/>
      <c r="E536" s="5"/>
      <c r="F536" s="2"/>
      <c r="G536" s="1"/>
      <c r="H536" s="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x14ac:dyDescent="0.3">
      <c r="A537" s="1"/>
      <c r="B537" s="2"/>
      <c r="C537" s="2"/>
      <c r="D537" s="2"/>
      <c r="E537" s="5"/>
      <c r="F537" s="2"/>
      <c r="G537" s="1"/>
      <c r="H537" s="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x14ac:dyDescent="0.3">
      <c r="A538" s="1"/>
      <c r="B538" s="2"/>
      <c r="C538" s="2"/>
      <c r="D538" s="2"/>
      <c r="E538" s="5"/>
      <c r="F538" s="2"/>
      <c r="G538" s="1"/>
      <c r="H538" s="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x14ac:dyDescent="0.3">
      <c r="A539" s="1"/>
      <c r="B539" s="2"/>
      <c r="C539" s="2"/>
      <c r="D539" s="2"/>
      <c r="E539" s="5"/>
      <c r="F539" s="2"/>
      <c r="G539" s="1"/>
      <c r="H539" s="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x14ac:dyDescent="0.3">
      <c r="A540" s="1"/>
      <c r="B540" s="2"/>
      <c r="C540" s="2"/>
      <c r="D540" s="2"/>
      <c r="E540" s="5"/>
      <c r="F540" s="2"/>
      <c r="G540" s="1"/>
      <c r="H540" s="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x14ac:dyDescent="0.3">
      <c r="A541" s="1"/>
      <c r="B541" s="2"/>
      <c r="C541" s="2"/>
      <c r="D541" s="2"/>
      <c r="E541" s="5"/>
      <c r="F541" s="2"/>
      <c r="G541" s="1"/>
      <c r="H541" s="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x14ac:dyDescent="0.3">
      <c r="A542" s="1"/>
      <c r="B542" s="2"/>
      <c r="C542" s="2"/>
      <c r="D542" s="2"/>
      <c r="E542" s="5"/>
      <c r="F542" s="2"/>
      <c r="G542" s="1"/>
      <c r="H542" s="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x14ac:dyDescent="0.3">
      <c r="A543" s="1"/>
      <c r="B543" s="2"/>
      <c r="C543" s="2"/>
      <c r="D543" s="2"/>
      <c r="E543" s="5"/>
      <c r="F543" s="2"/>
      <c r="G543" s="1"/>
      <c r="H543" s="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x14ac:dyDescent="0.3">
      <c r="A544" s="1"/>
      <c r="B544" s="2"/>
      <c r="C544" s="2"/>
      <c r="D544" s="2"/>
      <c r="E544" s="5"/>
      <c r="F544" s="2"/>
      <c r="G544" s="1"/>
      <c r="H544" s="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x14ac:dyDescent="0.3">
      <c r="A545" s="1"/>
      <c r="B545" s="2"/>
      <c r="C545" s="2"/>
      <c r="D545" s="2"/>
      <c r="E545" s="5"/>
      <c r="F545" s="2"/>
      <c r="G545" s="1"/>
      <c r="H545" s="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x14ac:dyDescent="0.3">
      <c r="A546" s="1"/>
      <c r="B546" s="2"/>
      <c r="C546" s="2"/>
      <c r="D546" s="2"/>
      <c r="E546" s="5"/>
      <c r="F546" s="2"/>
      <c r="G546" s="1"/>
      <c r="H546" s="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x14ac:dyDescent="0.3">
      <c r="A547" s="1"/>
      <c r="B547" s="2"/>
      <c r="C547" s="2"/>
      <c r="D547" s="2"/>
      <c r="E547" s="5"/>
      <c r="F547" s="2"/>
      <c r="G547" s="1"/>
      <c r="H547" s="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x14ac:dyDescent="0.3">
      <c r="A548" s="1"/>
      <c r="B548" s="2"/>
      <c r="C548" s="2"/>
      <c r="D548" s="2"/>
      <c r="E548" s="5"/>
      <c r="F548" s="2"/>
      <c r="G548" s="1"/>
      <c r="H548" s="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x14ac:dyDescent="0.3">
      <c r="A549" s="1"/>
      <c r="B549" s="2"/>
      <c r="C549" s="2"/>
      <c r="D549" s="2"/>
      <c r="E549" s="5"/>
      <c r="F549" s="2"/>
      <c r="G549" s="1"/>
      <c r="H549" s="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x14ac:dyDescent="0.3">
      <c r="A550" s="1"/>
      <c r="B550" s="2"/>
      <c r="C550" s="2"/>
      <c r="D550" s="2"/>
      <c r="E550" s="5"/>
      <c r="F550" s="2"/>
      <c r="G550" s="1"/>
      <c r="H550" s="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x14ac:dyDescent="0.3">
      <c r="A551" s="1"/>
      <c r="B551" s="2"/>
      <c r="C551" s="2"/>
      <c r="D551" s="2"/>
      <c r="E551" s="5"/>
      <c r="F551" s="2"/>
      <c r="G551" s="1"/>
      <c r="H551" s="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x14ac:dyDescent="0.3">
      <c r="A552" s="1"/>
      <c r="B552" s="2"/>
      <c r="C552" s="2"/>
      <c r="D552" s="2"/>
      <c r="E552" s="5"/>
      <c r="F552" s="2"/>
      <c r="G552" s="1"/>
      <c r="H552" s="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x14ac:dyDescent="0.3">
      <c r="A553" s="1"/>
      <c r="B553" s="2"/>
      <c r="C553" s="2"/>
      <c r="D553" s="2"/>
      <c r="E553" s="5"/>
      <c r="F553" s="2"/>
      <c r="G553" s="1"/>
      <c r="H553" s="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x14ac:dyDescent="0.3">
      <c r="A554" s="1"/>
      <c r="B554" s="2"/>
      <c r="C554" s="2"/>
      <c r="D554" s="2"/>
      <c r="E554" s="5"/>
      <c r="F554" s="2"/>
      <c r="G554" s="1"/>
      <c r="H554" s="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x14ac:dyDescent="0.3">
      <c r="A555" s="1"/>
      <c r="B555" s="2"/>
      <c r="C555" s="2"/>
      <c r="D555" s="2"/>
      <c r="E555" s="5"/>
      <c r="F555" s="2"/>
      <c r="G555" s="1"/>
      <c r="H555" s="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x14ac:dyDescent="0.3">
      <c r="A556" s="1"/>
      <c r="B556" s="2"/>
      <c r="C556" s="2"/>
      <c r="D556" s="2"/>
      <c r="E556" s="5"/>
      <c r="F556" s="2"/>
      <c r="G556" s="1"/>
      <c r="H556" s="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x14ac:dyDescent="0.3">
      <c r="A557" s="1"/>
      <c r="B557" s="2"/>
      <c r="C557" s="2"/>
      <c r="D557" s="2"/>
      <c r="E557" s="5"/>
      <c r="F557" s="2"/>
      <c r="G557" s="1"/>
      <c r="H557" s="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x14ac:dyDescent="0.3">
      <c r="A558" s="1"/>
      <c r="B558" s="2"/>
      <c r="C558" s="2"/>
      <c r="D558" s="2"/>
      <c r="E558" s="5"/>
      <c r="F558" s="2"/>
      <c r="G558" s="1"/>
      <c r="H558" s="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x14ac:dyDescent="0.3">
      <c r="A559" s="1"/>
      <c r="B559" s="2"/>
      <c r="C559" s="2"/>
      <c r="D559" s="2"/>
      <c r="E559" s="5"/>
      <c r="F559" s="2"/>
      <c r="G559" s="1"/>
      <c r="H559" s="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x14ac:dyDescent="0.3">
      <c r="A560" s="1"/>
      <c r="B560" s="2"/>
      <c r="C560" s="2"/>
      <c r="D560" s="2"/>
      <c r="E560" s="5"/>
      <c r="F560" s="2"/>
      <c r="G560" s="1"/>
      <c r="H560" s="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x14ac:dyDescent="0.3">
      <c r="A561" s="1"/>
      <c r="B561" s="2"/>
      <c r="C561" s="2"/>
      <c r="D561" s="2"/>
      <c r="E561" s="5"/>
      <c r="F561" s="2"/>
      <c r="G561" s="1"/>
      <c r="H561" s="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x14ac:dyDescent="0.3">
      <c r="A562" s="1"/>
      <c r="B562" s="2"/>
      <c r="C562" s="2"/>
      <c r="D562" s="2"/>
      <c r="E562" s="5"/>
      <c r="F562" s="2"/>
      <c r="G562" s="1"/>
      <c r="H562" s="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x14ac:dyDescent="0.3">
      <c r="A563" s="1"/>
      <c r="B563" s="2"/>
      <c r="C563" s="2"/>
      <c r="D563" s="2"/>
      <c r="E563" s="5"/>
      <c r="F563" s="2"/>
      <c r="G563" s="1"/>
      <c r="H563" s="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x14ac:dyDescent="0.3">
      <c r="A564" s="1"/>
      <c r="B564" s="2"/>
      <c r="C564" s="2"/>
      <c r="D564" s="2"/>
      <c r="E564" s="5"/>
      <c r="F564" s="2"/>
      <c r="G564" s="1"/>
      <c r="H564" s="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x14ac:dyDescent="0.3">
      <c r="A565" s="1"/>
      <c r="B565" s="2"/>
      <c r="C565" s="2"/>
      <c r="D565" s="2"/>
      <c r="E565" s="5"/>
      <c r="F565" s="2"/>
      <c r="G565" s="1"/>
      <c r="H565" s="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x14ac:dyDescent="0.3">
      <c r="A566" s="1"/>
      <c r="B566" s="2"/>
      <c r="C566" s="2"/>
      <c r="D566" s="2"/>
      <c r="E566" s="5"/>
      <c r="F566" s="2"/>
      <c r="G566" s="1"/>
      <c r="H566" s="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x14ac:dyDescent="0.3">
      <c r="A567" s="1"/>
      <c r="B567" s="2"/>
      <c r="C567" s="2"/>
      <c r="D567" s="2"/>
      <c r="E567" s="5"/>
      <c r="F567" s="2"/>
      <c r="G567" s="1"/>
      <c r="H567" s="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x14ac:dyDescent="0.3">
      <c r="A568" s="1"/>
      <c r="B568" s="2"/>
      <c r="C568" s="2"/>
      <c r="D568" s="2"/>
      <c r="E568" s="5"/>
      <c r="F568" s="2"/>
      <c r="G568" s="1"/>
      <c r="H568" s="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x14ac:dyDescent="0.3">
      <c r="A569" s="1"/>
      <c r="B569" s="2"/>
      <c r="C569" s="2"/>
      <c r="D569" s="2"/>
      <c r="E569" s="5"/>
      <c r="F569" s="2"/>
      <c r="G569" s="1"/>
      <c r="H569" s="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x14ac:dyDescent="0.3">
      <c r="A570" s="1"/>
      <c r="B570" s="2"/>
      <c r="C570" s="2"/>
      <c r="D570" s="2"/>
      <c r="E570" s="5"/>
      <c r="F570" s="2"/>
      <c r="G570" s="1"/>
      <c r="H570" s="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x14ac:dyDescent="0.3">
      <c r="A571" s="1"/>
      <c r="B571" s="2"/>
      <c r="C571" s="2"/>
      <c r="D571" s="2"/>
      <c r="E571" s="5"/>
      <c r="F571" s="2"/>
      <c r="G571" s="1"/>
      <c r="H571" s="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x14ac:dyDescent="0.3">
      <c r="A572" s="1"/>
      <c r="B572" s="2"/>
      <c r="C572" s="2"/>
      <c r="D572" s="2"/>
      <c r="E572" s="5"/>
      <c r="F572" s="2"/>
      <c r="G572" s="1"/>
      <c r="H572" s="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x14ac:dyDescent="0.3">
      <c r="A573" s="1"/>
      <c r="B573" s="2"/>
      <c r="C573" s="2"/>
      <c r="D573" s="2"/>
      <c r="E573" s="5"/>
      <c r="F573" s="2"/>
      <c r="G573" s="1"/>
      <c r="H573" s="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x14ac:dyDescent="0.3">
      <c r="A574" s="1"/>
      <c r="B574" s="2"/>
      <c r="C574" s="2"/>
      <c r="D574" s="2"/>
      <c r="E574" s="5"/>
      <c r="F574" s="2"/>
      <c r="G574" s="1"/>
      <c r="H574" s="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x14ac:dyDescent="0.3">
      <c r="A575" s="1"/>
      <c r="B575" s="2"/>
      <c r="C575" s="2"/>
      <c r="D575" s="2"/>
      <c r="E575" s="5"/>
      <c r="F575" s="2"/>
      <c r="G575" s="1"/>
      <c r="H575" s="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x14ac:dyDescent="0.3">
      <c r="A576" s="1"/>
      <c r="B576" s="2"/>
      <c r="C576" s="2"/>
      <c r="D576" s="2"/>
      <c r="E576" s="5"/>
      <c r="F576" s="2"/>
      <c r="G576" s="1"/>
      <c r="H576" s="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x14ac:dyDescent="0.3">
      <c r="A577" s="1"/>
      <c r="B577" s="2"/>
      <c r="C577" s="2"/>
      <c r="D577" s="2"/>
      <c r="E577" s="5"/>
      <c r="F577" s="2"/>
      <c r="G577" s="1"/>
      <c r="H577" s="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x14ac:dyDescent="0.3">
      <c r="A578" s="1"/>
      <c r="B578" s="2"/>
      <c r="C578" s="2"/>
      <c r="D578" s="2"/>
      <c r="E578" s="5"/>
      <c r="F578" s="2"/>
      <c r="G578" s="1"/>
      <c r="H578" s="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x14ac:dyDescent="0.3">
      <c r="A579" s="1"/>
      <c r="B579" s="2"/>
      <c r="C579" s="2"/>
      <c r="D579" s="2"/>
      <c r="E579" s="5"/>
      <c r="F579" s="2"/>
      <c r="G579" s="1"/>
      <c r="H579" s="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x14ac:dyDescent="0.3">
      <c r="A580" s="1"/>
      <c r="B580" s="2"/>
      <c r="C580" s="2"/>
      <c r="D580" s="2"/>
      <c r="E580" s="5"/>
      <c r="F580" s="2"/>
      <c r="G580" s="1"/>
      <c r="H580" s="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x14ac:dyDescent="0.3">
      <c r="A581" s="1"/>
      <c r="B581" s="2"/>
      <c r="C581" s="2"/>
      <c r="D581" s="2"/>
      <c r="E581" s="5"/>
      <c r="F581" s="2"/>
      <c r="G581" s="1"/>
      <c r="H581" s="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x14ac:dyDescent="0.3">
      <c r="A582" s="1"/>
      <c r="B582" s="2"/>
      <c r="C582" s="2"/>
      <c r="D582" s="2"/>
      <c r="E582" s="5"/>
      <c r="F582" s="2"/>
      <c r="G582" s="1"/>
      <c r="H582" s="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x14ac:dyDescent="0.3">
      <c r="A583" s="1"/>
      <c r="B583" s="2"/>
      <c r="C583" s="2"/>
      <c r="D583" s="2"/>
      <c r="E583" s="5"/>
      <c r="F583" s="2"/>
      <c r="G583" s="1"/>
      <c r="H583" s="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x14ac:dyDescent="0.3">
      <c r="A584" s="1"/>
      <c r="B584" s="2"/>
      <c r="C584" s="2"/>
      <c r="D584" s="2"/>
      <c r="E584" s="5"/>
      <c r="F584" s="2"/>
      <c r="G584" s="1"/>
      <c r="H584" s="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x14ac:dyDescent="0.3">
      <c r="A585" s="1"/>
      <c r="B585" s="2"/>
      <c r="C585" s="2"/>
      <c r="D585" s="2"/>
      <c r="E585" s="5"/>
      <c r="F585" s="2"/>
      <c r="G585" s="1"/>
      <c r="H585" s="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x14ac:dyDescent="0.3">
      <c r="A586" s="1"/>
      <c r="B586" s="2"/>
      <c r="C586" s="2"/>
      <c r="D586" s="2"/>
      <c r="E586" s="5"/>
      <c r="F586" s="2"/>
      <c r="G586" s="1"/>
      <c r="H586" s="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x14ac:dyDescent="0.3">
      <c r="A587" s="1"/>
      <c r="B587" s="2"/>
      <c r="C587" s="2"/>
      <c r="D587" s="2"/>
      <c r="E587" s="5"/>
      <c r="F587" s="2"/>
      <c r="G587" s="1"/>
      <c r="H587" s="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x14ac:dyDescent="0.3">
      <c r="A588" s="1"/>
      <c r="B588" s="2"/>
      <c r="C588" s="2"/>
      <c r="D588" s="2"/>
      <c r="E588" s="5"/>
      <c r="F588" s="2"/>
      <c r="G588" s="1"/>
      <c r="H588" s="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x14ac:dyDescent="0.3">
      <c r="A589" s="1"/>
      <c r="B589" s="2"/>
      <c r="C589" s="2"/>
      <c r="D589" s="2"/>
      <c r="E589" s="5"/>
      <c r="F589" s="2"/>
      <c r="G589" s="1"/>
      <c r="H589" s="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x14ac:dyDescent="0.3">
      <c r="A590" s="1"/>
      <c r="B590" s="2"/>
      <c r="C590" s="2"/>
      <c r="D590" s="2"/>
      <c r="E590" s="5"/>
      <c r="F590" s="2"/>
      <c r="G590" s="1"/>
      <c r="H590" s="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x14ac:dyDescent="0.3">
      <c r="A591" s="1"/>
      <c r="B591" s="2"/>
      <c r="C591" s="2"/>
      <c r="D591" s="2"/>
      <c r="E591" s="5"/>
      <c r="F591" s="2"/>
      <c r="G591" s="1"/>
      <c r="H591" s="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x14ac:dyDescent="0.3">
      <c r="A592" s="1"/>
      <c r="B592" s="2"/>
      <c r="C592" s="2"/>
      <c r="D592" s="2"/>
      <c r="E592" s="5"/>
      <c r="F592" s="2"/>
      <c r="G592" s="1"/>
      <c r="H592" s="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x14ac:dyDescent="0.3">
      <c r="A593" s="1"/>
      <c r="B593" s="2"/>
      <c r="C593" s="2"/>
      <c r="D593" s="2"/>
      <c r="E593" s="5"/>
      <c r="F593" s="2"/>
      <c r="G593" s="1"/>
      <c r="H593" s="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x14ac:dyDescent="0.3">
      <c r="A594" s="1"/>
      <c r="B594" s="2"/>
      <c r="C594" s="2"/>
      <c r="D594" s="2"/>
      <c r="E594" s="5"/>
      <c r="F594" s="2"/>
      <c r="G594" s="1"/>
      <c r="H594" s="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x14ac:dyDescent="0.3">
      <c r="A595" s="1"/>
      <c r="B595" s="2"/>
      <c r="C595" s="2"/>
      <c r="D595" s="2"/>
      <c r="E595" s="5"/>
      <c r="F595" s="2"/>
      <c r="G595" s="1"/>
      <c r="H595" s="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x14ac:dyDescent="0.3">
      <c r="A596" s="1"/>
      <c r="B596" s="2"/>
      <c r="C596" s="2"/>
      <c r="D596" s="2"/>
      <c r="E596" s="5"/>
      <c r="F596" s="2"/>
      <c r="G596" s="1"/>
      <c r="H596" s="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x14ac:dyDescent="0.3">
      <c r="A597" s="1"/>
      <c r="B597" s="2"/>
      <c r="C597" s="2"/>
      <c r="D597" s="2"/>
      <c r="E597" s="5"/>
      <c r="F597" s="2"/>
      <c r="G597" s="1"/>
      <c r="H597" s="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x14ac:dyDescent="0.3">
      <c r="A598" s="1"/>
      <c r="B598" s="2"/>
      <c r="C598" s="2"/>
      <c r="D598" s="2"/>
      <c r="E598" s="5"/>
      <c r="F598" s="2"/>
      <c r="G598" s="1"/>
      <c r="H598" s="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x14ac:dyDescent="0.3">
      <c r="A599" s="1"/>
      <c r="B599" s="2"/>
      <c r="C599" s="2"/>
      <c r="D599" s="2"/>
      <c r="E599" s="5"/>
      <c r="F599" s="2"/>
      <c r="G599" s="1"/>
      <c r="H599" s="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x14ac:dyDescent="0.3">
      <c r="A600" s="1"/>
      <c r="B600" s="2"/>
      <c r="C600" s="2"/>
      <c r="D600" s="2"/>
      <c r="E600" s="5"/>
      <c r="F600" s="2"/>
      <c r="G600" s="1"/>
      <c r="H600" s="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x14ac:dyDescent="0.3">
      <c r="A601" s="1"/>
      <c r="B601" s="2"/>
      <c r="C601" s="2"/>
      <c r="D601" s="2"/>
      <c r="E601" s="5"/>
      <c r="F601" s="2"/>
      <c r="G601" s="1"/>
      <c r="H601" s="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x14ac:dyDescent="0.3">
      <c r="A602" s="1"/>
      <c r="B602" s="2"/>
      <c r="C602" s="2"/>
      <c r="D602" s="2"/>
      <c r="E602" s="5"/>
      <c r="F602" s="2"/>
      <c r="G602" s="1"/>
      <c r="H602" s="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x14ac:dyDescent="0.3">
      <c r="A603" s="1"/>
      <c r="B603" s="2"/>
      <c r="C603" s="2"/>
      <c r="D603" s="2"/>
      <c r="E603" s="5"/>
      <c r="F603" s="2"/>
      <c r="G603" s="1"/>
      <c r="H603" s="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x14ac:dyDescent="0.3">
      <c r="A604" s="1"/>
      <c r="B604" s="2"/>
      <c r="C604" s="2"/>
      <c r="D604" s="2"/>
      <c r="E604" s="5"/>
      <c r="F604" s="2"/>
      <c r="G604" s="1"/>
      <c r="H604" s="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x14ac:dyDescent="0.3">
      <c r="A605" s="1"/>
      <c r="B605" s="2"/>
      <c r="C605" s="2"/>
      <c r="D605" s="2"/>
      <c r="E605" s="5"/>
      <c r="F605" s="2"/>
      <c r="G605" s="1"/>
      <c r="H605" s="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x14ac:dyDescent="0.3">
      <c r="A606" s="1"/>
      <c r="B606" s="2"/>
      <c r="C606" s="2"/>
      <c r="D606" s="2"/>
      <c r="E606" s="5"/>
      <c r="F606" s="2"/>
      <c r="G606" s="1"/>
      <c r="H606" s="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x14ac:dyDescent="0.3">
      <c r="A607" s="1"/>
      <c r="B607" s="2"/>
      <c r="C607" s="2"/>
      <c r="D607" s="2"/>
      <c r="E607" s="5"/>
      <c r="F607" s="2"/>
      <c r="G607" s="1"/>
      <c r="H607" s="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x14ac:dyDescent="0.3">
      <c r="A608" s="1"/>
      <c r="B608" s="2"/>
      <c r="C608" s="2"/>
      <c r="D608" s="2"/>
      <c r="E608" s="5"/>
      <c r="F608" s="2"/>
      <c r="G608" s="1"/>
      <c r="H608" s="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x14ac:dyDescent="0.3">
      <c r="A609" s="1"/>
      <c r="B609" s="2"/>
      <c r="C609" s="2"/>
      <c r="D609" s="2"/>
      <c r="E609" s="5"/>
      <c r="F609" s="2"/>
      <c r="G609" s="1"/>
      <c r="H609" s="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x14ac:dyDescent="0.3">
      <c r="A610" s="1"/>
      <c r="B610" s="2"/>
      <c r="C610" s="2"/>
      <c r="D610" s="2"/>
      <c r="E610" s="5"/>
      <c r="F610" s="2"/>
      <c r="G610" s="1"/>
      <c r="H610" s="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x14ac:dyDescent="0.3">
      <c r="A611" s="1"/>
      <c r="B611" s="2"/>
      <c r="C611" s="2"/>
      <c r="D611" s="2"/>
      <c r="E611" s="5"/>
      <c r="F611" s="2"/>
      <c r="G611" s="1"/>
      <c r="H611" s="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x14ac:dyDescent="0.3">
      <c r="A612" s="1"/>
      <c r="B612" s="2"/>
      <c r="C612" s="2"/>
      <c r="D612" s="2"/>
      <c r="E612" s="5"/>
      <c r="F612" s="2"/>
      <c r="G612" s="1"/>
      <c r="H612" s="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x14ac:dyDescent="0.3">
      <c r="A613" s="1"/>
      <c r="B613" s="2"/>
      <c r="C613" s="2"/>
      <c r="D613" s="2"/>
      <c r="E613" s="5"/>
      <c r="F613" s="2"/>
      <c r="G613" s="1"/>
      <c r="H613" s="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x14ac:dyDescent="0.3">
      <c r="A614" s="1"/>
      <c r="B614" s="2"/>
      <c r="C614" s="2"/>
      <c r="D614" s="2"/>
      <c r="E614" s="5"/>
      <c r="F614" s="2"/>
      <c r="G614" s="1"/>
      <c r="H614" s="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x14ac:dyDescent="0.3">
      <c r="A615" s="1"/>
      <c r="B615" s="2"/>
      <c r="C615" s="2"/>
      <c r="D615" s="2"/>
      <c r="E615" s="5"/>
      <c r="F615" s="2"/>
      <c r="G615" s="1"/>
      <c r="H615" s="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x14ac:dyDescent="0.3">
      <c r="A616" s="1"/>
      <c r="B616" s="2"/>
      <c r="C616" s="2"/>
      <c r="D616" s="2"/>
      <c r="E616" s="5"/>
      <c r="F616" s="2"/>
      <c r="G616" s="1"/>
      <c r="H616" s="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x14ac:dyDescent="0.3">
      <c r="A617" s="1"/>
      <c r="B617" s="2"/>
      <c r="C617" s="2"/>
      <c r="D617" s="2"/>
      <c r="E617" s="5"/>
      <c r="F617" s="2"/>
      <c r="G617" s="1"/>
      <c r="H617" s="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x14ac:dyDescent="0.3">
      <c r="A618" s="1"/>
      <c r="B618" s="2"/>
      <c r="C618" s="2"/>
      <c r="D618" s="2"/>
      <c r="E618" s="5"/>
      <c r="F618" s="2"/>
      <c r="G618" s="1"/>
      <c r="H618" s="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x14ac:dyDescent="0.3">
      <c r="A619" s="1"/>
      <c r="B619" s="2"/>
      <c r="C619" s="2"/>
      <c r="D619" s="2"/>
      <c r="E619" s="5"/>
      <c r="F619" s="2"/>
      <c r="G619" s="1"/>
      <c r="H619" s="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x14ac:dyDescent="0.3">
      <c r="A620" s="1"/>
      <c r="B620" s="2"/>
      <c r="C620" s="2"/>
      <c r="D620" s="2"/>
      <c r="E620" s="5"/>
      <c r="F620" s="2"/>
      <c r="G620" s="1"/>
      <c r="H620" s="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x14ac:dyDescent="0.3">
      <c r="A621" s="1"/>
      <c r="B621" s="2"/>
      <c r="C621" s="2"/>
      <c r="D621" s="2"/>
      <c r="E621" s="5"/>
      <c r="F621" s="2"/>
      <c r="G621" s="1"/>
      <c r="H621" s="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x14ac:dyDescent="0.3">
      <c r="A622" s="1"/>
      <c r="B622" s="2"/>
      <c r="C622" s="2"/>
      <c r="D622" s="2"/>
      <c r="E622" s="5"/>
      <c r="F622" s="2"/>
      <c r="G622" s="1"/>
      <c r="H622" s="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x14ac:dyDescent="0.3">
      <c r="A623" s="1"/>
      <c r="B623" s="2"/>
      <c r="C623" s="2"/>
      <c r="D623" s="2"/>
      <c r="E623" s="5"/>
      <c r="F623" s="2"/>
      <c r="G623" s="1"/>
      <c r="H623" s="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x14ac:dyDescent="0.3">
      <c r="A624" s="1"/>
      <c r="B624" s="2"/>
      <c r="C624" s="2"/>
      <c r="D624" s="2"/>
      <c r="E624" s="5"/>
      <c r="F624" s="2"/>
      <c r="G624" s="1"/>
      <c r="H624" s="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x14ac:dyDescent="0.3">
      <c r="A625" s="1"/>
      <c r="B625" s="2"/>
      <c r="C625" s="2"/>
      <c r="D625" s="2"/>
      <c r="E625" s="5"/>
      <c r="F625" s="2"/>
      <c r="G625" s="1"/>
      <c r="H625" s="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x14ac:dyDescent="0.3">
      <c r="A626" s="1"/>
      <c r="B626" s="2"/>
      <c r="C626" s="2"/>
      <c r="D626" s="2"/>
      <c r="E626" s="5"/>
      <c r="F626" s="2"/>
      <c r="G626" s="1"/>
      <c r="H626" s="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x14ac:dyDescent="0.3">
      <c r="A627" s="1"/>
      <c r="B627" s="2"/>
      <c r="C627" s="2"/>
      <c r="D627" s="2"/>
      <c r="E627" s="5"/>
      <c r="F627" s="2"/>
      <c r="G627" s="1"/>
      <c r="H627" s="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x14ac:dyDescent="0.3">
      <c r="A628" s="1"/>
      <c r="B628" s="2"/>
      <c r="C628" s="2"/>
      <c r="D628" s="2"/>
      <c r="E628" s="5"/>
      <c r="F628" s="2"/>
      <c r="G628" s="1"/>
      <c r="H628" s="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x14ac:dyDescent="0.3">
      <c r="A629" s="1"/>
      <c r="B629" s="2"/>
      <c r="C629" s="2"/>
      <c r="D629" s="2"/>
      <c r="E629" s="5"/>
      <c r="F629" s="2"/>
      <c r="G629" s="1"/>
      <c r="H629" s="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x14ac:dyDescent="0.3">
      <c r="A630" s="1"/>
      <c r="B630" s="2"/>
      <c r="C630" s="2"/>
      <c r="D630" s="2"/>
      <c r="E630" s="5"/>
      <c r="F630" s="2"/>
      <c r="G630" s="1"/>
      <c r="H630" s="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x14ac:dyDescent="0.3">
      <c r="A631" s="1"/>
      <c r="B631" s="2"/>
      <c r="C631" s="2"/>
      <c r="D631" s="2"/>
      <c r="E631" s="5"/>
      <c r="F631" s="2"/>
      <c r="G631" s="1"/>
      <c r="H631" s="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x14ac:dyDescent="0.3">
      <c r="A632" s="1"/>
      <c r="B632" s="2"/>
      <c r="C632" s="2"/>
      <c r="D632" s="2"/>
      <c r="E632" s="5"/>
      <c r="F632" s="2"/>
      <c r="G632" s="1"/>
      <c r="H632" s="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x14ac:dyDescent="0.3">
      <c r="A633" s="1"/>
      <c r="B633" s="2"/>
      <c r="C633" s="2"/>
      <c r="D633" s="2"/>
      <c r="E633" s="5"/>
      <c r="F633" s="2"/>
      <c r="G633" s="1"/>
      <c r="H633" s="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x14ac:dyDescent="0.3">
      <c r="A634" s="1"/>
      <c r="B634" s="2"/>
      <c r="C634" s="2"/>
      <c r="D634" s="2"/>
      <c r="E634" s="5"/>
      <c r="F634" s="2"/>
      <c r="G634" s="1"/>
      <c r="H634" s="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x14ac:dyDescent="0.3">
      <c r="A635" s="1"/>
      <c r="B635" s="2"/>
      <c r="C635" s="2"/>
      <c r="D635" s="2"/>
      <c r="E635" s="5"/>
      <c r="F635" s="2"/>
      <c r="G635" s="1"/>
      <c r="H635" s="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x14ac:dyDescent="0.3">
      <c r="A636" s="1"/>
      <c r="B636" s="2"/>
      <c r="C636" s="2"/>
      <c r="D636" s="2"/>
      <c r="E636" s="5"/>
      <c r="F636" s="2"/>
      <c r="G636" s="1"/>
      <c r="H636" s="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x14ac:dyDescent="0.3">
      <c r="A637" s="1"/>
      <c r="B637" s="2"/>
      <c r="C637" s="2"/>
      <c r="D637" s="2"/>
      <c r="E637" s="5"/>
      <c r="F637" s="2"/>
      <c r="G637" s="1"/>
      <c r="H637" s="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x14ac:dyDescent="0.3">
      <c r="A638" s="1"/>
      <c r="B638" s="2"/>
      <c r="C638" s="2"/>
      <c r="D638" s="2"/>
      <c r="E638" s="5"/>
      <c r="F638" s="2"/>
      <c r="G638" s="1"/>
      <c r="H638" s="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x14ac:dyDescent="0.3">
      <c r="A639" s="1"/>
      <c r="B639" s="2"/>
      <c r="C639" s="2"/>
      <c r="D639" s="2"/>
      <c r="E639" s="5"/>
      <c r="F639" s="2"/>
      <c r="G639" s="1"/>
      <c r="H639" s="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x14ac:dyDescent="0.3">
      <c r="A640" s="1"/>
      <c r="B640" s="2"/>
      <c r="C640" s="2"/>
      <c r="D640" s="2"/>
      <c r="E640" s="5"/>
      <c r="F640" s="2"/>
      <c r="G640" s="1"/>
      <c r="H640" s="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x14ac:dyDescent="0.3">
      <c r="A641" s="1"/>
      <c r="B641" s="2"/>
      <c r="C641" s="2"/>
      <c r="D641" s="2"/>
      <c r="E641" s="5"/>
      <c r="F641" s="2"/>
      <c r="G641" s="1"/>
      <c r="H641" s="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x14ac:dyDescent="0.3">
      <c r="A642" s="1"/>
      <c r="B642" s="2"/>
      <c r="C642" s="2"/>
      <c r="D642" s="2"/>
      <c r="E642" s="5"/>
      <c r="F642" s="2"/>
      <c r="G642" s="1"/>
      <c r="H642" s="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x14ac:dyDescent="0.3">
      <c r="A643" s="1"/>
      <c r="B643" s="2"/>
      <c r="C643" s="2"/>
      <c r="D643" s="2"/>
      <c r="E643" s="5"/>
      <c r="F643" s="2"/>
      <c r="G643" s="1"/>
      <c r="H643" s="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x14ac:dyDescent="0.3">
      <c r="A644" s="1"/>
      <c r="B644" s="2"/>
      <c r="C644" s="2"/>
      <c r="D644" s="2"/>
      <c r="E644" s="5"/>
      <c r="F644" s="2"/>
      <c r="G644" s="1"/>
      <c r="H644" s="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x14ac:dyDescent="0.3">
      <c r="A645" s="1"/>
      <c r="B645" s="2"/>
      <c r="C645" s="2"/>
      <c r="D645" s="2"/>
      <c r="E645" s="5"/>
      <c r="F645" s="2"/>
      <c r="G645" s="1"/>
      <c r="H645" s="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x14ac:dyDescent="0.3">
      <c r="A646" s="1"/>
      <c r="B646" s="2"/>
      <c r="C646" s="2"/>
      <c r="D646" s="2"/>
      <c r="E646" s="5"/>
      <c r="F646" s="2"/>
      <c r="G646" s="1"/>
      <c r="H646" s="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x14ac:dyDescent="0.3">
      <c r="A647" s="1"/>
      <c r="B647" s="2"/>
      <c r="C647" s="2"/>
      <c r="D647" s="2"/>
      <c r="E647" s="5"/>
      <c r="F647" s="2"/>
      <c r="G647" s="1"/>
      <c r="H647" s="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x14ac:dyDescent="0.3">
      <c r="A648" s="1"/>
      <c r="B648" s="2"/>
      <c r="C648" s="2"/>
      <c r="D648" s="2"/>
      <c r="E648" s="5"/>
      <c r="F648" s="2"/>
      <c r="G648" s="1"/>
      <c r="H648" s="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x14ac:dyDescent="0.3">
      <c r="A649" s="1"/>
      <c r="B649" s="2"/>
      <c r="C649" s="2"/>
      <c r="D649" s="2"/>
      <c r="E649" s="5"/>
      <c r="F649" s="2"/>
      <c r="G649" s="1"/>
      <c r="H649" s="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x14ac:dyDescent="0.3">
      <c r="A650" s="1"/>
      <c r="B650" s="2"/>
      <c r="C650" s="2"/>
      <c r="D650" s="2"/>
      <c r="E650" s="5"/>
      <c r="F650" s="2"/>
      <c r="G650" s="1"/>
      <c r="H650" s="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x14ac:dyDescent="0.3">
      <c r="A651" s="1"/>
      <c r="B651" s="2"/>
      <c r="C651" s="2"/>
      <c r="D651" s="2"/>
      <c r="E651" s="5"/>
      <c r="F651" s="2"/>
      <c r="G651" s="1"/>
      <c r="H651" s="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x14ac:dyDescent="0.3">
      <c r="A652" s="1"/>
      <c r="B652" s="2"/>
      <c r="C652" s="2"/>
      <c r="D652" s="2"/>
      <c r="E652" s="5"/>
      <c r="F652" s="2"/>
      <c r="G652" s="1"/>
      <c r="H652" s="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x14ac:dyDescent="0.3">
      <c r="A653" s="1"/>
      <c r="B653" s="2"/>
      <c r="C653" s="2"/>
      <c r="D653" s="2"/>
      <c r="E653" s="5"/>
      <c r="F653" s="2"/>
      <c r="G653" s="1"/>
      <c r="H653" s="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x14ac:dyDescent="0.3">
      <c r="A654" s="1"/>
      <c r="B654" s="2"/>
      <c r="C654" s="2"/>
      <c r="D654" s="2"/>
      <c r="E654" s="5"/>
      <c r="F654" s="2"/>
      <c r="G654" s="1"/>
      <c r="H654" s="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x14ac:dyDescent="0.3">
      <c r="A655" s="1"/>
      <c r="B655" s="2"/>
      <c r="C655" s="2"/>
      <c r="D655" s="2"/>
      <c r="E655" s="5"/>
      <c r="F655" s="2"/>
      <c r="G655" s="1"/>
      <c r="H655" s="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x14ac:dyDescent="0.3">
      <c r="A656" s="1"/>
      <c r="B656" s="2"/>
      <c r="C656" s="2"/>
      <c r="D656" s="2"/>
      <c r="E656" s="5"/>
      <c r="F656" s="2"/>
      <c r="G656" s="1"/>
      <c r="H656" s="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x14ac:dyDescent="0.3">
      <c r="A657" s="1"/>
      <c r="B657" s="2"/>
      <c r="C657" s="2"/>
      <c r="D657" s="2"/>
      <c r="E657" s="5"/>
      <c r="F657" s="2"/>
      <c r="G657" s="1"/>
      <c r="H657" s="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x14ac:dyDescent="0.3">
      <c r="A658" s="1"/>
      <c r="B658" s="2"/>
      <c r="C658" s="2"/>
      <c r="D658" s="2"/>
      <c r="E658" s="5"/>
      <c r="F658" s="2"/>
      <c r="G658" s="1"/>
      <c r="H658" s="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x14ac:dyDescent="0.3">
      <c r="A659" s="1"/>
      <c r="B659" s="2"/>
      <c r="C659" s="2"/>
      <c r="D659" s="2"/>
      <c r="E659" s="5"/>
      <c r="F659" s="2"/>
      <c r="G659" s="1"/>
      <c r="H659" s="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x14ac:dyDescent="0.3">
      <c r="A660" s="1"/>
      <c r="B660" s="2"/>
      <c r="C660" s="2"/>
      <c r="D660" s="2"/>
      <c r="E660" s="5"/>
      <c r="F660" s="2"/>
      <c r="G660" s="1"/>
      <c r="H660" s="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x14ac:dyDescent="0.3">
      <c r="A661" s="1"/>
      <c r="B661" s="2"/>
      <c r="C661" s="2"/>
      <c r="D661" s="2"/>
      <c r="E661" s="5"/>
      <c r="F661" s="2"/>
      <c r="G661" s="1"/>
      <c r="H661" s="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x14ac:dyDescent="0.3">
      <c r="A662" s="1"/>
      <c r="B662" s="2"/>
      <c r="C662" s="2"/>
      <c r="D662" s="2"/>
      <c r="E662" s="5"/>
      <c r="F662" s="2"/>
      <c r="G662" s="1"/>
      <c r="H662" s="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x14ac:dyDescent="0.3">
      <c r="A663" s="1"/>
      <c r="B663" s="2"/>
      <c r="C663" s="2"/>
      <c r="D663" s="2"/>
      <c r="E663" s="5"/>
      <c r="F663" s="2"/>
      <c r="G663" s="1"/>
      <c r="H663" s="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x14ac:dyDescent="0.3">
      <c r="A664" s="1"/>
      <c r="B664" s="2"/>
      <c r="C664" s="2"/>
      <c r="D664" s="2"/>
      <c r="E664" s="5"/>
      <c r="F664" s="2"/>
      <c r="G664" s="1"/>
      <c r="H664" s="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x14ac:dyDescent="0.3">
      <c r="A665" s="1"/>
      <c r="B665" s="2"/>
      <c r="C665" s="2"/>
      <c r="D665" s="2"/>
      <c r="E665" s="5"/>
      <c r="F665" s="2"/>
      <c r="G665" s="1"/>
      <c r="H665" s="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x14ac:dyDescent="0.3">
      <c r="A666" s="1"/>
      <c r="B666" s="2"/>
      <c r="C666" s="2"/>
      <c r="D666" s="2"/>
      <c r="E666" s="5"/>
      <c r="F666" s="2"/>
      <c r="G666" s="1"/>
      <c r="H666" s="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x14ac:dyDescent="0.3">
      <c r="A667" s="1"/>
      <c r="B667" s="2"/>
      <c r="C667" s="2"/>
      <c r="D667" s="2"/>
      <c r="E667" s="5"/>
      <c r="F667" s="2"/>
      <c r="G667" s="1"/>
      <c r="H667" s="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x14ac:dyDescent="0.3">
      <c r="A668" s="1"/>
      <c r="B668" s="2"/>
      <c r="C668" s="2"/>
      <c r="D668" s="2"/>
      <c r="E668" s="5"/>
      <c r="F668" s="2"/>
      <c r="G668" s="1"/>
      <c r="H668" s="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x14ac:dyDescent="0.3">
      <c r="A669" s="1"/>
      <c r="B669" s="2"/>
      <c r="C669" s="2"/>
      <c r="D669" s="2"/>
      <c r="E669" s="5"/>
      <c r="F669" s="2"/>
      <c r="G669" s="1"/>
      <c r="H669" s="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x14ac:dyDescent="0.3">
      <c r="A670" s="1"/>
      <c r="B670" s="2"/>
      <c r="C670" s="2"/>
      <c r="D670" s="2"/>
      <c r="E670" s="5"/>
      <c r="F670" s="2"/>
      <c r="G670" s="1"/>
      <c r="H670" s="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x14ac:dyDescent="0.3">
      <c r="A671" s="1"/>
      <c r="B671" s="2"/>
      <c r="C671" s="2"/>
      <c r="D671" s="2"/>
      <c r="E671" s="5"/>
      <c r="F671" s="2"/>
      <c r="G671" s="1"/>
      <c r="H671" s="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x14ac:dyDescent="0.3">
      <c r="A672" s="1"/>
      <c r="B672" s="2"/>
      <c r="C672" s="2"/>
      <c r="D672" s="2"/>
      <c r="E672" s="5"/>
      <c r="F672" s="2"/>
      <c r="G672" s="1"/>
      <c r="H672" s="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x14ac:dyDescent="0.3">
      <c r="A673" s="1"/>
      <c r="B673" s="2"/>
      <c r="C673" s="2"/>
      <c r="D673" s="2"/>
      <c r="E673" s="5"/>
      <c r="F673" s="2"/>
      <c r="G673" s="1"/>
      <c r="H673" s="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x14ac:dyDescent="0.3">
      <c r="A674" s="1"/>
      <c r="B674" s="2"/>
      <c r="C674" s="2"/>
      <c r="D674" s="2"/>
      <c r="E674" s="5"/>
      <c r="F674" s="2"/>
      <c r="G674" s="1"/>
      <c r="H674" s="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x14ac:dyDescent="0.3">
      <c r="A675" s="1"/>
      <c r="B675" s="2"/>
      <c r="C675" s="2"/>
      <c r="D675" s="2"/>
      <c r="E675" s="5"/>
      <c r="F675" s="2"/>
      <c r="G675" s="1"/>
      <c r="H675" s="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x14ac:dyDescent="0.3">
      <c r="A676" s="1"/>
      <c r="B676" s="2"/>
      <c r="C676" s="2"/>
      <c r="D676" s="2"/>
      <c r="E676" s="5"/>
      <c r="F676" s="2"/>
      <c r="G676" s="1"/>
      <c r="H676" s="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x14ac:dyDescent="0.3">
      <c r="A677" s="1"/>
      <c r="B677" s="2"/>
      <c r="C677" s="2"/>
      <c r="D677" s="2"/>
      <c r="E677" s="5"/>
      <c r="F677" s="2"/>
      <c r="G677" s="1"/>
      <c r="H677" s="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x14ac:dyDescent="0.3">
      <c r="A678" s="1"/>
      <c r="B678" s="2"/>
      <c r="C678" s="2"/>
      <c r="D678" s="2"/>
      <c r="E678" s="5"/>
      <c r="F678" s="2"/>
      <c r="G678" s="1"/>
      <c r="H678" s="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x14ac:dyDescent="0.3">
      <c r="A679" s="1"/>
      <c r="B679" s="2"/>
      <c r="C679" s="2"/>
      <c r="D679" s="2"/>
      <c r="E679" s="5"/>
      <c r="F679" s="2"/>
      <c r="G679" s="1"/>
      <c r="H679" s="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x14ac:dyDescent="0.3">
      <c r="A680" s="1"/>
      <c r="B680" s="2"/>
      <c r="C680" s="2"/>
      <c r="D680" s="2"/>
      <c r="E680" s="5"/>
      <c r="F680" s="2"/>
      <c r="G680" s="1"/>
      <c r="H680" s="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x14ac:dyDescent="0.3">
      <c r="A681" s="1"/>
      <c r="B681" s="2"/>
      <c r="C681" s="2"/>
      <c r="D681" s="2"/>
      <c r="E681" s="5"/>
      <c r="F681" s="2"/>
      <c r="G681" s="1"/>
      <c r="H681" s="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x14ac:dyDescent="0.3">
      <c r="A682" s="1"/>
      <c r="B682" s="2"/>
      <c r="C682" s="2"/>
      <c r="D682" s="2"/>
      <c r="E682" s="5"/>
      <c r="F682" s="2"/>
      <c r="G682" s="1"/>
      <c r="H682" s="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x14ac:dyDescent="0.3">
      <c r="A683" s="1"/>
      <c r="B683" s="2"/>
      <c r="C683" s="2"/>
      <c r="D683" s="2"/>
      <c r="E683" s="5"/>
      <c r="F683" s="2"/>
      <c r="G683" s="1"/>
      <c r="H683" s="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x14ac:dyDescent="0.3">
      <c r="A684" s="1"/>
      <c r="B684" s="2"/>
      <c r="C684" s="2"/>
      <c r="D684" s="2"/>
      <c r="E684" s="5"/>
      <c r="F684" s="2"/>
      <c r="G684" s="1"/>
      <c r="H684" s="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x14ac:dyDescent="0.3">
      <c r="A685" s="1"/>
      <c r="B685" s="2"/>
      <c r="C685" s="2"/>
      <c r="D685" s="2"/>
      <c r="E685" s="5"/>
      <c r="F685" s="2"/>
      <c r="G685" s="1"/>
      <c r="H685" s="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x14ac:dyDescent="0.3">
      <c r="A686" s="1"/>
      <c r="B686" s="2"/>
      <c r="C686" s="2"/>
      <c r="D686" s="2"/>
      <c r="E686" s="5"/>
      <c r="F686" s="2"/>
      <c r="G686" s="1"/>
      <c r="H686" s="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x14ac:dyDescent="0.3">
      <c r="A687" s="1"/>
      <c r="B687" s="2"/>
      <c r="C687" s="2"/>
      <c r="D687" s="2"/>
      <c r="E687" s="5"/>
      <c r="F687" s="2"/>
      <c r="G687" s="1"/>
      <c r="H687" s="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x14ac:dyDescent="0.3">
      <c r="A688" s="1"/>
      <c r="B688" s="2"/>
      <c r="C688" s="2"/>
      <c r="D688" s="2"/>
      <c r="E688" s="5"/>
      <c r="F688" s="2"/>
      <c r="G688" s="1"/>
      <c r="H688" s="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x14ac:dyDescent="0.3">
      <c r="A689" s="1"/>
      <c r="B689" s="2"/>
      <c r="C689" s="2"/>
      <c r="D689" s="2"/>
      <c r="E689" s="5"/>
      <c r="F689" s="2"/>
      <c r="G689" s="1"/>
      <c r="H689" s="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x14ac:dyDescent="0.3">
      <c r="A690" s="1"/>
      <c r="B690" s="2"/>
      <c r="C690" s="2"/>
      <c r="D690" s="2"/>
      <c r="E690" s="5"/>
      <c r="F690" s="2"/>
      <c r="G690" s="1"/>
      <c r="H690" s="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x14ac:dyDescent="0.3">
      <c r="A691" s="1"/>
      <c r="B691" s="2"/>
      <c r="C691" s="2"/>
      <c r="D691" s="2"/>
      <c r="E691" s="5"/>
      <c r="F691" s="2"/>
      <c r="G691" s="1"/>
      <c r="H691" s="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x14ac:dyDescent="0.3">
      <c r="A692" s="1"/>
      <c r="B692" s="2"/>
      <c r="C692" s="2"/>
      <c r="D692" s="2"/>
      <c r="E692" s="5"/>
      <c r="F692" s="2"/>
      <c r="G692" s="1"/>
      <c r="H692" s="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x14ac:dyDescent="0.3">
      <c r="A693" s="1"/>
      <c r="B693" s="2"/>
      <c r="C693" s="2"/>
      <c r="D693" s="2"/>
      <c r="E693" s="5"/>
      <c r="F693" s="2"/>
      <c r="G693" s="1"/>
      <c r="H693" s="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x14ac:dyDescent="0.3">
      <c r="A694" s="1"/>
      <c r="B694" s="2"/>
      <c r="C694" s="2"/>
      <c r="D694" s="2"/>
      <c r="E694" s="5"/>
      <c r="F694" s="2"/>
      <c r="G694" s="1"/>
      <c r="H694" s="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x14ac:dyDescent="0.3">
      <c r="A695" s="1"/>
      <c r="B695" s="2"/>
      <c r="C695" s="2"/>
      <c r="D695" s="2"/>
      <c r="E695" s="5"/>
      <c r="F695" s="2"/>
      <c r="G695" s="1"/>
      <c r="H695" s="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x14ac:dyDescent="0.3">
      <c r="A696" s="1"/>
      <c r="B696" s="2"/>
      <c r="C696" s="2"/>
      <c r="D696" s="2"/>
      <c r="E696" s="5"/>
      <c r="F696" s="2"/>
      <c r="G696" s="1"/>
      <c r="H696" s="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x14ac:dyDescent="0.3">
      <c r="A697" s="1"/>
      <c r="B697" s="2"/>
      <c r="C697" s="2"/>
      <c r="D697" s="2"/>
      <c r="E697" s="5"/>
      <c r="F697" s="2"/>
      <c r="G697" s="1"/>
      <c r="H697" s="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x14ac:dyDescent="0.3">
      <c r="A698" s="1"/>
      <c r="B698" s="2"/>
      <c r="C698" s="2"/>
      <c r="D698" s="2"/>
      <c r="E698" s="5"/>
      <c r="F698" s="2"/>
      <c r="G698" s="1"/>
      <c r="H698" s="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x14ac:dyDescent="0.3">
      <c r="A699" s="1"/>
      <c r="B699" s="2"/>
      <c r="C699" s="2"/>
      <c r="D699" s="2"/>
      <c r="E699" s="5"/>
      <c r="F699" s="2"/>
      <c r="G699" s="1"/>
      <c r="H699" s="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x14ac:dyDescent="0.3">
      <c r="A700" s="1"/>
      <c r="B700" s="2"/>
      <c r="C700" s="2"/>
      <c r="D700" s="2"/>
      <c r="E700" s="5"/>
      <c r="F700" s="2"/>
      <c r="G700" s="1"/>
      <c r="H700" s="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x14ac:dyDescent="0.3">
      <c r="A701" s="1"/>
      <c r="B701" s="2"/>
      <c r="C701" s="2"/>
      <c r="D701" s="2"/>
      <c r="E701" s="5"/>
      <c r="F701" s="2"/>
      <c r="G701" s="1"/>
      <c r="H701" s="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x14ac:dyDescent="0.3">
      <c r="A702" s="1"/>
      <c r="B702" s="2"/>
      <c r="C702" s="2"/>
      <c r="D702" s="2"/>
      <c r="E702" s="5"/>
      <c r="F702" s="2"/>
      <c r="G702" s="1"/>
      <c r="H702" s="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x14ac:dyDescent="0.3">
      <c r="A703" s="1"/>
      <c r="B703" s="2"/>
      <c r="C703" s="2"/>
      <c r="D703" s="2"/>
      <c r="E703" s="5"/>
      <c r="F703" s="2"/>
      <c r="G703" s="1"/>
      <c r="H703" s="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x14ac:dyDescent="0.3">
      <c r="A704" s="1"/>
      <c r="B704" s="2"/>
      <c r="C704" s="2"/>
      <c r="D704" s="2"/>
      <c r="E704" s="5"/>
      <c r="F704" s="2"/>
      <c r="G704" s="1"/>
      <c r="H704" s="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x14ac:dyDescent="0.3">
      <c r="A705" s="1"/>
      <c r="B705" s="2"/>
      <c r="C705" s="2"/>
      <c r="D705" s="2"/>
      <c r="E705" s="5"/>
      <c r="F705" s="2"/>
      <c r="G705" s="1"/>
      <c r="H705" s="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x14ac:dyDescent="0.3">
      <c r="A706" s="1"/>
      <c r="B706" s="2"/>
      <c r="C706" s="2"/>
      <c r="D706" s="2"/>
      <c r="E706" s="5"/>
      <c r="F706" s="2"/>
      <c r="G706" s="1"/>
      <c r="H706" s="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x14ac:dyDescent="0.3">
      <c r="A707" s="1"/>
      <c r="B707" s="2"/>
      <c r="C707" s="2"/>
      <c r="D707" s="2"/>
      <c r="E707" s="5"/>
      <c r="F707" s="2"/>
      <c r="G707" s="1"/>
      <c r="H707" s="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x14ac:dyDescent="0.3">
      <c r="A708" s="1"/>
      <c r="B708" s="2"/>
      <c r="C708" s="2"/>
      <c r="D708" s="2"/>
      <c r="E708" s="5"/>
      <c r="F708" s="2"/>
      <c r="G708" s="1"/>
      <c r="H708" s="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x14ac:dyDescent="0.3">
      <c r="A709" s="1"/>
      <c r="B709" s="2"/>
      <c r="C709" s="2"/>
      <c r="D709" s="2"/>
      <c r="E709" s="5"/>
      <c r="F709" s="2"/>
      <c r="G709" s="1"/>
      <c r="H709" s="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x14ac:dyDescent="0.3">
      <c r="A710" s="1"/>
      <c r="B710" s="2"/>
      <c r="C710" s="2"/>
      <c r="D710" s="2"/>
      <c r="E710" s="5"/>
      <c r="F710" s="2"/>
      <c r="G710" s="1"/>
      <c r="H710" s="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x14ac:dyDescent="0.3">
      <c r="A711" s="1"/>
      <c r="B711" s="2"/>
      <c r="C711" s="2"/>
      <c r="D711" s="2"/>
      <c r="E711" s="5"/>
      <c r="F711" s="2"/>
      <c r="G711" s="1"/>
      <c r="H711" s="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x14ac:dyDescent="0.3">
      <c r="A712" s="1"/>
      <c r="B712" s="2"/>
      <c r="C712" s="2"/>
      <c r="D712" s="2"/>
      <c r="E712" s="5"/>
      <c r="F712" s="2"/>
      <c r="G712" s="1"/>
      <c r="H712" s="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x14ac:dyDescent="0.3">
      <c r="A713" s="1"/>
      <c r="B713" s="2"/>
      <c r="C713" s="2"/>
      <c r="D713" s="2"/>
      <c r="E713" s="5"/>
      <c r="F713" s="2"/>
      <c r="G713" s="1"/>
      <c r="H713" s="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x14ac:dyDescent="0.3">
      <c r="A714" s="1"/>
      <c r="B714" s="2"/>
      <c r="C714" s="2"/>
      <c r="D714" s="2"/>
      <c r="E714" s="5"/>
      <c r="F714" s="2"/>
      <c r="G714" s="1"/>
      <c r="H714" s="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x14ac:dyDescent="0.3">
      <c r="A715" s="1"/>
      <c r="B715" s="2"/>
      <c r="C715" s="2"/>
      <c r="D715" s="2"/>
      <c r="E715" s="5"/>
      <c r="F715" s="2"/>
      <c r="G715" s="1"/>
      <c r="H715" s="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x14ac:dyDescent="0.3">
      <c r="A716" s="1"/>
      <c r="B716" s="2"/>
      <c r="C716" s="2"/>
      <c r="D716" s="2"/>
      <c r="E716" s="5"/>
      <c r="F716" s="2"/>
      <c r="G716" s="1"/>
      <c r="H716" s="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x14ac:dyDescent="0.3">
      <c r="A717" s="1"/>
      <c r="B717" s="2"/>
      <c r="C717" s="2"/>
      <c r="D717" s="2"/>
      <c r="E717" s="5"/>
      <c r="F717" s="2"/>
      <c r="G717" s="1"/>
      <c r="H717" s="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x14ac:dyDescent="0.3">
      <c r="A718" s="1"/>
      <c r="B718" s="2"/>
      <c r="C718" s="2"/>
      <c r="D718" s="2"/>
      <c r="E718" s="5"/>
      <c r="F718" s="2"/>
      <c r="G718" s="1"/>
      <c r="H718" s="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x14ac:dyDescent="0.3">
      <c r="A719" s="1"/>
      <c r="B719" s="2"/>
      <c r="C719" s="2"/>
      <c r="D719" s="2"/>
      <c r="E719" s="5"/>
      <c r="F719" s="2"/>
      <c r="G719" s="1"/>
      <c r="H719" s="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x14ac:dyDescent="0.3">
      <c r="A720" s="1"/>
      <c r="B720" s="2"/>
      <c r="C720" s="2"/>
      <c r="D720" s="2"/>
      <c r="E720" s="5"/>
      <c r="F720" s="2"/>
      <c r="G720" s="1"/>
      <c r="H720" s="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x14ac:dyDescent="0.3">
      <c r="A721" s="1"/>
      <c r="B721" s="2"/>
      <c r="C721" s="2"/>
      <c r="D721" s="2"/>
      <c r="E721" s="5"/>
      <c r="F721" s="2"/>
      <c r="G721" s="1"/>
      <c r="H721" s="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x14ac:dyDescent="0.3">
      <c r="A722" s="1"/>
      <c r="B722" s="2"/>
      <c r="C722" s="2"/>
      <c r="D722" s="2"/>
      <c r="E722" s="5"/>
      <c r="F722" s="2"/>
      <c r="G722" s="1"/>
      <c r="H722" s="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x14ac:dyDescent="0.3">
      <c r="A723" s="1"/>
      <c r="B723" s="2"/>
      <c r="C723" s="2"/>
      <c r="D723" s="2"/>
      <c r="E723" s="5"/>
      <c r="F723" s="2"/>
      <c r="G723" s="1"/>
      <c r="H723" s="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x14ac:dyDescent="0.3">
      <c r="A724" s="1"/>
      <c r="B724" s="2"/>
      <c r="C724" s="2"/>
      <c r="D724" s="2"/>
      <c r="E724" s="5"/>
      <c r="F724" s="2"/>
      <c r="G724" s="1"/>
      <c r="H724" s="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x14ac:dyDescent="0.3">
      <c r="A725" s="1"/>
      <c r="B725" s="2"/>
      <c r="C725" s="2"/>
      <c r="D725" s="2"/>
      <c r="E725" s="5"/>
      <c r="F725" s="2"/>
      <c r="G725" s="1"/>
      <c r="H725" s="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x14ac:dyDescent="0.3">
      <c r="A726" s="1"/>
      <c r="B726" s="2"/>
      <c r="C726" s="2"/>
      <c r="D726" s="2"/>
      <c r="E726" s="5"/>
      <c r="F726" s="2"/>
      <c r="G726" s="1"/>
      <c r="H726" s="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x14ac:dyDescent="0.3">
      <c r="A727" s="1"/>
      <c r="B727" s="2"/>
      <c r="C727" s="2"/>
      <c r="D727" s="2"/>
      <c r="E727" s="5"/>
      <c r="F727" s="2"/>
      <c r="G727" s="1"/>
      <c r="H727" s="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x14ac:dyDescent="0.3">
      <c r="A728" s="1"/>
      <c r="B728" s="2"/>
      <c r="C728" s="2"/>
      <c r="D728" s="2"/>
      <c r="E728" s="5"/>
      <c r="F728" s="2"/>
      <c r="G728" s="1"/>
      <c r="H728" s="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x14ac:dyDescent="0.3">
      <c r="A729" s="1"/>
      <c r="B729" s="2"/>
      <c r="C729" s="2"/>
      <c r="D729" s="2"/>
      <c r="E729" s="5"/>
      <c r="F729" s="2"/>
      <c r="G729" s="1"/>
      <c r="H729" s="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x14ac:dyDescent="0.3">
      <c r="A730" s="1"/>
      <c r="B730" s="2"/>
      <c r="C730" s="2"/>
      <c r="D730" s="2"/>
      <c r="E730" s="5"/>
      <c r="F730" s="2"/>
      <c r="G730" s="1"/>
      <c r="H730" s="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x14ac:dyDescent="0.3">
      <c r="A731" s="1"/>
      <c r="B731" s="2"/>
      <c r="C731" s="2"/>
      <c r="D731" s="2"/>
      <c r="E731" s="5"/>
      <c r="F731" s="2"/>
      <c r="G731" s="1"/>
      <c r="H731" s="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x14ac:dyDescent="0.3">
      <c r="A732" s="1"/>
      <c r="B732" s="2"/>
      <c r="C732" s="2"/>
      <c r="D732" s="2"/>
      <c r="E732" s="5"/>
      <c r="F732" s="2"/>
      <c r="G732" s="1"/>
      <c r="H732" s="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x14ac:dyDescent="0.3">
      <c r="A733" s="1"/>
      <c r="B733" s="2"/>
      <c r="C733" s="2"/>
      <c r="D733" s="2"/>
      <c r="E733" s="5"/>
      <c r="F733" s="2"/>
      <c r="G733" s="1"/>
      <c r="H733" s="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x14ac:dyDescent="0.3">
      <c r="A734" s="1"/>
      <c r="B734" s="2"/>
      <c r="C734" s="2"/>
      <c r="D734" s="2"/>
      <c r="E734" s="5"/>
      <c r="F734" s="2"/>
      <c r="G734" s="1"/>
      <c r="H734" s="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x14ac:dyDescent="0.3">
      <c r="A735" s="1"/>
      <c r="B735" s="2"/>
      <c r="C735" s="2"/>
      <c r="D735" s="2"/>
      <c r="E735" s="5"/>
      <c r="F735" s="2"/>
      <c r="G735" s="1"/>
      <c r="H735" s="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x14ac:dyDescent="0.3">
      <c r="A736" s="1"/>
      <c r="B736" s="2"/>
      <c r="C736" s="2"/>
      <c r="D736" s="2"/>
      <c r="E736" s="5"/>
      <c r="F736" s="2"/>
      <c r="G736" s="1"/>
      <c r="H736" s="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x14ac:dyDescent="0.3">
      <c r="A737" s="1"/>
      <c r="B737" s="2"/>
      <c r="C737" s="2"/>
      <c r="D737" s="2"/>
      <c r="E737" s="5"/>
      <c r="F737" s="2"/>
      <c r="G737" s="1"/>
      <c r="H737" s="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x14ac:dyDescent="0.3">
      <c r="A738" s="1"/>
      <c r="B738" s="2"/>
      <c r="C738" s="2"/>
      <c r="D738" s="2"/>
      <c r="E738" s="5"/>
      <c r="F738" s="2"/>
      <c r="G738" s="1"/>
      <c r="H738" s="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x14ac:dyDescent="0.3">
      <c r="A739" s="1"/>
      <c r="B739" s="2"/>
      <c r="C739" s="2"/>
      <c r="D739" s="2"/>
      <c r="E739" s="5"/>
      <c r="F739" s="2"/>
      <c r="G739" s="1"/>
      <c r="H739" s="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x14ac:dyDescent="0.3">
      <c r="A740" s="1"/>
      <c r="B740" s="2"/>
      <c r="C740" s="2"/>
      <c r="D740" s="2"/>
      <c r="E740" s="5"/>
      <c r="F740" s="2"/>
      <c r="G740" s="1"/>
      <c r="H740" s="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x14ac:dyDescent="0.3">
      <c r="A741" s="1"/>
      <c r="B741" s="2"/>
      <c r="C741" s="2"/>
      <c r="D741" s="2"/>
      <c r="E741" s="5"/>
      <c r="F741" s="2"/>
      <c r="G741" s="1"/>
      <c r="H741" s="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x14ac:dyDescent="0.3">
      <c r="A742" s="1"/>
      <c r="B742" s="2"/>
      <c r="C742" s="2"/>
      <c r="D742" s="2"/>
      <c r="E742" s="5"/>
      <c r="F742" s="2"/>
      <c r="G742" s="1"/>
      <c r="H742" s="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x14ac:dyDescent="0.3">
      <c r="A743" s="1"/>
      <c r="B743" s="2"/>
      <c r="C743" s="2"/>
      <c r="D743" s="2"/>
      <c r="E743" s="5"/>
      <c r="F743" s="2"/>
      <c r="G743" s="1"/>
      <c r="H743" s="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x14ac:dyDescent="0.3">
      <c r="A744" s="1"/>
      <c r="B744" s="2"/>
      <c r="C744" s="2"/>
      <c r="D744" s="2"/>
      <c r="E744" s="5"/>
      <c r="F744" s="2"/>
      <c r="G744" s="1"/>
      <c r="H744" s="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x14ac:dyDescent="0.3">
      <c r="A745" s="1"/>
      <c r="B745" s="2"/>
      <c r="C745" s="2"/>
      <c r="D745" s="2"/>
      <c r="E745" s="5"/>
      <c r="F745" s="2"/>
      <c r="G745" s="1"/>
      <c r="H745" s="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x14ac:dyDescent="0.3">
      <c r="A746" s="1"/>
      <c r="B746" s="2"/>
      <c r="C746" s="2"/>
      <c r="D746" s="2"/>
      <c r="E746" s="5"/>
      <c r="F746" s="2"/>
      <c r="G746" s="1"/>
      <c r="H746" s="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x14ac:dyDescent="0.3">
      <c r="A747" s="1"/>
      <c r="B747" s="2"/>
      <c r="C747" s="2"/>
      <c r="D747" s="2"/>
      <c r="E747" s="5"/>
      <c r="F747" s="2"/>
      <c r="G747" s="1"/>
      <c r="H747" s="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x14ac:dyDescent="0.3">
      <c r="A748" s="1"/>
      <c r="B748" s="2"/>
      <c r="C748" s="2"/>
      <c r="D748" s="2"/>
      <c r="E748" s="5"/>
      <c r="F748" s="2"/>
      <c r="G748" s="1"/>
      <c r="H748" s="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x14ac:dyDescent="0.3">
      <c r="A749" s="1"/>
      <c r="B749" s="2"/>
      <c r="C749" s="2"/>
      <c r="D749" s="2"/>
      <c r="E749" s="5"/>
      <c r="F749" s="2"/>
      <c r="G749" s="1"/>
      <c r="H749" s="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x14ac:dyDescent="0.3">
      <c r="A750" s="1"/>
      <c r="B750" s="2"/>
      <c r="C750" s="2"/>
      <c r="D750" s="2"/>
      <c r="E750" s="5"/>
      <c r="F750" s="2"/>
      <c r="G750" s="1"/>
      <c r="H750" s="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x14ac:dyDescent="0.3">
      <c r="A751" s="1"/>
      <c r="B751" s="2"/>
      <c r="C751" s="2"/>
      <c r="D751" s="2"/>
      <c r="E751" s="5"/>
      <c r="F751" s="2"/>
      <c r="G751" s="1"/>
      <c r="H751" s="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x14ac:dyDescent="0.3">
      <c r="A752" s="1"/>
      <c r="B752" s="2"/>
      <c r="C752" s="2"/>
      <c r="D752" s="2"/>
      <c r="E752" s="5"/>
      <c r="F752" s="2"/>
      <c r="G752" s="1"/>
      <c r="H752" s="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x14ac:dyDescent="0.3">
      <c r="A753" s="1"/>
      <c r="B753" s="2"/>
      <c r="C753" s="2"/>
      <c r="D753" s="2"/>
      <c r="E753" s="5"/>
      <c r="F753" s="2"/>
      <c r="G753" s="1"/>
      <c r="H753" s="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x14ac:dyDescent="0.3">
      <c r="A754" s="1"/>
      <c r="B754" s="2"/>
      <c r="C754" s="2"/>
      <c r="D754" s="2"/>
      <c r="E754" s="5"/>
      <c r="F754" s="2"/>
      <c r="G754" s="1"/>
      <c r="H754" s="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x14ac:dyDescent="0.3">
      <c r="A755" s="1"/>
      <c r="B755" s="2"/>
      <c r="C755" s="2"/>
      <c r="D755" s="2"/>
      <c r="E755" s="5"/>
      <c r="F755" s="2"/>
      <c r="G755" s="1"/>
      <c r="H755" s="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x14ac:dyDescent="0.3">
      <c r="A756" s="1"/>
      <c r="B756" s="2"/>
      <c r="C756" s="2"/>
      <c r="D756" s="2"/>
      <c r="E756" s="5"/>
      <c r="F756" s="2"/>
      <c r="G756" s="1"/>
      <c r="H756" s="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x14ac:dyDescent="0.3">
      <c r="A757" s="1"/>
      <c r="B757" s="2"/>
      <c r="C757" s="2"/>
      <c r="D757" s="2"/>
      <c r="E757" s="5"/>
      <c r="F757" s="2"/>
      <c r="G757" s="1"/>
      <c r="H757" s="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x14ac:dyDescent="0.3">
      <c r="A758" s="1"/>
      <c r="B758" s="2"/>
      <c r="C758" s="2"/>
      <c r="D758" s="2"/>
      <c r="E758" s="5"/>
      <c r="F758" s="2"/>
      <c r="G758" s="1"/>
      <c r="H758" s="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x14ac:dyDescent="0.3">
      <c r="A759" s="1"/>
      <c r="B759" s="2"/>
      <c r="C759" s="2"/>
      <c r="D759" s="2"/>
      <c r="E759" s="5"/>
      <c r="F759" s="2"/>
      <c r="G759" s="1"/>
      <c r="H759" s="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x14ac:dyDescent="0.3">
      <c r="A760" s="1"/>
      <c r="B760" s="2"/>
      <c r="C760" s="2"/>
      <c r="D760" s="2"/>
      <c r="E760" s="5"/>
      <c r="F760" s="2"/>
      <c r="G760" s="1"/>
      <c r="H760" s="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x14ac:dyDescent="0.3">
      <c r="A761" s="1"/>
      <c r="B761" s="2"/>
      <c r="C761" s="2"/>
      <c r="D761" s="2"/>
      <c r="E761" s="5"/>
      <c r="F761" s="2"/>
      <c r="G761" s="1"/>
      <c r="H761" s="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x14ac:dyDescent="0.3">
      <c r="A762" s="1"/>
      <c r="B762" s="2"/>
      <c r="C762" s="2"/>
      <c r="D762" s="2"/>
      <c r="E762" s="5"/>
      <c r="F762" s="2"/>
      <c r="G762" s="1"/>
      <c r="H762" s="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x14ac:dyDescent="0.3">
      <c r="A763" s="1"/>
      <c r="B763" s="2"/>
      <c r="C763" s="2"/>
      <c r="D763" s="2"/>
      <c r="E763" s="5"/>
      <c r="F763" s="2"/>
      <c r="G763" s="1"/>
      <c r="H763" s="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x14ac:dyDescent="0.3">
      <c r="A764" s="1"/>
      <c r="B764" s="2"/>
      <c r="C764" s="2"/>
      <c r="D764" s="2"/>
      <c r="E764" s="5"/>
      <c r="F764" s="2"/>
      <c r="G764" s="1"/>
      <c r="H764" s="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x14ac:dyDescent="0.3">
      <c r="A765" s="1"/>
      <c r="B765" s="2"/>
      <c r="C765" s="2"/>
      <c r="D765" s="2"/>
      <c r="E765" s="5"/>
      <c r="F765" s="2"/>
      <c r="G765" s="1"/>
      <c r="H765" s="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x14ac:dyDescent="0.3">
      <c r="A766" s="1"/>
      <c r="B766" s="2"/>
      <c r="C766" s="2"/>
      <c r="D766" s="2"/>
      <c r="E766" s="5"/>
      <c r="F766" s="2"/>
      <c r="G766" s="1"/>
      <c r="H766" s="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x14ac:dyDescent="0.3">
      <c r="A767" s="1"/>
      <c r="B767" s="2"/>
      <c r="C767" s="2"/>
      <c r="D767" s="2"/>
      <c r="E767" s="5"/>
      <c r="F767" s="2"/>
      <c r="G767" s="1"/>
      <c r="H767" s="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x14ac:dyDescent="0.3">
      <c r="A768" s="1"/>
      <c r="B768" s="2"/>
      <c r="C768" s="2"/>
      <c r="D768" s="2"/>
      <c r="E768" s="5"/>
      <c r="F768" s="2"/>
      <c r="G768" s="1"/>
      <c r="H768" s="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x14ac:dyDescent="0.3">
      <c r="A769" s="1"/>
      <c r="B769" s="2"/>
      <c r="C769" s="2"/>
      <c r="D769" s="2"/>
      <c r="E769" s="5"/>
      <c r="F769" s="2"/>
      <c r="G769" s="1"/>
      <c r="H769" s="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x14ac:dyDescent="0.3">
      <c r="A770" s="1"/>
      <c r="B770" s="2"/>
      <c r="C770" s="2"/>
      <c r="D770" s="2"/>
      <c r="E770" s="5"/>
      <c r="F770" s="2"/>
      <c r="G770" s="1"/>
      <c r="H770" s="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x14ac:dyDescent="0.3">
      <c r="A771" s="1"/>
      <c r="B771" s="2"/>
      <c r="C771" s="2"/>
      <c r="D771" s="2"/>
      <c r="E771" s="5"/>
      <c r="F771" s="2"/>
      <c r="G771" s="1"/>
      <c r="H771" s="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x14ac:dyDescent="0.3">
      <c r="A772" s="1"/>
      <c r="B772" s="2"/>
      <c r="C772" s="2"/>
      <c r="D772" s="2"/>
      <c r="E772" s="5"/>
      <c r="F772" s="2"/>
      <c r="G772" s="1"/>
      <c r="H772" s="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x14ac:dyDescent="0.3">
      <c r="A773" s="1"/>
      <c r="B773" s="2"/>
      <c r="C773" s="2"/>
      <c r="D773" s="2"/>
      <c r="E773" s="5"/>
      <c r="F773" s="2"/>
      <c r="G773" s="1"/>
      <c r="H773" s="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x14ac:dyDescent="0.3">
      <c r="A774" s="1"/>
      <c r="B774" s="2"/>
      <c r="C774" s="2"/>
      <c r="D774" s="2"/>
      <c r="E774" s="5"/>
      <c r="F774" s="2"/>
      <c r="G774" s="1"/>
      <c r="H774" s="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x14ac:dyDescent="0.3">
      <c r="A775" s="1"/>
      <c r="B775" s="2"/>
      <c r="C775" s="2"/>
      <c r="D775" s="2"/>
      <c r="E775" s="5"/>
      <c r="F775" s="2"/>
      <c r="G775" s="1"/>
      <c r="H775" s="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x14ac:dyDescent="0.3">
      <c r="A776" s="1"/>
      <c r="B776" s="2"/>
      <c r="C776" s="2"/>
      <c r="D776" s="2"/>
      <c r="E776" s="5"/>
      <c r="F776" s="2"/>
      <c r="G776" s="1"/>
      <c r="H776" s="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x14ac:dyDescent="0.3">
      <c r="A777" s="1"/>
      <c r="B777" s="2"/>
      <c r="C777" s="2"/>
      <c r="D777" s="2"/>
      <c r="E777" s="5"/>
      <c r="F777" s="2"/>
      <c r="G777" s="1"/>
      <c r="H777" s="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x14ac:dyDescent="0.3">
      <c r="A778" s="1"/>
      <c r="B778" s="2"/>
      <c r="C778" s="2"/>
      <c r="D778" s="2"/>
      <c r="E778" s="5"/>
      <c r="F778" s="2"/>
      <c r="G778" s="1"/>
      <c r="H778" s="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x14ac:dyDescent="0.3">
      <c r="A779" s="1"/>
      <c r="B779" s="2"/>
      <c r="C779" s="2"/>
      <c r="D779" s="2"/>
      <c r="E779" s="5"/>
      <c r="F779" s="2"/>
      <c r="G779" s="1"/>
      <c r="H779" s="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x14ac:dyDescent="0.3">
      <c r="A780" s="1"/>
      <c r="B780" s="2"/>
      <c r="C780" s="2"/>
      <c r="D780" s="2"/>
      <c r="E780" s="5"/>
      <c r="F780" s="2"/>
      <c r="G780" s="1"/>
      <c r="H780" s="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x14ac:dyDescent="0.3">
      <c r="A781" s="1"/>
      <c r="B781" s="2"/>
      <c r="C781" s="2"/>
      <c r="D781" s="2"/>
      <c r="E781" s="5"/>
      <c r="F781" s="2"/>
      <c r="G781" s="1"/>
      <c r="H781" s="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x14ac:dyDescent="0.3">
      <c r="A782" s="1"/>
      <c r="B782" s="2"/>
      <c r="C782" s="2"/>
      <c r="D782" s="2"/>
      <c r="E782" s="5"/>
      <c r="F782" s="2"/>
      <c r="G782" s="1"/>
      <c r="H782" s="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x14ac:dyDescent="0.3">
      <c r="A783" s="1"/>
      <c r="B783" s="2"/>
      <c r="C783" s="2"/>
      <c r="D783" s="2"/>
      <c r="E783" s="5"/>
      <c r="F783" s="2"/>
      <c r="G783" s="1"/>
      <c r="H783" s="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x14ac:dyDescent="0.3">
      <c r="A784" s="1"/>
      <c r="B784" s="2"/>
      <c r="C784" s="2"/>
      <c r="D784" s="2"/>
      <c r="E784" s="5"/>
      <c r="F784" s="2"/>
      <c r="G784" s="1"/>
      <c r="H784" s="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x14ac:dyDescent="0.3">
      <c r="A785" s="1"/>
      <c r="B785" s="2"/>
      <c r="C785" s="2"/>
      <c r="D785" s="2"/>
      <c r="E785" s="5"/>
      <c r="F785" s="2"/>
      <c r="G785" s="1"/>
      <c r="H785" s="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x14ac:dyDescent="0.3">
      <c r="A786" s="1"/>
      <c r="B786" s="2"/>
      <c r="C786" s="2"/>
      <c r="D786" s="2"/>
      <c r="E786" s="5"/>
      <c r="F786" s="2"/>
      <c r="G786" s="1"/>
      <c r="H786" s="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x14ac:dyDescent="0.3">
      <c r="A787" s="1"/>
      <c r="B787" s="2"/>
      <c r="C787" s="2"/>
      <c r="D787" s="2"/>
      <c r="E787" s="5"/>
      <c r="F787" s="2"/>
      <c r="G787" s="1"/>
      <c r="H787" s="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x14ac:dyDescent="0.3">
      <c r="A788" s="1"/>
      <c r="B788" s="2"/>
      <c r="C788" s="2"/>
      <c r="D788" s="2"/>
      <c r="E788" s="5"/>
      <c r="F788" s="2"/>
      <c r="G788" s="1"/>
      <c r="H788" s="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x14ac:dyDescent="0.3">
      <c r="A789" s="1"/>
      <c r="B789" s="2"/>
      <c r="C789" s="2"/>
      <c r="D789" s="2"/>
      <c r="E789" s="5"/>
      <c r="F789" s="2"/>
      <c r="G789" s="1"/>
      <c r="H789" s="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x14ac:dyDescent="0.3">
      <c r="B790" s="2"/>
      <c r="C790" s="2"/>
      <c r="D790" s="2"/>
      <c r="E790" s="5"/>
      <c r="F790" s="2"/>
      <c r="G790" s="1"/>
      <c r="H790" s="4"/>
      <c r="I790" s="1"/>
    </row>
  </sheetData>
  <mergeCells count="5">
    <mergeCell ref="G42:I42"/>
    <mergeCell ref="B1:I1"/>
    <mergeCell ref="D2:I2"/>
    <mergeCell ref="B3:I4"/>
    <mergeCell ref="G41:I41"/>
  </mergeCells>
  <pageMargins left="0.39370078740157483" right="0.39370078740157483" top="0.59055118110236227" bottom="0.39370078740157483" header="0" footer="0"/>
  <pageSetup paperSize="9" scale="6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90"/>
  <sheetViews>
    <sheetView zoomScale="85" zoomScaleNormal="85" workbookViewId="0">
      <selection activeCell="J6" sqref="J6"/>
    </sheetView>
  </sheetViews>
  <sheetFormatPr defaultColWidth="14.44140625" defaultRowHeight="14.4" x14ac:dyDescent="0.3"/>
  <cols>
    <col min="1" max="1" width="4.6640625" customWidth="1"/>
    <col min="2" max="2" width="5" style="52" customWidth="1"/>
    <col min="3" max="3" width="11.88671875" customWidth="1"/>
    <col min="4" max="4" width="10.6640625" style="11" customWidth="1"/>
    <col min="5" max="5" width="65.44140625" customWidth="1"/>
    <col min="6" max="6" width="10.44140625" customWidth="1"/>
    <col min="7" max="7" width="12" customWidth="1"/>
    <col min="8" max="8" width="20.6640625" customWidth="1"/>
    <col min="9" max="9" width="8.6640625" customWidth="1"/>
    <col min="10" max="10" width="22.33203125" customWidth="1"/>
    <col min="11" max="23" width="8.6640625" customWidth="1"/>
  </cols>
  <sheetData>
    <row r="1" spans="1:23" ht="21" x14ac:dyDescent="0.3">
      <c r="A1" s="1"/>
      <c r="B1" s="249" t="s">
        <v>135</v>
      </c>
      <c r="C1" s="250"/>
      <c r="D1" s="250"/>
      <c r="E1" s="250"/>
      <c r="F1" s="250"/>
      <c r="G1" s="250"/>
      <c r="H1" s="25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9.5" customHeight="1" x14ac:dyDescent="0.3">
      <c r="A2" s="1"/>
      <c r="B2" s="71"/>
      <c r="C2" s="15"/>
      <c r="D2" s="252"/>
      <c r="E2" s="253"/>
      <c r="F2" s="253"/>
      <c r="G2" s="253"/>
      <c r="H2" s="25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21" customHeight="1" x14ac:dyDescent="0.3">
      <c r="A3" s="1"/>
      <c r="B3" s="259" t="s">
        <v>408</v>
      </c>
      <c r="C3" s="260"/>
      <c r="D3" s="260"/>
      <c r="E3" s="260"/>
      <c r="F3" s="260"/>
      <c r="G3" s="260"/>
      <c r="H3" s="26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7.5" customHeight="1" x14ac:dyDescent="0.3">
      <c r="A4" s="1"/>
      <c r="B4" s="259"/>
      <c r="C4" s="260"/>
      <c r="D4" s="260"/>
      <c r="E4" s="260"/>
      <c r="F4" s="260"/>
      <c r="G4" s="260"/>
      <c r="H4" s="26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65" customHeight="1" x14ac:dyDescent="0.3">
      <c r="A5" s="1"/>
      <c r="B5" s="71"/>
      <c r="C5" s="15"/>
      <c r="D5" s="21"/>
      <c r="E5" s="21"/>
      <c r="F5" s="21"/>
      <c r="G5" s="22"/>
      <c r="H5" s="2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" x14ac:dyDescent="0.3">
      <c r="A6" s="1"/>
      <c r="B6" s="71"/>
      <c r="C6" s="15"/>
      <c r="D6" s="21"/>
      <c r="E6" s="15"/>
      <c r="F6" s="21"/>
      <c r="G6" s="22" t="s">
        <v>137</v>
      </c>
      <c r="H6" s="2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3">
      <c r="A7" s="1"/>
      <c r="B7" s="71"/>
      <c r="C7" s="15"/>
      <c r="D7" s="15"/>
      <c r="E7" s="15"/>
      <c r="F7" s="217"/>
      <c r="G7" s="14" t="s">
        <v>138</v>
      </c>
      <c r="H7" s="1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6" x14ac:dyDescent="0.3">
      <c r="A8" s="1"/>
      <c r="B8" s="71"/>
      <c r="C8" s="15"/>
      <c r="D8" s="15"/>
      <c r="E8" s="10"/>
      <c r="F8" s="15"/>
      <c r="G8" s="9"/>
      <c r="H8" s="9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9" customHeight="1" thickBot="1" x14ac:dyDescent="0.35">
      <c r="A9" s="1"/>
      <c r="B9" s="71"/>
      <c r="C9" s="15"/>
      <c r="D9" s="15"/>
      <c r="E9" s="10"/>
      <c r="F9" s="15"/>
      <c r="G9" s="14"/>
      <c r="H9" s="14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thickBot="1" x14ac:dyDescent="0.35">
      <c r="A10" s="6"/>
      <c r="B10" s="25"/>
      <c r="C10" s="26" t="s">
        <v>1</v>
      </c>
      <c r="D10" s="26" t="s">
        <v>2</v>
      </c>
      <c r="E10" s="26" t="s">
        <v>3</v>
      </c>
      <c r="F10" s="26" t="s">
        <v>4</v>
      </c>
      <c r="G10" s="27" t="s">
        <v>412</v>
      </c>
      <c r="H10" s="58" t="s">
        <v>413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x14ac:dyDescent="0.3">
      <c r="A11" s="1"/>
      <c r="B11" s="123"/>
      <c r="C11" s="124"/>
      <c r="D11" s="124"/>
      <c r="E11" s="125"/>
      <c r="F11" s="124"/>
      <c r="G11" s="237"/>
      <c r="H11" s="22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3">
      <c r="A12" s="7"/>
      <c r="B12" s="129"/>
      <c r="C12" s="130" t="s">
        <v>409</v>
      </c>
      <c r="D12" s="130">
        <v>3</v>
      </c>
      <c r="E12" s="131" t="s">
        <v>326</v>
      </c>
      <c r="F12" s="130"/>
      <c r="G12" s="238"/>
      <c r="H12" s="22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3">
      <c r="A13" s="7"/>
      <c r="B13" s="135"/>
      <c r="C13" s="136" t="s">
        <v>410</v>
      </c>
      <c r="D13" s="136"/>
      <c r="E13" s="137" t="s">
        <v>411</v>
      </c>
      <c r="F13" s="136" t="s">
        <v>164</v>
      </c>
      <c r="G13" s="211">
        <v>200</v>
      </c>
      <c r="H13" s="236">
        <v>46113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s="32" customFormat="1" ht="6" customHeight="1" x14ac:dyDescent="0.3">
      <c r="A14" s="5"/>
      <c r="B14" s="140"/>
      <c r="C14" s="141"/>
      <c r="D14" s="141"/>
      <c r="E14" s="142"/>
      <c r="F14" s="141"/>
      <c r="G14" s="212"/>
      <c r="H14" s="22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x14ac:dyDescent="0.3">
      <c r="A15" s="7"/>
      <c r="B15" s="147"/>
      <c r="C15" s="130" t="s">
        <v>409</v>
      </c>
      <c r="D15" s="130">
        <v>18</v>
      </c>
      <c r="E15" s="131" t="s">
        <v>217</v>
      </c>
      <c r="F15" s="130"/>
      <c r="G15" s="238"/>
      <c r="H15" s="226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s="32" customFormat="1" x14ac:dyDescent="0.3">
      <c r="A16" s="5"/>
      <c r="B16" s="140"/>
      <c r="C16" s="136" t="s">
        <v>410</v>
      </c>
      <c r="D16" s="136"/>
      <c r="E16" s="137" t="s">
        <v>414</v>
      </c>
      <c r="F16" s="136" t="s">
        <v>164</v>
      </c>
      <c r="G16" s="211">
        <v>58.2</v>
      </c>
      <c r="H16" s="236">
        <v>46113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s="32" customFormat="1" ht="6" customHeight="1" x14ac:dyDescent="0.3">
      <c r="A17" s="5"/>
      <c r="B17" s="140"/>
      <c r="C17" s="136"/>
      <c r="D17" s="136"/>
      <c r="E17" s="137"/>
      <c r="F17" s="136"/>
      <c r="G17" s="211"/>
      <c r="H17" s="236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x14ac:dyDescent="0.3">
      <c r="A18" s="7"/>
      <c r="B18" s="129"/>
      <c r="C18" s="130" t="s">
        <v>409</v>
      </c>
      <c r="D18" s="130">
        <v>19</v>
      </c>
      <c r="E18" s="131" t="s">
        <v>226</v>
      </c>
      <c r="F18" s="130"/>
      <c r="G18" s="210"/>
      <c r="H18" s="231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3">
      <c r="A19" s="7"/>
      <c r="B19" s="135"/>
      <c r="C19" s="136" t="s">
        <v>410</v>
      </c>
      <c r="D19" s="136"/>
      <c r="E19" s="199" t="s">
        <v>414</v>
      </c>
      <c r="F19" s="136" t="s">
        <v>164</v>
      </c>
      <c r="G19" s="211">
        <v>135</v>
      </c>
      <c r="H19" s="236">
        <f>H16</f>
        <v>46113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s="32" customFormat="1" ht="5.25" customHeight="1" x14ac:dyDescent="0.3">
      <c r="A20" s="5"/>
      <c r="B20" s="135"/>
      <c r="C20" s="141"/>
      <c r="D20" s="141"/>
      <c r="E20" s="200"/>
      <c r="F20" s="141"/>
      <c r="G20" s="212"/>
      <c r="H20" s="22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s="32" customFormat="1" x14ac:dyDescent="0.3">
      <c r="A21" s="5"/>
      <c r="B21" s="129"/>
      <c r="C21" s="130" t="s">
        <v>409</v>
      </c>
      <c r="D21" s="130">
        <v>20</v>
      </c>
      <c r="E21" s="131" t="s">
        <v>193</v>
      </c>
      <c r="F21" s="130"/>
      <c r="G21" s="210"/>
      <c r="H21" s="231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s="32" customFormat="1" x14ac:dyDescent="0.3">
      <c r="A22" s="5"/>
      <c r="B22" s="135"/>
      <c r="C22" s="136" t="s">
        <v>410</v>
      </c>
      <c r="D22" s="136"/>
      <c r="E22" s="199" t="s">
        <v>414</v>
      </c>
      <c r="F22" s="136" t="s">
        <v>164</v>
      </c>
      <c r="G22" s="211">
        <v>30.33</v>
      </c>
      <c r="H22" s="236">
        <f>H19</f>
        <v>46113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s="32" customFormat="1" ht="6.75" customHeight="1" x14ac:dyDescent="0.3">
      <c r="A23" s="5"/>
      <c r="B23" s="135"/>
      <c r="C23" s="141"/>
      <c r="D23" s="141"/>
      <c r="E23" s="200"/>
      <c r="F23" s="141"/>
      <c r="G23" s="212"/>
      <c r="H23" s="22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s="32" customFormat="1" x14ac:dyDescent="0.3">
      <c r="A24" s="5"/>
      <c r="B24" s="135"/>
      <c r="C24" s="130" t="s">
        <v>409</v>
      </c>
      <c r="D24" s="130">
        <v>21</v>
      </c>
      <c r="E24" s="131" t="s">
        <v>416</v>
      </c>
      <c r="F24" s="215"/>
      <c r="G24" s="246"/>
      <c r="H24" s="24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s="32" customFormat="1" x14ac:dyDescent="0.3">
      <c r="A25" s="5"/>
      <c r="B25" s="135"/>
      <c r="C25" s="136" t="s">
        <v>410</v>
      </c>
      <c r="D25" s="183"/>
      <c r="E25" s="142" t="s">
        <v>414</v>
      </c>
      <c r="F25" s="141" t="s">
        <v>164</v>
      </c>
      <c r="G25" s="212">
        <v>130.65</v>
      </c>
      <c r="H25" s="236">
        <f>H22</f>
        <v>46113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s="32" customFormat="1" ht="6.75" customHeight="1" x14ac:dyDescent="0.3">
      <c r="A26" s="5"/>
      <c r="B26" s="135"/>
      <c r="C26" s="141"/>
      <c r="D26" s="141"/>
      <c r="E26" s="200"/>
      <c r="F26" s="141"/>
      <c r="G26" s="212"/>
      <c r="H26" s="227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s="32" customFormat="1" ht="17.25" customHeight="1" x14ac:dyDescent="0.3">
      <c r="A27" s="5"/>
      <c r="B27" s="129"/>
      <c r="C27" s="130" t="s">
        <v>409</v>
      </c>
      <c r="D27" s="130">
        <v>22</v>
      </c>
      <c r="E27" s="131" t="s">
        <v>232</v>
      </c>
      <c r="F27" s="130"/>
      <c r="G27" s="210"/>
      <c r="H27" s="231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s="32" customFormat="1" x14ac:dyDescent="0.3">
      <c r="A28" s="5"/>
      <c r="B28" s="135"/>
      <c r="C28" s="136" t="s">
        <v>410</v>
      </c>
      <c r="D28" s="136"/>
      <c r="E28" s="200" t="s">
        <v>415</v>
      </c>
      <c r="F28" s="136" t="s">
        <v>164</v>
      </c>
      <c r="G28" s="211">
        <v>220.5</v>
      </c>
      <c r="H28" s="236">
        <f>H22</f>
        <v>46113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ht="5.25" customHeight="1" x14ac:dyDescent="0.3">
      <c r="A29" s="7"/>
      <c r="B29" s="135"/>
      <c r="C29" s="141"/>
      <c r="D29" s="141"/>
      <c r="F29" s="141"/>
      <c r="G29" s="212"/>
      <c r="H29" s="22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3">
      <c r="A30" s="7"/>
      <c r="B30" s="129"/>
      <c r="C30" s="130" t="s">
        <v>409</v>
      </c>
      <c r="D30" s="130">
        <v>25</v>
      </c>
      <c r="E30" s="131" t="s">
        <v>366</v>
      </c>
      <c r="F30" s="130"/>
      <c r="G30" s="210"/>
      <c r="H30" s="231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3">
      <c r="A31" s="7"/>
      <c r="B31" s="135"/>
      <c r="C31" s="136" t="s">
        <v>410</v>
      </c>
      <c r="D31" s="136"/>
      <c r="E31" s="199" t="s">
        <v>411</v>
      </c>
      <c r="F31" s="136" t="s">
        <v>164</v>
      </c>
      <c r="G31" s="211">
        <v>3500</v>
      </c>
      <c r="H31" s="236">
        <v>46113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6" customHeight="1" thickBot="1" x14ac:dyDescent="0.35">
      <c r="A32" s="1"/>
      <c r="B32" s="153"/>
      <c r="C32" s="154"/>
      <c r="D32" s="154"/>
      <c r="E32" s="155"/>
      <c r="F32" s="154"/>
      <c r="G32" s="156"/>
      <c r="H32" s="23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" thickBot="1" x14ac:dyDescent="0.35">
      <c r="A33" s="1"/>
      <c r="B33" s="76"/>
      <c r="C33" s="77"/>
      <c r="D33" s="77"/>
      <c r="E33" s="78"/>
      <c r="F33" s="77"/>
      <c r="G33" s="79"/>
      <c r="H33" s="235"/>
      <c r="I33" s="1"/>
      <c r="J33" s="87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6.75" customHeight="1" x14ac:dyDescent="0.3">
      <c r="A34" s="1"/>
      <c r="B34" s="15"/>
      <c r="C34" s="15"/>
      <c r="D34" s="15"/>
      <c r="E34" s="10"/>
      <c r="F34" s="15"/>
      <c r="G34" s="14"/>
      <c r="H34" s="108"/>
      <c r="I34" s="1"/>
      <c r="J34" s="87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">
      <c r="A35" s="1"/>
      <c r="B35" s="3"/>
      <c r="C35" s="2"/>
      <c r="D35" s="2"/>
      <c r="E35" s="5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" customHeight="1" x14ac:dyDescent="0.3">
      <c r="A36" s="1"/>
      <c r="B36" s="3"/>
      <c r="C36" s="2"/>
      <c r="D36" s="2"/>
      <c r="E36" s="5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3">
      <c r="A37" s="1"/>
      <c r="B37" s="3" t="s">
        <v>377</v>
      </c>
      <c r="C37" s="3"/>
      <c r="D37" s="2"/>
      <c r="E37" s="5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3">
      <c r="A38" s="1"/>
      <c r="B38" s="2"/>
      <c r="C38" s="2"/>
      <c r="D38" s="2"/>
      <c r="E38" s="5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3.65" customHeight="1" x14ac:dyDescent="0.3">
      <c r="A39" s="1"/>
      <c r="B39" s="2"/>
      <c r="C39" s="2"/>
      <c r="D39" s="2"/>
      <c r="E39" s="5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23.25" customHeight="1" x14ac:dyDescent="0.3">
      <c r="A40" s="1"/>
      <c r="B40" s="2"/>
      <c r="C40" s="2"/>
      <c r="D40" s="2"/>
      <c r="E40" s="8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3">
      <c r="A41" s="1"/>
      <c r="B41" s="2"/>
      <c r="C41" s="2"/>
      <c r="D41" s="2"/>
      <c r="E41" s="8"/>
      <c r="F41" s="2"/>
      <c r="G41" s="255" t="s">
        <v>17</v>
      </c>
      <c r="H41" s="25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3">
      <c r="A42" s="1"/>
      <c r="B42" s="2"/>
      <c r="C42" s="2"/>
      <c r="D42" s="2"/>
      <c r="E42" s="8"/>
      <c r="F42" s="2"/>
      <c r="G42" s="248" t="s">
        <v>18</v>
      </c>
      <c r="H42" s="2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3">
      <c r="A43" s="1"/>
      <c r="B43" s="2"/>
      <c r="C43" s="2"/>
      <c r="D43" s="2"/>
      <c r="E43" s="5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3">
      <c r="A44" s="1"/>
      <c r="B44" s="2"/>
      <c r="C44" s="2"/>
      <c r="D44" s="2"/>
      <c r="E44" s="5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s="1"/>
      <c r="B45" s="2"/>
      <c r="C45" s="2"/>
      <c r="D45" s="2"/>
      <c r="E45" s="5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3">
      <c r="A46" s="1"/>
      <c r="B46" s="2"/>
      <c r="C46" s="2"/>
      <c r="D46" s="2"/>
      <c r="E46" s="5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3">
      <c r="A47" s="1"/>
      <c r="B47" s="2"/>
      <c r="C47" s="2"/>
      <c r="D47" s="2"/>
      <c r="E47" s="5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3">
      <c r="A48" s="1"/>
      <c r="B48" s="2"/>
      <c r="C48" s="2"/>
      <c r="D48" s="2"/>
      <c r="E48" s="5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3">
      <c r="A49" s="1"/>
      <c r="B49" s="2"/>
      <c r="C49" s="2"/>
      <c r="D49" s="2"/>
      <c r="E49" s="5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3">
      <c r="A50" s="1"/>
      <c r="B50" s="2"/>
      <c r="C50" s="2"/>
      <c r="D50" s="2"/>
      <c r="E50" s="5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3">
      <c r="A51" s="1"/>
      <c r="B51" s="2"/>
      <c r="C51" s="2"/>
      <c r="D51" s="2"/>
      <c r="E51" s="5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3">
      <c r="A52" s="1"/>
      <c r="B52" s="2"/>
      <c r="C52" s="2"/>
      <c r="D52" s="2"/>
      <c r="E52" s="5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3">
      <c r="A53" s="1"/>
      <c r="B53" s="2"/>
      <c r="C53" s="2"/>
      <c r="D53" s="2"/>
      <c r="E53" s="5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3">
      <c r="A54" s="1"/>
      <c r="B54" s="2"/>
      <c r="C54" s="2"/>
      <c r="D54" s="2"/>
      <c r="E54" s="5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3">
      <c r="A55" s="1"/>
      <c r="B55" s="2"/>
      <c r="C55" s="2"/>
      <c r="D55" s="2"/>
      <c r="E55" s="5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3">
      <c r="A56" s="1"/>
      <c r="B56" s="2"/>
      <c r="C56" s="2"/>
      <c r="D56" s="2"/>
      <c r="E56" s="5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3">
      <c r="A57" s="1"/>
      <c r="B57" s="2"/>
      <c r="C57" s="2"/>
      <c r="D57" s="2"/>
      <c r="E57" s="5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3">
      <c r="A58" s="1"/>
      <c r="B58" s="2"/>
      <c r="C58" s="2"/>
      <c r="D58" s="2"/>
      <c r="E58" s="5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3">
      <c r="A59" s="1"/>
      <c r="B59" s="2"/>
      <c r="C59" s="2"/>
      <c r="D59" s="2"/>
      <c r="E59" s="5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3">
      <c r="A60" s="1"/>
      <c r="B60" s="2"/>
      <c r="C60" s="2"/>
      <c r="D60" s="2"/>
      <c r="E60" s="5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3">
      <c r="A61" s="1"/>
      <c r="B61" s="2"/>
      <c r="C61" s="2"/>
      <c r="D61" s="2"/>
      <c r="E61" s="5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3">
      <c r="A62" s="1"/>
      <c r="B62" s="2"/>
      <c r="C62" s="2"/>
      <c r="D62" s="2"/>
      <c r="E62" s="5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3">
      <c r="A63" s="1"/>
      <c r="B63" s="2"/>
      <c r="C63" s="2"/>
      <c r="D63" s="2"/>
      <c r="E63" s="5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3">
      <c r="A64" s="1"/>
      <c r="B64" s="2"/>
      <c r="C64" s="2"/>
      <c r="D64" s="2"/>
      <c r="E64" s="5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3">
      <c r="A65" s="1"/>
      <c r="B65" s="2"/>
      <c r="C65" s="2"/>
      <c r="D65" s="2"/>
      <c r="E65" s="5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3">
      <c r="A66" s="1"/>
      <c r="B66" s="2"/>
      <c r="C66" s="2"/>
      <c r="D66" s="2"/>
      <c r="E66" s="5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3">
      <c r="A67" s="1"/>
      <c r="B67" s="2"/>
      <c r="C67" s="2"/>
      <c r="D67" s="2"/>
      <c r="E67" s="5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3">
      <c r="A68" s="1"/>
      <c r="B68" s="2"/>
      <c r="C68" s="2"/>
      <c r="D68" s="2"/>
      <c r="E68" s="5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3">
      <c r="A69" s="1"/>
      <c r="B69" s="2"/>
      <c r="C69" s="2"/>
      <c r="D69" s="2"/>
      <c r="E69" s="5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3">
      <c r="A70" s="1"/>
      <c r="B70" s="2"/>
      <c r="C70" s="2"/>
      <c r="D70" s="2"/>
      <c r="E70" s="5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3">
      <c r="A71" s="1"/>
      <c r="B71" s="2"/>
      <c r="C71" s="2"/>
      <c r="D71" s="2"/>
      <c r="E71" s="5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3">
      <c r="A72" s="1"/>
      <c r="B72" s="2"/>
      <c r="C72" s="2"/>
      <c r="D72" s="2"/>
      <c r="E72" s="5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3">
      <c r="A73" s="1"/>
      <c r="B73" s="2"/>
      <c r="C73" s="2"/>
      <c r="D73" s="2"/>
      <c r="E73" s="5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3">
      <c r="A74" s="1"/>
      <c r="B74" s="2"/>
      <c r="C74" s="2"/>
      <c r="D74" s="2"/>
      <c r="E74" s="5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3">
      <c r="A75" s="1"/>
      <c r="B75" s="2"/>
      <c r="C75" s="2"/>
      <c r="D75" s="2"/>
      <c r="E75" s="5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3">
      <c r="A76" s="1"/>
      <c r="B76" s="2"/>
      <c r="C76" s="2"/>
      <c r="D76" s="2"/>
      <c r="E76" s="5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3">
      <c r="A77" s="1"/>
      <c r="B77" s="2"/>
      <c r="C77" s="2"/>
      <c r="D77" s="2"/>
      <c r="E77" s="5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3">
      <c r="A78" s="1"/>
      <c r="B78" s="2"/>
      <c r="C78" s="2"/>
      <c r="D78" s="2"/>
      <c r="E78" s="5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3">
      <c r="A79" s="1"/>
      <c r="B79" s="2"/>
      <c r="C79" s="2"/>
      <c r="D79" s="2"/>
      <c r="E79" s="5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3">
      <c r="A80" s="1"/>
      <c r="B80" s="2"/>
      <c r="C80" s="2"/>
      <c r="D80" s="2"/>
      <c r="E80" s="5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3">
      <c r="A81" s="1"/>
      <c r="B81" s="2"/>
      <c r="C81" s="2"/>
      <c r="D81" s="2"/>
      <c r="E81" s="5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3">
      <c r="A82" s="1"/>
      <c r="B82" s="2"/>
      <c r="C82" s="2"/>
      <c r="D82" s="2"/>
      <c r="E82" s="5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3">
      <c r="A83" s="1"/>
      <c r="B83" s="2"/>
      <c r="C83" s="2"/>
      <c r="D83" s="2"/>
      <c r="E83" s="5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3">
      <c r="A84" s="1"/>
      <c r="B84" s="2"/>
      <c r="C84" s="2"/>
      <c r="D84" s="2"/>
      <c r="E84" s="5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3">
      <c r="A85" s="1"/>
      <c r="B85" s="2"/>
      <c r="C85" s="2"/>
      <c r="D85" s="2"/>
      <c r="E85" s="5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3">
      <c r="A86" s="1"/>
      <c r="B86" s="2"/>
      <c r="C86" s="2"/>
      <c r="D86" s="2"/>
      <c r="E86" s="5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3">
      <c r="A87" s="1"/>
      <c r="B87" s="2"/>
      <c r="C87" s="2"/>
      <c r="D87" s="2"/>
      <c r="E87" s="5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3">
      <c r="A88" s="1"/>
      <c r="B88" s="2"/>
      <c r="C88" s="2"/>
      <c r="D88" s="2"/>
      <c r="E88" s="5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3">
      <c r="A89" s="1"/>
      <c r="B89" s="2"/>
      <c r="C89" s="2"/>
      <c r="D89" s="2"/>
      <c r="E89" s="5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3">
      <c r="A90" s="1"/>
      <c r="B90" s="2"/>
      <c r="C90" s="2"/>
      <c r="D90" s="2"/>
      <c r="E90" s="5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3">
      <c r="A91" s="1"/>
      <c r="B91" s="2"/>
      <c r="C91" s="2"/>
      <c r="D91" s="2"/>
      <c r="E91" s="5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3">
      <c r="A92" s="1"/>
      <c r="B92" s="2"/>
      <c r="C92" s="2"/>
      <c r="D92" s="2"/>
      <c r="E92" s="5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3">
      <c r="A93" s="1"/>
      <c r="B93" s="2"/>
      <c r="C93" s="2"/>
      <c r="D93" s="2"/>
      <c r="E93" s="5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3">
      <c r="A94" s="1"/>
      <c r="B94" s="2"/>
      <c r="C94" s="2"/>
      <c r="D94" s="2"/>
      <c r="E94" s="5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3">
      <c r="A95" s="1"/>
      <c r="B95" s="2"/>
      <c r="C95" s="2"/>
      <c r="D95" s="2"/>
      <c r="E95" s="5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3">
      <c r="A96" s="1"/>
      <c r="B96" s="2"/>
      <c r="C96" s="2"/>
      <c r="D96" s="2"/>
      <c r="E96" s="5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3">
      <c r="A97" s="1"/>
      <c r="B97" s="2"/>
      <c r="C97" s="2"/>
      <c r="D97" s="2"/>
      <c r="E97" s="5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3">
      <c r="A98" s="1"/>
      <c r="B98" s="2"/>
      <c r="C98" s="2"/>
      <c r="D98" s="2"/>
      <c r="E98" s="5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3">
      <c r="A99" s="1"/>
      <c r="B99" s="2"/>
      <c r="C99" s="2"/>
      <c r="D99" s="2"/>
      <c r="E99" s="5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3">
      <c r="A100" s="1"/>
      <c r="B100" s="2"/>
      <c r="C100" s="2"/>
      <c r="D100" s="2"/>
      <c r="E100" s="5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3">
      <c r="A101" s="1"/>
      <c r="B101" s="2"/>
      <c r="C101" s="2"/>
      <c r="D101" s="2"/>
      <c r="E101" s="5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3">
      <c r="A102" s="1"/>
      <c r="B102" s="2"/>
      <c r="C102" s="2"/>
      <c r="D102" s="2"/>
      <c r="E102" s="5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3">
      <c r="A103" s="1"/>
      <c r="B103" s="2"/>
      <c r="C103" s="2"/>
      <c r="D103" s="2"/>
      <c r="E103" s="5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3">
      <c r="A104" s="1"/>
      <c r="B104" s="2"/>
      <c r="C104" s="2"/>
      <c r="D104" s="2"/>
      <c r="E104" s="5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3">
      <c r="A105" s="1"/>
      <c r="B105" s="2"/>
      <c r="C105" s="2"/>
      <c r="D105" s="2"/>
      <c r="E105" s="5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3">
      <c r="A106" s="1"/>
      <c r="B106" s="2"/>
      <c r="C106" s="2"/>
      <c r="D106" s="2"/>
      <c r="E106" s="5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3">
      <c r="A107" s="1"/>
      <c r="B107" s="2"/>
      <c r="C107" s="2"/>
      <c r="D107" s="2"/>
      <c r="E107" s="5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3">
      <c r="A108" s="1"/>
      <c r="B108" s="2"/>
      <c r="C108" s="2"/>
      <c r="D108" s="2"/>
      <c r="E108" s="5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3">
      <c r="A109" s="1"/>
      <c r="B109" s="2"/>
      <c r="C109" s="2"/>
      <c r="D109" s="2"/>
      <c r="E109" s="5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3">
      <c r="A110" s="1"/>
      <c r="B110" s="2"/>
      <c r="C110" s="2"/>
      <c r="D110" s="2"/>
      <c r="E110" s="5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3">
      <c r="A111" s="1"/>
      <c r="B111" s="2"/>
      <c r="C111" s="2"/>
      <c r="D111" s="2"/>
      <c r="E111" s="5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3">
      <c r="A112" s="1"/>
      <c r="B112" s="2"/>
      <c r="C112" s="2"/>
      <c r="D112" s="2"/>
      <c r="E112" s="5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3">
      <c r="A113" s="1"/>
      <c r="B113" s="2"/>
      <c r="C113" s="2"/>
      <c r="D113" s="2"/>
      <c r="E113" s="5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3">
      <c r="A114" s="1"/>
      <c r="B114" s="2"/>
      <c r="C114" s="2"/>
      <c r="D114" s="2"/>
      <c r="E114" s="5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3">
      <c r="A115" s="1"/>
      <c r="B115" s="2"/>
      <c r="C115" s="2"/>
      <c r="D115" s="2"/>
      <c r="E115" s="5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3">
      <c r="A116" s="1"/>
      <c r="B116" s="2"/>
      <c r="C116" s="2"/>
      <c r="D116" s="2"/>
      <c r="E116" s="5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3">
      <c r="A117" s="1"/>
      <c r="B117" s="2"/>
      <c r="C117" s="2"/>
      <c r="D117" s="2"/>
      <c r="E117" s="5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3">
      <c r="A118" s="1"/>
      <c r="B118" s="2"/>
      <c r="C118" s="2"/>
      <c r="D118" s="2"/>
      <c r="E118" s="5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3">
      <c r="A119" s="1"/>
      <c r="B119" s="2"/>
      <c r="C119" s="2"/>
      <c r="D119" s="2"/>
      <c r="E119" s="5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3">
      <c r="A120" s="1"/>
      <c r="B120" s="2"/>
      <c r="C120" s="2"/>
      <c r="D120" s="2"/>
      <c r="E120" s="5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3">
      <c r="A121" s="1"/>
      <c r="B121" s="2"/>
      <c r="C121" s="2"/>
      <c r="D121" s="2"/>
      <c r="E121" s="5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3">
      <c r="A122" s="1"/>
      <c r="B122" s="2"/>
      <c r="C122" s="2"/>
      <c r="D122" s="2"/>
      <c r="E122" s="5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3">
      <c r="A123" s="1"/>
      <c r="B123" s="2"/>
      <c r="C123" s="2"/>
      <c r="D123" s="2"/>
      <c r="E123" s="5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3">
      <c r="A124" s="1"/>
      <c r="B124" s="2"/>
      <c r="C124" s="2"/>
      <c r="D124" s="2"/>
      <c r="E124" s="5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3">
      <c r="A125" s="1"/>
      <c r="B125" s="2"/>
      <c r="C125" s="2"/>
      <c r="D125" s="2"/>
      <c r="E125" s="5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3">
      <c r="A126" s="1"/>
      <c r="B126" s="2"/>
      <c r="C126" s="2"/>
      <c r="D126" s="2"/>
      <c r="E126" s="5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3">
      <c r="A127" s="1"/>
      <c r="B127" s="2"/>
      <c r="C127" s="2"/>
      <c r="D127" s="2"/>
      <c r="E127" s="5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3">
      <c r="A128" s="1"/>
      <c r="B128" s="2"/>
      <c r="C128" s="2"/>
      <c r="D128" s="2"/>
      <c r="E128" s="5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3">
      <c r="A129" s="1"/>
      <c r="B129" s="2"/>
      <c r="C129" s="2"/>
      <c r="D129" s="2"/>
      <c r="E129" s="5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3">
      <c r="A130" s="1"/>
      <c r="B130" s="2"/>
      <c r="C130" s="2"/>
      <c r="D130" s="2"/>
      <c r="E130" s="5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3">
      <c r="A131" s="1"/>
      <c r="B131" s="2"/>
      <c r="C131" s="2"/>
      <c r="D131" s="2"/>
      <c r="E131" s="5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3">
      <c r="A132" s="1"/>
      <c r="B132" s="2"/>
      <c r="C132" s="2"/>
      <c r="D132" s="2"/>
      <c r="E132" s="5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3">
      <c r="A133" s="1"/>
      <c r="B133" s="2"/>
      <c r="C133" s="2"/>
      <c r="D133" s="2"/>
      <c r="E133" s="5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3">
      <c r="A134" s="1"/>
      <c r="B134" s="2"/>
      <c r="C134" s="2"/>
      <c r="D134" s="2"/>
      <c r="E134" s="5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3">
      <c r="A135" s="1"/>
      <c r="B135" s="2"/>
      <c r="C135" s="2"/>
      <c r="D135" s="2"/>
      <c r="E135" s="5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3">
      <c r="A136" s="1"/>
      <c r="B136" s="2"/>
      <c r="C136" s="2"/>
      <c r="D136" s="2"/>
      <c r="E136" s="5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3">
      <c r="A137" s="1"/>
      <c r="B137" s="2"/>
      <c r="C137" s="2"/>
      <c r="D137" s="2"/>
      <c r="E137" s="5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3">
      <c r="A138" s="1"/>
      <c r="B138" s="2"/>
      <c r="C138" s="2"/>
      <c r="D138" s="2"/>
      <c r="E138" s="5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3">
      <c r="A139" s="1"/>
      <c r="B139" s="2"/>
      <c r="C139" s="2"/>
      <c r="D139" s="2"/>
      <c r="E139" s="5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3">
      <c r="A140" s="1"/>
      <c r="B140" s="2"/>
      <c r="C140" s="2"/>
      <c r="D140" s="2"/>
      <c r="E140" s="5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3">
      <c r="A141" s="1"/>
      <c r="B141" s="2"/>
      <c r="C141" s="2"/>
      <c r="D141" s="2"/>
      <c r="E141" s="5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3">
      <c r="A142" s="1"/>
      <c r="B142" s="2"/>
      <c r="C142" s="2"/>
      <c r="D142" s="2"/>
      <c r="E142" s="5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3">
      <c r="A143" s="1"/>
      <c r="B143" s="2"/>
      <c r="C143" s="2"/>
      <c r="D143" s="2"/>
      <c r="E143" s="5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3">
      <c r="A144" s="1"/>
      <c r="B144" s="2"/>
      <c r="C144" s="2"/>
      <c r="D144" s="2"/>
      <c r="E144" s="5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3">
      <c r="A145" s="1"/>
      <c r="B145" s="2"/>
      <c r="C145" s="2"/>
      <c r="D145" s="2"/>
      <c r="E145" s="5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3">
      <c r="A146" s="1"/>
      <c r="B146" s="2"/>
      <c r="C146" s="2"/>
      <c r="D146" s="2"/>
      <c r="E146" s="5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3">
      <c r="A147" s="1"/>
      <c r="B147" s="2"/>
      <c r="C147" s="2"/>
      <c r="D147" s="2"/>
      <c r="E147" s="5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3">
      <c r="A148" s="1"/>
      <c r="B148" s="2"/>
      <c r="C148" s="2"/>
      <c r="D148" s="2"/>
      <c r="E148" s="5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3">
      <c r="A149" s="1"/>
      <c r="B149" s="2"/>
      <c r="C149" s="2"/>
      <c r="D149" s="2"/>
      <c r="E149" s="5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3">
      <c r="A150" s="1"/>
      <c r="B150" s="2"/>
      <c r="C150" s="2"/>
      <c r="D150" s="2"/>
      <c r="E150" s="5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3">
      <c r="A151" s="1"/>
      <c r="B151" s="2"/>
      <c r="C151" s="2"/>
      <c r="D151" s="2"/>
      <c r="E151" s="5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3">
      <c r="A152" s="1"/>
      <c r="B152" s="2"/>
      <c r="C152" s="2"/>
      <c r="D152" s="2"/>
      <c r="E152" s="5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3">
      <c r="A153" s="1"/>
      <c r="B153" s="2"/>
      <c r="C153" s="2"/>
      <c r="D153" s="2"/>
      <c r="E153" s="5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3">
      <c r="A154" s="1"/>
      <c r="B154" s="2"/>
      <c r="C154" s="2"/>
      <c r="D154" s="2"/>
      <c r="E154" s="5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3">
      <c r="A155" s="1"/>
      <c r="B155" s="2"/>
      <c r="C155" s="2"/>
      <c r="D155" s="2"/>
      <c r="E155" s="5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3">
      <c r="A156" s="1"/>
      <c r="B156" s="2"/>
      <c r="C156" s="2"/>
      <c r="D156" s="2"/>
      <c r="E156" s="5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3">
      <c r="A157" s="1"/>
      <c r="B157" s="2"/>
      <c r="C157" s="2"/>
      <c r="D157" s="2"/>
      <c r="E157" s="5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3">
      <c r="A158" s="1"/>
      <c r="B158" s="2"/>
      <c r="C158" s="2"/>
      <c r="D158" s="2"/>
      <c r="E158" s="5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3">
      <c r="A159" s="1"/>
      <c r="B159" s="2"/>
      <c r="C159" s="2"/>
      <c r="D159" s="2"/>
      <c r="E159" s="5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3">
      <c r="A160" s="1"/>
      <c r="B160" s="2"/>
      <c r="C160" s="2"/>
      <c r="D160" s="2"/>
      <c r="E160" s="5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3">
      <c r="A161" s="1"/>
      <c r="B161" s="2"/>
      <c r="C161" s="2"/>
      <c r="D161" s="2"/>
      <c r="E161" s="5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3">
      <c r="A162" s="1"/>
      <c r="B162" s="2"/>
      <c r="C162" s="2"/>
      <c r="D162" s="2"/>
      <c r="E162" s="5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3">
      <c r="A163" s="1"/>
      <c r="B163" s="2"/>
      <c r="C163" s="2"/>
      <c r="D163" s="2"/>
      <c r="E163" s="5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3">
      <c r="A164" s="1"/>
      <c r="B164" s="2"/>
      <c r="C164" s="2"/>
      <c r="D164" s="2"/>
      <c r="E164" s="5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3">
      <c r="A165" s="1"/>
      <c r="B165" s="2"/>
      <c r="C165" s="2"/>
      <c r="D165" s="2"/>
      <c r="E165" s="5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3">
      <c r="A166" s="1"/>
      <c r="B166" s="2"/>
      <c r="C166" s="2"/>
      <c r="D166" s="2"/>
      <c r="E166" s="5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3">
      <c r="A167" s="1"/>
      <c r="B167" s="2"/>
      <c r="C167" s="2"/>
      <c r="D167" s="2"/>
      <c r="E167" s="5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3">
      <c r="A168" s="1"/>
      <c r="B168" s="2"/>
      <c r="C168" s="2"/>
      <c r="D168" s="2"/>
      <c r="E168" s="5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3">
      <c r="A169" s="1"/>
      <c r="B169" s="2"/>
      <c r="C169" s="2"/>
      <c r="D169" s="2"/>
      <c r="E169" s="5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3">
      <c r="A170" s="1"/>
      <c r="B170" s="2"/>
      <c r="C170" s="2"/>
      <c r="D170" s="2"/>
      <c r="E170" s="5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3">
      <c r="A171" s="1"/>
      <c r="B171" s="2"/>
      <c r="C171" s="2"/>
      <c r="D171" s="2"/>
      <c r="E171" s="5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3">
      <c r="A172" s="1"/>
      <c r="B172" s="2"/>
      <c r="C172" s="2"/>
      <c r="D172" s="2"/>
      <c r="E172" s="5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3">
      <c r="A173" s="1"/>
      <c r="B173" s="2"/>
      <c r="C173" s="2"/>
      <c r="D173" s="2"/>
      <c r="E173" s="5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3">
      <c r="A174" s="1"/>
      <c r="B174" s="2"/>
      <c r="C174" s="2"/>
      <c r="D174" s="2"/>
      <c r="E174" s="5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3">
      <c r="A175" s="1"/>
      <c r="B175" s="2"/>
      <c r="C175" s="2"/>
      <c r="D175" s="2"/>
      <c r="E175" s="5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3">
      <c r="A176" s="1"/>
      <c r="B176" s="2"/>
      <c r="C176" s="2"/>
      <c r="D176" s="2"/>
      <c r="E176" s="5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3">
      <c r="A177" s="1"/>
      <c r="B177" s="2"/>
      <c r="C177" s="2"/>
      <c r="D177" s="2"/>
      <c r="E177" s="5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3">
      <c r="A178" s="1"/>
      <c r="B178" s="2"/>
      <c r="C178" s="2"/>
      <c r="D178" s="2"/>
      <c r="E178" s="5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3">
      <c r="A179" s="1"/>
      <c r="B179" s="2"/>
      <c r="C179" s="2"/>
      <c r="D179" s="2"/>
      <c r="E179" s="5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3">
      <c r="A180" s="1"/>
      <c r="B180" s="2"/>
      <c r="C180" s="2"/>
      <c r="D180" s="2"/>
      <c r="E180" s="5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3">
      <c r="A181" s="1"/>
      <c r="B181" s="2"/>
      <c r="C181" s="2"/>
      <c r="D181" s="2"/>
      <c r="E181" s="5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3">
      <c r="A182" s="1"/>
      <c r="B182" s="2"/>
      <c r="C182" s="2"/>
      <c r="D182" s="2"/>
      <c r="E182" s="5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3">
      <c r="A183" s="1"/>
      <c r="B183" s="2"/>
      <c r="C183" s="2"/>
      <c r="D183" s="2"/>
      <c r="E183" s="5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3">
      <c r="A184" s="1"/>
      <c r="B184" s="2"/>
      <c r="C184" s="2"/>
      <c r="D184" s="2"/>
      <c r="E184" s="5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3">
      <c r="A185" s="1"/>
      <c r="B185" s="2"/>
      <c r="C185" s="2"/>
      <c r="D185" s="2"/>
      <c r="E185" s="5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3">
      <c r="A186" s="1"/>
      <c r="B186" s="2"/>
      <c r="C186" s="2"/>
      <c r="D186" s="2"/>
      <c r="E186" s="5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3">
      <c r="A187" s="1"/>
      <c r="B187" s="2"/>
      <c r="C187" s="2"/>
      <c r="D187" s="2"/>
      <c r="E187" s="5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3">
      <c r="A188" s="1"/>
      <c r="B188" s="2"/>
      <c r="C188" s="2"/>
      <c r="D188" s="2"/>
      <c r="E188" s="5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3">
      <c r="A189" s="1"/>
      <c r="B189" s="2"/>
      <c r="C189" s="2"/>
      <c r="D189" s="2"/>
      <c r="E189" s="5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3">
      <c r="A190" s="1"/>
      <c r="B190" s="2"/>
      <c r="C190" s="2"/>
      <c r="D190" s="2"/>
      <c r="E190" s="5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3">
      <c r="A191" s="1"/>
      <c r="B191" s="2"/>
      <c r="C191" s="2"/>
      <c r="D191" s="2"/>
      <c r="E191" s="5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3">
      <c r="A192" s="1"/>
      <c r="B192" s="2"/>
      <c r="C192" s="2"/>
      <c r="D192" s="2"/>
      <c r="E192" s="5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3">
      <c r="A193" s="1"/>
      <c r="B193" s="2"/>
      <c r="C193" s="2"/>
      <c r="D193" s="2"/>
      <c r="E193" s="5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3">
      <c r="A194" s="1"/>
      <c r="B194" s="2"/>
      <c r="C194" s="2"/>
      <c r="D194" s="2"/>
      <c r="E194" s="5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3">
      <c r="A195" s="1"/>
      <c r="B195" s="2"/>
      <c r="C195" s="2"/>
      <c r="D195" s="2"/>
      <c r="E195" s="5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3">
      <c r="A196" s="1"/>
      <c r="B196" s="2"/>
      <c r="C196" s="2"/>
      <c r="D196" s="2"/>
      <c r="E196" s="5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3">
      <c r="A197" s="1"/>
      <c r="B197" s="2"/>
      <c r="C197" s="2"/>
      <c r="D197" s="2"/>
      <c r="E197" s="5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3">
      <c r="A198" s="1"/>
      <c r="B198" s="2"/>
      <c r="C198" s="2"/>
      <c r="D198" s="2"/>
      <c r="E198" s="5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3">
      <c r="A199" s="1"/>
      <c r="B199" s="2"/>
      <c r="C199" s="2"/>
      <c r="D199" s="2"/>
      <c r="E199" s="5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3">
      <c r="A200" s="1"/>
      <c r="B200" s="2"/>
      <c r="C200" s="2"/>
      <c r="D200" s="2"/>
      <c r="E200" s="5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3">
      <c r="A201" s="1"/>
      <c r="B201" s="2"/>
      <c r="C201" s="2"/>
      <c r="D201" s="2"/>
      <c r="E201" s="5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3">
      <c r="A202" s="1"/>
      <c r="B202" s="2"/>
      <c r="C202" s="2"/>
      <c r="D202" s="2"/>
      <c r="E202" s="5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3">
      <c r="A203" s="1"/>
      <c r="B203" s="2"/>
      <c r="C203" s="2"/>
      <c r="D203" s="2"/>
      <c r="E203" s="5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3">
      <c r="A204" s="1"/>
      <c r="B204" s="2"/>
      <c r="C204" s="2"/>
      <c r="D204" s="2"/>
      <c r="E204" s="5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3">
      <c r="A205" s="1"/>
      <c r="B205" s="2"/>
      <c r="C205" s="2"/>
      <c r="D205" s="2"/>
      <c r="E205" s="5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3">
      <c r="A206" s="1"/>
      <c r="B206" s="2"/>
      <c r="C206" s="2"/>
      <c r="D206" s="2"/>
      <c r="E206" s="5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3">
      <c r="A207" s="1"/>
      <c r="B207" s="2"/>
      <c r="C207" s="2"/>
      <c r="D207" s="2"/>
      <c r="E207" s="5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3">
      <c r="A208" s="1"/>
      <c r="B208" s="2"/>
      <c r="C208" s="2"/>
      <c r="D208" s="2"/>
      <c r="E208" s="5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3">
      <c r="A209" s="1"/>
      <c r="B209" s="2"/>
      <c r="C209" s="2"/>
      <c r="D209" s="2"/>
      <c r="E209" s="5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3">
      <c r="A210" s="1"/>
      <c r="B210" s="2"/>
      <c r="C210" s="2"/>
      <c r="D210" s="2"/>
      <c r="E210" s="5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3">
      <c r="A211" s="1"/>
      <c r="B211" s="2"/>
      <c r="C211" s="2"/>
      <c r="D211" s="2"/>
      <c r="E211" s="5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3">
      <c r="A212" s="1"/>
      <c r="B212" s="2"/>
      <c r="C212" s="2"/>
      <c r="D212" s="2"/>
      <c r="E212" s="5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3">
      <c r="A213" s="1"/>
      <c r="B213" s="2"/>
      <c r="C213" s="2"/>
      <c r="D213" s="2"/>
      <c r="E213" s="5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3">
      <c r="A214" s="1"/>
      <c r="B214" s="2"/>
      <c r="C214" s="2"/>
      <c r="D214" s="2"/>
      <c r="E214" s="5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3">
      <c r="A215" s="1"/>
      <c r="B215" s="2"/>
      <c r="C215" s="2"/>
      <c r="D215" s="2"/>
      <c r="E215" s="5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3">
      <c r="A216" s="1"/>
      <c r="B216" s="2"/>
      <c r="C216" s="2"/>
      <c r="D216" s="2"/>
      <c r="E216" s="5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3">
      <c r="A217" s="1"/>
      <c r="B217" s="2"/>
      <c r="C217" s="2"/>
      <c r="D217" s="2"/>
      <c r="E217" s="5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3">
      <c r="A218" s="1"/>
      <c r="B218" s="2"/>
      <c r="C218" s="2"/>
      <c r="D218" s="2"/>
      <c r="E218" s="5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3">
      <c r="A219" s="1"/>
      <c r="B219" s="2"/>
      <c r="C219" s="2"/>
      <c r="D219" s="2"/>
      <c r="E219" s="5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3">
      <c r="A220" s="1"/>
      <c r="B220" s="2"/>
      <c r="C220" s="2"/>
      <c r="D220" s="2"/>
      <c r="E220" s="5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3">
      <c r="A221" s="1"/>
      <c r="B221" s="2"/>
      <c r="C221" s="2"/>
      <c r="D221" s="2"/>
      <c r="E221" s="5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3">
      <c r="A222" s="1"/>
      <c r="B222" s="2"/>
      <c r="C222" s="2"/>
      <c r="D222" s="2"/>
      <c r="E222" s="5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3">
      <c r="A223" s="1"/>
      <c r="B223" s="2"/>
      <c r="C223" s="2"/>
      <c r="D223" s="2"/>
      <c r="E223" s="5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3">
      <c r="A224" s="1"/>
      <c r="B224" s="2"/>
      <c r="C224" s="2"/>
      <c r="D224" s="2"/>
      <c r="E224" s="5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3">
      <c r="A225" s="1"/>
      <c r="B225" s="2"/>
      <c r="C225" s="2"/>
      <c r="D225" s="2"/>
      <c r="E225" s="5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3">
      <c r="A226" s="1"/>
      <c r="B226" s="2"/>
      <c r="C226" s="2"/>
      <c r="D226" s="2"/>
      <c r="E226" s="5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3">
      <c r="A227" s="1"/>
      <c r="B227" s="2"/>
      <c r="C227" s="2"/>
      <c r="D227" s="2"/>
      <c r="E227" s="5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3">
      <c r="A228" s="1"/>
      <c r="B228" s="2"/>
      <c r="C228" s="2"/>
      <c r="D228" s="2"/>
      <c r="E228" s="5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3">
      <c r="A229" s="1"/>
      <c r="B229" s="2"/>
      <c r="C229" s="2"/>
      <c r="D229" s="2"/>
      <c r="E229" s="5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3">
      <c r="A230" s="1"/>
      <c r="B230" s="2"/>
      <c r="C230" s="2"/>
      <c r="D230" s="2"/>
      <c r="E230" s="5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3">
      <c r="A231" s="1"/>
      <c r="B231" s="2"/>
      <c r="C231" s="2"/>
      <c r="D231" s="2"/>
      <c r="E231" s="5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3">
      <c r="A232" s="1"/>
      <c r="B232" s="2"/>
      <c r="C232" s="2"/>
      <c r="D232" s="2"/>
      <c r="E232" s="5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3">
      <c r="A233" s="1"/>
      <c r="B233" s="2"/>
      <c r="C233" s="2"/>
      <c r="D233" s="2"/>
      <c r="E233" s="5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3">
      <c r="A234" s="1"/>
      <c r="B234" s="2"/>
      <c r="C234" s="2"/>
      <c r="D234" s="2"/>
      <c r="E234" s="5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3">
      <c r="A235" s="1"/>
      <c r="B235" s="2"/>
      <c r="C235" s="2"/>
      <c r="D235" s="2"/>
      <c r="E235" s="5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3">
      <c r="A236" s="1"/>
      <c r="B236" s="2"/>
      <c r="C236" s="2"/>
      <c r="D236" s="2"/>
      <c r="E236" s="5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3">
      <c r="A237" s="1"/>
      <c r="B237" s="2"/>
      <c r="C237" s="2"/>
      <c r="D237" s="2"/>
      <c r="E237" s="5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3">
      <c r="A238" s="1"/>
      <c r="B238" s="2"/>
      <c r="C238" s="2"/>
      <c r="D238" s="2"/>
      <c r="E238" s="5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3">
      <c r="A239" s="1"/>
      <c r="B239" s="2"/>
      <c r="C239" s="2"/>
      <c r="D239" s="2"/>
      <c r="E239" s="5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3">
      <c r="A240" s="1"/>
      <c r="B240" s="2"/>
      <c r="C240" s="2"/>
      <c r="D240" s="2"/>
      <c r="E240" s="5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3">
      <c r="A241" s="1"/>
      <c r="B241" s="2"/>
      <c r="C241" s="2"/>
      <c r="D241" s="2"/>
      <c r="E241" s="5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3">
      <c r="A242" s="1"/>
      <c r="B242" s="2"/>
      <c r="C242" s="2"/>
      <c r="D242" s="2"/>
      <c r="E242" s="5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3">
      <c r="A243" s="1"/>
      <c r="B243" s="2"/>
      <c r="C243" s="2"/>
      <c r="D243" s="2"/>
      <c r="E243" s="5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3">
      <c r="A244" s="1"/>
      <c r="B244" s="2"/>
      <c r="C244" s="2"/>
      <c r="D244" s="2"/>
      <c r="E244" s="5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3">
      <c r="A245" s="1"/>
      <c r="B245" s="2"/>
      <c r="C245" s="2"/>
      <c r="D245" s="2"/>
      <c r="E245" s="5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3">
      <c r="A246" s="1"/>
      <c r="B246" s="2"/>
      <c r="C246" s="2"/>
      <c r="D246" s="2"/>
      <c r="E246" s="5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3">
      <c r="A247" s="1"/>
      <c r="B247" s="2"/>
      <c r="C247" s="2"/>
      <c r="D247" s="2"/>
      <c r="E247" s="5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3">
      <c r="A248" s="1"/>
      <c r="B248" s="2"/>
      <c r="C248" s="2"/>
      <c r="D248" s="2"/>
      <c r="E248" s="5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3">
      <c r="A249" s="1"/>
      <c r="B249" s="2"/>
      <c r="C249" s="2"/>
      <c r="D249" s="2"/>
      <c r="E249" s="5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3">
      <c r="A250" s="1"/>
      <c r="B250" s="2"/>
      <c r="C250" s="2"/>
      <c r="D250" s="2"/>
      <c r="E250" s="5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3">
      <c r="A251" s="1"/>
      <c r="B251" s="2"/>
      <c r="C251" s="2"/>
      <c r="D251" s="2"/>
      <c r="E251" s="5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3">
      <c r="A252" s="1"/>
      <c r="B252" s="2"/>
      <c r="C252" s="2"/>
      <c r="D252" s="2"/>
      <c r="E252" s="5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3">
      <c r="A253" s="1"/>
      <c r="B253" s="2"/>
      <c r="C253" s="2"/>
      <c r="D253" s="2"/>
      <c r="E253" s="5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3">
      <c r="A254" s="1"/>
      <c r="B254" s="2"/>
      <c r="C254" s="2"/>
      <c r="D254" s="2"/>
      <c r="E254" s="5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3">
      <c r="A255" s="1"/>
      <c r="B255" s="2"/>
      <c r="C255" s="2"/>
      <c r="D255" s="2"/>
      <c r="E255" s="5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3">
      <c r="A256" s="1"/>
      <c r="B256" s="2"/>
      <c r="C256" s="2"/>
      <c r="D256" s="2"/>
      <c r="E256" s="5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3">
      <c r="A257" s="1"/>
      <c r="B257" s="2"/>
      <c r="C257" s="2"/>
      <c r="D257" s="2"/>
      <c r="E257" s="5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3">
      <c r="A258" s="1"/>
      <c r="B258" s="2"/>
      <c r="C258" s="2"/>
      <c r="D258" s="2"/>
      <c r="E258" s="5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3">
      <c r="A259" s="1"/>
      <c r="B259" s="2"/>
      <c r="C259" s="2"/>
      <c r="D259" s="2"/>
      <c r="E259" s="5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3">
      <c r="A260" s="1"/>
      <c r="B260" s="2"/>
      <c r="C260" s="2"/>
      <c r="D260" s="2"/>
      <c r="E260" s="5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3">
      <c r="A261" s="1"/>
      <c r="B261" s="2"/>
      <c r="C261" s="2"/>
      <c r="D261" s="2"/>
      <c r="E261" s="5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3">
      <c r="A262" s="1"/>
      <c r="B262" s="2"/>
      <c r="C262" s="2"/>
      <c r="D262" s="2"/>
      <c r="E262" s="5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3">
      <c r="A263" s="1"/>
      <c r="B263" s="2"/>
      <c r="C263" s="2"/>
      <c r="D263" s="2"/>
      <c r="E263" s="5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3">
      <c r="A264" s="1"/>
      <c r="B264" s="2"/>
      <c r="C264" s="2"/>
      <c r="D264" s="2"/>
      <c r="E264" s="5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3">
      <c r="A265" s="1"/>
      <c r="B265" s="2"/>
      <c r="C265" s="2"/>
      <c r="D265" s="2"/>
      <c r="E265" s="5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3">
      <c r="A266" s="1"/>
      <c r="B266" s="2"/>
      <c r="C266" s="2"/>
      <c r="D266" s="2"/>
      <c r="E266" s="5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3">
      <c r="A267" s="1"/>
      <c r="B267" s="2"/>
      <c r="C267" s="2"/>
      <c r="D267" s="2"/>
      <c r="E267" s="5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3">
      <c r="A268" s="1"/>
      <c r="B268" s="2"/>
      <c r="C268" s="2"/>
      <c r="D268" s="2"/>
      <c r="E268" s="5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3">
      <c r="A269" s="1"/>
      <c r="B269" s="2"/>
      <c r="C269" s="2"/>
      <c r="D269" s="2"/>
      <c r="E269" s="5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3">
      <c r="A270" s="1"/>
      <c r="B270" s="2"/>
      <c r="C270" s="2"/>
      <c r="D270" s="2"/>
      <c r="E270" s="5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3">
      <c r="A271" s="1"/>
      <c r="B271" s="2"/>
      <c r="C271" s="2"/>
      <c r="D271" s="2"/>
      <c r="E271" s="5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3">
      <c r="A272" s="1"/>
      <c r="B272" s="2"/>
      <c r="C272" s="2"/>
      <c r="D272" s="2"/>
      <c r="E272" s="5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3">
      <c r="A273" s="1"/>
      <c r="B273" s="2"/>
      <c r="C273" s="2"/>
      <c r="D273" s="2"/>
      <c r="E273" s="5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3">
      <c r="A274" s="1"/>
      <c r="B274" s="2"/>
      <c r="C274" s="2"/>
      <c r="D274" s="2"/>
      <c r="E274" s="5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3">
      <c r="A275" s="1"/>
      <c r="B275" s="2"/>
      <c r="C275" s="2"/>
      <c r="D275" s="2"/>
      <c r="E275" s="5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3">
      <c r="A276" s="1"/>
      <c r="B276" s="2"/>
      <c r="C276" s="2"/>
      <c r="D276" s="2"/>
      <c r="E276" s="5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3">
      <c r="A277" s="1"/>
      <c r="B277" s="2"/>
      <c r="C277" s="2"/>
      <c r="D277" s="2"/>
      <c r="E277" s="5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3">
      <c r="A278" s="1"/>
      <c r="B278" s="2"/>
      <c r="C278" s="2"/>
      <c r="D278" s="2"/>
      <c r="E278" s="5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3">
      <c r="A279" s="1"/>
      <c r="B279" s="2"/>
      <c r="C279" s="2"/>
      <c r="D279" s="2"/>
      <c r="E279" s="5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3">
      <c r="A280" s="1"/>
      <c r="B280" s="2"/>
      <c r="C280" s="2"/>
      <c r="D280" s="2"/>
      <c r="E280" s="5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3">
      <c r="A281" s="1"/>
      <c r="B281" s="2"/>
      <c r="C281" s="2"/>
      <c r="D281" s="2"/>
      <c r="E281" s="5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3">
      <c r="A282" s="1"/>
      <c r="B282" s="2"/>
      <c r="C282" s="2"/>
      <c r="D282" s="2"/>
      <c r="E282" s="5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3">
      <c r="A283" s="1"/>
      <c r="B283" s="2"/>
      <c r="C283" s="2"/>
      <c r="D283" s="2"/>
      <c r="E283" s="5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3">
      <c r="A284" s="1"/>
      <c r="B284" s="2"/>
      <c r="C284" s="2"/>
      <c r="D284" s="2"/>
      <c r="E284" s="5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3">
      <c r="A285" s="1"/>
      <c r="B285" s="2"/>
      <c r="C285" s="2"/>
      <c r="D285" s="2"/>
      <c r="E285" s="5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3">
      <c r="A286" s="1"/>
      <c r="B286" s="2"/>
      <c r="C286" s="2"/>
      <c r="D286" s="2"/>
      <c r="E286" s="5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3">
      <c r="A287" s="1"/>
      <c r="B287" s="2"/>
      <c r="C287" s="2"/>
      <c r="D287" s="2"/>
      <c r="E287" s="5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3">
      <c r="A288" s="1"/>
      <c r="B288" s="2"/>
      <c r="C288" s="2"/>
      <c r="D288" s="2"/>
      <c r="E288" s="5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3">
      <c r="A289" s="1"/>
      <c r="B289" s="2"/>
      <c r="C289" s="2"/>
      <c r="D289" s="2"/>
      <c r="E289" s="5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3">
      <c r="A290" s="1"/>
      <c r="B290" s="2"/>
      <c r="C290" s="2"/>
      <c r="D290" s="2"/>
      <c r="E290" s="5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3">
      <c r="A291" s="1"/>
      <c r="B291" s="2"/>
      <c r="C291" s="2"/>
      <c r="D291" s="2"/>
      <c r="E291" s="5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3">
      <c r="A292" s="1"/>
      <c r="B292" s="2"/>
      <c r="C292" s="2"/>
      <c r="D292" s="2"/>
      <c r="E292" s="5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3">
      <c r="A293" s="1"/>
      <c r="B293" s="2"/>
      <c r="C293" s="2"/>
      <c r="D293" s="2"/>
      <c r="E293" s="5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3">
      <c r="A294" s="1"/>
      <c r="B294" s="2"/>
      <c r="C294" s="2"/>
      <c r="D294" s="2"/>
      <c r="E294" s="5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3">
      <c r="A295" s="1"/>
      <c r="B295" s="2"/>
      <c r="C295" s="2"/>
      <c r="D295" s="2"/>
      <c r="E295" s="5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3">
      <c r="A296" s="1"/>
      <c r="B296" s="2"/>
      <c r="C296" s="2"/>
      <c r="D296" s="2"/>
      <c r="E296" s="5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3">
      <c r="A297" s="1"/>
      <c r="B297" s="2"/>
      <c r="C297" s="2"/>
      <c r="D297" s="2"/>
      <c r="E297" s="5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3">
      <c r="A298" s="1"/>
      <c r="B298" s="2"/>
      <c r="C298" s="2"/>
      <c r="D298" s="2"/>
      <c r="E298" s="5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3">
      <c r="A299" s="1"/>
      <c r="B299" s="2"/>
      <c r="C299" s="2"/>
      <c r="D299" s="2"/>
      <c r="E299" s="5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3">
      <c r="A300" s="1"/>
      <c r="B300" s="2"/>
      <c r="C300" s="2"/>
      <c r="D300" s="2"/>
      <c r="E300" s="5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3">
      <c r="A301" s="1"/>
      <c r="B301" s="2"/>
      <c r="C301" s="2"/>
      <c r="D301" s="2"/>
      <c r="E301" s="5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3">
      <c r="A302" s="1"/>
      <c r="B302" s="2"/>
      <c r="C302" s="2"/>
      <c r="D302" s="2"/>
      <c r="E302" s="5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3">
      <c r="A303" s="1"/>
      <c r="B303" s="2"/>
      <c r="C303" s="2"/>
      <c r="D303" s="2"/>
      <c r="E303" s="5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3">
      <c r="A304" s="1"/>
      <c r="B304" s="2"/>
      <c r="C304" s="2"/>
      <c r="D304" s="2"/>
      <c r="E304" s="5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3">
      <c r="A305" s="1"/>
      <c r="B305" s="2"/>
      <c r="C305" s="2"/>
      <c r="D305" s="2"/>
      <c r="E305" s="5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3">
      <c r="A306" s="1"/>
      <c r="B306" s="2"/>
      <c r="C306" s="2"/>
      <c r="D306" s="2"/>
      <c r="E306" s="5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3">
      <c r="A307" s="1"/>
      <c r="B307" s="2"/>
      <c r="C307" s="2"/>
      <c r="D307" s="2"/>
      <c r="E307" s="5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3">
      <c r="A308" s="1"/>
      <c r="B308" s="2"/>
      <c r="C308" s="2"/>
      <c r="D308" s="2"/>
      <c r="E308" s="5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3">
      <c r="A309" s="1"/>
      <c r="B309" s="2"/>
      <c r="C309" s="2"/>
      <c r="D309" s="2"/>
      <c r="E309" s="5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3">
      <c r="A310" s="1"/>
      <c r="B310" s="2"/>
      <c r="C310" s="2"/>
      <c r="D310" s="2"/>
      <c r="E310" s="5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3">
      <c r="A311" s="1"/>
      <c r="B311" s="2"/>
      <c r="C311" s="2"/>
      <c r="D311" s="2"/>
      <c r="E311" s="5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3">
      <c r="A312" s="1"/>
      <c r="B312" s="2"/>
      <c r="C312" s="2"/>
      <c r="D312" s="2"/>
      <c r="E312" s="5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3">
      <c r="A313" s="1"/>
      <c r="B313" s="2"/>
      <c r="C313" s="2"/>
      <c r="D313" s="2"/>
      <c r="E313" s="5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3">
      <c r="A314" s="1"/>
      <c r="B314" s="2"/>
      <c r="C314" s="2"/>
      <c r="D314" s="2"/>
      <c r="E314" s="5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3">
      <c r="A315" s="1"/>
      <c r="B315" s="2"/>
      <c r="C315" s="2"/>
      <c r="D315" s="2"/>
      <c r="E315" s="5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3">
      <c r="A316" s="1"/>
      <c r="B316" s="2"/>
      <c r="C316" s="2"/>
      <c r="D316" s="2"/>
      <c r="E316" s="5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3">
      <c r="A317" s="1"/>
      <c r="B317" s="2"/>
      <c r="C317" s="2"/>
      <c r="D317" s="2"/>
      <c r="E317" s="5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3">
      <c r="A318" s="1"/>
      <c r="B318" s="2"/>
      <c r="C318" s="2"/>
      <c r="D318" s="2"/>
      <c r="E318" s="5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3">
      <c r="A319" s="1"/>
      <c r="B319" s="2"/>
      <c r="C319" s="2"/>
      <c r="D319" s="2"/>
      <c r="E319" s="5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3">
      <c r="A320" s="1"/>
      <c r="B320" s="2"/>
      <c r="C320" s="2"/>
      <c r="D320" s="2"/>
      <c r="E320" s="5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3">
      <c r="A321" s="1"/>
      <c r="B321" s="2"/>
      <c r="C321" s="2"/>
      <c r="D321" s="2"/>
      <c r="E321" s="5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3">
      <c r="A322" s="1"/>
      <c r="B322" s="2"/>
      <c r="C322" s="2"/>
      <c r="D322" s="2"/>
      <c r="E322" s="5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3">
      <c r="A323" s="1"/>
      <c r="B323" s="2"/>
      <c r="C323" s="2"/>
      <c r="D323" s="2"/>
      <c r="E323" s="5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3">
      <c r="A324" s="1"/>
      <c r="B324" s="2"/>
      <c r="C324" s="2"/>
      <c r="D324" s="2"/>
      <c r="E324" s="5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3">
      <c r="A325" s="1"/>
      <c r="B325" s="2"/>
      <c r="C325" s="2"/>
      <c r="D325" s="2"/>
      <c r="E325" s="5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3">
      <c r="A326" s="1"/>
      <c r="B326" s="2"/>
      <c r="C326" s="2"/>
      <c r="D326" s="2"/>
      <c r="E326" s="5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3">
      <c r="A327" s="1"/>
      <c r="B327" s="2"/>
      <c r="C327" s="2"/>
      <c r="D327" s="2"/>
      <c r="E327" s="5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3">
      <c r="A328" s="1"/>
      <c r="B328" s="2"/>
      <c r="C328" s="2"/>
      <c r="D328" s="2"/>
      <c r="E328" s="5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3">
      <c r="A329" s="1"/>
      <c r="B329" s="2"/>
      <c r="C329" s="2"/>
      <c r="D329" s="2"/>
      <c r="E329" s="5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3">
      <c r="A330" s="1"/>
      <c r="B330" s="2"/>
      <c r="C330" s="2"/>
      <c r="D330" s="2"/>
      <c r="E330" s="5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3">
      <c r="A331" s="1"/>
      <c r="B331" s="2"/>
      <c r="C331" s="2"/>
      <c r="D331" s="2"/>
      <c r="E331" s="5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3">
      <c r="A332" s="1"/>
      <c r="B332" s="2"/>
      <c r="C332" s="2"/>
      <c r="D332" s="2"/>
      <c r="E332" s="5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3">
      <c r="A333" s="1"/>
      <c r="B333" s="2"/>
      <c r="C333" s="2"/>
      <c r="D333" s="2"/>
      <c r="E333" s="5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3">
      <c r="A334" s="1"/>
      <c r="B334" s="2"/>
      <c r="C334" s="2"/>
      <c r="D334" s="2"/>
      <c r="E334" s="5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3">
      <c r="A335" s="1"/>
      <c r="B335" s="2"/>
      <c r="C335" s="2"/>
      <c r="D335" s="2"/>
      <c r="E335" s="5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3">
      <c r="A336" s="1"/>
      <c r="B336" s="2"/>
      <c r="C336" s="2"/>
      <c r="D336" s="2"/>
      <c r="E336" s="5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3">
      <c r="A337" s="1"/>
      <c r="B337" s="2"/>
      <c r="C337" s="2"/>
      <c r="D337" s="2"/>
      <c r="E337" s="5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3">
      <c r="A338" s="1"/>
      <c r="B338" s="2"/>
      <c r="C338" s="2"/>
      <c r="D338" s="2"/>
      <c r="E338" s="5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3">
      <c r="A339" s="1"/>
      <c r="B339" s="2"/>
      <c r="C339" s="2"/>
      <c r="D339" s="2"/>
      <c r="E339" s="5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3">
      <c r="A340" s="1"/>
      <c r="B340" s="2"/>
      <c r="C340" s="2"/>
      <c r="D340" s="2"/>
      <c r="E340" s="5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3">
      <c r="A341" s="1"/>
      <c r="B341" s="2"/>
      <c r="C341" s="2"/>
      <c r="D341" s="2"/>
      <c r="E341" s="5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3">
      <c r="A342" s="1"/>
      <c r="B342" s="2"/>
      <c r="C342" s="2"/>
      <c r="D342" s="2"/>
      <c r="E342" s="5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3">
      <c r="A343" s="1"/>
      <c r="B343" s="2"/>
      <c r="C343" s="2"/>
      <c r="D343" s="2"/>
      <c r="E343" s="5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3">
      <c r="A344" s="1"/>
      <c r="B344" s="2"/>
      <c r="C344" s="2"/>
      <c r="D344" s="2"/>
      <c r="E344" s="5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3">
      <c r="A345" s="1"/>
      <c r="B345" s="2"/>
      <c r="C345" s="2"/>
      <c r="D345" s="2"/>
      <c r="E345" s="5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3">
      <c r="A346" s="1"/>
      <c r="B346" s="2"/>
      <c r="C346" s="2"/>
      <c r="D346" s="2"/>
      <c r="E346" s="5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3">
      <c r="A347" s="1"/>
      <c r="B347" s="2"/>
      <c r="C347" s="2"/>
      <c r="D347" s="2"/>
      <c r="E347" s="5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3">
      <c r="A348" s="1"/>
      <c r="B348" s="2"/>
      <c r="C348" s="2"/>
      <c r="D348" s="2"/>
      <c r="E348" s="5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3">
      <c r="A349" s="1"/>
      <c r="B349" s="2"/>
      <c r="C349" s="2"/>
      <c r="D349" s="2"/>
      <c r="E349" s="5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3">
      <c r="A350" s="1"/>
      <c r="B350" s="2"/>
      <c r="C350" s="2"/>
      <c r="D350" s="2"/>
      <c r="E350" s="5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3">
      <c r="A351" s="1"/>
      <c r="B351" s="2"/>
      <c r="C351" s="2"/>
      <c r="D351" s="2"/>
      <c r="E351" s="5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3">
      <c r="A352" s="1"/>
      <c r="B352" s="2"/>
      <c r="C352" s="2"/>
      <c r="D352" s="2"/>
      <c r="E352" s="5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3">
      <c r="A353" s="1"/>
      <c r="B353" s="2"/>
      <c r="C353" s="2"/>
      <c r="D353" s="2"/>
      <c r="E353" s="5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3">
      <c r="A354" s="1"/>
      <c r="B354" s="2"/>
      <c r="C354" s="2"/>
      <c r="D354" s="2"/>
      <c r="E354" s="5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3">
      <c r="A355" s="1"/>
      <c r="B355" s="2"/>
      <c r="C355" s="2"/>
      <c r="D355" s="2"/>
      <c r="E355" s="5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3">
      <c r="A356" s="1"/>
      <c r="B356" s="2"/>
      <c r="C356" s="2"/>
      <c r="D356" s="2"/>
      <c r="E356" s="5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3">
      <c r="A357" s="1"/>
      <c r="B357" s="2"/>
      <c r="C357" s="2"/>
      <c r="D357" s="2"/>
      <c r="E357" s="5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3">
      <c r="A358" s="1"/>
      <c r="B358" s="2"/>
      <c r="C358" s="2"/>
      <c r="D358" s="2"/>
      <c r="E358" s="5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3">
      <c r="A359" s="1"/>
      <c r="B359" s="2"/>
      <c r="C359" s="2"/>
      <c r="D359" s="2"/>
      <c r="E359" s="5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3">
      <c r="A360" s="1"/>
      <c r="B360" s="2"/>
      <c r="C360" s="2"/>
      <c r="D360" s="2"/>
      <c r="E360" s="5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3">
      <c r="A361" s="1"/>
      <c r="B361" s="2"/>
      <c r="C361" s="2"/>
      <c r="D361" s="2"/>
      <c r="E361" s="5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3">
      <c r="A362" s="1"/>
      <c r="B362" s="2"/>
      <c r="C362" s="2"/>
      <c r="D362" s="2"/>
      <c r="E362" s="5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3">
      <c r="A363" s="1"/>
      <c r="B363" s="2"/>
      <c r="C363" s="2"/>
      <c r="D363" s="2"/>
      <c r="E363" s="5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3">
      <c r="A364" s="1"/>
      <c r="B364" s="2"/>
      <c r="C364" s="2"/>
      <c r="D364" s="2"/>
      <c r="E364" s="5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3">
      <c r="A365" s="1"/>
      <c r="B365" s="2"/>
      <c r="C365" s="2"/>
      <c r="D365" s="2"/>
      <c r="E365" s="5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3">
      <c r="A366" s="1"/>
      <c r="B366" s="2"/>
      <c r="C366" s="2"/>
      <c r="D366" s="2"/>
      <c r="E366" s="5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3">
      <c r="A367" s="1"/>
      <c r="B367" s="2"/>
      <c r="C367" s="2"/>
      <c r="D367" s="2"/>
      <c r="E367" s="5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3">
      <c r="A368" s="1"/>
      <c r="B368" s="2"/>
      <c r="C368" s="2"/>
      <c r="D368" s="2"/>
      <c r="E368" s="5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3">
      <c r="A369" s="1"/>
      <c r="B369" s="2"/>
      <c r="C369" s="2"/>
      <c r="D369" s="2"/>
      <c r="E369" s="5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3">
      <c r="A370" s="1"/>
      <c r="B370" s="2"/>
      <c r="C370" s="2"/>
      <c r="D370" s="2"/>
      <c r="E370" s="5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3">
      <c r="A371" s="1"/>
      <c r="B371" s="2"/>
      <c r="C371" s="2"/>
      <c r="D371" s="2"/>
      <c r="E371" s="5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3">
      <c r="A372" s="1"/>
      <c r="B372" s="2"/>
      <c r="C372" s="2"/>
      <c r="D372" s="2"/>
      <c r="E372" s="5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3">
      <c r="A373" s="1"/>
      <c r="B373" s="2"/>
      <c r="C373" s="2"/>
      <c r="D373" s="2"/>
      <c r="E373" s="5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3">
      <c r="A374" s="1"/>
      <c r="B374" s="2"/>
      <c r="C374" s="2"/>
      <c r="D374" s="2"/>
      <c r="E374" s="5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3">
      <c r="A375" s="1"/>
      <c r="B375" s="2"/>
      <c r="C375" s="2"/>
      <c r="D375" s="2"/>
      <c r="E375" s="5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3">
      <c r="A376" s="1"/>
      <c r="B376" s="2"/>
      <c r="C376" s="2"/>
      <c r="D376" s="2"/>
      <c r="E376" s="5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3">
      <c r="A377" s="1"/>
      <c r="B377" s="2"/>
      <c r="C377" s="2"/>
      <c r="D377" s="2"/>
      <c r="E377" s="5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3">
      <c r="A378" s="1"/>
      <c r="B378" s="2"/>
      <c r="C378" s="2"/>
      <c r="D378" s="2"/>
      <c r="E378" s="5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3">
      <c r="A379" s="1"/>
      <c r="B379" s="2"/>
      <c r="C379" s="2"/>
      <c r="D379" s="2"/>
      <c r="E379" s="5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3">
      <c r="A380" s="1"/>
      <c r="B380" s="2"/>
      <c r="C380" s="2"/>
      <c r="D380" s="2"/>
      <c r="E380" s="5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3">
      <c r="A381" s="1"/>
      <c r="B381" s="2"/>
      <c r="C381" s="2"/>
      <c r="D381" s="2"/>
      <c r="E381" s="5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3">
      <c r="A382" s="1"/>
      <c r="B382" s="2"/>
      <c r="C382" s="2"/>
      <c r="D382" s="2"/>
      <c r="E382" s="5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3">
      <c r="A383" s="1"/>
      <c r="B383" s="2"/>
      <c r="C383" s="2"/>
      <c r="D383" s="2"/>
      <c r="E383" s="5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3">
      <c r="A384" s="1"/>
      <c r="B384" s="2"/>
      <c r="C384" s="2"/>
      <c r="D384" s="2"/>
      <c r="E384" s="5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3">
      <c r="A385" s="1"/>
      <c r="B385" s="2"/>
      <c r="C385" s="2"/>
      <c r="D385" s="2"/>
      <c r="E385" s="5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3">
      <c r="A386" s="1"/>
      <c r="B386" s="2"/>
      <c r="C386" s="2"/>
      <c r="D386" s="2"/>
      <c r="E386" s="5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3">
      <c r="A387" s="1"/>
      <c r="B387" s="2"/>
      <c r="C387" s="2"/>
      <c r="D387" s="2"/>
      <c r="E387" s="5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3">
      <c r="A388" s="1"/>
      <c r="B388" s="2"/>
      <c r="C388" s="2"/>
      <c r="D388" s="2"/>
      <c r="E388" s="5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3">
      <c r="A389" s="1"/>
      <c r="B389" s="2"/>
      <c r="C389" s="2"/>
      <c r="D389" s="2"/>
      <c r="E389" s="5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3">
      <c r="A390" s="1"/>
      <c r="B390" s="2"/>
      <c r="C390" s="2"/>
      <c r="D390" s="2"/>
      <c r="E390" s="5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3">
      <c r="A391" s="1"/>
      <c r="B391" s="2"/>
      <c r="C391" s="2"/>
      <c r="D391" s="2"/>
      <c r="E391" s="5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3">
      <c r="A392" s="1"/>
      <c r="B392" s="2"/>
      <c r="C392" s="2"/>
      <c r="D392" s="2"/>
      <c r="E392" s="5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3">
      <c r="A393" s="1"/>
      <c r="B393" s="2"/>
      <c r="C393" s="2"/>
      <c r="D393" s="2"/>
      <c r="E393" s="5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3">
      <c r="A394" s="1"/>
      <c r="B394" s="2"/>
      <c r="C394" s="2"/>
      <c r="D394" s="2"/>
      <c r="E394" s="5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3">
      <c r="A395" s="1"/>
      <c r="B395" s="2"/>
      <c r="C395" s="2"/>
      <c r="D395" s="2"/>
      <c r="E395" s="5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3">
      <c r="A396" s="1"/>
      <c r="B396" s="2"/>
      <c r="C396" s="2"/>
      <c r="D396" s="2"/>
      <c r="E396" s="5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3">
      <c r="A397" s="1"/>
      <c r="B397" s="2"/>
      <c r="C397" s="2"/>
      <c r="D397" s="2"/>
      <c r="E397" s="5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3">
      <c r="A398" s="1"/>
      <c r="B398" s="2"/>
      <c r="C398" s="2"/>
      <c r="D398" s="2"/>
      <c r="E398" s="5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3">
      <c r="A399" s="1"/>
      <c r="B399" s="2"/>
      <c r="C399" s="2"/>
      <c r="D399" s="2"/>
      <c r="E399" s="5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3">
      <c r="A400" s="1"/>
      <c r="B400" s="2"/>
      <c r="C400" s="2"/>
      <c r="D400" s="2"/>
      <c r="E400" s="5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3">
      <c r="A401" s="1"/>
      <c r="B401" s="2"/>
      <c r="C401" s="2"/>
      <c r="D401" s="2"/>
      <c r="E401" s="5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3">
      <c r="A402" s="1"/>
      <c r="B402" s="2"/>
      <c r="C402" s="2"/>
      <c r="D402" s="2"/>
      <c r="E402" s="5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3">
      <c r="A403" s="1"/>
      <c r="B403" s="2"/>
      <c r="C403" s="2"/>
      <c r="D403" s="2"/>
      <c r="E403" s="5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3">
      <c r="A404" s="1"/>
      <c r="B404" s="2"/>
      <c r="C404" s="2"/>
      <c r="D404" s="2"/>
      <c r="E404" s="5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3">
      <c r="A405" s="1"/>
      <c r="B405" s="2"/>
      <c r="C405" s="2"/>
      <c r="D405" s="2"/>
      <c r="E405" s="5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3">
      <c r="A406" s="1"/>
      <c r="B406" s="2"/>
      <c r="C406" s="2"/>
      <c r="D406" s="2"/>
      <c r="E406" s="5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3">
      <c r="A407" s="1"/>
      <c r="B407" s="2"/>
      <c r="C407" s="2"/>
      <c r="D407" s="2"/>
      <c r="E407" s="5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3">
      <c r="A408" s="1"/>
      <c r="B408" s="2"/>
      <c r="C408" s="2"/>
      <c r="D408" s="2"/>
      <c r="E408" s="5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3">
      <c r="A409" s="1"/>
      <c r="B409" s="2"/>
      <c r="C409" s="2"/>
      <c r="D409" s="2"/>
      <c r="E409" s="5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3">
      <c r="A410" s="1"/>
      <c r="B410" s="2"/>
      <c r="C410" s="2"/>
      <c r="D410" s="2"/>
      <c r="E410" s="5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3">
      <c r="A411" s="1"/>
      <c r="B411" s="2"/>
      <c r="C411" s="2"/>
      <c r="D411" s="2"/>
      <c r="E411" s="5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3">
      <c r="A412" s="1"/>
      <c r="B412" s="2"/>
      <c r="C412" s="2"/>
      <c r="D412" s="2"/>
      <c r="E412" s="5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3">
      <c r="A413" s="1"/>
      <c r="B413" s="2"/>
      <c r="C413" s="2"/>
      <c r="D413" s="2"/>
      <c r="E413" s="5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3">
      <c r="A414" s="1"/>
      <c r="B414" s="2"/>
      <c r="C414" s="2"/>
      <c r="D414" s="2"/>
      <c r="E414" s="5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3">
      <c r="A415" s="1"/>
      <c r="B415" s="2"/>
      <c r="C415" s="2"/>
      <c r="D415" s="2"/>
      <c r="E415" s="5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3">
      <c r="A416" s="1"/>
      <c r="B416" s="2"/>
      <c r="C416" s="2"/>
      <c r="D416" s="2"/>
      <c r="E416" s="5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3">
      <c r="A417" s="1"/>
      <c r="B417" s="2"/>
      <c r="C417" s="2"/>
      <c r="D417" s="2"/>
      <c r="E417" s="5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3">
      <c r="A418" s="1"/>
      <c r="B418" s="2"/>
      <c r="C418" s="2"/>
      <c r="D418" s="2"/>
      <c r="E418" s="5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3">
      <c r="A419" s="1"/>
      <c r="B419" s="2"/>
      <c r="C419" s="2"/>
      <c r="D419" s="2"/>
      <c r="E419" s="5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3">
      <c r="A420" s="1"/>
      <c r="B420" s="2"/>
      <c r="C420" s="2"/>
      <c r="D420" s="2"/>
      <c r="E420" s="5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3">
      <c r="A421" s="1"/>
      <c r="B421" s="2"/>
      <c r="C421" s="2"/>
      <c r="D421" s="2"/>
      <c r="E421" s="5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3">
      <c r="A422" s="1"/>
      <c r="B422" s="2"/>
      <c r="C422" s="2"/>
      <c r="D422" s="2"/>
      <c r="E422" s="5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3">
      <c r="A423" s="1"/>
      <c r="B423" s="2"/>
      <c r="C423" s="2"/>
      <c r="D423" s="2"/>
      <c r="E423" s="5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3">
      <c r="A424" s="1"/>
      <c r="B424" s="2"/>
      <c r="C424" s="2"/>
      <c r="D424" s="2"/>
      <c r="E424" s="5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3">
      <c r="A425" s="1"/>
      <c r="B425" s="2"/>
      <c r="C425" s="2"/>
      <c r="D425" s="2"/>
      <c r="E425" s="5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3">
      <c r="A426" s="1"/>
      <c r="B426" s="2"/>
      <c r="C426" s="2"/>
      <c r="D426" s="2"/>
      <c r="E426" s="5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3">
      <c r="A427" s="1"/>
      <c r="B427" s="2"/>
      <c r="C427" s="2"/>
      <c r="D427" s="2"/>
      <c r="E427" s="5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3">
      <c r="A428" s="1"/>
      <c r="B428" s="2"/>
      <c r="C428" s="2"/>
      <c r="D428" s="2"/>
      <c r="E428" s="5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3">
      <c r="A429" s="1"/>
      <c r="B429" s="2"/>
      <c r="C429" s="2"/>
      <c r="D429" s="2"/>
      <c r="E429" s="5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3">
      <c r="A430" s="1"/>
      <c r="B430" s="2"/>
      <c r="C430" s="2"/>
      <c r="D430" s="2"/>
      <c r="E430" s="5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3">
      <c r="A431" s="1"/>
      <c r="B431" s="2"/>
      <c r="C431" s="2"/>
      <c r="D431" s="2"/>
      <c r="E431" s="5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3">
      <c r="A432" s="1"/>
      <c r="B432" s="2"/>
      <c r="C432" s="2"/>
      <c r="D432" s="2"/>
      <c r="E432" s="5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3">
      <c r="A433" s="1"/>
      <c r="B433" s="2"/>
      <c r="C433" s="2"/>
      <c r="D433" s="2"/>
      <c r="E433" s="5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3">
      <c r="A434" s="1"/>
      <c r="B434" s="2"/>
      <c r="C434" s="2"/>
      <c r="D434" s="2"/>
      <c r="E434" s="5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3">
      <c r="A435" s="1"/>
      <c r="B435" s="2"/>
      <c r="C435" s="2"/>
      <c r="D435" s="2"/>
      <c r="E435" s="5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3">
      <c r="A436" s="1"/>
      <c r="B436" s="2"/>
      <c r="C436" s="2"/>
      <c r="D436" s="2"/>
      <c r="E436" s="5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3">
      <c r="A437" s="1"/>
      <c r="B437" s="2"/>
      <c r="C437" s="2"/>
      <c r="D437" s="2"/>
      <c r="E437" s="5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3">
      <c r="A438" s="1"/>
      <c r="B438" s="2"/>
      <c r="C438" s="2"/>
      <c r="D438" s="2"/>
      <c r="E438" s="5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3">
      <c r="A439" s="1"/>
      <c r="B439" s="2"/>
      <c r="C439" s="2"/>
      <c r="D439" s="2"/>
      <c r="E439" s="5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3">
      <c r="A440" s="1"/>
      <c r="B440" s="2"/>
      <c r="C440" s="2"/>
      <c r="D440" s="2"/>
      <c r="E440" s="5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3">
      <c r="A441" s="1"/>
      <c r="B441" s="2"/>
      <c r="C441" s="2"/>
      <c r="D441" s="2"/>
      <c r="E441" s="5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3">
      <c r="A442" s="1"/>
      <c r="B442" s="2"/>
      <c r="C442" s="2"/>
      <c r="D442" s="2"/>
      <c r="E442" s="5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3">
      <c r="A443" s="1"/>
      <c r="B443" s="2"/>
      <c r="C443" s="2"/>
      <c r="D443" s="2"/>
      <c r="E443" s="5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3">
      <c r="A444" s="1"/>
      <c r="B444" s="2"/>
      <c r="C444" s="2"/>
      <c r="D444" s="2"/>
      <c r="E444" s="5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3">
      <c r="A445" s="1"/>
      <c r="B445" s="2"/>
      <c r="C445" s="2"/>
      <c r="D445" s="2"/>
      <c r="E445" s="5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3">
      <c r="A446" s="1"/>
      <c r="B446" s="2"/>
      <c r="C446" s="2"/>
      <c r="D446" s="2"/>
      <c r="E446" s="5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3">
      <c r="A447" s="1"/>
      <c r="B447" s="2"/>
      <c r="C447" s="2"/>
      <c r="D447" s="2"/>
      <c r="E447" s="5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3">
      <c r="A448" s="1"/>
      <c r="B448" s="2"/>
      <c r="C448" s="2"/>
      <c r="D448" s="2"/>
      <c r="E448" s="5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3">
      <c r="A449" s="1"/>
      <c r="B449" s="2"/>
      <c r="C449" s="2"/>
      <c r="D449" s="2"/>
      <c r="E449" s="5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3">
      <c r="A450" s="1"/>
      <c r="B450" s="2"/>
      <c r="C450" s="2"/>
      <c r="D450" s="2"/>
      <c r="E450" s="5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3">
      <c r="A451" s="1"/>
      <c r="B451" s="2"/>
      <c r="C451" s="2"/>
      <c r="D451" s="2"/>
      <c r="E451" s="5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3">
      <c r="A452" s="1"/>
      <c r="B452" s="2"/>
      <c r="C452" s="2"/>
      <c r="D452" s="2"/>
      <c r="E452" s="5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3">
      <c r="A453" s="1"/>
      <c r="B453" s="2"/>
      <c r="C453" s="2"/>
      <c r="D453" s="2"/>
      <c r="E453" s="5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3">
      <c r="A454" s="1"/>
      <c r="B454" s="2"/>
      <c r="C454" s="2"/>
      <c r="D454" s="2"/>
      <c r="E454" s="5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3">
      <c r="A455" s="1"/>
      <c r="B455" s="2"/>
      <c r="C455" s="2"/>
      <c r="D455" s="2"/>
      <c r="E455" s="5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3">
      <c r="A456" s="1"/>
      <c r="B456" s="2"/>
      <c r="C456" s="2"/>
      <c r="D456" s="2"/>
      <c r="E456" s="5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3">
      <c r="A457" s="1"/>
      <c r="B457" s="2"/>
      <c r="C457" s="2"/>
      <c r="D457" s="2"/>
      <c r="E457" s="5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3">
      <c r="A458" s="1"/>
      <c r="B458" s="2"/>
      <c r="C458" s="2"/>
      <c r="D458" s="2"/>
      <c r="E458" s="5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3">
      <c r="A459" s="1"/>
      <c r="B459" s="2"/>
      <c r="C459" s="2"/>
      <c r="D459" s="2"/>
      <c r="E459" s="5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3">
      <c r="A460" s="1"/>
      <c r="B460" s="2"/>
      <c r="C460" s="2"/>
      <c r="D460" s="2"/>
      <c r="E460" s="5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3">
      <c r="A461" s="1"/>
      <c r="B461" s="2"/>
      <c r="C461" s="2"/>
      <c r="D461" s="2"/>
      <c r="E461" s="5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3">
      <c r="A462" s="1"/>
      <c r="B462" s="2"/>
      <c r="C462" s="2"/>
      <c r="D462" s="2"/>
      <c r="E462" s="5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3">
      <c r="A463" s="1"/>
      <c r="B463" s="2"/>
      <c r="C463" s="2"/>
      <c r="D463" s="2"/>
      <c r="E463" s="5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3">
      <c r="A464" s="1"/>
      <c r="B464" s="2"/>
      <c r="C464" s="2"/>
      <c r="D464" s="2"/>
      <c r="E464" s="5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3">
      <c r="A465" s="1"/>
      <c r="B465" s="2"/>
      <c r="C465" s="2"/>
      <c r="D465" s="2"/>
      <c r="E465" s="5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3">
      <c r="A466" s="1"/>
      <c r="B466" s="2"/>
      <c r="C466" s="2"/>
      <c r="D466" s="2"/>
      <c r="E466" s="5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3">
      <c r="A467" s="1"/>
      <c r="B467" s="2"/>
      <c r="C467" s="2"/>
      <c r="D467" s="2"/>
      <c r="E467" s="5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3">
      <c r="A468" s="1"/>
      <c r="B468" s="2"/>
      <c r="C468" s="2"/>
      <c r="D468" s="2"/>
      <c r="E468" s="5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3">
      <c r="A469" s="1"/>
      <c r="B469" s="2"/>
      <c r="C469" s="2"/>
      <c r="D469" s="2"/>
      <c r="E469" s="5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3">
      <c r="A470" s="1"/>
      <c r="B470" s="2"/>
      <c r="C470" s="2"/>
      <c r="D470" s="2"/>
      <c r="E470" s="5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3">
      <c r="A471" s="1"/>
      <c r="B471" s="2"/>
      <c r="C471" s="2"/>
      <c r="D471" s="2"/>
      <c r="E471" s="5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3">
      <c r="A472" s="1"/>
      <c r="B472" s="2"/>
      <c r="C472" s="2"/>
      <c r="D472" s="2"/>
      <c r="E472" s="5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3">
      <c r="A473" s="1"/>
      <c r="B473" s="2"/>
      <c r="C473" s="2"/>
      <c r="D473" s="2"/>
      <c r="E473" s="5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3">
      <c r="A474" s="1"/>
      <c r="B474" s="2"/>
      <c r="C474" s="2"/>
      <c r="D474" s="2"/>
      <c r="E474" s="5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3">
      <c r="A475" s="1"/>
      <c r="B475" s="2"/>
      <c r="C475" s="2"/>
      <c r="D475" s="2"/>
      <c r="E475" s="5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3">
      <c r="A476" s="1"/>
      <c r="B476" s="2"/>
      <c r="C476" s="2"/>
      <c r="D476" s="2"/>
      <c r="E476" s="5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3">
      <c r="A477" s="1"/>
      <c r="B477" s="2"/>
      <c r="C477" s="2"/>
      <c r="D477" s="2"/>
      <c r="E477" s="5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3">
      <c r="A478" s="1"/>
      <c r="B478" s="2"/>
      <c r="C478" s="2"/>
      <c r="D478" s="2"/>
      <c r="E478" s="5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3">
      <c r="A479" s="1"/>
      <c r="B479" s="2"/>
      <c r="C479" s="2"/>
      <c r="D479" s="2"/>
      <c r="E479" s="5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3">
      <c r="A480" s="1"/>
      <c r="B480" s="2"/>
      <c r="C480" s="2"/>
      <c r="D480" s="2"/>
      <c r="E480" s="5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3">
      <c r="A481" s="1"/>
      <c r="B481" s="2"/>
      <c r="C481" s="2"/>
      <c r="D481" s="2"/>
      <c r="E481" s="5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3">
      <c r="A482" s="1"/>
      <c r="B482" s="2"/>
      <c r="C482" s="2"/>
      <c r="D482" s="2"/>
      <c r="E482" s="5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3">
      <c r="A483" s="1"/>
      <c r="B483" s="2"/>
      <c r="C483" s="2"/>
      <c r="D483" s="2"/>
      <c r="E483" s="5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3">
      <c r="A484" s="1"/>
      <c r="B484" s="2"/>
      <c r="C484" s="2"/>
      <c r="D484" s="2"/>
      <c r="E484" s="5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3">
      <c r="A485" s="1"/>
      <c r="B485" s="2"/>
      <c r="C485" s="2"/>
      <c r="D485" s="2"/>
      <c r="E485" s="5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3">
      <c r="A486" s="1"/>
      <c r="B486" s="2"/>
      <c r="C486" s="2"/>
      <c r="D486" s="2"/>
      <c r="E486" s="5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3">
      <c r="A487" s="1"/>
      <c r="B487" s="2"/>
      <c r="C487" s="2"/>
      <c r="D487" s="2"/>
      <c r="E487" s="5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3">
      <c r="A488" s="1"/>
      <c r="B488" s="2"/>
      <c r="C488" s="2"/>
      <c r="D488" s="2"/>
      <c r="E488" s="5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3">
      <c r="A489" s="1"/>
      <c r="B489" s="2"/>
      <c r="C489" s="2"/>
      <c r="D489" s="2"/>
      <c r="E489" s="5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3">
      <c r="A490" s="1"/>
      <c r="B490" s="2"/>
      <c r="C490" s="2"/>
      <c r="D490" s="2"/>
      <c r="E490" s="5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3">
      <c r="A491" s="1"/>
      <c r="B491" s="2"/>
      <c r="C491" s="2"/>
      <c r="D491" s="2"/>
      <c r="E491" s="5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3">
      <c r="A492" s="1"/>
      <c r="B492" s="2"/>
      <c r="C492" s="2"/>
      <c r="D492" s="2"/>
      <c r="E492" s="5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3">
      <c r="A493" s="1"/>
      <c r="B493" s="2"/>
      <c r="C493" s="2"/>
      <c r="D493" s="2"/>
      <c r="E493" s="5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3">
      <c r="A494" s="1"/>
      <c r="B494" s="2"/>
      <c r="C494" s="2"/>
      <c r="D494" s="2"/>
      <c r="E494" s="5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3">
      <c r="A495" s="1"/>
      <c r="B495" s="2"/>
      <c r="C495" s="2"/>
      <c r="D495" s="2"/>
      <c r="E495" s="5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3">
      <c r="A496" s="1"/>
      <c r="B496" s="2"/>
      <c r="C496" s="2"/>
      <c r="D496" s="2"/>
      <c r="E496" s="5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3">
      <c r="A497" s="1"/>
      <c r="B497" s="2"/>
      <c r="C497" s="2"/>
      <c r="D497" s="2"/>
      <c r="E497" s="5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3">
      <c r="A498" s="1"/>
      <c r="B498" s="2"/>
      <c r="C498" s="2"/>
      <c r="D498" s="2"/>
      <c r="E498" s="5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3">
      <c r="A499" s="1"/>
      <c r="B499" s="2"/>
      <c r="C499" s="2"/>
      <c r="D499" s="2"/>
      <c r="E499" s="5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3">
      <c r="A500" s="1"/>
      <c r="B500" s="2"/>
      <c r="C500" s="2"/>
      <c r="D500" s="2"/>
      <c r="E500" s="5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3">
      <c r="A501" s="1"/>
      <c r="B501" s="2"/>
      <c r="C501" s="2"/>
      <c r="D501" s="2"/>
      <c r="E501" s="5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3">
      <c r="A502" s="1"/>
      <c r="B502" s="2"/>
      <c r="C502" s="2"/>
      <c r="D502" s="2"/>
      <c r="E502" s="5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3">
      <c r="A503" s="1"/>
      <c r="B503" s="2"/>
      <c r="C503" s="2"/>
      <c r="D503" s="2"/>
      <c r="E503" s="5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3">
      <c r="A504" s="1"/>
      <c r="B504" s="2"/>
      <c r="C504" s="2"/>
      <c r="D504" s="2"/>
      <c r="E504" s="5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3">
      <c r="A505" s="1"/>
      <c r="B505" s="2"/>
      <c r="C505" s="2"/>
      <c r="D505" s="2"/>
      <c r="E505" s="5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3">
      <c r="A506" s="1"/>
      <c r="B506" s="2"/>
      <c r="C506" s="2"/>
      <c r="D506" s="2"/>
      <c r="E506" s="5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3">
      <c r="A507" s="1"/>
      <c r="B507" s="2"/>
      <c r="C507" s="2"/>
      <c r="D507" s="2"/>
      <c r="E507" s="5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3">
      <c r="A508" s="1"/>
      <c r="B508" s="2"/>
      <c r="C508" s="2"/>
      <c r="D508" s="2"/>
      <c r="E508" s="5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3">
      <c r="A509" s="1"/>
      <c r="B509" s="2"/>
      <c r="C509" s="2"/>
      <c r="D509" s="2"/>
      <c r="E509" s="5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3">
      <c r="A510" s="1"/>
      <c r="B510" s="2"/>
      <c r="C510" s="2"/>
      <c r="D510" s="2"/>
      <c r="E510" s="5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3">
      <c r="A511" s="1"/>
      <c r="B511" s="2"/>
      <c r="C511" s="2"/>
      <c r="D511" s="2"/>
      <c r="E511" s="5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3">
      <c r="A512" s="1"/>
      <c r="B512" s="2"/>
      <c r="C512" s="2"/>
      <c r="D512" s="2"/>
      <c r="E512" s="5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3">
      <c r="A513" s="1"/>
      <c r="B513" s="2"/>
      <c r="C513" s="2"/>
      <c r="D513" s="2"/>
      <c r="E513" s="5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3">
      <c r="A514" s="1"/>
      <c r="B514" s="2"/>
      <c r="C514" s="2"/>
      <c r="D514" s="2"/>
      <c r="E514" s="5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3">
      <c r="A515" s="1"/>
      <c r="B515" s="2"/>
      <c r="C515" s="2"/>
      <c r="D515" s="2"/>
      <c r="E515" s="5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3">
      <c r="A516" s="1"/>
      <c r="B516" s="2"/>
      <c r="C516" s="2"/>
      <c r="D516" s="2"/>
      <c r="E516" s="5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3">
      <c r="A517" s="1"/>
      <c r="B517" s="2"/>
      <c r="C517" s="2"/>
      <c r="D517" s="2"/>
      <c r="E517" s="5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3">
      <c r="A518" s="1"/>
      <c r="B518" s="2"/>
      <c r="C518" s="2"/>
      <c r="D518" s="2"/>
      <c r="E518" s="5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3">
      <c r="A519" s="1"/>
      <c r="B519" s="2"/>
      <c r="C519" s="2"/>
      <c r="D519" s="2"/>
      <c r="E519" s="5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3">
      <c r="A520" s="1"/>
      <c r="B520" s="2"/>
      <c r="C520" s="2"/>
      <c r="D520" s="2"/>
      <c r="E520" s="5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3">
      <c r="A521" s="1"/>
      <c r="B521" s="2"/>
      <c r="C521" s="2"/>
      <c r="D521" s="2"/>
      <c r="E521" s="5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3">
      <c r="A522" s="1"/>
      <c r="B522" s="2"/>
      <c r="C522" s="2"/>
      <c r="D522" s="2"/>
      <c r="E522" s="5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3">
      <c r="A523" s="1"/>
      <c r="B523" s="2"/>
      <c r="C523" s="2"/>
      <c r="D523" s="2"/>
      <c r="E523" s="5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3">
      <c r="A524" s="1"/>
      <c r="B524" s="2"/>
      <c r="C524" s="2"/>
      <c r="D524" s="2"/>
      <c r="E524" s="5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3">
      <c r="A525" s="1"/>
      <c r="B525" s="2"/>
      <c r="C525" s="2"/>
      <c r="D525" s="2"/>
      <c r="E525" s="5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3">
      <c r="A526" s="1"/>
      <c r="B526" s="2"/>
      <c r="C526" s="2"/>
      <c r="D526" s="2"/>
      <c r="E526" s="5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3">
      <c r="A527" s="1"/>
      <c r="B527" s="2"/>
      <c r="C527" s="2"/>
      <c r="D527" s="2"/>
      <c r="E527" s="5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3">
      <c r="A528" s="1"/>
      <c r="B528" s="2"/>
      <c r="C528" s="2"/>
      <c r="D528" s="2"/>
      <c r="E528" s="5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3">
      <c r="A529" s="1"/>
      <c r="B529" s="2"/>
      <c r="C529" s="2"/>
      <c r="D529" s="2"/>
      <c r="E529" s="5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3">
      <c r="A530" s="1"/>
      <c r="B530" s="2"/>
      <c r="C530" s="2"/>
      <c r="D530" s="2"/>
      <c r="E530" s="5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3">
      <c r="A531" s="1"/>
      <c r="B531" s="2"/>
      <c r="C531" s="2"/>
      <c r="D531" s="2"/>
      <c r="E531" s="5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3">
      <c r="A532" s="1"/>
      <c r="B532" s="2"/>
      <c r="C532" s="2"/>
      <c r="D532" s="2"/>
      <c r="E532" s="5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3">
      <c r="A533" s="1"/>
      <c r="B533" s="2"/>
      <c r="C533" s="2"/>
      <c r="D533" s="2"/>
      <c r="E533" s="5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3">
      <c r="A534" s="1"/>
      <c r="B534" s="2"/>
      <c r="C534" s="2"/>
      <c r="D534" s="2"/>
      <c r="E534" s="5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3">
      <c r="A535" s="1"/>
      <c r="B535" s="2"/>
      <c r="C535" s="2"/>
      <c r="D535" s="2"/>
      <c r="E535" s="5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3">
      <c r="A536" s="1"/>
      <c r="B536" s="2"/>
      <c r="C536" s="2"/>
      <c r="D536" s="2"/>
      <c r="E536" s="5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3">
      <c r="A537" s="1"/>
      <c r="B537" s="2"/>
      <c r="C537" s="2"/>
      <c r="D537" s="2"/>
      <c r="E537" s="5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3">
      <c r="A538" s="1"/>
      <c r="B538" s="2"/>
      <c r="C538" s="2"/>
      <c r="D538" s="2"/>
      <c r="E538" s="5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3">
      <c r="A539" s="1"/>
      <c r="B539" s="2"/>
      <c r="C539" s="2"/>
      <c r="D539" s="2"/>
      <c r="E539" s="5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3">
      <c r="A540" s="1"/>
      <c r="B540" s="2"/>
      <c r="C540" s="2"/>
      <c r="D540" s="2"/>
      <c r="E540" s="5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3">
      <c r="A541" s="1"/>
      <c r="B541" s="2"/>
      <c r="C541" s="2"/>
      <c r="D541" s="2"/>
      <c r="E541" s="5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3">
      <c r="A542" s="1"/>
      <c r="B542" s="2"/>
      <c r="C542" s="2"/>
      <c r="D542" s="2"/>
      <c r="E542" s="5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3">
      <c r="A543" s="1"/>
      <c r="B543" s="2"/>
      <c r="C543" s="2"/>
      <c r="D543" s="2"/>
      <c r="E543" s="5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3">
      <c r="A544" s="1"/>
      <c r="B544" s="2"/>
      <c r="C544" s="2"/>
      <c r="D544" s="2"/>
      <c r="E544" s="5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3">
      <c r="A545" s="1"/>
      <c r="B545" s="2"/>
      <c r="C545" s="2"/>
      <c r="D545" s="2"/>
      <c r="E545" s="5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3">
      <c r="A546" s="1"/>
      <c r="B546" s="2"/>
      <c r="C546" s="2"/>
      <c r="D546" s="2"/>
      <c r="E546" s="5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3">
      <c r="A547" s="1"/>
      <c r="B547" s="2"/>
      <c r="C547" s="2"/>
      <c r="D547" s="2"/>
      <c r="E547" s="5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3">
      <c r="A548" s="1"/>
      <c r="B548" s="2"/>
      <c r="C548" s="2"/>
      <c r="D548" s="2"/>
      <c r="E548" s="5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3">
      <c r="A549" s="1"/>
      <c r="B549" s="2"/>
      <c r="C549" s="2"/>
      <c r="D549" s="2"/>
      <c r="E549" s="5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3">
      <c r="A550" s="1"/>
      <c r="B550" s="2"/>
      <c r="C550" s="2"/>
      <c r="D550" s="2"/>
      <c r="E550" s="5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3">
      <c r="A551" s="1"/>
      <c r="B551" s="2"/>
      <c r="C551" s="2"/>
      <c r="D551" s="2"/>
      <c r="E551" s="5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3">
      <c r="A552" s="1"/>
      <c r="B552" s="2"/>
      <c r="C552" s="2"/>
      <c r="D552" s="2"/>
      <c r="E552" s="5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3">
      <c r="A553" s="1"/>
      <c r="B553" s="2"/>
      <c r="C553" s="2"/>
      <c r="D553" s="2"/>
      <c r="E553" s="5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3">
      <c r="A554" s="1"/>
      <c r="B554" s="2"/>
      <c r="C554" s="2"/>
      <c r="D554" s="2"/>
      <c r="E554" s="5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3">
      <c r="A555" s="1"/>
      <c r="B555" s="2"/>
      <c r="C555" s="2"/>
      <c r="D555" s="2"/>
      <c r="E555" s="5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3">
      <c r="A556" s="1"/>
      <c r="B556" s="2"/>
      <c r="C556" s="2"/>
      <c r="D556" s="2"/>
      <c r="E556" s="5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3">
      <c r="A557" s="1"/>
      <c r="B557" s="2"/>
      <c r="C557" s="2"/>
      <c r="D557" s="2"/>
      <c r="E557" s="5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3">
      <c r="A558" s="1"/>
      <c r="B558" s="2"/>
      <c r="C558" s="2"/>
      <c r="D558" s="2"/>
      <c r="E558" s="5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3">
      <c r="A559" s="1"/>
      <c r="B559" s="2"/>
      <c r="C559" s="2"/>
      <c r="D559" s="2"/>
      <c r="E559" s="5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3">
      <c r="A560" s="1"/>
      <c r="B560" s="2"/>
      <c r="C560" s="2"/>
      <c r="D560" s="2"/>
      <c r="E560" s="5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3">
      <c r="A561" s="1"/>
      <c r="B561" s="2"/>
      <c r="C561" s="2"/>
      <c r="D561" s="2"/>
      <c r="E561" s="5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3">
      <c r="A562" s="1"/>
      <c r="B562" s="2"/>
      <c r="C562" s="2"/>
      <c r="D562" s="2"/>
      <c r="E562" s="5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3">
      <c r="A563" s="1"/>
      <c r="B563" s="2"/>
      <c r="C563" s="2"/>
      <c r="D563" s="2"/>
      <c r="E563" s="5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3">
      <c r="A564" s="1"/>
      <c r="B564" s="2"/>
      <c r="C564" s="2"/>
      <c r="D564" s="2"/>
      <c r="E564" s="5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3">
      <c r="A565" s="1"/>
      <c r="B565" s="2"/>
      <c r="C565" s="2"/>
      <c r="D565" s="2"/>
      <c r="E565" s="5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3">
      <c r="A566" s="1"/>
      <c r="B566" s="2"/>
      <c r="C566" s="2"/>
      <c r="D566" s="2"/>
      <c r="E566" s="5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3">
      <c r="A567" s="1"/>
      <c r="B567" s="2"/>
      <c r="C567" s="2"/>
      <c r="D567" s="2"/>
      <c r="E567" s="5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3">
      <c r="A568" s="1"/>
      <c r="B568" s="2"/>
      <c r="C568" s="2"/>
      <c r="D568" s="2"/>
      <c r="E568" s="5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3">
      <c r="A569" s="1"/>
      <c r="B569" s="2"/>
      <c r="C569" s="2"/>
      <c r="D569" s="2"/>
      <c r="E569" s="5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3">
      <c r="A570" s="1"/>
      <c r="B570" s="2"/>
      <c r="C570" s="2"/>
      <c r="D570" s="2"/>
      <c r="E570" s="5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3">
      <c r="A571" s="1"/>
      <c r="B571" s="2"/>
      <c r="C571" s="2"/>
      <c r="D571" s="2"/>
      <c r="E571" s="5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3">
      <c r="A572" s="1"/>
      <c r="B572" s="2"/>
      <c r="C572" s="2"/>
      <c r="D572" s="2"/>
      <c r="E572" s="5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3">
      <c r="A573" s="1"/>
      <c r="B573" s="2"/>
      <c r="C573" s="2"/>
      <c r="D573" s="2"/>
      <c r="E573" s="5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3">
      <c r="A574" s="1"/>
      <c r="B574" s="2"/>
      <c r="C574" s="2"/>
      <c r="D574" s="2"/>
      <c r="E574" s="5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3">
      <c r="A575" s="1"/>
      <c r="B575" s="2"/>
      <c r="C575" s="2"/>
      <c r="D575" s="2"/>
      <c r="E575" s="5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3">
      <c r="A576" s="1"/>
      <c r="B576" s="2"/>
      <c r="C576" s="2"/>
      <c r="D576" s="2"/>
      <c r="E576" s="5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3">
      <c r="A577" s="1"/>
      <c r="B577" s="2"/>
      <c r="C577" s="2"/>
      <c r="D577" s="2"/>
      <c r="E577" s="5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3">
      <c r="A578" s="1"/>
      <c r="B578" s="2"/>
      <c r="C578" s="2"/>
      <c r="D578" s="2"/>
      <c r="E578" s="5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3">
      <c r="A579" s="1"/>
      <c r="B579" s="2"/>
      <c r="C579" s="2"/>
      <c r="D579" s="2"/>
      <c r="E579" s="5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3">
      <c r="A580" s="1"/>
      <c r="B580" s="2"/>
      <c r="C580" s="2"/>
      <c r="D580" s="2"/>
      <c r="E580" s="5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3">
      <c r="A581" s="1"/>
      <c r="B581" s="2"/>
      <c r="C581" s="2"/>
      <c r="D581" s="2"/>
      <c r="E581" s="5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3">
      <c r="A582" s="1"/>
      <c r="B582" s="2"/>
      <c r="C582" s="2"/>
      <c r="D582" s="2"/>
      <c r="E582" s="5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3">
      <c r="A583" s="1"/>
      <c r="B583" s="2"/>
      <c r="C583" s="2"/>
      <c r="D583" s="2"/>
      <c r="E583" s="5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3">
      <c r="A584" s="1"/>
      <c r="B584" s="2"/>
      <c r="C584" s="2"/>
      <c r="D584" s="2"/>
      <c r="E584" s="5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3">
      <c r="A585" s="1"/>
      <c r="B585" s="2"/>
      <c r="C585" s="2"/>
      <c r="D585" s="2"/>
      <c r="E585" s="5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3">
      <c r="A586" s="1"/>
      <c r="B586" s="2"/>
      <c r="C586" s="2"/>
      <c r="D586" s="2"/>
      <c r="E586" s="5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3">
      <c r="A587" s="1"/>
      <c r="B587" s="2"/>
      <c r="C587" s="2"/>
      <c r="D587" s="2"/>
      <c r="E587" s="5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3">
      <c r="A588" s="1"/>
      <c r="B588" s="2"/>
      <c r="C588" s="2"/>
      <c r="D588" s="2"/>
      <c r="E588" s="5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3">
      <c r="A589" s="1"/>
      <c r="B589" s="2"/>
      <c r="C589" s="2"/>
      <c r="D589" s="2"/>
      <c r="E589" s="5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3">
      <c r="A590" s="1"/>
      <c r="B590" s="2"/>
      <c r="C590" s="2"/>
      <c r="D590" s="2"/>
      <c r="E590" s="5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3">
      <c r="A591" s="1"/>
      <c r="B591" s="2"/>
      <c r="C591" s="2"/>
      <c r="D591" s="2"/>
      <c r="E591" s="5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3">
      <c r="A592" s="1"/>
      <c r="B592" s="2"/>
      <c r="C592" s="2"/>
      <c r="D592" s="2"/>
      <c r="E592" s="5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3">
      <c r="A593" s="1"/>
      <c r="B593" s="2"/>
      <c r="C593" s="2"/>
      <c r="D593" s="2"/>
      <c r="E593" s="5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3">
      <c r="A594" s="1"/>
      <c r="B594" s="2"/>
      <c r="C594" s="2"/>
      <c r="D594" s="2"/>
      <c r="E594" s="5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3">
      <c r="A595" s="1"/>
      <c r="B595" s="2"/>
      <c r="C595" s="2"/>
      <c r="D595" s="2"/>
      <c r="E595" s="5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3">
      <c r="A596" s="1"/>
      <c r="B596" s="2"/>
      <c r="C596" s="2"/>
      <c r="D596" s="2"/>
      <c r="E596" s="5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3">
      <c r="A597" s="1"/>
      <c r="B597" s="2"/>
      <c r="C597" s="2"/>
      <c r="D597" s="2"/>
      <c r="E597" s="5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3">
      <c r="A598" s="1"/>
      <c r="B598" s="2"/>
      <c r="C598" s="2"/>
      <c r="D598" s="2"/>
      <c r="E598" s="5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3">
      <c r="A599" s="1"/>
      <c r="B599" s="2"/>
      <c r="C599" s="2"/>
      <c r="D599" s="2"/>
      <c r="E599" s="5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3">
      <c r="A600" s="1"/>
      <c r="B600" s="2"/>
      <c r="C600" s="2"/>
      <c r="D600" s="2"/>
      <c r="E600" s="5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3">
      <c r="A601" s="1"/>
      <c r="B601" s="2"/>
      <c r="C601" s="2"/>
      <c r="D601" s="2"/>
      <c r="E601" s="5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3">
      <c r="A602" s="1"/>
      <c r="B602" s="2"/>
      <c r="C602" s="2"/>
      <c r="D602" s="2"/>
      <c r="E602" s="5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3">
      <c r="A603" s="1"/>
      <c r="B603" s="2"/>
      <c r="C603" s="2"/>
      <c r="D603" s="2"/>
      <c r="E603" s="5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3">
      <c r="A604" s="1"/>
      <c r="B604" s="2"/>
      <c r="C604" s="2"/>
      <c r="D604" s="2"/>
      <c r="E604" s="5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3">
      <c r="A605" s="1"/>
      <c r="B605" s="2"/>
      <c r="C605" s="2"/>
      <c r="D605" s="2"/>
      <c r="E605" s="5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3">
      <c r="A606" s="1"/>
      <c r="B606" s="2"/>
      <c r="C606" s="2"/>
      <c r="D606" s="2"/>
      <c r="E606" s="5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3">
      <c r="A607" s="1"/>
      <c r="B607" s="2"/>
      <c r="C607" s="2"/>
      <c r="D607" s="2"/>
      <c r="E607" s="5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3">
      <c r="A608" s="1"/>
      <c r="B608" s="2"/>
      <c r="C608" s="2"/>
      <c r="D608" s="2"/>
      <c r="E608" s="5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3">
      <c r="A609" s="1"/>
      <c r="B609" s="2"/>
      <c r="C609" s="2"/>
      <c r="D609" s="2"/>
      <c r="E609" s="5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3">
      <c r="A610" s="1"/>
      <c r="B610" s="2"/>
      <c r="C610" s="2"/>
      <c r="D610" s="2"/>
      <c r="E610" s="5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3">
      <c r="A611" s="1"/>
      <c r="B611" s="2"/>
      <c r="C611" s="2"/>
      <c r="D611" s="2"/>
      <c r="E611" s="5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3">
      <c r="A612" s="1"/>
      <c r="B612" s="2"/>
      <c r="C612" s="2"/>
      <c r="D612" s="2"/>
      <c r="E612" s="5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3">
      <c r="A613" s="1"/>
      <c r="B613" s="2"/>
      <c r="C613" s="2"/>
      <c r="D613" s="2"/>
      <c r="E613" s="5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3">
      <c r="A614" s="1"/>
      <c r="B614" s="2"/>
      <c r="C614" s="2"/>
      <c r="D614" s="2"/>
      <c r="E614" s="5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3">
      <c r="A615" s="1"/>
      <c r="B615" s="2"/>
      <c r="C615" s="2"/>
      <c r="D615" s="2"/>
      <c r="E615" s="5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3">
      <c r="A616" s="1"/>
      <c r="B616" s="2"/>
      <c r="C616" s="2"/>
      <c r="D616" s="2"/>
      <c r="E616" s="5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3">
      <c r="A617" s="1"/>
      <c r="B617" s="2"/>
      <c r="C617" s="2"/>
      <c r="D617" s="2"/>
      <c r="E617" s="5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3">
      <c r="A618" s="1"/>
      <c r="B618" s="2"/>
      <c r="C618" s="2"/>
      <c r="D618" s="2"/>
      <c r="E618" s="5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3">
      <c r="A619" s="1"/>
      <c r="B619" s="2"/>
      <c r="C619" s="2"/>
      <c r="D619" s="2"/>
      <c r="E619" s="5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3">
      <c r="A620" s="1"/>
      <c r="B620" s="2"/>
      <c r="C620" s="2"/>
      <c r="D620" s="2"/>
      <c r="E620" s="5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3">
      <c r="A621" s="1"/>
      <c r="B621" s="2"/>
      <c r="C621" s="2"/>
      <c r="D621" s="2"/>
      <c r="E621" s="5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3">
      <c r="A622" s="1"/>
      <c r="B622" s="2"/>
      <c r="C622" s="2"/>
      <c r="D622" s="2"/>
      <c r="E622" s="5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3">
      <c r="A623" s="1"/>
      <c r="B623" s="2"/>
      <c r="C623" s="2"/>
      <c r="D623" s="2"/>
      <c r="E623" s="5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3">
      <c r="A624" s="1"/>
      <c r="B624" s="2"/>
      <c r="C624" s="2"/>
      <c r="D624" s="2"/>
      <c r="E624" s="5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3">
      <c r="A625" s="1"/>
      <c r="B625" s="2"/>
      <c r="C625" s="2"/>
      <c r="D625" s="2"/>
      <c r="E625" s="5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3">
      <c r="A626" s="1"/>
      <c r="B626" s="2"/>
      <c r="C626" s="2"/>
      <c r="D626" s="2"/>
      <c r="E626" s="5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3">
      <c r="A627" s="1"/>
      <c r="B627" s="2"/>
      <c r="C627" s="2"/>
      <c r="D627" s="2"/>
      <c r="E627" s="5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3">
      <c r="A628" s="1"/>
      <c r="B628" s="2"/>
      <c r="C628" s="2"/>
      <c r="D628" s="2"/>
      <c r="E628" s="5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3">
      <c r="A629" s="1"/>
      <c r="B629" s="2"/>
      <c r="C629" s="2"/>
      <c r="D629" s="2"/>
      <c r="E629" s="5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3">
      <c r="A630" s="1"/>
      <c r="B630" s="2"/>
      <c r="C630" s="2"/>
      <c r="D630" s="2"/>
      <c r="E630" s="5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3">
      <c r="A631" s="1"/>
      <c r="B631" s="2"/>
      <c r="C631" s="2"/>
      <c r="D631" s="2"/>
      <c r="E631" s="5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3">
      <c r="A632" s="1"/>
      <c r="B632" s="2"/>
      <c r="C632" s="2"/>
      <c r="D632" s="2"/>
      <c r="E632" s="5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3">
      <c r="A633" s="1"/>
      <c r="B633" s="2"/>
      <c r="C633" s="2"/>
      <c r="D633" s="2"/>
      <c r="E633" s="5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3">
      <c r="A634" s="1"/>
      <c r="B634" s="2"/>
      <c r="C634" s="2"/>
      <c r="D634" s="2"/>
      <c r="E634" s="5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3">
      <c r="A635" s="1"/>
      <c r="B635" s="2"/>
      <c r="C635" s="2"/>
      <c r="D635" s="2"/>
      <c r="E635" s="5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3">
      <c r="A636" s="1"/>
      <c r="B636" s="2"/>
      <c r="C636" s="2"/>
      <c r="D636" s="2"/>
      <c r="E636" s="5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3">
      <c r="A637" s="1"/>
      <c r="B637" s="2"/>
      <c r="C637" s="2"/>
      <c r="D637" s="2"/>
      <c r="E637" s="5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3">
      <c r="A638" s="1"/>
      <c r="B638" s="2"/>
      <c r="C638" s="2"/>
      <c r="D638" s="2"/>
      <c r="E638" s="5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3">
      <c r="A639" s="1"/>
      <c r="B639" s="2"/>
      <c r="C639" s="2"/>
      <c r="D639" s="2"/>
      <c r="E639" s="5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3">
      <c r="A640" s="1"/>
      <c r="B640" s="2"/>
      <c r="C640" s="2"/>
      <c r="D640" s="2"/>
      <c r="E640" s="5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3">
      <c r="A641" s="1"/>
      <c r="B641" s="2"/>
      <c r="C641" s="2"/>
      <c r="D641" s="2"/>
      <c r="E641" s="5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3">
      <c r="A642" s="1"/>
      <c r="B642" s="2"/>
      <c r="C642" s="2"/>
      <c r="D642" s="2"/>
      <c r="E642" s="5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3">
      <c r="A643" s="1"/>
      <c r="B643" s="2"/>
      <c r="C643" s="2"/>
      <c r="D643" s="2"/>
      <c r="E643" s="5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3">
      <c r="A644" s="1"/>
      <c r="B644" s="2"/>
      <c r="C644" s="2"/>
      <c r="D644" s="2"/>
      <c r="E644" s="5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3">
      <c r="A645" s="1"/>
      <c r="B645" s="2"/>
      <c r="C645" s="2"/>
      <c r="D645" s="2"/>
      <c r="E645" s="5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3">
      <c r="A646" s="1"/>
      <c r="B646" s="2"/>
      <c r="C646" s="2"/>
      <c r="D646" s="2"/>
      <c r="E646" s="5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3">
      <c r="A647" s="1"/>
      <c r="B647" s="2"/>
      <c r="C647" s="2"/>
      <c r="D647" s="2"/>
      <c r="E647" s="5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3">
      <c r="A648" s="1"/>
      <c r="B648" s="2"/>
      <c r="C648" s="2"/>
      <c r="D648" s="2"/>
      <c r="E648" s="5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3">
      <c r="A649" s="1"/>
      <c r="B649" s="2"/>
      <c r="C649" s="2"/>
      <c r="D649" s="2"/>
      <c r="E649" s="5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3">
      <c r="A650" s="1"/>
      <c r="B650" s="2"/>
      <c r="C650" s="2"/>
      <c r="D650" s="2"/>
      <c r="E650" s="5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3">
      <c r="A651" s="1"/>
      <c r="B651" s="2"/>
      <c r="C651" s="2"/>
      <c r="D651" s="2"/>
      <c r="E651" s="5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3">
      <c r="A652" s="1"/>
      <c r="B652" s="2"/>
      <c r="C652" s="2"/>
      <c r="D652" s="2"/>
      <c r="E652" s="5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3">
      <c r="A653" s="1"/>
      <c r="B653" s="2"/>
      <c r="C653" s="2"/>
      <c r="D653" s="2"/>
      <c r="E653" s="5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3">
      <c r="A654" s="1"/>
      <c r="B654" s="2"/>
      <c r="C654" s="2"/>
      <c r="D654" s="2"/>
      <c r="E654" s="5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3">
      <c r="A655" s="1"/>
      <c r="B655" s="2"/>
      <c r="C655" s="2"/>
      <c r="D655" s="2"/>
      <c r="E655" s="5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3">
      <c r="A656" s="1"/>
      <c r="B656" s="2"/>
      <c r="C656" s="2"/>
      <c r="D656" s="2"/>
      <c r="E656" s="5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3">
      <c r="A657" s="1"/>
      <c r="B657" s="2"/>
      <c r="C657" s="2"/>
      <c r="D657" s="2"/>
      <c r="E657" s="5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3">
      <c r="A658" s="1"/>
      <c r="B658" s="2"/>
      <c r="C658" s="2"/>
      <c r="D658" s="2"/>
      <c r="E658" s="5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3">
      <c r="A659" s="1"/>
      <c r="B659" s="2"/>
      <c r="C659" s="2"/>
      <c r="D659" s="2"/>
      <c r="E659" s="5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3">
      <c r="A660" s="1"/>
      <c r="B660" s="2"/>
      <c r="C660" s="2"/>
      <c r="D660" s="2"/>
      <c r="E660" s="5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3">
      <c r="A661" s="1"/>
      <c r="B661" s="2"/>
      <c r="C661" s="2"/>
      <c r="D661" s="2"/>
      <c r="E661" s="5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3">
      <c r="A662" s="1"/>
      <c r="B662" s="2"/>
      <c r="C662" s="2"/>
      <c r="D662" s="2"/>
      <c r="E662" s="5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3">
      <c r="A663" s="1"/>
      <c r="B663" s="2"/>
      <c r="C663" s="2"/>
      <c r="D663" s="2"/>
      <c r="E663" s="5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3">
      <c r="A664" s="1"/>
      <c r="B664" s="2"/>
      <c r="C664" s="2"/>
      <c r="D664" s="2"/>
      <c r="E664" s="5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3">
      <c r="A665" s="1"/>
      <c r="B665" s="2"/>
      <c r="C665" s="2"/>
      <c r="D665" s="2"/>
      <c r="E665" s="5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3">
      <c r="A666" s="1"/>
      <c r="B666" s="2"/>
      <c r="C666" s="2"/>
      <c r="D666" s="2"/>
      <c r="E666" s="5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3">
      <c r="A667" s="1"/>
      <c r="B667" s="2"/>
      <c r="C667" s="2"/>
      <c r="D667" s="2"/>
      <c r="E667" s="5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3">
      <c r="A668" s="1"/>
      <c r="B668" s="2"/>
      <c r="C668" s="2"/>
      <c r="D668" s="2"/>
      <c r="E668" s="5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3">
      <c r="A669" s="1"/>
      <c r="B669" s="2"/>
      <c r="C669" s="2"/>
      <c r="D669" s="2"/>
      <c r="E669" s="5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3">
      <c r="A670" s="1"/>
      <c r="B670" s="2"/>
      <c r="C670" s="2"/>
      <c r="D670" s="2"/>
      <c r="E670" s="5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3">
      <c r="A671" s="1"/>
      <c r="B671" s="2"/>
      <c r="C671" s="2"/>
      <c r="D671" s="2"/>
      <c r="E671" s="5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3">
      <c r="A672" s="1"/>
      <c r="B672" s="2"/>
      <c r="C672" s="2"/>
      <c r="D672" s="2"/>
      <c r="E672" s="5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3">
      <c r="A673" s="1"/>
      <c r="B673" s="2"/>
      <c r="C673" s="2"/>
      <c r="D673" s="2"/>
      <c r="E673" s="5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3">
      <c r="A674" s="1"/>
      <c r="B674" s="2"/>
      <c r="C674" s="2"/>
      <c r="D674" s="2"/>
      <c r="E674" s="5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3">
      <c r="A675" s="1"/>
      <c r="B675" s="2"/>
      <c r="C675" s="2"/>
      <c r="D675" s="2"/>
      <c r="E675" s="5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3">
      <c r="A676" s="1"/>
      <c r="B676" s="2"/>
      <c r="C676" s="2"/>
      <c r="D676" s="2"/>
      <c r="E676" s="5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3">
      <c r="A677" s="1"/>
      <c r="B677" s="2"/>
      <c r="C677" s="2"/>
      <c r="D677" s="2"/>
      <c r="E677" s="5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3">
      <c r="A678" s="1"/>
      <c r="B678" s="2"/>
      <c r="C678" s="2"/>
      <c r="D678" s="2"/>
      <c r="E678" s="5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3">
      <c r="A679" s="1"/>
      <c r="B679" s="2"/>
      <c r="C679" s="2"/>
      <c r="D679" s="2"/>
      <c r="E679" s="5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3">
      <c r="A680" s="1"/>
      <c r="B680" s="2"/>
      <c r="C680" s="2"/>
      <c r="D680" s="2"/>
      <c r="E680" s="5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3">
      <c r="A681" s="1"/>
      <c r="B681" s="2"/>
      <c r="C681" s="2"/>
      <c r="D681" s="2"/>
      <c r="E681" s="5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3">
      <c r="A682" s="1"/>
      <c r="B682" s="2"/>
      <c r="C682" s="2"/>
      <c r="D682" s="2"/>
      <c r="E682" s="5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3">
      <c r="A683" s="1"/>
      <c r="B683" s="2"/>
      <c r="C683" s="2"/>
      <c r="D683" s="2"/>
      <c r="E683" s="5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3">
      <c r="A684" s="1"/>
      <c r="B684" s="2"/>
      <c r="C684" s="2"/>
      <c r="D684" s="2"/>
      <c r="E684" s="5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3">
      <c r="A685" s="1"/>
      <c r="B685" s="2"/>
      <c r="C685" s="2"/>
      <c r="D685" s="2"/>
      <c r="E685" s="5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3">
      <c r="A686" s="1"/>
      <c r="B686" s="2"/>
      <c r="C686" s="2"/>
      <c r="D686" s="2"/>
      <c r="E686" s="5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3">
      <c r="A687" s="1"/>
      <c r="B687" s="2"/>
      <c r="C687" s="2"/>
      <c r="D687" s="2"/>
      <c r="E687" s="5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3">
      <c r="A688" s="1"/>
      <c r="B688" s="2"/>
      <c r="C688" s="2"/>
      <c r="D688" s="2"/>
      <c r="E688" s="5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3">
      <c r="A689" s="1"/>
      <c r="B689" s="2"/>
      <c r="C689" s="2"/>
      <c r="D689" s="2"/>
      <c r="E689" s="5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3">
      <c r="A690" s="1"/>
      <c r="B690" s="2"/>
      <c r="C690" s="2"/>
      <c r="D690" s="2"/>
      <c r="E690" s="5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3">
      <c r="A691" s="1"/>
      <c r="B691" s="2"/>
      <c r="C691" s="2"/>
      <c r="D691" s="2"/>
      <c r="E691" s="5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3">
      <c r="A692" s="1"/>
      <c r="B692" s="2"/>
      <c r="C692" s="2"/>
      <c r="D692" s="2"/>
      <c r="E692" s="5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3">
      <c r="A693" s="1"/>
      <c r="B693" s="2"/>
      <c r="C693" s="2"/>
      <c r="D693" s="2"/>
      <c r="E693" s="5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3">
      <c r="A694" s="1"/>
      <c r="B694" s="2"/>
      <c r="C694" s="2"/>
      <c r="D694" s="2"/>
      <c r="E694" s="5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3">
      <c r="A695" s="1"/>
      <c r="B695" s="2"/>
      <c r="C695" s="2"/>
      <c r="D695" s="2"/>
      <c r="E695" s="5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3">
      <c r="A696" s="1"/>
      <c r="B696" s="2"/>
      <c r="C696" s="2"/>
      <c r="D696" s="2"/>
      <c r="E696" s="5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3">
      <c r="A697" s="1"/>
      <c r="B697" s="2"/>
      <c r="C697" s="2"/>
      <c r="D697" s="2"/>
      <c r="E697" s="5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3">
      <c r="A698" s="1"/>
      <c r="B698" s="2"/>
      <c r="C698" s="2"/>
      <c r="D698" s="2"/>
      <c r="E698" s="5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3">
      <c r="A699" s="1"/>
      <c r="B699" s="2"/>
      <c r="C699" s="2"/>
      <c r="D699" s="2"/>
      <c r="E699" s="5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3">
      <c r="A700" s="1"/>
      <c r="B700" s="2"/>
      <c r="C700" s="2"/>
      <c r="D700" s="2"/>
      <c r="E700" s="5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3">
      <c r="A701" s="1"/>
      <c r="B701" s="2"/>
      <c r="C701" s="2"/>
      <c r="D701" s="2"/>
      <c r="E701" s="5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3">
      <c r="A702" s="1"/>
      <c r="B702" s="2"/>
      <c r="C702" s="2"/>
      <c r="D702" s="2"/>
      <c r="E702" s="5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3">
      <c r="A703" s="1"/>
      <c r="B703" s="2"/>
      <c r="C703" s="2"/>
      <c r="D703" s="2"/>
      <c r="E703" s="5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3">
      <c r="A704" s="1"/>
      <c r="B704" s="2"/>
      <c r="C704" s="2"/>
      <c r="D704" s="2"/>
      <c r="E704" s="5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3">
      <c r="A705" s="1"/>
      <c r="B705" s="2"/>
      <c r="C705" s="2"/>
      <c r="D705" s="2"/>
      <c r="E705" s="5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3">
      <c r="A706" s="1"/>
      <c r="B706" s="2"/>
      <c r="C706" s="2"/>
      <c r="D706" s="2"/>
      <c r="E706" s="5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3">
      <c r="A707" s="1"/>
      <c r="B707" s="2"/>
      <c r="C707" s="2"/>
      <c r="D707" s="2"/>
      <c r="E707" s="5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3">
      <c r="A708" s="1"/>
      <c r="B708" s="2"/>
      <c r="C708" s="2"/>
      <c r="D708" s="2"/>
      <c r="E708" s="5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3">
      <c r="A709" s="1"/>
      <c r="B709" s="2"/>
      <c r="C709" s="2"/>
      <c r="D709" s="2"/>
      <c r="E709" s="5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3">
      <c r="A710" s="1"/>
      <c r="B710" s="2"/>
      <c r="C710" s="2"/>
      <c r="D710" s="2"/>
      <c r="E710" s="5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3">
      <c r="A711" s="1"/>
      <c r="B711" s="2"/>
      <c r="C711" s="2"/>
      <c r="D711" s="2"/>
      <c r="E711" s="5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3">
      <c r="A712" s="1"/>
      <c r="B712" s="2"/>
      <c r="C712" s="2"/>
      <c r="D712" s="2"/>
      <c r="E712" s="5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3">
      <c r="A713" s="1"/>
      <c r="B713" s="2"/>
      <c r="C713" s="2"/>
      <c r="D713" s="2"/>
      <c r="E713" s="5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3">
      <c r="A714" s="1"/>
      <c r="B714" s="2"/>
      <c r="C714" s="2"/>
      <c r="D714" s="2"/>
      <c r="E714" s="5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3">
      <c r="A715" s="1"/>
      <c r="B715" s="2"/>
      <c r="C715" s="2"/>
      <c r="D715" s="2"/>
      <c r="E715" s="5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3">
      <c r="A716" s="1"/>
      <c r="B716" s="2"/>
      <c r="C716" s="2"/>
      <c r="D716" s="2"/>
      <c r="E716" s="5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3">
      <c r="A717" s="1"/>
      <c r="B717" s="2"/>
      <c r="C717" s="2"/>
      <c r="D717" s="2"/>
      <c r="E717" s="5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3">
      <c r="A718" s="1"/>
      <c r="B718" s="2"/>
      <c r="C718" s="2"/>
      <c r="D718" s="2"/>
      <c r="E718" s="5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3">
      <c r="A719" s="1"/>
      <c r="B719" s="2"/>
      <c r="C719" s="2"/>
      <c r="D719" s="2"/>
      <c r="E719" s="5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3">
      <c r="A720" s="1"/>
      <c r="B720" s="2"/>
      <c r="C720" s="2"/>
      <c r="D720" s="2"/>
      <c r="E720" s="5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3">
      <c r="A721" s="1"/>
      <c r="B721" s="2"/>
      <c r="C721" s="2"/>
      <c r="D721" s="2"/>
      <c r="E721" s="5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3">
      <c r="A722" s="1"/>
      <c r="B722" s="2"/>
      <c r="C722" s="2"/>
      <c r="D722" s="2"/>
      <c r="E722" s="5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3">
      <c r="A723" s="1"/>
      <c r="B723" s="2"/>
      <c r="C723" s="2"/>
      <c r="D723" s="2"/>
      <c r="E723" s="5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3">
      <c r="A724" s="1"/>
      <c r="B724" s="2"/>
      <c r="C724" s="2"/>
      <c r="D724" s="2"/>
      <c r="E724" s="5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3">
      <c r="A725" s="1"/>
      <c r="B725" s="2"/>
      <c r="C725" s="2"/>
      <c r="D725" s="2"/>
      <c r="E725" s="5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3">
      <c r="A726" s="1"/>
      <c r="B726" s="2"/>
      <c r="C726" s="2"/>
      <c r="D726" s="2"/>
      <c r="E726" s="5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3">
      <c r="A727" s="1"/>
      <c r="B727" s="2"/>
      <c r="C727" s="2"/>
      <c r="D727" s="2"/>
      <c r="E727" s="5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3">
      <c r="A728" s="1"/>
      <c r="B728" s="2"/>
      <c r="C728" s="2"/>
      <c r="D728" s="2"/>
      <c r="E728" s="5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3">
      <c r="A729" s="1"/>
      <c r="B729" s="2"/>
      <c r="C729" s="2"/>
      <c r="D729" s="2"/>
      <c r="E729" s="5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3">
      <c r="A730" s="1"/>
      <c r="B730" s="2"/>
      <c r="C730" s="2"/>
      <c r="D730" s="2"/>
      <c r="E730" s="5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3">
      <c r="A731" s="1"/>
      <c r="B731" s="2"/>
      <c r="C731" s="2"/>
      <c r="D731" s="2"/>
      <c r="E731" s="5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3">
      <c r="A732" s="1"/>
      <c r="B732" s="2"/>
      <c r="C732" s="2"/>
      <c r="D732" s="2"/>
      <c r="E732" s="5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3">
      <c r="A733" s="1"/>
      <c r="B733" s="2"/>
      <c r="C733" s="2"/>
      <c r="D733" s="2"/>
      <c r="E733" s="5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3">
      <c r="A734" s="1"/>
      <c r="B734" s="2"/>
      <c r="C734" s="2"/>
      <c r="D734" s="2"/>
      <c r="E734" s="5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3">
      <c r="A735" s="1"/>
      <c r="B735" s="2"/>
      <c r="C735" s="2"/>
      <c r="D735" s="2"/>
      <c r="E735" s="5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3">
      <c r="A736" s="1"/>
      <c r="B736" s="2"/>
      <c r="C736" s="2"/>
      <c r="D736" s="2"/>
      <c r="E736" s="5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3">
      <c r="A737" s="1"/>
      <c r="B737" s="2"/>
      <c r="C737" s="2"/>
      <c r="D737" s="2"/>
      <c r="E737" s="5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3">
      <c r="A738" s="1"/>
      <c r="B738" s="2"/>
      <c r="C738" s="2"/>
      <c r="D738" s="2"/>
      <c r="E738" s="5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3">
      <c r="A739" s="1"/>
      <c r="B739" s="2"/>
      <c r="C739" s="2"/>
      <c r="D739" s="2"/>
      <c r="E739" s="5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3">
      <c r="A740" s="1"/>
      <c r="B740" s="2"/>
      <c r="C740" s="2"/>
      <c r="D740" s="2"/>
      <c r="E740" s="5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3">
      <c r="A741" s="1"/>
      <c r="B741" s="2"/>
      <c r="C741" s="2"/>
      <c r="D741" s="2"/>
      <c r="E741" s="5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3">
      <c r="A742" s="1"/>
      <c r="B742" s="2"/>
      <c r="C742" s="2"/>
      <c r="D742" s="2"/>
      <c r="E742" s="5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3">
      <c r="A743" s="1"/>
      <c r="B743" s="2"/>
      <c r="C743" s="2"/>
      <c r="D743" s="2"/>
      <c r="E743" s="5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3">
      <c r="A744" s="1"/>
      <c r="B744" s="2"/>
      <c r="C744" s="2"/>
      <c r="D744" s="2"/>
      <c r="E744" s="5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3">
      <c r="A745" s="1"/>
      <c r="B745" s="2"/>
      <c r="C745" s="2"/>
      <c r="D745" s="2"/>
      <c r="E745" s="5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3">
      <c r="A746" s="1"/>
      <c r="B746" s="2"/>
      <c r="C746" s="2"/>
      <c r="D746" s="2"/>
      <c r="E746" s="5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3">
      <c r="A747" s="1"/>
      <c r="B747" s="2"/>
      <c r="C747" s="2"/>
      <c r="D747" s="2"/>
      <c r="E747" s="5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3">
      <c r="A748" s="1"/>
      <c r="B748" s="2"/>
      <c r="C748" s="2"/>
      <c r="D748" s="2"/>
      <c r="E748" s="5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3">
      <c r="A749" s="1"/>
      <c r="B749" s="2"/>
      <c r="C749" s="2"/>
      <c r="D749" s="2"/>
      <c r="E749" s="5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3">
      <c r="A750" s="1"/>
      <c r="B750" s="2"/>
      <c r="C750" s="2"/>
      <c r="D750" s="2"/>
      <c r="E750" s="5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3">
      <c r="A751" s="1"/>
      <c r="B751" s="2"/>
      <c r="C751" s="2"/>
      <c r="D751" s="2"/>
      <c r="E751" s="5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3">
      <c r="A752" s="1"/>
      <c r="B752" s="2"/>
      <c r="C752" s="2"/>
      <c r="D752" s="2"/>
      <c r="E752" s="5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3">
      <c r="A753" s="1"/>
      <c r="B753" s="2"/>
      <c r="C753" s="2"/>
      <c r="D753" s="2"/>
      <c r="E753" s="5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3">
      <c r="A754" s="1"/>
      <c r="B754" s="2"/>
      <c r="C754" s="2"/>
      <c r="D754" s="2"/>
      <c r="E754" s="5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3">
      <c r="A755" s="1"/>
      <c r="B755" s="2"/>
      <c r="C755" s="2"/>
      <c r="D755" s="2"/>
      <c r="E755" s="5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3">
      <c r="A756" s="1"/>
      <c r="B756" s="2"/>
      <c r="C756" s="2"/>
      <c r="D756" s="2"/>
      <c r="E756" s="5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3">
      <c r="A757" s="1"/>
      <c r="B757" s="2"/>
      <c r="C757" s="2"/>
      <c r="D757" s="2"/>
      <c r="E757" s="5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3">
      <c r="A758" s="1"/>
      <c r="B758" s="2"/>
      <c r="C758" s="2"/>
      <c r="D758" s="2"/>
      <c r="E758" s="5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3">
      <c r="A759" s="1"/>
      <c r="B759" s="2"/>
      <c r="C759" s="2"/>
      <c r="D759" s="2"/>
      <c r="E759" s="5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3">
      <c r="A760" s="1"/>
      <c r="B760" s="2"/>
      <c r="C760" s="2"/>
      <c r="D760" s="2"/>
      <c r="E760" s="5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3">
      <c r="A761" s="1"/>
      <c r="B761" s="2"/>
      <c r="C761" s="2"/>
      <c r="D761" s="2"/>
      <c r="E761" s="5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3">
      <c r="A762" s="1"/>
      <c r="B762" s="2"/>
      <c r="C762" s="2"/>
      <c r="D762" s="2"/>
      <c r="E762" s="5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3">
      <c r="A763" s="1"/>
      <c r="B763" s="2"/>
      <c r="C763" s="2"/>
      <c r="D763" s="2"/>
      <c r="E763" s="5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3">
      <c r="A764" s="1"/>
      <c r="B764" s="2"/>
      <c r="C764" s="2"/>
      <c r="D764" s="2"/>
      <c r="E764" s="5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3">
      <c r="A765" s="1"/>
      <c r="B765" s="2"/>
      <c r="C765" s="2"/>
      <c r="D765" s="2"/>
      <c r="E765" s="5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3">
      <c r="A766" s="1"/>
      <c r="B766" s="2"/>
      <c r="C766" s="2"/>
      <c r="D766" s="2"/>
      <c r="E766" s="5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3">
      <c r="A767" s="1"/>
      <c r="B767" s="2"/>
      <c r="C767" s="2"/>
      <c r="D767" s="2"/>
      <c r="E767" s="5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3">
      <c r="A768" s="1"/>
      <c r="B768" s="2"/>
      <c r="C768" s="2"/>
      <c r="D768" s="2"/>
      <c r="E768" s="5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3">
      <c r="A769" s="1"/>
      <c r="B769" s="2"/>
      <c r="C769" s="2"/>
      <c r="D769" s="2"/>
      <c r="E769" s="5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3">
      <c r="A770" s="1"/>
      <c r="B770" s="2"/>
      <c r="C770" s="2"/>
      <c r="D770" s="2"/>
      <c r="E770" s="5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3">
      <c r="A771" s="1"/>
      <c r="B771" s="2"/>
      <c r="C771" s="2"/>
      <c r="D771" s="2"/>
      <c r="E771" s="5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3">
      <c r="A772" s="1"/>
      <c r="B772" s="2"/>
      <c r="C772" s="2"/>
      <c r="D772" s="2"/>
      <c r="E772" s="5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3">
      <c r="A773" s="1"/>
      <c r="B773" s="2"/>
      <c r="C773" s="2"/>
      <c r="D773" s="2"/>
      <c r="E773" s="5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3">
      <c r="A774" s="1"/>
      <c r="B774" s="2"/>
      <c r="C774" s="2"/>
      <c r="D774" s="2"/>
      <c r="E774" s="5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3">
      <c r="A775" s="1"/>
      <c r="B775" s="2"/>
      <c r="C775" s="2"/>
      <c r="D775" s="2"/>
      <c r="E775" s="5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3">
      <c r="A776" s="1"/>
      <c r="B776" s="2"/>
      <c r="C776" s="2"/>
      <c r="D776" s="2"/>
      <c r="E776" s="5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3">
      <c r="A777" s="1"/>
      <c r="B777" s="2"/>
      <c r="C777" s="2"/>
      <c r="D777" s="2"/>
      <c r="E777" s="5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3">
      <c r="A778" s="1"/>
      <c r="B778" s="2"/>
      <c r="C778" s="2"/>
      <c r="D778" s="2"/>
      <c r="E778" s="5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3">
      <c r="A779" s="1"/>
      <c r="B779" s="2"/>
      <c r="C779" s="2"/>
      <c r="D779" s="2"/>
      <c r="E779" s="5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3">
      <c r="A780" s="1"/>
      <c r="B780" s="2"/>
      <c r="C780" s="2"/>
      <c r="D780" s="2"/>
      <c r="E780" s="5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3">
      <c r="A781" s="1"/>
      <c r="B781" s="2"/>
      <c r="C781" s="2"/>
      <c r="D781" s="2"/>
      <c r="E781" s="5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3">
      <c r="A782" s="1"/>
      <c r="B782" s="2"/>
      <c r="C782" s="2"/>
      <c r="D782" s="2"/>
      <c r="E782" s="5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3">
      <c r="A783" s="1"/>
      <c r="B783" s="2"/>
      <c r="C783" s="2"/>
      <c r="D783" s="2"/>
      <c r="E783" s="5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3">
      <c r="A784" s="1"/>
      <c r="B784" s="2"/>
      <c r="C784" s="2"/>
      <c r="D784" s="2"/>
      <c r="E784" s="5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3">
      <c r="A785" s="1"/>
      <c r="B785" s="2"/>
      <c r="C785" s="2"/>
      <c r="D785" s="2"/>
      <c r="E785" s="5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3">
      <c r="A786" s="1"/>
      <c r="B786" s="2"/>
      <c r="C786" s="2"/>
      <c r="D786" s="2"/>
      <c r="E786" s="5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3">
      <c r="A787" s="1"/>
      <c r="B787" s="2"/>
      <c r="C787" s="2"/>
      <c r="D787" s="2"/>
      <c r="E787" s="5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3">
      <c r="A788" s="1"/>
      <c r="B788" s="2"/>
      <c r="C788" s="2"/>
      <c r="D788" s="2"/>
      <c r="E788" s="5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3">
      <c r="A789" s="1"/>
      <c r="B789" s="2"/>
      <c r="C789" s="2"/>
      <c r="D789" s="2"/>
      <c r="E789" s="5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3">
      <c r="B790" s="2"/>
      <c r="C790" s="2"/>
      <c r="D790" s="2"/>
      <c r="E790" s="5"/>
      <c r="F790" s="2"/>
      <c r="G790" s="1"/>
      <c r="H790" s="1"/>
    </row>
  </sheetData>
  <mergeCells count="5">
    <mergeCell ref="B1:H1"/>
    <mergeCell ref="D2:H2"/>
    <mergeCell ref="B3:H4"/>
    <mergeCell ref="G41:H41"/>
    <mergeCell ref="G42:H42"/>
  </mergeCells>
  <pageMargins left="0.39370078740157483" right="0.39370078740157483" top="0.59055118110236227" bottom="0.39370078740157483" header="0" footer="0"/>
  <pageSetup paperSize="9" scale="6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opLeftCell="A22" workbookViewId="0">
      <selection activeCell="D49" sqref="D49:D53"/>
    </sheetView>
  </sheetViews>
  <sheetFormatPr defaultRowHeight="14.4" x14ac:dyDescent="0.3"/>
  <cols>
    <col min="1" max="1" width="75.44140625" customWidth="1"/>
    <col min="2" max="5" width="10.33203125" customWidth="1"/>
  </cols>
  <sheetData>
    <row r="1" spans="1:5" x14ac:dyDescent="0.3">
      <c r="A1" t="s">
        <v>104</v>
      </c>
      <c r="B1" s="114" t="s">
        <v>106</v>
      </c>
      <c r="C1" s="114" t="s">
        <v>107</v>
      </c>
      <c r="D1" s="114" t="s">
        <v>108</v>
      </c>
      <c r="E1" t="s">
        <v>105</v>
      </c>
    </row>
    <row r="2" spans="1:5" x14ac:dyDescent="0.3">
      <c r="A2" t="s">
        <v>42</v>
      </c>
      <c r="B2">
        <v>12.5</v>
      </c>
      <c r="C2">
        <v>147.38999999999999</v>
      </c>
      <c r="D2" s="114" t="s">
        <v>103</v>
      </c>
    </row>
    <row r="3" spans="1:5" x14ac:dyDescent="0.3">
      <c r="A3" t="s">
        <v>43</v>
      </c>
      <c r="B3">
        <v>16</v>
      </c>
      <c r="C3">
        <v>158.04</v>
      </c>
      <c r="D3" s="114" t="s">
        <v>103</v>
      </c>
    </row>
    <row r="4" spans="1:5" x14ac:dyDescent="0.3">
      <c r="A4" t="s">
        <v>44</v>
      </c>
      <c r="B4">
        <v>12.5</v>
      </c>
      <c r="C4">
        <v>86.67</v>
      </c>
      <c r="D4" s="114" t="s">
        <v>103</v>
      </c>
    </row>
    <row r="5" spans="1:5" x14ac:dyDescent="0.3">
      <c r="A5" t="s">
        <v>45</v>
      </c>
      <c r="B5">
        <v>10</v>
      </c>
      <c r="C5">
        <v>33.57</v>
      </c>
      <c r="D5" s="114" t="s">
        <v>103</v>
      </c>
    </row>
    <row r="6" spans="1:5" x14ac:dyDescent="0.3">
      <c r="A6" t="s">
        <v>46</v>
      </c>
      <c r="B6">
        <v>16</v>
      </c>
      <c r="C6">
        <v>126.49</v>
      </c>
      <c r="D6" s="114" t="s">
        <v>103</v>
      </c>
    </row>
    <row r="7" spans="1:5" x14ac:dyDescent="0.3">
      <c r="A7" t="s">
        <v>47</v>
      </c>
      <c r="B7">
        <v>12.5</v>
      </c>
      <c r="C7">
        <v>77.28</v>
      </c>
      <c r="D7" s="114" t="s">
        <v>103</v>
      </c>
    </row>
    <row r="8" spans="1:5" x14ac:dyDescent="0.3">
      <c r="A8" t="s">
        <v>48</v>
      </c>
      <c r="B8">
        <v>16</v>
      </c>
      <c r="C8">
        <v>485.59</v>
      </c>
      <c r="D8" s="114" t="s">
        <v>103</v>
      </c>
    </row>
    <row r="9" spans="1:5" x14ac:dyDescent="0.3">
      <c r="A9" t="s">
        <v>49</v>
      </c>
      <c r="B9">
        <v>6.3</v>
      </c>
      <c r="C9">
        <v>9.26</v>
      </c>
      <c r="D9" s="114" t="s">
        <v>103</v>
      </c>
    </row>
    <row r="10" spans="1:5" x14ac:dyDescent="0.3">
      <c r="A10" t="s">
        <v>50</v>
      </c>
      <c r="B10">
        <v>16</v>
      </c>
      <c r="C10">
        <v>447.7</v>
      </c>
      <c r="D10" s="114" t="s">
        <v>103</v>
      </c>
    </row>
    <row r="11" spans="1:5" x14ac:dyDescent="0.3">
      <c r="A11" t="s">
        <v>51</v>
      </c>
      <c r="B11">
        <v>16</v>
      </c>
      <c r="C11">
        <v>288.60000000000002</v>
      </c>
      <c r="D11" s="114" t="s">
        <v>103</v>
      </c>
    </row>
    <row r="12" spans="1:5" x14ac:dyDescent="0.3">
      <c r="A12" t="s">
        <v>52</v>
      </c>
      <c r="B12">
        <v>12.5</v>
      </c>
      <c r="C12">
        <v>96.7</v>
      </c>
      <c r="D12" s="114" t="s">
        <v>103</v>
      </c>
    </row>
    <row r="13" spans="1:5" x14ac:dyDescent="0.3">
      <c r="A13" t="s">
        <v>53</v>
      </c>
      <c r="B13">
        <v>12.5</v>
      </c>
      <c r="C13">
        <v>172.69</v>
      </c>
      <c r="D13" s="114" t="s">
        <v>103</v>
      </c>
    </row>
    <row r="14" spans="1:5" x14ac:dyDescent="0.3">
      <c r="A14" t="s">
        <v>54</v>
      </c>
      <c r="B14">
        <v>6.3</v>
      </c>
      <c r="C14">
        <v>9.5299999999999994</v>
      </c>
      <c r="D14" s="114" t="s">
        <v>103</v>
      </c>
    </row>
    <row r="15" spans="1:5" x14ac:dyDescent="0.3">
      <c r="A15" t="s">
        <v>55</v>
      </c>
      <c r="B15">
        <v>6.3</v>
      </c>
      <c r="C15">
        <v>4.78</v>
      </c>
      <c r="D15" s="114" t="s">
        <v>103</v>
      </c>
    </row>
    <row r="16" spans="1:5" x14ac:dyDescent="0.3">
      <c r="A16" t="s">
        <v>56</v>
      </c>
      <c r="B16">
        <v>6.3</v>
      </c>
      <c r="C16">
        <v>4.78</v>
      </c>
      <c r="D16" s="114" t="s">
        <v>103</v>
      </c>
    </row>
    <row r="17" spans="1:4" x14ac:dyDescent="0.3">
      <c r="A17" t="s">
        <v>57</v>
      </c>
      <c r="B17">
        <v>16</v>
      </c>
      <c r="C17">
        <v>156.01</v>
      </c>
      <c r="D17" s="114" t="s">
        <v>103</v>
      </c>
    </row>
    <row r="18" spans="1:4" x14ac:dyDescent="0.3">
      <c r="A18" t="s">
        <v>58</v>
      </c>
      <c r="B18">
        <v>16</v>
      </c>
      <c r="C18">
        <v>242.73</v>
      </c>
      <c r="D18" s="114" t="s">
        <v>103</v>
      </c>
    </row>
    <row r="19" spans="1:4" x14ac:dyDescent="0.3">
      <c r="A19" t="s">
        <v>59</v>
      </c>
      <c r="B19">
        <v>16</v>
      </c>
      <c r="C19">
        <v>120.74</v>
      </c>
      <c r="D19" s="114" t="s">
        <v>103</v>
      </c>
    </row>
    <row r="20" spans="1:4" x14ac:dyDescent="0.3">
      <c r="A20" t="s">
        <v>60</v>
      </c>
      <c r="B20">
        <v>12.5</v>
      </c>
      <c r="C20">
        <v>79.3</v>
      </c>
      <c r="D20" s="114" t="s">
        <v>103</v>
      </c>
    </row>
    <row r="21" spans="1:4" x14ac:dyDescent="0.3">
      <c r="A21" t="s">
        <v>61</v>
      </c>
      <c r="B21">
        <v>12.5</v>
      </c>
      <c r="C21">
        <v>90.26</v>
      </c>
      <c r="D21" s="114" t="s">
        <v>103</v>
      </c>
    </row>
    <row r="22" spans="1:4" x14ac:dyDescent="0.3">
      <c r="A22" t="s">
        <v>62</v>
      </c>
      <c r="B22">
        <v>6.3</v>
      </c>
      <c r="C22">
        <v>4.8</v>
      </c>
      <c r="D22" s="114" t="s">
        <v>103</v>
      </c>
    </row>
    <row r="23" spans="1:4" x14ac:dyDescent="0.3">
      <c r="A23" t="s">
        <v>63</v>
      </c>
      <c r="B23">
        <v>6.3</v>
      </c>
      <c r="C23">
        <v>4.76</v>
      </c>
      <c r="D23" s="114" t="s">
        <v>103</v>
      </c>
    </row>
    <row r="24" spans="1:4" x14ac:dyDescent="0.3">
      <c r="A24" t="s">
        <v>64</v>
      </c>
      <c r="B24">
        <v>12.5</v>
      </c>
      <c r="C24">
        <v>51.61</v>
      </c>
      <c r="D24" s="114" t="s">
        <v>103</v>
      </c>
    </row>
    <row r="25" spans="1:4" x14ac:dyDescent="0.3">
      <c r="A25" t="s">
        <v>65</v>
      </c>
      <c r="B25">
        <v>20</v>
      </c>
      <c r="C25">
        <v>336.98</v>
      </c>
      <c r="D25" s="114" t="s">
        <v>103</v>
      </c>
    </row>
    <row r="26" spans="1:4" x14ac:dyDescent="0.3">
      <c r="A26" t="s">
        <v>66</v>
      </c>
      <c r="B26">
        <v>20</v>
      </c>
      <c r="C26">
        <v>215.65</v>
      </c>
      <c r="D26" s="114" t="s">
        <v>103</v>
      </c>
    </row>
    <row r="27" spans="1:4" x14ac:dyDescent="0.3">
      <c r="A27" t="s">
        <v>67</v>
      </c>
      <c r="B27">
        <v>12.5</v>
      </c>
      <c r="C27">
        <v>78.37</v>
      </c>
      <c r="D27" s="114" t="s">
        <v>103</v>
      </c>
    </row>
    <row r="28" spans="1:4" x14ac:dyDescent="0.3">
      <c r="A28" t="s">
        <v>68</v>
      </c>
      <c r="B28">
        <v>12.5</v>
      </c>
      <c r="C28">
        <v>93.15</v>
      </c>
      <c r="D28" s="114" t="s">
        <v>103</v>
      </c>
    </row>
    <row r="29" spans="1:4" x14ac:dyDescent="0.3">
      <c r="A29" t="s">
        <v>69</v>
      </c>
      <c r="B29">
        <v>20</v>
      </c>
      <c r="C29">
        <v>182.14</v>
      </c>
      <c r="D29" s="114" t="s">
        <v>103</v>
      </c>
    </row>
    <row r="30" spans="1:4" x14ac:dyDescent="0.3">
      <c r="A30" t="s">
        <v>70</v>
      </c>
      <c r="B30">
        <v>20</v>
      </c>
      <c r="C30">
        <v>182.14</v>
      </c>
      <c r="D30" s="114" t="s">
        <v>103</v>
      </c>
    </row>
    <row r="31" spans="1:4" x14ac:dyDescent="0.3">
      <c r="A31" t="s">
        <v>71</v>
      </c>
      <c r="B31">
        <v>6.3</v>
      </c>
      <c r="C31">
        <v>4.46</v>
      </c>
      <c r="D31" s="114" t="s">
        <v>103</v>
      </c>
    </row>
    <row r="32" spans="1:4" x14ac:dyDescent="0.3">
      <c r="A32" t="s">
        <v>72</v>
      </c>
      <c r="B32">
        <v>6.3</v>
      </c>
      <c r="C32">
        <v>2.98</v>
      </c>
      <c r="D32" s="114" t="s">
        <v>103</v>
      </c>
    </row>
    <row r="33" spans="1:4" x14ac:dyDescent="0.3">
      <c r="A33" t="s">
        <v>73</v>
      </c>
      <c r="B33">
        <v>16</v>
      </c>
      <c r="C33">
        <v>268.44</v>
      </c>
      <c r="D33" s="114" t="s">
        <v>109</v>
      </c>
    </row>
    <row r="34" spans="1:4" x14ac:dyDescent="0.3">
      <c r="A34" t="s">
        <v>74</v>
      </c>
      <c r="B34">
        <v>10</v>
      </c>
      <c r="D34" s="114" t="s">
        <v>109</v>
      </c>
    </row>
    <row r="35" spans="1:4" x14ac:dyDescent="0.3">
      <c r="A35" t="s">
        <v>75</v>
      </c>
      <c r="B35">
        <v>12.5</v>
      </c>
      <c r="D35" s="114" t="s">
        <v>109</v>
      </c>
    </row>
    <row r="36" spans="1:4" x14ac:dyDescent="0.3">
      <c r="A36" t="s">
        <v>76</v>
      </c>
      <c r="B36">
        <v>10</v>
      </c>
      <c r="D36" s="114" t="s">
        <v>109</v>
      </c>
    </row>
    <row r="37" spans="1:4" x14ac:dyDescent="0.3">
      <c r="A37" t="s">
        <v>77</v>
      </c>
      <c r="B37">
        <v>12.5</v>
      </c>
      <c r="D37" s="114" t="s">
        <v>109</v>
      </c>
    </row>
    <row r="38" spans="1:4" x14ac:dyDescent="0.3">
      <c r="A38" t="s">
        <v>78</v>
      </c>
      <c r="B38">
        <v>10</v>
      </c>
      <c r="D38" s="114" t="s">
        <v>109</v>
      </c>
    </row>
    <row r="39" spans="1:4" x14ac:dyDescent="0.3">
      <c r="A39" t="s">
        <v>79</v>
      </c>
      <c r="B39">
        <v>16</v>
      </c>
      <c r="D39" s="114" t="s">
        <v>109</v>
      </c>
    </row>
    <row r="40" spans="1:4" x14ac:dyDescent="0.3">
      <c r="A40" t="s">
        <v>80</v>
      </c>
      <c r="B40">
        <v>10</v>
      </c>
      <c r="D40" s="114" t="s">
        <v>109</v>
      </c>
    </row>
    <row r="41" spans="1:4" x14ac:dyDescent="0.3">
      <c r="A41" t="s">
        <v>81</v>
      </c>
      <c r="B41">
        <v>12.5</v>
      </c>
      <c r="D41" s="114" t="s">
        <v>109</v>
      </c>
    </row>
    <row r="42" spans="1:4" x14ac:dyDescent="0.3">
      <c r="A42" t="s">
        <v>82</v>
      </c>
      <c r="B42">
        <v>10</v>
      </c>
      <c r="D42" s="114" t="s">
        <v>109</v>
      </c>
    </row>
    <row r="43" spans="1:4" x14ac:dyDescent="0.3">
      <c r="A43" t="s">
        <v>83</v>
      </c>
      <c r="B43">
        <v>16</v>
      </c>
      <c r="D43" s="114" t="s">
        <v>109</v>
      </c>
    </row>
    <row r="44" spans="1:4" x14ac:dyDescent="0.3">
      <c r="A44" t="s">
        <v>84</v>
      </c>
      <c r="B44">
        <v>20</v>
      </c>
      <c r="D44" s="114" t="s">
        <v>109</v>
      </c>
    </row>
    <row r="45" spans="1:4" x14ac:dyDescent="0.3">
      <c r="A45" t="s">
        <v>85</v>
      </c>
      <c r="B45">
        <v>20</v>
      </c>
      <c r="D45" s="114" t="s">
        <v>109</v>
      </c>
    </row>
    <row r="46" spans="1:4" x14ac:dyDescent="0.3">
      <c r="A46" t="s">
        <v>86</v>
      </c>
      <c r="B46">
        <v>12.5</v>
      </c>
      <c r="D46" s="114" t="s">
        <v>109</v>
      </c>
    </row>
    <row r="47" spans="1:4" x14ac:dyDescent="0.3">
      <c r="A47" t="s">
        <v>87</v>
      </c>
      <c r="B47">
        <v>12.5</v>
      </c>
      <c r="D47" s="114" t="s">
        <v>109</v>
      </c>
    </row>
    <row r="48" spans="1:4" x14ac:dyDescent="0.3">
      <c r="A48" t="s">
        <v>88</v>
      </c>
      <c r="B48">
        <v>10</v>
      </c>
      <c r="D48" s="114" t="s">
        <v>110</v>
      </c>
    </row>
    <row r="49" spans="1:4" x14ac:dyDescent="0.3">
      <c r="A49" t="s">
        <v>89</v>
      </c>
      <c r="B49">
        <v>25</v>
      </c>
      <c r="D49" s="114" t="s">
        <v>110</v>
      </c>
    </row>
    <row r="50" spans="1:4" x14ac:dyDescent="0.3">
      <c r="A50" t="s">
        <v>90</v>
      </c>
      <c r="B50">
        <v>25</v>
      </c>
      <c r="D50" s="114" t="s">
        <v>110</v>
      </c>
    </row>
    <row r="51" spans="1:4" x14ac:dyDescent="0.3">
      <c r="A51" t="s">
        <v>91</v>
      </c>
      <c r="B51">
        <v>25</v>
      </c>
      <c r="D51" s="114" t="s">
        <v>110</v>
      </c>
    </row>
    <row r="52" spans="1:4" x14ac:dyDescent="0.3">
      <c r="A52" t="s">
        <v>92</v>
      </c>
      <c r="B52">
        <v>25</v>
      </c>
      <c r="D52" s="114" t="s">
        <v>110</v>
      </c>
    </row>
    <row r="53" spans="1:4" x14ac:dyDescent="0.3">
      <c r="A53" t="s">
        <v>93</v>
      </c>
      <c r="B53">
        <v>25</v>
      </c>
      <c r="D53" s="114" t="s">
        <v>110</v>
      </c>
    </row>
    <row r="54" spans="1:4" x14ac:dyDescent="0.3">
      <c r="A54" t="s">
        <v>94</v>
      </c>
      <c r="B54">
        <v>25</v>
      </c>
    </row>
    <row r="55" spans="1:4" x14ac:dyDescent="0.3">
      <c r="A55" t="s">
        <v>95</v>
      </c>
      <c r="B55">
        <v>12.5</v>
      </c>
    </row>
    <row r="56" spans="1:4" x14ac:dyDescent="0.3">
      <c r="A56" t="s">
        <v>96</v>
      </c>
      <c r="B56">
        <v>6.3</v>
      </c>
    </row>
    <row r="57" spans="1:4" x14ac:dyDescent="0.3">
      <c r="A57" t="s">
        <v>97</v>
      </c>
      <c r="B57">
        <v>10</v>
      </c>
    </row>
    <row r="58" spans="1:4" x14ac:dyDescent="0.3">
      <c r="A58" t="s">
        <v>98</v>
      </c>
      <c r="B58">
        <v>25</v>
      </c>
    </row>
    <row r="59" spans="1:4" x14ac:dyDescent="0.3">
      <c r="A59" t="s">
        <v>99</v>
      </c>
      <c r="B59">
        <v>10</v>
      </c>
    </row>
    <row r="60" spans="1:4" x14ac:dyDescent="0.3">
      <c r="A60" t="s">
        <v>100</v>
      </c>
      <c r="B60">
        <v>5</v>
      </c>
    </row>
    <row r="61" spans="1:4" x14ac:dyDescent="0.3">
      <c r="A61" t="s">
        <v>101</v>
      </c>
      <c r="B61">
        <v>16</v>
      </c>
    </row>
    <row r="62" spans="1:4" x14ac:dyDescent="0.3">
      <c r="A62" t="s">
        <v>102</v>
      </c>
      <c r="B62">
        <v>4.2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10</vt:i4>
      </vt:variant>
    </vt:vector>
  </HeadingPairs>
  <TitlesOfParts>
    <vt:vector size="15" baseType="lpstr">
      <vt:lpstr>ORÇAMENTO</vt:lpstr>
      <vt:lpstr>CRONOGRAMA</vt:lpstr>
      <vt:lpstr>COMPOSIÇÕES</vt:lpstr>
      <vt:lpstr>COTAÇÕES</vt:lpstr>
      <vt:lpstr>Planilha1</vt:lpstr>
      <vt:lpstr>COMPOSIÇÕES!Area_de_impressao</vt:lpstr>
      <vt:lpstr>COTAÇÕES!Area_de_impressao</vt:lpstr>
      <vt:lpstr>CRONOGRAMA!Area_de_impressao</vt:lpstr>
      <vt:lpstr>ORÇAMENTO!Area_de_impressao</vt:lpstr>
      <vt:lpstr>COMPOSIÇÕES!ORÇAMENTO.PrecoUnitarioLicitado</vt:lpstr>
      <vt:lpstr>COTAÇÕES!ORÇAMENTO.PrecoUnitarioLicitado</vt:lpstr>
      <vt:lpstr>ORÇAMENTO.PrecoUnitarioLicitado</vt:lpstr>
      <vt:lpstr>COMPOSIÇÕES!Titulos_de_impressao</vt:lpstr>
      <vt:lpstr>COTAÇÕES!Titulos_de_impressao</vt:lpstr>
      <vt:lpstr>ORÇAMENTO!Titulos_de_impressao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Cristiano</dc:creator>
  <cp:lastModifiedBy>usuario</cp:lastModifiedBy>
  <cp:lastPrinted>2026-04-20T15:03:18Z</cp:lastPrinted>
  <dcterms:created xsi:type="dcterms:W3CDTF">2023-11-12T14:29:26Z</dcterms:created>
  <dcterms:modified xsi:type="dcterms:W3CDTF">2026-05-27T11:26:20Z</dcterms:modified>
</cp:coreProperties>
</file>