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alrsgovbr-my.sharepoint.com/personal/julio_augusto_al_rs_gov_br/Documents/Área de Trabalho/Troca de PC 13-04-2026/23-03-2023/PE 31-2026 - Intérprete de LIBRAS/Publicação/"/>
    </mc:Choice>
  </mc:AlternateContent>
  <xr:revisionPtr revIDLastSave="352" documentId="8_{8B400960-6A53-4ABC-B097-80CCD095A49C}" xr6:coauthVersionLast="47" xr6:coauthVersionMax="47" xr10:uidLastSave="{448924B8-9B71-48A3-916B-30EFAC78D15E}"/>
  <bookViews>
    <workbookView xWindow="-120" yWindow="-120" windowWidth="29040" windowHeight="15720" tabRatio="987" xr2:uid="{00000000-000D-0000-FFFF-FFFF00000000}"/>
  </bookViews>
  <sheets>
    <sheet name="Trunc Arred Anexo III - PCFP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3" i="2" l="1"/>
  <c r="G61" i="2"/>
  <c r="G62" i="2" s="1"/>
  <c r="G59" i="2"/>
  <c r="G55" i="2"/>
  <c r="F30" i="2"/>
  <c r="E30" i="2"/>
  <c r="G6" i="2"/>
  <c r="G7" i="2" s="1"/>
  <c r="G12" i="2" s="1"/>
  <c r="G60" i="2" l="1"/>
  <c r="G64" i="2" s="1"/>
  <c r="G16" i="2"/>
  <c r="G10" i="2"/>
  <c r="G15" i="2"/>
  <c r="G30" i="2" l="1"/>
  <c r="G29" i="2"/>
  <c r="G24" i="2"/>
  <c r="G25" i="2"/>
  <c r="G28" i="2"/>
  <c r="G13" i="2"/>
  <c r="G20" i="2"/>
  <c r="G11" i="2"/>
  <c r="G17" i="2"/>
  <c r="G23" i="2"/>
  <c r="G19" i="2"/>
  <c r="G26" i="2"/>
  <c r="G14" i="2"/>
  <c r="G21" i="2"/>
  <c r="G22" i="2"/>
  <c r="G34" i="2" l="1"/>
  <c r="G36" i="2"/>
  <c r="G31" i="2"/>
  <c r="G27" i="2"/>
  <c r="G18" i="2"/>
  <c r="G37" i="2" l="1"/>
  <c r="G32" i="2"/>
  <c r="G35" i="2"/>
  <c r="G33" i="2" l="1"/>
  <c r="G38" i="2" l="1"/>
  <c r="G39" i="2" s="1"/>
  <c r="G75" i="2" s="1"/>
  <c r="G71" i="2" l="1"/>
  <c r="G70" i="2"/>
  <c r="G69" i="2"/>
  <c r="G7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Julio Cesar Augusto da Silva</author>
  </authors>
  <commentList>
    <comment ref="E17" authorId="0" shapeId="0" xr:uid="{00000000-0006-0000-0000-000003000000}">
      <text>
        <r>
          <rPr>
            <sz val="10"/>
            <color indexed="81"/>
            <rFont val="Segoe UI"/>
            <family val="2"/>
          </rPr>
          <t>Além da alíquota de 3% prevista no Anexo V, do Decreto nº 3.048/1999, deve ser considerado, também, o FAP WEB da licitante. O CNAE da atividade é 7490-1/01 (esta no anexo V citado, com 3% de percentual). Já o CBO da intérprete é 2614-25. As atividades (CNAE) são compatíveis com a CBO, aplicando-se, então, o percentual de 3% X o FAP informado no FAP WEB. O Resultado (RAT Ajustado) deve constar na célula E17.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26" authorId="0" shapeId="0" xr:uid="{00000000-0006-0000-0000-000009000000}">
      <text>
        <r>
          <rPr>
            <sz val="9"/>
            <color indexed="81"/>
            <rFont val="Segoe UI"/>
            <family val="2"/>
          </rPr>
          <t>Preencher esta célula  SOMENTE SE houver funcionário do sexo masculino prestando serviço</t>
        </r>
      </text>
    </comment>
    <comment ref="G36" authorId="0" shapeId="0" xr:uid="{00000000-0006-0000-0000-00000D000000}">
      <text>
        <r>
          <rPr>
            <sz val="9"/>
            <color indexed="81"/>
            <rFont val="Segoe UI"/>
            <family val="2"/>
          </rPr>
          <t>NÃO PREENCHER. O salário durante o período de licença maternidade é coberto pela previdência social.</t>
        </r>
      </text>
    </comment>
    <comment ref="G59" authorId="1" shapeId="0" xr:uid="{927AF490-D9A7-4852-8D6A-5003B7070465}">
      <text>
        <r>
          <rPr>
            <sz val="9"/>
            <color indexed="81"/>
            <rFont val="Segoe UI"/>
            <family val="2"/>
          </rPr>
          <t xml:space="preserve">Eventuais alterações na fórmula deverão ser justificadas, ficando a aceitação a critério exclusivo do Pregoeiro. Obs.: 22 é o número médio de dias úteis. 2 equivale à ida e à volta ao/do trabalho.
</t>
        </r>
      </text>
    </comment>
    <comment ref="F60" authorId="0" shapeId="0" xr:uid="{00000000-0006-0000-0000-00000F000000}">
      <text>
        <r>
          <rPr>
            <sz val="9"/>
            <color indexed="81"/>
            <rFont val="Segoe UI"/>
            <family val="2"/>
          </rPr>
          <t>até 6% do salário normativo</t>
        </r>
      </text>
    </comment>
    <comment ref="F61" authorId="0" shapeId="0" xr:uid="{00000000-0006-0000-0000-000010000000}">
      <text>
        <r>
          <rPr>
            <sz val="9"/>
            <color indexed="81"/>
            <rFont val="Segoe UI"/>
            <family val="2"/>
          </rPr>
          <t xml:space="preserve">Preencher aqui o valor de um vale refeição ou auxílio lanche. Não poderá ser inferior ao valor unitário que constar na convenção coletiva vigente.
</t>
        </r>
      </text>
    </comment>
    <comment ref="G61" authorId="1" shapeId="0" xr:uid="{9A39EB82-5E34-41BE-8DB1-E4BB299EDE37}">
      <text>
        <r>
          <rPr>
            <sz val="9"/>
            <color indexed="81"/>
            <rFont val="Segoe UI"/>
            <family val="2"/>
          </rPr>
          <t xml:space="preserve">Eventuais alterações na fórmula deverão ser justificadas, ficando a aceitação a critério exclusivo do Pregoeiro. Obs.: 22 é o número médio de dias úteis.
</t>
        </r>
      </text>
    </comment>
    <comment ref="F62" authorId="0" shapeId="0" xr:uid="{00000000-0006-0000-0000-000012000000}">
      <text>
        <r>
          <rPr>
            <sz val="9"/>
            <color indexed="81"/>
            <rFont val="Segoe UI"/>
            <family val="2"/>
          </rPr>
          <t xml:space="preserve">Caso a empresa não desconte de VR/AL dos funcionários, este percentual deverá ser zerado. </t>
        </r>
      </text>
    </comment>
    <comment ref="F63" authorId="1" shapeId="0" xr:uid="{00000000-0006-0000-0000-000014000000}">
      <text>
        <r>
          <rPr>
            <sz val="9"/>
            <color indexed="81"/>
            <rFont val="Segoe UI"/>
            <family val="2"/>
          </rPr>
          <t xml:space="preserve">Se a CCT prever, preencher com o valor unitário do benefício. Caso contrário, não preencher.
</t>
        </r>
      </text>
    </comment>
  </commentList>
</comments>
</file>

<file path=xl/sharedStrings.xml><?xml version="1.0" encoding="utf-8"?>
<sst xmlns="http://schemas.openxmlformats.org/spreadsheetml/2006/main" count="93" uniqueCount="87">
  <si>
    <t xml:space="preserve">MONTANTE “A”   </t>
  </si>
  <si>
    <t xml:space="preserve">Remuneração e Encargos Sociais    </t>
  </si>
  <si>
    <t>PLANILHA MODELO</t>
  </si>
  <si>
    <t>REMUNERAÇÃO</t>
  </si>
  <si>
    <t>ATENÇÃO:</t>
  </si>
  <si>
    <t>LEGENDAS</t>
  </si>
  <si>
    <t>Preencher observando comentários da célula (se houver)</t>
  </si>
  <si>
    <t>VALOR TOTAL DA REMUNERAÇÃO</t>
  </si>
  <si>
    <t>DE CORES</t>
  </si>
  <si>
    <t xml:space="preserve">ENCARGOS SOCIAIS – Código FPAS 515  (incidentes sobre o total da remuneração) </t>
  </si>
  <si>
    <t>(%)</t>
  </si>
  <si>
    <t>Valor Total (R$)</t>
  </si>
  <si>
    <t>Percentuais e/ou fórmulas que podem ser modificados pela licitante para refletir sua realidade de custos.</t>
  </si>
  <si>
    <t>MÓDULO “A”</t>
  </si>
  <si>
    <t>INSS (art. 22, I, Lei n.º 8.212/91)</t>
  </si>
  <si>
    <t>FGTS (art. 15, Lei n.º 8.036/90)</t>
  </si>
  <si>
    <t>SESC</t>
  </si>
  <si>
    <t>SENAC</t>
  </si>
  <si>
    <t>SEBRAE</t>
  </si>
  <si>
    <t>Salário-educação (art. 15, Lei n.º 9.424/96)</t>
  </si>
  <si>
    <t>Seguro contra acidentes de trabalho INSS  (Anexo V do RPS – CNAE 2.0)</t>
  </si>
  <si>
    <t>TOTAL MÓDULO “A”</t>
  </si>
  <si>
    <t>MÓDULO “B”</t>
  </si>
  <si>
    <t>13.º salário</t>
  </si>
  <si>
    <t>Férias (incluindo 1/3 constitucional)</t>
  </si>
  <si>
    <t>Aviso prévio trabalhado</t>
  </si>
  <si>
    <t>Auxílio enfermidade</t>
  </si>
  <si>
    <t>Acidente de trabalho</t>
  </si>
  <si>
    <t>Faltas legais</t>
  </si>
  <si>
    <t>Férias sobre licença-maternidade do substituto</t>
  </si>
  <si>
    <t>Licença-paternidade</t>
  </si>
  <si>
    <t>TOTAL MÓDULO “B”</t>
  </si>
  <si>
    <t>MÓDULO “C”</t>
  </si>
  <si>
    <t>Aviso prévio indenizado</t>
  </si>
  <si>
    <t>Indenização adicional</t>
  </si>
  <si>
    <t>Multa FGTS nas rescisões sem justa causa</t>
  </si>
  <si>
    <t>TOTAL MÓDULO “C”</t>
  </si>
  <si>
    <t>MÓDULO “D”</t>
  </si>
  <si>
    <t>Incidência dos encargos do Módulo “A” sobre os itens do Módulo “B”</t>
  </si>
  <si>
    <t>TOTAL MÓDULO “D”</t>
  </si>
  <si>
    <t>MÓDULO “E”</t>
  </si>
  <si>
    <t xml:space="preserve">Incidência de FGTS sobre aviso prévio indenizado </t>
  </si>
  <si>
    <t>TOTAL MÓDULO “E”</t>
  </si>
  <si>
    <t>MÓDULO “F”</t>
  </si>
  <si>
    <r>
      <rPr>
        <sz val="11"/>
        <color indexed="63"/>
        <rFont val="Garamond"/>
        <family val="1"/>
        <charset val="1"/>
      </rPr>
      <t>Incidência do Módulo “A” sobre o salário-maternidade</t>
    </r>
    <r>
      <rPr>
        <i/>
        <sz val="11"/>
        <color indexed="63"/>
        <rFont val="Garamond"/>
        <family val="1"/>
        <charset val="1"/>
      </rPr>
      <t>(0% para empregado do sexo masculino)</t>
    </r>
  </si>
  <si>
    <t>TOTAL MÓDULO “F”</t>
  </si>
  <si>
    <t>VALOR TOTAL DOS ENCARGOS SOCIAIS</t>
  </si>
  <si>
    <t>VALOR TOTAL DO MONTANTE “A”</t>
  </si>
  <si>
    <t>MONTANTE “B”</t>
  </si>
  <si>
    <t>Insumos, Custos e Lucro</t>
  </si>
  <si>
    <t>INSUMOS</t>
  </si>
  <si>
    <t>Treinamento e/ou reciclagem de pessoal</t>
  </si>
  <si>
    <t>Seguro de vida em grupo</t>
  </si>
  <si>
    <t>Uniformes</t>
  </si>
  <si>
    <t>DESPESAS ADMINISTRATIVAS E LUCRO</t>
  </si>
  <si>
    <t>Despesas administrativas e operacionais</t>
  </si>
  <si>
    <t>Lucro</t>
  </si>
  <si>
    <t>VALOR TOTAL DO MONTANTE “B”</t>
  </si>
  <si>
    <t>MONTANTE “C”</t>
  </si>
  <si>
    <t>BENEFÍCIOS</t>
  </si>
  <si>
    <t>Vale-transporte (Lei n.º 7.418/85)</t>
  </si>
  <si>
    <t>Dedução legal do vale-transporte (até 6% do salário mensal)</t>
  </si>
  <si>
    <t>Plano de Benefício Social Familiar</t>
  </si>
  <si>
    <t>VALOR TOTAL DO MONTANTE “C”</t>
  </si>
  <si>
    <t>MONTANTE “D”</t>
  </si>
  <si>
    <t>Tributos</t>
  </si>
  <si>
    <t>TRIBUTAÇÃO SOBRE O FATURAMENTO</t>
  </si>
  <si>
    <t>%</t>
  </si>
  <si>
    <t>VALOR TOTAL DO MONTANTE “D”</t>
  </si>
  <si>
    <t>VALOR GLOBAL MENSAL DO CONTRATO</t>
  </si>
  <si>
    <t>Atividades de Intérprete de LIBRAS não estão abrangidas pelo SIMPLES (benefícios)</t>
  </si>
  <si>
    <t>Postos de Intérprete de LIBRAS (CBO 2614-25)</t>
  </si>
  <si>
    <t>Valor Total  R$ (A X B)</t>
  </si>
  <si>
    <t>Salário Mensal (R$) (B)</t>
  </si>
  <si>
    <t>INCRA</t>
  </si>
  <si>
    <t>EPI (se ouver)</t>
  </si>
  <si>
    <t>Depreciação de equipamentos (se houver)</t>
  </si>
  <si>
    <t>Outros (se houver, especificar)</t>
  </si>
  <si>
    <r>
      <t xml:space="preserve">Qtde de </t>
    </r>
    <r>
      <rPr>
        <b/>
        <sz val="11"/>
        <rFont val="Garamond"/>
        <family val="1"/>
      </rPr>
      <t>Intérpretes</t>
    </r>
    <r>
      <rPr>
        <b/>
        <sz val="11"/>
        <color indexed="63"/>
        <rFont val="Garamond"/>
        <family val="1"/>
        <charset val="1"/>
      </rPr>
      <t xml:space="preserve"> (A)</t>
    </r>
  </si>
  <si>
    <t>ISS do Município de Porto Alegre (item 17.02 LC 116/03)</t>
  </si>
  <si>
    <t>(art. 17, XII, e §5ºH do art. 18 da LC 123/06 e Acórdão nº 797/2011 do TCU)</t>
  </si>
  <si>
    <r>
      <t xml:space="preserve">Carga Horária de 20 (vinte) horas semanais por </t>
    </r>
    <r>
      <rPr>
        <b/>
        <sz val="11.5"/>
        <rFont val="Garamond"/>
        <family val="1"/>
      </rPr>
      <t>Intérprete</t>
    </r>
  </si>
  <si>
    <t>COFINS (3,0% para o regime cumulativo; ou de até 7,6% — alíquota efetiva média — para o regime não cumulativo, conforme o regime de tributação)</t>
  </si>
  <si>
    <t>PIS (0,65% para o regime cumulativo; ou de até 1,65% — alíquota efetiva média — para o regime não cumulativo, conforme o regime de tributação)</t>
  </si>
  <si>
    <t>Dedução do Vale-Refeição/Auxílio Lanche</t>
  </si>
  <si>
    <t>Vale-Refeição/Auxílio-Lanche</t>
  </si>
  <si>
    <t>CONSIDERAR, TAMBÉM, O FAP WEB NA CÉLULA E17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</si>
</sst>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R$&quot;#,##0.00;\-&quot;R$&quot;#,##0.00"/>
    <numFmt numFmtId="165" formatCode="_-* #,##0.00_-;\-* #,##0.00_-;_-* \-??_-;_-@_-"/>
    <numFmt numFmtId="166" formatCode="&quot;R$&quot;#,##0.00"/>
    <numFmt numFmtId="167" formatCode="&quot;R$&quot;\ #,##0.00"/>
    <numFmt numFmtId="168" formatCode="_-* #,##0.00000_-;\-* #,##0.00000_-;_-* \-??_-;_-@_-"/>
  </numFmts>
  <fonts count="39" x14ac:knownFonts="1">
    <font>
      <sz val="11"/>
      <color indexed="63"/>
      <name val="Calibri"/>
      <family val="2"/>
      <charset val="1"/>
    </font>
    <font>
      <sz val="10"/>
      <name val="Arial"/>
      <family val="2"/>
    </font>
    <font>
      <b/>
      <sz val="11"/>
      <color indexed="63"/>
      <name val="Garamond"/>
      <family val="1"/>
      <charset val="1"/>
    </font>
    <font>
      <b/>
      <sz val="10"/>
      <color indexed="55"/>
      <name val="Arial"/>
      <family val="2"/>
      <charset val="1"/>
    </font>
    <font>
      <b/>
      <sz val="24"/>
      <color indexed="63"/>
      <name val="Calibri"/>
      <family val="2"/>
      <charset val="1"/>
    </font>
    <font>
      <b/>
      <sz val="14"/>
      <color indexed="63"/>
      <name val="Calibri"/>
      <family val="2"/>
      <charset val="1"/>
    </font>
    <font>
      <b/>
      <sz val="14"/>
      <name val="Arial"/>
      <family val="2"/>
      <charset val="1"/>
    </font>
    <font>
      <b/>
      <sz val="12"/>
      <color indexed="63"/>
      <name val="Garamond"/>
      <family val="1"/>
      <charset val="1"/>
    </font>
    <font>
      <sz val="11"/>
      <color indexed="63"/>
      <name val="Garamond"/>
      <family val="1"/>
      <charset val="1"/>
    </font>
    <font>
      <sz val="12"/>
      <color indexed="63"/>
      <name val="Calibri"/>
      <family val="2"/>
      <charset val="1"/>
    </font>
    <font>
      <sz val="12"/>
      <color indexed="63"/>
      <name val="Times New Roman"/>
      <family val="1"/>
      <charset val="1"/>
    </font>
    <font>
      <b/>
      <sz val="18"/>
      <color indexed="31"/>
      <name val="Calibri"/>
      <family val="2"/>
      <charset val="1"/>
    </font>
    <font>
      <b/>
      <sz val="15"/>
      <color indexed="45"/>
      <name val="Calibri"/>
      <family val="2"/>
      <charset val="1"/>
    </font>
    <font>
      <b/>
      <sz val="11"/>
      <color indexed="31"/>
      <name val="Calibri"/>
      <family val="2"/>
      <charset val="1"/>
    </font>
    <font>
      <i/>
      <sz val="11"/>
      <color indexed="63"/>
      <name val="Garamond"/>
      <family val="1"/>
      <charset val="1"/>
    </font>
    <font>
      <b/>
      <sz val="10"/>
      <name val="Arial"/>
      <family val="2"/>
      <charset val="1"/>
    </font>
    <font>
      <sz val="11"/>
      <color indexed="31"/>
      <name val="Calibri"/>
      <family val="2"/>
      <charset val="1"/>
    </font>
    <font>
      <sz val="11"/>
      <color indexed="63"/>
      <name val="Calibri"/>
      <family val="2"/>
      <charset val="1"/>
    </font>
    <font>
      <sz val="9"/>
      <color indexed="81"/>
      <name val="Segoe UI"/>
      <family val="2"/>
    </font>
    <font>
      <b/>
      <sz val="11"/>
      <color indexed="55"/>
      <name val="Arial"/>
      <family val="2"/>
      <charset val="1"/>
    </font>
    <font>
      <b/>
      <sz val="11"/>
      <name val="Arial"/>
      <family val="2"/>
      <charset val="1"/>
    </font>
    <font>
      <sz val="11"/>
      <name val="Calibri"/>
      <family val="2"/>
    </font>
    <font>
      <sz val="11"/>
      <color indexed="31"/>
      <name val="Calibri"/>
      <family val="2"/>
    </font>
    <font>
      <sz val="11"/>
      <color indexed="63"/>
      <name val="Calibri"/>
      <family val="2"/>
    </font>
    <font>
      <sz val="12"/>
      <name val="Times New Roman"/>
      <family val="1"/>
      <charset val="1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Garamond"/>
      <family val="1"/>
    </font>
    <font>
      <b/>
      <sz val="11"/>
      <color indexed="63"/>
      <name val="Garamond"/>
      <family val="1"/>
    </font>
    <font>
      <sz val="12"/>
      <color indexed="31"/>
      <name val="Calibri"/>
      <family val="2"/>
    </font>
    <font>
      <b/>
      <sz val="11"/>
      <name val="Calibri"/>
      <family val="2"/>
    </font>
    <font>
      <b/>
      <sz val="11"/>
      <color indexed="63"/>
      <name val="Calibri"/>
      <family val="2"/>
    </font>
    <font>
      <b/>
      <sz val="11"/>
      <color indexed="63"/>
      <name val="Arial"/>
      <family val="2"/>
    </font>
    <font>
      <b/>
      <sz val="11.5"/>
      <color indexed="63"/>
      <name val="Garamond"/>
      <family val="1"/>
    </font>
    <font>
      <b/>
      <sz val="11.5"/>
      <name val="Garamond"/>
      <family val="1"/>
    </font>
    <font>
      <sz val="11"/>
      <color rgb="FFFFFF00"/>
      <name val="Calibri"/>
      <family val="2"/>
      <charset val="1"/>
    </font>
    <font>
      <b/>
      <sz val="12"/>
      <color indexed="63"/>
      <name val="Calibri"/>
      <family val="2"/>
    </font>
    <font>
      <sz val="10"/>
      <color indexed="81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4"/>
        <bgColor indexed="23"/>
      </patternFill>
    </fill>
    <fill>
      <patternFill patternType="solid">
        <fgColor indexed="3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3"/>
        <bgColor indexed="1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23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7" fillId="0" borderId="0" applyBorder="0" applyProtection="0"/>
    <xf numFmtId="9" fontId="1" fillId="0" borderId="0" applyBorder="0" applyAlignment="0" applyProtection="0"/>
    <xf numFmtId="165" fontId="17" fillId="0" borderId="0" applyBorder="0" applyProtection="0"/>
  </cellStyleXfs>
  <cellXfs count="182">
    <xf numFmtId="0" fontId="0" fillId="0" borderId="0" xfId="0"/>
    <xf numFmtId="2" fontId="16" fillId="0" borderId="0" xfId="0" applyNumberFormat="1" applyFont="1"/>
    <xf numFmtId="0" fontId="16" fillId="0" borderId="0" xfId="0" applyFont="1"/>
    <xf numFmtId="0" fontId="2" fillId="2" borderId="2" xfId="0" applyFont="1" applyFill="1" applyBorder="1" applyAlignment="1">
      <alignment horizontal="centerContinuous" vertical="center" wrapText="1"/>
    </xf>
    <xf numFmtId="0" fontId="2" fillId="2" borderId="3" xfId="0" applyFont="1" applyFill="1" applyBorder="1" applyAlignment="1">
      <alignment horizontal="centerContinuous" vertical="center" wrapText="1"/>
    </xf>
    <xf numFmtId="0" fontId="7" fillId="0" borderId="19" xfId="0" applyFont="1" applyBorder="1" applyAlignment="1">
      <alignment horizontal="centerContinuous" vertical="center" wrapText="1"/>
    </xf>
    <xf numFmtId="0" fontId="7" fillId="0" borderId="20" xfId="0" applyFont="1" applyBorder="1" applyAlignment="1">
      <alignment horizontal="centerContinuous" vertical="center" wrapText="1"/>
    </xf>
    <xf numFmtId="0" fontId="0" fillId="0" borderId="0" xfId="0" applyAlignment="1">
      <alignment horizontal="centerContinuous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1" xfId="0" applyFont="1" applyFill="1" applyBorder="1" applyAlignment="1">
      <alignment horizontal="left"/>
    </xf>
    <xf numFmtId="0" fontId="3" fillId="5" borderId="0" xfId="0" applyFont="1" applyFill="1" applyAlignment="1">
      <alignment horizontal="left" vertic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8" fillId="0" borderId="31" xfId="0" applyFont="1" applyBorder="1" applyAlignment="1">
      <alignment horizontal="centerContinuous" vertical="center" wrapText="1"/>
    </xf>
    <xf numFmtId="0" fontId="8" fillId="0" borderId="33" xfId="0" applyFont="1" applyBorder="1" applyAlignment="1">
      <alignment horizontal="centerContinuous" vertical="center" wrapText="1"/>
    </xf>
    <xf numFmtId="0" fontId="8" fillId="0" borderId="32" xfId="0" applyFont="1" applyBorder="1" applyAlignment="1">
      <alignment horizontal="centerContinuous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0" xfId="0" applyFont="1"/>
    <xf numFmtId="0" fontId="0" fillId="0" borderId="11" xfId="0" applyBorder="1"/>
    <xf numFmtId="0" fontId="19" fillId="5" borderId="0" xfId="0" applyFont="1" applyFill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2" fontId="0" fillId="0" borderId="0" xfId="0" applyNumberFormat="1"/>
    <xf numFmtId="0" fontId="0" fillId="0" borderId="0" xfId="0" applyAlignment="1">
      <alignment horizontal="right"/>
    </xf>
    <xf numFmtId="0" fontId="20" fillId="0" borderId="0" xfId="0" applyFont="1" applyAlignment="1">
      <alignment horizontal="right"/>
    </xf>
    <xf numFmtId="2" fontId="21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right" vertical="center"/>
    </xf>
    <xf numFmtId="0" fontId="22" fillId="0" borderId="0" xfId="0" applyFont="1" applyAlignment="1">
      <alignment horizontal="right"/>
    </xf>
    <xf numFmtId="0" fontId="22" fillId="0" borderId="0" xfId="0" applyFont="1" applyAlignment="1">
      <alignment horizontal="right" vertical="center"/>
    </xf>
    <xf numFmtId="0" fontId="23" fillId="0" borderId="0" xfId="0" applyFont="1" applyAlignment="1">
      <alignment horizontal="right"/>
    </xf>
    <xf numFmtId="2" fontId="22" fillId="0" borderId="0" xfId="0" applyNumberFormat="1" applyFont="1" applyAlignment="1">
      <alignment horizontal="right"/>
    </xf>
    <xf numFmtId="167" fontId="0" fillId="0" borderId="0" xfId="0" applyNumberFormat="1"/>
    <xf numFmtId="165" fontId="17" fillId="0" borderId="0" xfId="3"/>
    <xf numFmtId="0" fontId="21" fillId="0" borderId="0" xfId="0" applyFont="1" applyAlignment="1">
      <alignment horizontal="right"/>
    </xf>
    <xf numFmtId="165" fontId="17" fillId="0" borderId="0" xfId="3" applyBorder="1"/>
    <xf numFmtId="0" fontId="2" fillId="0" borderId="1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68" fontId="17" fillId="0" borderId="0" xfId="3" applyNumberFormat="1"/>
    <xf numFmtId="0" fontId="25" fillId="0" borderId="0" xfId="0" applyFont="1"/>
    <xf numFmtId="0" fontId="26" fillId="9" borderId="0" xfId="0" applyFont="1" applyFill="1"/>
    <xf numFmtId="0" fontId="27" fillId="0" borderId="0" xfId="0" applyFont="1"/>
    <xf numFmtId="0" fontId="26" fillId="10" borderId="0" xfId="0" applyFont="1" applyFill="1"/>
    <xf numFmtId="10" fontId="1" fillId="0" borderId="0" xfId="2" applyNumberFormat="1"/>
    <xf numFmtId="0" fontId="0" fillId="0" borderId="11" xfId="0" applyBorder="1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166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10" fillId="2" borderId="19" xfId="0" applyNumberFormat="1" applyFont="1" applyFill="1" applyBorder="1" applyAlignment="1" applyProtection="1">
      <alignment horizontal="center" vertical="center" wrapText="1"/>
      <protection locked="0"/>
    </xf>
    <xf numFmtId="166" fontId="2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>
      <alignment horizontal="center" vertical="center" wrapText="1"/>
    </xf>
    <xf numFmtId="2" fontId="0" fillId="6" borderId="36" xfId="1" applyNumberFormat="1" applyFont="1" applyFill="1" applyBorder="1" applyAlignment="1" applyProtection="1">
      <alignment horizontal="center"/>
      <protection locked="0"/>
    </xf>
    <xf numFmtId="166" fontId="0" fillId="8" borderId="36" xfId="0" applyNumberFormat="1" applyFill="1" applyBorder="1" applyAlignment="1" applyProtection="1">
      <alignment horizontal="center"/>
      <protection locked="0"/>
    </xf>
    <xf numFmtId="166" fontId="0" fillId="2" borderId="36" xfId="0" applyNumberFormat="1" applyFill="1" applyBorder="1" applyAlignment="1" applyProtection="1">
      <alignment horizontal="center"/>
      <protection locked="0"/>
    </xf>
    <xf numFmtId="9" fontId="0" fillId="0" borderId="36" xfId="0" applyNumberFormat="1" applyBorder="1" applyAlignment="1" applyProtection="1">
      <alignment horizontal="center" vertical="center"/>
      <protection locked="0"/>
    </xf>
    <xf numFmtId="166" fontId="9" fillId="2" borderId="36" xfId="0" applyNumberFormat="1" applyFont="1" applyFill="1" applyBorder="1" applyAlignment="1" applyProtection="1">
      <alignment horizontal="center"/>
      <protection locked="0"/>
    </xf>
    <xf numFmtId="166" fontId="9" fillId="2" borderId="1" xfId="0" applyNumberFormat="1" applyFont="1" applyFill="1" applyBorder="1" applyAlignment="1" applyProtection="1">
      <alignment horizontal="center"/>
      <protection locked="0"/>
    </xf>
    <xf numFmtId="10" fontId="1" fillId="7" borderId="36" xfId="2" applyNumberFormat="1" applyFill="1" applyBorder="1" applyAlignment="1" applyProtection="1">
      <alignment horizontal="center" vertical="center" wrapText="1"/>
      <protection locked="0"/>
    </xf>
    <xf numFmtId="166" fontId="9" fillId="2" borderId="29" xfId="0" applyNumberFormat="1" applyFont="1" applyFill="1" applyBorder="1" applyAlignment="1" applyProtection="1">
      <alignment horizontal="center" vertical="center"/>
      <protection locked="0"/>
    </xf>
    <xf numFmtId="167" fontId="30" fillId="0" borderId="0" xfId="0" applyNumberFormat="1" applyFont="1" applyAlignment="1">
      <alignment horizontal="left"/>
    </xf>
    <xf numFmtId="2" fontId="31" fillId="0" borderId="0" xfId="0" applyNumberFormat="1" applyFont="1" applyAlignment="1">
      <alignment horizontal="right"/>
    </xf>
    <xf numFmtId="2" fontId="32" fillId="0" borderId="0" xfId="0" applyNumberFormat="1" applyFont="1"/>
    <xf numFmtId="167" fontId="32" fillId="0" borderId="0" xfId="0" applyNumberFormat="1" applyFont="1"/>
    <xf numFmtId="43" fontId="0" fillId="0" borderId="0" xfId="0" applyNumberFormat="1"/>
    <xf numFmtId="165" fontId="32" fillId="0" borderId="0" xfId="3" applyFont="1"/>
    <xf numFmtId="10" fontId="26" fillId="0" borderId="29" xfId="2" applyNumberFormat="1" applyFont="1" applyBorder="1" applyAlignment="1" applyProtection="1">
      <alignment horizontal="center" vertical="center" wrapText="1"/>
      <protection locked="0"/>
    </xf>
    <xf numFmtId="166" fontId="32" fillId="0" borderId="0" xfId="0" applyNumberFormat="1" applyFont="1"/>
    <xf numFmtId="164" fontId="0" fillId="4" borderId="14" xfId="3" applyNumberFormat="1" applyFont="1" applyFill="1" applyBorder="1" applyAlignment="1" applyProtection="1">
      <alignment horizontal="center"/>
    </xf>
    <xf numFmtId="164" fontId="0" fillId="4" borderId="17" xfId="3" applyNumberFormat="1" applyFont="1" applyFill="1" applyBorder="1" applyAlignment="1" applyProtection="1">
      <alignment horizontal="center"/>
    </xf>
    <xf numFmtId="164" fontId="0" fillId="4" borderId="40" xfId="3" applyNumberFormat="1" applyFont="1" applyFill="1" applyBorder="1" applyAlignment="1" applyProtection="1">
      <alignment horizontal="center"/>
    </xf>
    <xf numFmtId="4" fontId="0" fillId="4" borderId="14" xfId="3" applyNumberFormat="1" applyFont="1" applyFill="1" applyBorder="1" applyAlignment="1" applyProtection="1">
      <alignment horizontal="center"/>
    </xf>
    <xf numFmtId="4" fontId="0" fillId="4" borderId="41" xfId="3" applyNumberFormat="1" applyFont="1" applyFill="1" applyBorder="1" applyAlignment="1" applyProtection="1">
      <alignment horizontal="center"/>
    </xf>
    <xf numFmtId="0" fontId="33" fillId="0" borderId="0" xfId="0" applyFont="1" applyAlignment="1">
      <alignment horizontal="left"/>
    </xf>
    <xf numFmtId="0" fontId="36" fillId="12" borderId="36" xfId="1" applyFont="1" applyFill="1" applyBorder="1" applyAlignment="1" applyProtection="1">
      <alignment horizontal="center"/>
      <protection locked="0"/>
    </xf>
    <xf numFmtId="10" fontId="36" fillId="12" borderId="26" xfId="0" applyNumberFormat="1" applyFont="1" applyFill="1" applyBorder="1" applyAlignment="1" applyProtection="1">
      <alignment horizontal="center"/>
      <protection locked="0"/>
    </xf>
    <xf numFmtId="166" fontId="0" fillId="12" borderId="1" xfId="0" applyNumberFormat="1" applyFill="1" applyBorder="1" applyAlignment="1" applyProtection="1">
      <alignment horizontal="center"/>
      <protection locked="0"/>
    </xf>
    <xf numFmtId="166" fontId="0" fillId="8" borderId="36" xfId="0" applyNumberFormat="1" applyFill="1" applyBorder="1" applyAlignment="1" applyProtection="1">
      <alignment horizontal="center" vertical="center"/>
      <protection locked="0"/>
    </xf>
    <xf numFmtId="0" fontId="32" fillId="0" borderId="0" xfId="0" applyFont="1"/>
    <xf numFmtId="0" fontId="37" fillId="0" borderId="0" xfId="0" applyFont="1"/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10" fontId="1" fillId="3" borderId="36" xfId="2" applyNumberFormat="1" applyFill="1" applyBorder="1" applyAlignment="1" applyProtection="1">
      <alignment horizontal="center" vertical="center" wrapText="1"/>
      <protection locked="0"/>
    </xf>
    <xf numFmtId="10" fontId="1" fillId="3" borderId="35" xfId="2" applyNumberForma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16" xfId="0" applyFont="1" applyBorder="1" applyAlignment="1">
      <alignment horizontal="left" vertical="center" wrapText="1" readingOrder="1"/>
    </xf>
    <xf numFmtId="0" fontId="8" fillId="0" borderId="14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10" fontId="1" fillId="3" borderId="29" xfId="2" applyNumberFormat="1" applyFill="1" applyBorder="1" applyAlignment="1" applyProtection="1">
      <alignment horizontal="center" vertical="center" wrapText="1"/>
      <protection locked="0"/>
    </xf>
    <xf numFmtId="10" fontId="1" fillId="3" borderId="30" xfId="2" applyNumberForma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4" fontId="9" fillId="4" borderId="1" xfId="1" applyNumberFormat="1" applyFont="1" applyFill="1" applyBorder="1" applyAlignment="1" applyProtection="1">
      <alignment horizontal="center" vertical="center"/>
    </xf>
    <xf numFmtId="4" fontId="9" fillId="4" borderId="21" xfId="1" applyNumberFormat="1" applyFont="1" applyFill="1" applyBorder="1" applyAlignment="1" applyProtection="1">
      <alignment horizontal="center" vertical="center"/>
    </xf>
    <xf numFmtId="4" fontId="9" fillId="4" borderId="20" xfId="1" applyNumberFormat="1" applyFont="1" applyFill="1" applyBorder="1" applyAlignment="1" applyProtection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0" fontId="1" fillId="0" borderId="23" xfId="2" applyNumberFormat="1" applyBorder="1" applyAlignment="1" applyProtection="1">
      <alignment horizontal="center" vertical="center" wrapText="1"/>
      <protection locked="0"/>
    </xf>
    <xf numFmtId="10" fontId="1" fillId="0" borderId="25" xfId="2" applyNumberFormat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4" fillId="2" borderId="11" xfId="0" applyFont="1" applyFill="1" applyBorder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0" fontId="1" fillId="0" borderId="1" xfId="2" applyNumberFormat="1" applyBorder="1" applyAlignment="1" applyProtection="1">
      <alignment horizontal="center" vertical="center" wrapText="1"/>
      <protection locked="0"/>
    </xf>
    <xf numFmtId="10" fontId="1" fillId="0" borderId="20" xfId="2" applyNumberFormat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0" fontId="1" fillId="3" borderId="23" xfId="2" applyNumberFormat="1" applyFill="1" applyBorder="1" applyAlignment="1" applyProtection="1">
      <alignment horizontal="center" vertical="center" wrapText="1"/>
      <protection locked="0"/>
    </xf>
    <xf numFmtId="10" fontId="1" fillId="3" borderId="25" xfId="2" applyNumberForma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center" vertical="center" wrapText="1"/>
    </xf>
    <xf numFmtId="10" fontId="1" fillId="6" borderId="23" xfId="2" applyNumberFormat="1" applyFill="1" applyBorder="1" applyAlignment="1" applyProtection="1">
      <alignment horizontal="center" vertical="center" wrapText="1"/>
      <protection locked="0"/>
    </xf>
    <xf numFmtId="10" fontId="1" fillId="6" borderId="25" xfId="2" applyNumberFormat="1" applyFill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8" fillId="0" borderId="37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 readingOrder="1"/>
    </xf>
    <xf numFmtId="0" fontId="8" fillId="0" borderId="0" xfId="0" applyFont="1" applyAlignment="1">
      <alignment horizontal="left" vertical="center" wrapText="1" readingOrder="1"/>
    </xf>
    <xf numFmtId="0" fontId="29" fillId="11" borderId="19" xfId="0" applyFont="1" applyFill="1" applyBorder="1" applyAlignment="1">
      <alignment horizontal="left" vertical="center" wrapText="1" readingOrder="1"/>
    </xf>
    <xf numFmtId="0" fontId="29" fillId="11" borderId="21" xfId="0" applyFont="1" applyFill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 readingOrder="1"/>
    </xf>
    <xf numFmtId="0" fontId="8" fillId="0" borderId="34" xfId="0" applyFont="1" applyBorder="1" applyAlignment="1">
      <alignment horizontal="left" vertical="center" wrapText="1" readingOrder="1"/>
    </xf>
    <xf numFmtId="0" fontId="2" fillId="0" borderId="19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center" wrapText="1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DD7EE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457200</xdr:colOff>
      <xdr:row>6</xdr:row>
      <xdr:rowOff>276225</xdr:rowOff>
    </xdr:from>
    <xdr:to>
      <xdr:col>10</xdr:col>
      <xdr:colOff>571500</xdr:colOff>
      <xdr:row>9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F77B6B5-9676-4A6E-0E8B-EF4714602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505075"/>
          <a:ext cx="82867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4"/>
  <sheetViews>
    <sheetView tabSelected="1" workbookViewId="0">
      <selection activeCell="J14" sqref="J14"/>
    </sheetView>
  </sheetViews>
  <sheetFormatPr defaultRowHeight="15" x14ac:dyDescent="0.25"/>
  <cols>
    <col min="1" max="1" width="13.28515625" customWidth="1"/>
    <col min="3" max="3" width="11.28515625" customWidth="1"/>
    <col min="7" max="7" width="23.5703125" customWidth="1"/>
    <col min="9" max="9" width="10.7109375" customWidth="1"/>
    <col min="10" max="10" width="10.7109375" bestFit="1" customWidth="1"/>
    <col min="11" max="11" width="12.42578125" bestFit="1" customWidth="1"/>
    <col min="12" max="12" width="12.28515625" customWidth="1"/>
    <col min="15" max="15" width="9.85546875" bestFit="1" customWidth="1"/>
    <col min="16" max="16" width="11.7109375" bestFit="1" customWidth="1"/>
  </cols>
  <sheetData>
    <row r="1" spans="1:29" ht="22.9" customHeight="1" x14ac:dyDescent="0.25">
      <c r="A1" s="131" t="s">
        <v>0</v>
      </c>
      <c r="B1" s="132"/>
      <c r="C1" s="132"/>
      <c r="D1" s="132"/>
      <c r="E1" s="132"/>
      <c r="F1" s="132"/>
      <c r="G1" s="132"/>
      <c r="H1" s="130"/>
      <c r="I1" s="25" t="s">
        <v>2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9" ht="15" customHeight="1" x14ac:dyDescent="0.25">
      <c r="A2" s="133" t="s">
        <v>1</v>
      </c>
      <c r="B2" s="134"/>
      <c r="C2" s="134"/>
      <c r="D2" s="134"/>
      <c r="E2" s="134"/>
      <c r="F2" s="134"/>
      <c r="G2" s="134"/>
      <c r="H2" s="130"/>
      <c r="I2" s="25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1:29" ht="15.75" customHeight="1" x14ac:dyDescent="0.25">
      <c r="A3" s="135" t="s">
        <v>81</v>
      </c>
      <c r="B3" s="136"/>
      <c r="C3" s="136"/>
      <c r="D3" s="136"/>
      <c r="E3" s="136"/>
      <c r="F3" s="136"/>
      <c r="G3" s="136"/>
      <c r="H3" s="130"/>
      <c r="I3" s="113" t="s">
        <v>4</v>
      </c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8"/>
      <c r="V3" s="18"/>
      <c r="W3" s="18"/>
      <c r="X3" s="18"/>
    </row>
    <row r="4" spans="1:29" ht="15.75" customHeight="1" thickBot="1" x14ac:dyDescent="0.35">
      <c r="A4" s="51"/>
      <c r="B4" s="52"/>
      <c r="C4" s="52"/>
      <c r="D4" s="52"/>
      <c r="E4" s="52"/>
      <c r="F4" s="52"/>
      <c r="G4" s="52"/>
      <c r="H4" s="130"/>
      <c r="I4" s="88" t="s">
        <v>70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9" ht="45.75" customHeight="1" thickBot="1" x14ac:dyDescent="0.3">
      <c r="A5" s="117" t="s">
        <v>3</v>
      </c>
      <c r="B5" s="119"/>
      <c r="C5" s="53" t="s">
        <v>78</v>
      </c>
      <c r="D5" s="123" t="s">
        <v>73</v>
      </c>
      <c r="E5" s="118"/>
      <c r="F5" s="119"/>
      <c r="G5" s="54" t="s">
        <v>72</v>
      </c>
      <c r="H5" s="130"/>
      <c r="I5" s="26" t="s">
        <v>80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9" ht="50.25" customHeight="1" thickBot="1" x14ac:dyDescent="0.3">
      <c r="A6" s="5" t="s">
        <v>71</v>
      </c>
      <c r="B6" s="6"/>
      <c r="C6" s="22">
        <v>2</v>
      </c>
      <c r="D6" s="114"/>
      <c r="E6" s="115"/>
      <c r="F6" s="116"/>
      <c r="G6" s="56">
        <f>ROUND((C6*D6),2)</f>
        <v>0</v>
      </c>
      <c r="H6" s="130"/>
      <c r="O6" s="39"/>
      <c r="P6" s="75"/>
      <c r="U6" s="7"/>
      <c r="V6" s="7"/>
      <c r="W6" s="7"/>
      <c r="X6" s="7"/>
      <c r="Y6" s="7"/>
      <c r="Z6" s="7"/>
      <c r="AA6" s="7"/>
      <c r="AB6" s="7"/>
      <c r="AC6" s="7"/>
    </row>
    <row r="7" spans="1:29" ht="17.25" customHeight="1" thickBot="1" x14ac:dyDescent="0.3">
      <c r="A7" s="140" t="s">
        <v>7</v>
      </c>
      <c r="B7" s="141"/>
      <c r="C7" s="141"/>
      <c r="D7" s="141"/>
      <c r="E7" s="141"/>
      <c r="F7" s="142"/>
      <c r="G7" s="57">
        <f>G6</f>
        <v>0</v>
      </c>
      <c r="H7" s="50"/>
      <c r="I7" s="45" t="s">
        <v>5</v>
      </c>
      <c r="K7" s="41"/>
      <c r="L7" s="46"/>
      <c r="M7" s="47" t="s">
        <v>6</v>
      </c>
      <c r="Y7" s="7"/>
      <c r="Z7" s="7"/>
      <c r="AA7" s="7"/>
      <c r="AB7" s="7"/>
      <c r="AC7" s="7"/>
    </row>
    <row r="8" spans="1:29" ht="30" customHeight="1" x14ac:dyDescent="0.25">
      <c r="A8" s="117" t="s">
        <v>9</v>
      </c>
      <c r="B8" s="118"/>
      <c r="C8" s="118"/>
      <c r="D8" s="119"/>
      <c r="E8" s="123" t="s">
        <v>10</v>
      </c>
      <c r="F8" s="119"/>
      <c r="G8" s="54" t="s">
        <v>11</v>
      </c>
      <c r="H8" s="50"/>
      <c r="I8" s="45" t="s">
        <v>8</v>
      </c>
      <c r="K8" s="39"/>
      <c r="L8" s="38"/>
    </row>
    <row r="9" spans="1:29" ht="15.75" customHeight="1" thickBot="1" x14ac:dyDescent="0.3">
      <c r="A9" s="120"/>
      <c r="B9" s="121"/>
      <c r="C9" s="121"/>
      <c r="D9" s="122"/>
      <c r="E9" s="124"/>
      <c r="F9" s="122"/>
      <c r="G9" s="55"/>
      <c r="H9" s="50"/>
      <c r="I9" s="30"/>
      <c r="L9" s="48"/>
      <c r="M9" s="47" t="s">
        <v>12</v>
      </c>
    </row>
    <row r="10" spans="1:29" ht="30" customHeight="1" thickBot="1" x14ac:dyDescent="0.4">
      <c r="A10" s="110" t="s">
        <v>13</v>
      </c>
      <c r="B10" s="125" t="s">
        <v>14</v>
      </c>
      <c r="C10" s="126"/>
      <c r="D10" s="127"/>
      <c r="E10" s="128">
        <v>0.2</v>
      </c>
      <c r="F10" s="129"/>
      <c r="G10" s="56">
        <f t="shared" ref="G10:G16" si="0">ROUND((E10*$G$7),2)</f>
        <v>0</v>
      </c>
      <c r="H10" s="50"/>
      <c r="J10" s="34"/>
      <c r="K10" s="39"/>
      <c r="L10" s="38"/>
      <c r="M10" s="10"/>
      <c r="N10" s="10"/>
      <c r="O10" s="31"/>
      <c r="P10" s="75"/>
      <c r="Q10" s="10"/>
      <c r="R10" s="10"/>
      <c r="S10" s="10"/>
      <c r="T10" s="10"/>
      <c r="U10" s="10"/>
    </row>
    <row r="11" spans="1:29" ht="16.5" customHeight="1" thickBot="1" x14ac:dyDescent="0.3">
      <c r="A11" s="111"/>
      <c r="B11" s="100" t="s">
        <v>15</v>
      </c>
      <c r="C11" s="101"/>
      <c r="D11" s="102"/>
      <c r="E11" s="128">
        <v>0.08</v>
      </c>
      <c r="F11" s="129"/>
      <c r="G11" s="56">
        <f t="shared" si="0"/>
        <v>0</v>
      </c>
      <c r="H11" s="50"/>
      <c r="I11" s="29"/>
      <c r="J11" s="34"/>
      <c r="K11" s="39"/>
      <c r="L11" s="38"/>
      <c r="M11" s="7"/>
      <c r="N11" s="7"/>
      <c r="O11" s="31"/>
      <c r="P11" s="75"/>
      <c r="Q11" s="7"/>
      <c r="R11" s="7"/>
      <c r="S11" s="7"/>
      <c r="T11" s="7"/>
      <c r="U11" s="7"/>
    </row>
    <row r="12" spans="1:29" ht="16.5" customHeight="1" thickBot="1" x14ac:dyDescent="0.35">
      <c r="A12" s="111"/>
      <c r="B12" s="100" t="s">
        <v>16</v>
      </c>
      <c r="C12" s="101"/>
      <c r="D12" s="102"/>
      <c r="E12" s="128">
        <v>1.4999999999999999E-2</v>
      </c>
      <c r="F12" s="129"/>
      <c r="G12" s="56">
        <f t="shared" si="0"/>
        <v>0</v>
      </c>
      <c r="H12" s="50"/>
      <c r="I12" s="40"/>
      <c r="J12" s="40"/>
      <c r="K12" s="39"/>
      <c r="L12" s="38"/>
      <c r="M12" s="9"/>
      <c r="N12" s="9"/>
      <c r="O12" s="31"/>
      <c r="P12" s="75"/>
      <c r="Q12" s="9"/>
      <c r="R12" s="9"/>
      <c r="S12" s="9"/>
      <c r="T12" s="9"/>
      <c r="U12" s="9"/>
    </row>
    <row r="13" spans="1:29" ht="16.5" customHeight="1" thickBot="1" x14ac:dyDescent="0.3">
      <c r="A13" s="111"/>
      <c r="B13" s="100" t="s">
        <v>17</v>
      </c>
      <c r="C13" s="101"/>
      <c r="D13" s="102"/>
      <c r="E13" s="128">
        <v>0.01</v>
      </c>
      <c r="F13" s="129"/>
      <c r="G13" s="56">
        <f t="shared" si="0"/>
        <v>0</v>
      </c>
      <c r="H13" s="50"/>
      <c r="I13" s="32"/>
      <c r="J13" s="34"/>
      <c r="K13" s="39"/>
      <c r="L13" s="38"/>
      <c r="M13" s="8"/>
      <c r="N13" s="8"/>
      <c r="O13" s="31"/>
      <c r="P13" s="75"/>
      <c r="Q13" s="8"/>
      <c r="R13" s="8"/>
      <c r="S13" s="8"/>
      <c r="T13" s="8"/>
      <c r="U13" s="8"/>
    </row>
    <row r="14" spans="1:29" ht="16.5" customHeight="1" thickBot="1" x14ac:dyDescent="0.3">
      <c r="A14" s="111"/>
      <c r="B14" s="100" t="s">
        <v>18</v>
      </c>
      <c r="C14" s="101"/>
      <c r="D14" s="102"/>
      <c r="E14" s="128">
        <v>6.0000000000000001E-3</v>
      </c>
      <c r="F14" s="129"/>
      <c r="G14" s="56">
        <f t="shared" si="0"/>
        <v>0</v>
      </c>
      <c r="H14" s="50"/>
      <c r="I14" s="32"/>
      <c r="J14" s="34"/>
      <c r="K14" s="39"/>
      <c r="L14" s="38"/>
      <c r="M14" s="8"/>
      <c r="N14" s="8"/>
      <c r="O14" s="31"/>
      <c r="P14" s="75"/>
      <c r="Q14" s="8"/>
      <c r="R14" s="8"/>
      <c r="S14" s="8"/>
      <c r="T14" s="8"/>
      <c r="U14" s="8"/>
      <c r="V14" s="8"/>
      <c r="W14" s="8"/>
      <c r="X14" s="8"/>
    </row>
    <row r="15" spans="1:29" ht="16.5" customHeight="1" thickBot="1" x14ac:dyDescent="0.3">
      <c r="A15" s="111"/>
      <c r="B15" s="100" t="s">
        <v>74</v>
      </c>
      <c r="C15" s="101"/>
      <c r="D15" s="102"/>
      <c r="E15" s="143">
        <v>2E-3</v>
      </c>
      <c r="F15" s="144"/>
      <c r="G15" s="56">
        <f t="shared" si="0"/>
        <v>0</v>
      </c>
      <c r="H15" s="50"/>
      <c r="I15" s="32"/>
      <c r="J15" s="34"/>
      <c r="K15" s="39"/>
      <c r="L15" s="38"/>
      <c r="M15" s="8"/>
      <c r="N15" s="8"/>
      <c r="O15" s="31"/>
      <c r="P15" s="75"/>
      <c r="Q15" s="8"/>
      <c r="R15" s="8"/>
      <c r="S15" s="8"/>
      <c r="T15" s="8"/>
      <c r="U15" s="8"/>
      <c r="V15" s="8"/>
      <c r="W15" s="8"/>
      <c r="X15" s="8"/>
    </row>
    <row r="16" spans="1:29" ht="30" customHeight="1" thickBot="1" x14ac:dyDescent="0.3">
      <c r="A16" s="111"/>
      <c r="B16" s="100" t="s">
        <v>19</v>
      </c>
      <c r="C16" s="101"/>
      <c r="D16" s="102"/>
      <c r="E16" s="128">
        <v>2.5000000000000001E-2</v>
      </c>
      <c r="F16" s="129"/>
      <c r="G16" s="56">
        <f t="shared" si="0"/>
        <v>0</v>
      </c>
      <c r="H16" s="50"/>
      <c r="I16" s="33"/>
      <c r="J16" s="35"/>
      <c r="K16" s="39"/>
      <c r="L16" s="38"/>
      <c r="M16" s="16"/>
      <c r="N16" s="16"/>
      <c r="O16" s="31"/>
      <c r="P16" s="75"/>
      <c r="Q16" s="16"/>
      <c r="R16" s="16"/>
      <c r="S16" s="16"/>
      <c r="T16" s="16"/>
      <c r="U16" s="16"/>
      <c r="V16" s="17"/>
      <c r="W16" s="17"/>
      <c r="X16" s="17"/>
    </row>
    <row r="17" spans="1:16" ht="30" customHeight="1" thickBot="1" x14ac:dyDescent="0.3">
      <c r="A17" s="111"/>
      <c r="B17" s="105" t="s">
        <v>20</v>
      </c>
      <c r="C17" s="106"/>
      <c r="D17" s="107"/>
      <c r="E17" s="108">
        <v>0.03</v>
      </c>
      <c r="F17" s="109"/>
      <c r="G17" s="56">
        <f>ROUND((E17*G7),2)</f>
        <v>0</v>
      </c>
      <c r="H17" s="50"/>
      <c r="I17" s="94" t="s">
        <v>86</v>
      </c>
      <c r="J17" s="93"/>
      <c r="K17" s="93"/>
      <c r="L17" s="93"/>
      <c r="O17" s="31"/>
      <c r="P17" s="75"/>
    </row>
    <row r="18" spans="1:16" ht="16.5" customHeight="1" thickBot="1" x14ac:dyDescent="0.3">
      <c r="A18" s="112"/>
      <c r="B18" s="137" t="s">
        <v>21</v>
      </c>
      <c r="C18" s="138"/>
      <c r="D18" s="138"/>
      <c r="E18" s="138"/>
      <c r="F18" s="139"/>
      <c r="G18" s="56">
        <f>SUM(G10:G17)</f>
        <v>0</v>
      </c>
      <c r="H18" s="50"/>
      <c r="O18" s="76"/>
      <c r="P18" s="75"/>
    </row>
    <row r="19" spans="1:16" ht="17.25" customHeight="1" thickBot="1" x14ac:dyDescent="0.3">
      <c r="A19" s="110" t="s">
        <v>22</v>
      </c>
      <c r="B19" s="95" t="s">
        <v>23</v>
      </c>
      <c r="C19" s="96"/>
      <c r="D19" s="97"/>
      <c r="E19" s="128">
        <v>8.3299999999999999E-2</v>
      </c>
      <c r="F19" s="129"/>
      <c r="G19" s="56">
        <f>ROUND((E19*G7),2)</f>
        <v>0</v>
      </c>
      <c r="H19" s="50"/>
      <c r="O19" s="31"/>
      <c r="P19" s="75"/>
    </row>
    <row r="20" spans="1:16" ht="30" customHeight="1" thickBot="1" x14ac:dyDescent="0.3">
      <c r="A20" s="111"/>
      <c r="B20" s="95" t="s">
        <v>24</v>
      </c>
      <c r="C20" s="96"/>
      <c r="D20" s="97"/>
      <c r="E20" s="128">
        <v>0.1111</v>
      </c>
      <c r="F20" s="129"/>
      <c r="G20" s="56">
        <f>ROUND((E20*G7),2)</f>
        <v>0</v>
      </c>
      <c r="H20" s="50"/>
      <c r="O20" s="31"/>
      <c r="P20" s="75"/>
    </row>
    <row r="21" spans="1:16" ht="16.5" customHeight="1" thickBot="1" x14ac:dyDescent="0.3">
      <c r="A21" s="111"/>
      <c r="B21" s="95" t="s">
        <v>25</v>
      </c>
      <c r="C21" s="96"/>
      <c r="D21" s="97"/>
      <c r="E21" s="98">
        <v>1.9400000000000001E-2</v>
      </c>
      <c r="F21" s="99"/>
      <c r="G21" s="56">
        <f>ROUND((E21*G7),3)</f>
        <v>0</v>
      </c>
      <c r="H21" s="50"/>
      <c r="O21" s="31"/>
      <c r="P21" s="75"/>
    </row>
    <row r="22" spans="1:16" ht="16.5" customHeight="1" thickBot="1" x14ac:dyDescent="0.3">
      <c r="A22" s="111"/>
      <c r="B22" s="95" t="s">
        <v>26</v>
      </c>
      <c r="C22" s="96"/>
      <c r="D22" s="97"/>
      <c r="E22" s="98">
        <v>1.66E-2</v>
      </c>
      <c r="F22" s="99"/>
      <c r="G22" s="56">
        <f>ROUND((E22*G7),2)</f>
        <v>0</v>
      </c>
      <c r="H22" s="50"/>
      <c r="O22" s="31"/>
      <c r="P22" s="75"/>
    </row>
    <row r="23" spans="1:16" ht="16.5" customHeight="1" thickBot="1" x14ac:dyDescent="0.3">
      <c r="A23" s="111"/>
      <c r="B23" s="95" t="s">
        <v>27</v>
      </c>
      <c r="C23" s="96"/>
      <c r="D23" s="97"/>
      <c r="E23" s="98">
        <v>2.9999999999999997E-4</v>
      </c>
      <c r="F23" s="99"/>
      <c r="G23" s="56">
        <f>ROUND((E23*G7),2)</f>
        <v>0</v>
      </c>
      <c r="H23" s="50"/>
      <c r="O23" s="31"/>
      <c r="P23" s="75"/>
    </row>
    <row r="24" spans="1:16" ht="16.5" customHeight="1" thickBot="1" x14ac:dyDescent="0.3">
      <c r="A24" s="111"/>
      <c r="B24" s="95" t="s">
        <v>28</v>
      </c>
      <c r="C24" s="96"/>
      <c r="D24" s="97"/>
      <c r="E24" s="98">
        <v>7.3000000000000001E-3</v>
      </c>
      <c r="F24" s="99"/>
      <c r="G24" s="56">
        <f>ROUND((E24*G7),2)</f>
        <v>0</v>
      </c>
      <c r="H24" s="50"/>
      <c r="O24" s="31"/>
      <c r="P24" s="75"/>
    </row>
    <row r="25" spans="1:16" ht="30" customHeight="1" thickBot="1" x14ac:dyDescent="0.3">
      <c r="A25" s="111"/>
      <c r="B25" s="95" t="s">
        <v>29</v>
      </c>
      <c r="C25" s="96"/>
      <c r="D25" s="97"/>
      <c r="E25" s="98">
        <v>1.111E-3</v>
      </c>
      <c r="F25" s="99"/>
      <c r="G25" s="56">
        <f>ROUND((E25*G7),2)</f>
        <v>0</v>
      </c>
      <c r="H25" s="50"/>
      <c r="I25" s="29"/>
      <c r="J25" s="36"/>
      <c r="K25" s="44"/>
      <c r="O25" s="31"/>
      <c r="P25" s="75"/>
    </row>
    <row r="26" spans="1:16" ht="16.5" customHeight="1" thickBot="1" x14ac:dyDescent="0.3">
      <c r="A26" s="111"/>
      <c r="B26" s="95" t="s">
        <v>30</v>
      </c>
      <c r="C26" s="96"/>
      <c r="D26" s="97"/>
      <c r="E26" s="98"/>
      <c r="F26" s="99"/>
      <c r="G26" s="56">
        <f>ROUND((E26*G7),2)</f>
        <v>0</v>
      </c>
      <c r="H26" s="50"/>
      <c r="I26" s="29"/>
      <c r="J26" s="36"/>
      <c r="K26" s="44"/>
      <c r="O26" s="31"/>
      <c r="P26" s="75"/>
    </row>
    <row r="27" spans="1:16" ht="16.5" customHeight="1" thickBot="1" x14ac:dyDescent="0.3">
      <c r="A27" s="112"/>
      <c r="B27" s="145" t="s">
        <v>31</v>
      </c>
      <c r="C27" s="146"/>
      <c r="D27" s="146"/>
      <c r="E27" s="146"/>
      <c r="F27" s="147"/>
      <c r="G27" s="58">
        <f>SUM(G19:G26)</f>
        <v>0</v>
      </c>
      <c r="H27" s="50"/>
      <c r="I27" s="29"/>
      <c r="J27" s="36"/>
      <c r="K27" s="49"/>
      <c r="O27" s="77"/>
      <c r="P27" s="75"/>
    </row>
    <row r="28" spans="1:16" ht="17.25" customHeight="1" thickBot="1" x14ac:dyDescent="0.3">
      <c r="A28" s="110" t="s">
        <v>32</v>
      </c>
      <c r="B28" s="148" t="s">
        <v>33</v>
      </c>
      <c r="C28" s="149"/>
      <c r="D28" s="150"/>
      <c r="E28" s="151">
        <v>4.1999999999999997E-3</v>
      </c>
      <c r="F28" s="152"/>
      <c r="G28" s="58">
        <f>ROUND((E28*G7),2)</f>
        <v>0</v>
      </c>
      <c r="H28" s="50"/>
      <c r="I28" s="29"/>
      <c r="J28" s="36"/>
      <c r="K28" s="49"/>
      <c r="O28" s="31"/>
      <c r="P28" s="75"/>
    </row>
    <row r="29" spans="1:16" ht="16.5" customHeight="1" thickBot="1" x14ac:dyDescent="0.3">
      <c r="A29" s="111"/>
      <c r="B29" s="148" t="s">
        <v>34</v>
      </c>
      <c r="C29" s="149"/>
      <c r="D29" s="150"/>
      <c r="E29" s="151">
        <v>2.9999999999999997E-4</v>
      </c>
      <c r="F29" s="152"/>
      <c r="G29" s="58">
        <f>ROUND((E29*G7),2)</f>
        <v>0</v>
      </c>
      <c r="H29" s="50"/>
      <c r="I29" s="29"/>
      <c r="J29" s="36"/>
      <c r="K29" s="39"/>
      <c r="O29" s="31"/>
      <c r="P29" s="75"/>
    </row>
    <row r="30" spans="1:16" ht="30" customHeight="1" thickBot="1" x14ac:dyDescent="0.3">
      <c r="A30" s="111"/>
      <c r="B30" s="148" t="s">
        <v>35</v>
      </c>
      <c r="C30" s="149"/>
      <c r="D30" s="150"/>
      <c r="E30" s="151">
        <f t="shared" ref="E30:F30" si="1">0.08*0.4*0.9*(1+5/56+5/56+1/3*5/56)</f>
        <v>3.4799999999999998E-2</v>
      </c>
      <c r="F30" s="152">
        <f t="shared" si="1"/>
        <v>3.4799999999999998E-2</v>
      </c>
      <c r="G30" s="58">
        <f>ROUND((E30*G7),2)</f>
        <v>0</v>
      </c>
      <c r="H30" s="50"/>
      <c r="I30" s="29"/>
      <c r="J30" s="36"/>
      <c r="K30" s="39"/>
      <c r="O30" s="31"/>
      <c r="P30" s="75"/>
    </row>
    <row r="31" spans="1:16" ht="16.5" customHeight="1" thickBot="1" x14ac:dyDescent="0.3">
      <c r="A31" s="112"/>
      <c r="B31" s="137" t="s">
        <v>36</v>
      </c>
      <c r="C31" s="138"/>
      <c r="D31" s="138"/>
      <c r="E31" s="138"/>
      <c r="F31" s="139"/>
      <c r="G31" s="58">
        <f>SUM(G28:G30)</f>
        <v>0</v>
      </c>
      <c r="H31" s="50"/>
      <c r="I31" s="29"/>
      <c r="J31" s="36"/>
      <c r="K31" s="39"/>
      <c r="O31" s="77"/>
      <c r="P31" s="75"/>
    </row>
    <row r="32" spans="1:16" ht="45" customHeight="1" thickBot="1" x14ac:dyDescent="0.3">
      <c r="A32" s="110" t="s">
        <v>37</v>
      </c>
      <c r="B32" s="148" t="s">
        <v>38</v>
      </c>
      <c r="C32" s="149"/>
      <c r="D32" s="150"/>
      <c r="E32" s="154"/>
      <c r="F32" s="155"/>
      <c r="G32" s="56">
        <f>ROUND((SUM(E10:E17)*G27),2)</f>
        <v>0</v>
      </c>
      <c r="H32" s="50"/>
      <c r="I32" s="29"/>
      <c r="J32" s="36"/>
      <c r="K32" s="39"/>
      <c r="O32" s="38"/>
      <c r="P32" s="75"/>
    </row>
    <row r="33" spans="1:20" ht="16.5" customHeight="1" thickBot="1" x14ac:dyDescent="0.3">
      <c r="A33" s="153"/>
      <c r="B33" s="145" t="s">
        <v>39</v>
      </c>
      <c r="C33" s="146"/>
      <c r="D33" s="146"/>
      <c r="E33" s="146"/>
      <c r="F33" s="147"/>
      <c r="G33" s="56">
        <f>G32</f>
        <v>0</v>
      </c>
      <c r="H33" s="50"/>
      <c r="I33" s="29"/>
      <c r="J33" s="36"/>
      <c r="K33" s="39"/>
      <c r="O33" s="78"/>
      <c r="P33" s="75"/>
    </row>
    <row r="34" spans="1:20" ht="45" customHeight="1" thickBot="1" x14ac:dyDescent="0.3">
      <c r="A34" s="156" t="s">
        <v>40</v>
      </c>
      <c r="B34" s="157" t="s">
        <v>41</v>
      </c>
      <c r="C34" s="158"/>
      <c r="D34" s="158"/>
      <c r="E34" s="158"/>
      <c r="F34" s="159"/>
      <c r="G34" s="56">
        <f>ROUND((E11*G28),2)</f>
        <v>0</v>
      </c>
      <c r="H34" s="50"/>
      <c r="I34" s="29"/>
      <c r="J34" s="36"/>
      <c r="K34" s="39"/>
      <c r="O34" s="38"/>
      <c r="P34" s="75"/>
    </row>
    <row r="35" spans="1:20" ht="16.5" customHeight="1" thickBot="1" x14ac:dyDescent="0.3">
      <c r="A35" s="112"/>
      <c r="B35" s="145" t="s">
        <v>42</v>
      </c>
      <c r="C35" s="146"/>
      <c r="D35" s="146"/>
      <c r="E35" s="146"/>
      <c r="F35" s="147"/>
      <c r="G35" s="56">
        <f>G34</f>
        <v>0</v>
      </c>
      <c r="H35" s="50"/>
      <c r="I35" s="29"/>
      <c r="J35" s="36"/>
      <c r="K35" s="39"/>
      <c r="O35" s="78"/>
      <c r="P35" s="75"/>
    </row>
    <row r="36" spans="1:20" ht="60" customHeight="1" thickBot="1" x14ac:dyDescent="0.3">
      <c r="A36" s="110" t="s">
        <v>43</v>
      </c>
      <c r="B36" s="19" t="s">
        <v>44</v>
      </c>
      <c r="C36" s="20"/>
      <c r="D36" s="20"/>
      <c r="E36" s="20"/>
      <c r="F36" s="21"/>
      <c r="G36" s="56">
        <f>SUM(E10:E17)*G25</f>
        <v>0</v>
      </c>
      <c r="H36" s="50"/>
      <c r="I36" s="29"/>
      <c r="J36" s="36"/>
      <c r="K36" s="39"/>
      <c r="O36" s="38"/>
      <c r="P36" s="75"/>
    </row>
    <row r="37" spans="1:20" ht="16.5" customHeight="1" thickBot="1" x14ac:dyDescent="0.3">
      <c r="A37" s="112"/>
      <c r="B37" s="145" t="s">
        <v>45</v>
      </c>
      <c r="C37" s="146"/>
      <c r="D37" s="146"/>
      <c r="E37" s="146"/>
      <c r="F37" s="147"/>
      <c r="G37" s="56">
        <f>G36</f>
        <v>0</v>
      </c>
      <c r="H37" s="50"/>
      <c r="I37" s="29"/>
      <c r="J37" s="36"/>
      <c r="K37" s="39"/>
      <c r="O37" s="78"/>
      <c r="P37" s="75"/>
    </row>
    <row r="38" spans="1:20" ht="17.25" customHeight="1" thickBot="1" x14ac:dyDescent="0.3">
      <c r="A38" s="173" t="s">
        <v>46</v>
      </c>
      <c r="B38" s="174"/>
      <c r="C38" s="174"/>
      <c r="D38" s="174"/>
      <c r="E38" s="174"/>
      <c r="F38" s="178"/>
      <c r="G38" s="58">
        <f>SUM(G18,G27,G31,G33,G35,G37)</f>
        <v>0</v>
      </c>
      <c r="H38" s="50"/>
      <c r="I38" s="29"/>
      <c r="J38" s="36"/>
      <c r="K38" s="39"/>
      <c r="O38" s="39"/>
    </row>
    <row r="39" spans="1:20" ht="17.25" customHeight="1" thickBot="1" x14ac:dyDescent="0.3">
      <c r="A39" s="173" t="s">
        <v>47</v>
      </c>
      <c r="B39" s="174"/>
      <c r="C39" s="174"/>
      <c r="D39" s="174"/>
      <c r="E39" s="174"/>
      <c r="F39" s="178"/>
      <c r="G39" s="58">
        <f>G7+G38</f>
        <v>0</v>
      </c>
      <c r="H39" s="50"/>
      <c r="K39" s="39"/>
      <c r="O39" s="79"/>
    </row>
    <row r="40" spans="1:20" ht="21" customHeight="1" thickBot="1" x14ac:dyDescent="0.3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</row>
    <row r="41" spans="1:20" ht="15.75" customHeight="1" x14ac:dyDescent="0.25">
      <c r="A41" s="3" t="s">
        <v>48</v>
      </c>
      <c r="B41" s="3"/>
      <c r="C41" s="3"/>
      <c r="D41" s="3"/>
      <c r="E41" s="3"/>
      <c r="F41" s="3"/>
      <c r="G41" s="3"/>
      <c r="H41" s="130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</row>
    <row r="42" spans="1:20" ht="15.75" customHeight="1" thickBot="1" x14ac:dyDescent="0.3">
      <c r="A42" s="4" t="s">
        <v>49</v>
      </c>
      <c r="B42" s="4"/>
      <c r="C42" s="4"/>
      <c r="D42" s="4"/>
      <c r="E42" s="4"/>
      <c r="F42" s="4"/>
      <c r="G42" s="4"/>
      <c r="H42" s="130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</row>
    <row r="43" spans="1:20" ht="15.75" customHeight="1" thickBot="1" x14ac:dyDescent="0.3">
      <c r="A43" s="60" t="s">
        <v>50</v>
      </c>
      <c r="B43" s="61"/>
      <c r="C43" s="61"/>
      <c r="D43" s="61"/>
      <c r="E43" s="61"/>
      <c r="F43" s="61"/>
      <c r="G43" s="63" t="s">
        <v>11</v>
      </c>
      <c r="H43" s="13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</row>
    <row r="44" spans="1:20" ht="24" customHeight="1" x14ac:dyDescent="0.25">
      <c r="A44" s="103" t="s">
        <v>51</v>
      </c>
      <c r="B44" s="104"/>
      <c r="C44" s="104"/>
      <c r="D44" s="104"/>
      <c r="E44" s="104"/>
      <c r="F44" s="104"/>
      <c r="G44" s="83"/>
      <c r="H44" s="130"/>
      <c r="I44" s="27"/>
      <c r="O44" s="39"/>
    </row>
    <row r="45" spans="1:20" ht="24" customHeight="1" x14ac:dyDescent="0.25">
      <c r="A45" s="171" t="s">
        <v>52</v>
      </c>
      <c r="B45" s="172"/>
      <c r="C45" s="172"/>
      <c r="D45" s="172"/>
      <c r="E45" s="172"/>
      <c r="F45" s="172"/>
      <c r="G45" s="85"/>
      <c r="H45" s="130"/>
      <c r="I45" s="27"/>
      <c r="K45" s="37"/>
      <c r="O45" s="39"/>
    </row>
    <row r="46" spans="1:20" ht="24" customHeight="1" x14ac:dyDescent="0.25">
      <c r="A46" s="171" t="s">
        <v>76</v>
      </c>
      <c r="B46" s="172"/>
      <c r="C46" s="172"/>
      <c r="D46" s="172"/>
      <c r="E46" s="172"/>
      <c r="F46" s="172"/>
      <c r="G46" s="85"/>
      <c r="H46" s="130"/>
      <c r="I46" s="27"/>
      <c r="J46" s="23"/>
      <c r="K46" s="23"/>
      <c r="L46" s="23"/>
      <c r="M46" s="23"/>
      <c r="N46" s="23"/>
      <c r="O46" s="39"/>
      <c r="P46" s="23"/>
      <c r="Q46" s="23"/>
      <c r="R46" s="23"/>
      <c r="S46" s="23"/>
      <c r="T46" s="23"/>
    </row>
    <row r="47" spans="1:20" ht="24" customHeight="1" x14ac:dyDescent="0.25">
      <c r="A47" s="171" t="s">
        <v>53</v>
      </c>
      <c r="B47" s="172"/>
      <c r="C47" s="172"/>
      <c r="D47" s="172"/>
      <c r="E47" s="172"/>
      <c r="F47" s="172"/>
      <c r="G47" s="85"/>
      <c r="H47" s="130"/>
      <c r="I47" s="27"/>
      <c r="J47" s="23"/>
      <c r="K47" s="23"/>
      <c r="L47" s="23"/>
      <c r="M47" s="23"/>
      <c r="N47" s="23"/>
      <c r="O47" s="39"/>
      <c r="P47" s="23"/>
      <c r="Q47" s="23"/>
      <c r="R47" s="23"/>
      <c r="S47" s="23"/>
      <c r="T47" s="23"/>
    </row>
    <row r="48" spans="1:20" ht="24" customHeight="1" x14ac:dyDescent="0.25">
      <c r="A48" s="171" t="s">
        <v>75</v>
      </c>
      <c r="B48" s="172"/>
      <c r="C48" s="172"/>
      <c r="D48" s="172"/>
      <c r="E48" s="172"/>
      <c r="F48" s="172"/>
      <c r="G48" s="85"/>
      <c r="H48" s="130"/>
      <c r="I48" s="27"/>
      <c r="J48" s="23"/>
      <c r="K48" s="23"/>
      <c r="L48" s="23"/>
      <c r="M48" s="23"/>
      <c r="N48" s="23"/>
      <c r="O48" s="39"/>
      <c r="P48" s="23"/>
      <c r="Q48" s="23"/>
      <c r="R48" s="23"/>
      <c r="S48" s="23"/>
      <c r="T48" s="23"/>
    </row>
    <row r="49" spans="1:20" ht="24" customHeight="1" x14ac:dyDescent="0.25">
      <c r="A49" s="171" t="s">
        <v>77</v>
      </c>
      <c r="B49" s="172"/>
      <c r="C49" s="172"/>
      <c r="D49" s="172"/>
      <c r="E49" s="172"/>
      <c r="F49" s="172"/>
      <c r="G49" s="85"/>
      <c r="H49" s="130"/>
      <c r="I49" s="27"/>
      <c r="J49" s="23"/>
      <c r="K49" s="23"/>
      <c r="L49" s="23"/>
      <c r="M49" s="23"/>
      <c r="N49" s="23"/>
      <c r="O49" s="39"/>
      <c r="P49" s="23"/>
      <c r="Q49" s="23"/>
      <c r="R49" s="23"/>
      <c r="S49" s="23"/>
      <c r="T49" s="23"/>
    </row>
    <row r="50" spans="1:20" ht="24" customHeight="1" x14ac:dyDescent="0.25">
      <c r="A50" s="171" t="s">
        <v>77</v>
      </c>
      <c r="B50" s="172"/>
      <c r="C50" s="172"/>
      <c r="D50" s="172"/>
      <c r="E50" s="172"/>
      <c r="F50" s="172"/>
      <c r="G50" s="85"/>
      <c r="H50" s="130"/>
      <c r="I50" s="27"/>
      <c r="J50" s="23"/>
      <c r="K50" s="23"/>
      <c r="L50" s="23"/>
      <c r="M50" s="23"/>
      <c r="N50" s="23"/>
      <c r="O50" s="39"/>
      <c r="P50" s="23"/>
      <c r="Q50" s="23"/>
      <c r="R50" s="23"/>
      <c r="S50" s="23"/>
      <c r="T50" s="23"/>
    </row>
    <row r="51" spans="1:20" ht="24" customHeight="1" thickBot="1" x14ac:dyDescent="0.3">
      <c r="A51" s="164" t="s">
        <v>77</v>
      </c>
      <c r="B51" s="165"/>
      <c r="C51" s="165"/>
      <c r="D51" s="165"/>
      <c r="E51" s="165"/>
      <c r="F51" s="165"/>
      <c r="G51" s="84"/>
      <c r="H51" s="130"/>
      <c r="I51" s="27"/>
      <c r="J51" s="23"/>
      <c r="K51" s="37"/>
      <c r="L51" s="23"/>
      <c r="M51" s="23"/>
      <c r="N51" s="23"/>
      <c r="O51" s="39"/>
      <c r="P51" s="23"/>
      <c r="Q51" s="23"/>
      <c r="R51" s="23"/>
      <c r="S51" s="23"/>
      <c r="T51" s="23"/>
    </row>
    <row r="52" spans="1:20" ht="29.25" customHeight="1" thickBot="1" x14ac:dyDescent="0.3">
      <c r="A52" s="166" t="s">
        <v>54</v>
      </c>
      <c r="B52" s="167"/>
      <c r="C52" s="167"/>
      <c r="D52" s="167"/>
      <c r="E52" s="167"/>
      <c r="F52" s="167"/>
      <c r="G52" s="64" t="s">
        <v>11</v>
      </c>
      <c r="H52" s="130"/>
      <c r="I52" s="27"/>
      <c r="J52" s="23"/>
      <c r="K52" s="23"/>
      <c r="L52" s="23"/>
      <c r="M52" s="23"/>
      <c r="N52" s="23"/>
      <c r="O52" s="39"/>
      <c r="P52" s="23"/>
      <c r="Q52" s="23"/>
      <c r="R52" s="23"/>
      <c r="S52" s="23"/>
      <c r="T52" s="23"/>
    </row>
    <row r="53" spans="1:20" ht="29.25" customHeight="1" x14ac:dyDescent="0.25">
      <c r="A53" s="168" t="s">
        <v>55</v>
      </c>
      <c r="B53" s="106"/>
      <c r="C53" s="106"/>
      <c r="D53" s="106"/>
      <c r="E53" s="106"/>
      <c r="F53" s="106"/>
      <c r="G53" s="86"/>
      <c r="H53" s="130"/>
      <c r="I53" s="27"/>
      <c r="J53" s="23"/>
      <c r="K53" s="23"/>
      <c r="L53" s="23"/>
      <c r="M53" s="23"/>
      <c r="N53" s="23"/>
      <c r="O53" s="39"/>
      <c r="P53" s="23"/>
      <c r="Q53" s="23"/>
      <c r="R53" s="23"/>
      <c r="S53" s="23"/>
      <c r="T53" s="23"/>
    </row>
    <row r="54" spans="1:20" ht="29.25" customHeight="1" thickBot="1" x14ac:dyDescent="0.3">
      <c r="A54" s="169" t="s">
        <v>56</v>
      </c>
      <c r="B54" s="170"/>
      <c r="C54" s="170"/>
      <c r="D54" s="170"/>
      <c r="E54" s="170"/>
      <c r="F54" s="170"/>
      <c r="G54" s="87"/>
      <c r="H54" s="130"/>
      <c r="I54" s="27"/>
      <c r="J54" s="23"/>
      <c r="K54" s="37"/>
      <c r="L54" s="23"/>
      <c r="M54" s="23"/>
      <c r="N54" s="23"/>
      <c r="O54" s="39"/>
      <c r="P54" s="23"/>
      <c r="Q54" s="23"/>
      <c r="R54" s="23"/>
      <c r="S54" s="23"/>
      <c r="T54" s="23"/>
    </row>
    <row r="55" spans="1:20" ht="29.25" customHeight="1" thickBot="1" x14ac:dyDescent="0.3">
      <c r="A55" s="173" t="s">
        <v>57</v>
      </c>
      <c r="B55" s="174"/>
      <c r="C55" s="174"/>
      <c r="D55" s="174"/>
      <c r="E55" s="174"/>
      <c r="F55" s="174"/>
      <c r="G55" s="65">
        <f>SUM(G44:G51,G53:G54)</f>
        <v>0</v>
      </c>
      <c r="H55" s="130"/>
      <c r="I55" s="27"/>
      <c r="J55" s="23"/>
      <c r="K55" s="37"/>
      <c r="L55" s="23"/>
      <c r="M55" s="23"/>
      <c r="N55" s="23"/>
      <c r="O55" s="80"/>
      <c r="P55" s="23"/>
      <c r="Q55" s="23"/>
      <c r="R55" s="23"/>
      <c r="S55" s="23"/>
      <c r="T55" s="23"/>
    </row>
    <row r="56" spans="1:20" ht="21" customHeight="1" thickBot="1" x14ac:dyDescent="0.3">
      <c r="A56" s="42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</row>
    <row r="57" spans="1:20" ht="26.25" customHeight="1" thickBot="1" x14ac:dyDescent="0.3">
      <c r="A57" s="179" t="s">
        <v>58</v>
      </c>
      <c r="B57" s="180"/>
      <c r="C57" s="180"/>
      <c r="D57" s="180"/>
      <c r="E57" s="180"/>
      <c r="F57" s="180"/>
      <c r="G57" s="180"/>
      <c r="H57" s="130"/>
    </row>
    <row r="58" spans="1:20" ht="46.5" customHeight="1" x14ac:dyDescent="0.25">
      <c r="A58" s="175" t="s">
        <v>59</v>
      </c>
      <c r="B58" s="176"/>
      <c r="C58" s="176"/>
      <c r="D58" s="176"/>
      <c r="E58" s="176"/>
      <c r="F58" s="176"/>
      <c r="G58" s="66" t="s">
        <v>11</v>
      </c>
      <c r="H58" s="130"/>
    </row>
    <row r="59" spans="1:20" ht="16.5" customHeight="1" x14ac:dyDescent="0.25">
      <c r="A59" s="161" t="s">
        <v>60</v>
      </c>
      <c r="B59" s="162"/>
      <c r="C59" s="162"/>
      <c r="D59" s="162"/>
      <c r="E59" s="163"/>
      <c r="F59" s="67">
        <v>5.3</v>
      </c>
      <c r="G59" s="68">
        <f>F59*C6*2*22</f>
        <v>466.4</v>
      </c>
      <c r="H59" s="130"/>
      <c r="I59" s="27"/>
      <c r="O59" s="39"/>
    </row>
    <row r="60" spans="1:20" ht="30" customHeight="1" x14ac:dyDescent="0.25">
      <c r="A60" s="161" t="s">
        <v>61</v>
      </c>
      <c r="B60" s="162"/>
      <c r="C60" s="162"/>
      <c r="D60" s="162"/>
      <c r="E60" s="163"/>
      <c r="F60" s="70">
        <v>0.06</v>
      </c>
      <c r="G60" s="92">
        <f>-F60*G7</f>
        <v>0</v>
      </c>
      <c r="H60" s="130"/>
      <c r="I60" s="27"/>
      <c r="L60" s="38"/>
      <c r="O60" s="39"/>
    </row>
    <row r="61" spans="1:20" ht="16.5" customHeight="1" x14ac:dyDescent="0.25">
      <c r="A61" s="161" t="s">
        <v>85</v>
      </c>
      <c r="B61" s="162"/>
      <c r="C61" s="162"/>
      <c r="D61" s="162"/>
      <c r="E61" s="163"/>
      <c r="F61" s="89"/>
      <c r="G61" s="68">
        <f>F61*C6*22</f>
        <v>0</v>
      </c>
      <c r="H61" s="130"/>
      <c r="I61" s="27"/>
      <c r="J61" s="38"/>
      <c r="K61" s="37"/>
      <c r="O61" s="39"/>
    </row>
    <row r="62" spans="1:20" ht="16.5" customHeight="1" thickBot="1" x14ac:dyDescent="0.3">
      <c r="A62" s="161" t="s">
        <v>84</v>
      </c>
      <c r="B62" s="162"/>
      <c r="C62" s="162"/>
      <c r="D62" s="162"/>
      <c r="E62" s="163"/>
      <c r="F62" s="90"/>
      <c r="G62" s="69">
        <f>ROUND((-F62*G61),2)</f>
        <v>0</v>
      </c>
      <c r="H62" s="130"/>
      <c r="J62" s="38"/>
      <c r="K62" s="37"/>
      <c r="O62" s="39"/>
    </row>
    <row r="63" spans="1:20" ht="16.5" customHeight="1" thickBot="1" x14ac:dyDescent="0.3">
      <c r="A63" s="161" t="s">
        <v>62</v>
      </c>
      <c r="B63" s="162"/>
      <c r="C63" s="162"/>
      <c r="D63" s="162"/>
      <c r="E63" s="163"/>
      <c r="F63" s="91"/>
      <c r="G63" s="69">
        <f>ROUND((C6*F63),2)</f>
        <v>0</v>
      </c>
      <c r="H63" s="130"/>
      <c r="J63" s="38"/>
      <c r="K63" s="37"/>
      <c r="O63" s="39"/>
    </row>
    <row r="64" spans="1:20" ht="17.25" customHeight="1" thickBot="1" x14ac:dyDescent="0.3">
      <c r="A64" s="173" t="s">
        <v>63</v>
      </c>
      <c r="B64" s="174"/>
      <c r="C64" s="174"/>
      <c r="D64" s="174"/>
      <c r="E64" s="174"/>
      <c r="F64" s="178"/>
      <c r="G64" s="69">
        <f>SUM(G59+G60+G61+G62+G63)</f>
        <v>466.4</v>
      </c>
      <c r="H64" s="130"/>
      <c r="O64" s="80"/>
    </row>
    <row r="65" spans="1:20" ht="21" customHeight="1" thickBot="1" x14ac:dyDescent="0.3"/>
    <row r="66" spans="1:20" ht="15.75" customHeight="1" x14ac:dyDescent="0.25">
      <c r="A66" s="3" t="s">
        <v>64</v>
      </c>
      <c r="B66" s="3"/>
      <c r="C66" s="3"/>
      <c r="D66" s="3"/>
      <c r="E66" s="3"/>
      <c r="F66" s="3"/>
      <c r="G66" s="3"/>
      <c r="H66" s="130"/>
    </row>
    <row r="67" spans="1:20" ht="15.75" customHeight="1" thickBot="1" x14ac:dyDescent="0.3">
      <c r="A67" s="4" t="s">
        <v>65</v>
      </c>
      <c r="B67" s="4"/>
      <c r="C67" s="4"/>
      <c r="D67" s="4"/>
      <c r="E67" s="4"/>
      <c r="F67" s="4"/>
      <c r="G67" s="4"/>
      <c r="H67" s="130"/>
    </row>
    <row r="68" spans="1:20" ht="45.75" customHeight="1" x14ac:dyDescent="0.25">
      <c r="A68" s="175" t="s">
        <v>66</v>
      </c>
      <c r="B68" s="176"/>
      <c r="C68" s="176"/>
      <c r="D68" s="176"/>
      <c r="E68" s="177"/>
      <c r="F68" s="59" t="s">
        <v>67</v>
      </c>
      <c r="G68" s="66" t="s">
        <v>11</v>
      </c>
      <c r="H68" s="130"/>
    </row>
    <row r="69" spans="1:20" ht="42" customHeight="1" x14ac:dyDescent="0.25">
      <c r="A69" s="161" t="s">
        <v>82</v>
      </c>
      <c r="B69" s="162"/>
      <c r="C69" s="162"/>
      <c r="D69" s="162"/>
      <c r="E69" s="163"/>
      <c r="F69" s="73"/>
      <c r="G69" s="71">
        <f>ROUND((F69*G75),2)</f>
        <v>0</v>
      </c>
      <c r="H69" s="130"/>
      <c r="I69" s="27"/>
      <c r="J69" s="38"/>
      <c r="K69" s="37"/>
    </row>
    <row r="70" spans="1:20" ht="42" customHeight="1" x14ac:dyDescent="0.25">
      <c r="A70" s="161" t="s">
        <v>83</v>
      </c>
      <c r="B70" s="162"/>
      <c r="C70" s="162"/>
      <c r="D70" s="162"/>
      <c r="E70" s="163"/>
      <c r="F70" s="73"/>
      <c r="G70" s="71">
        <f>ROUND((F70*G75),2)</f>
        <v>0</v>
      </c>
      <c r="H70" s="130"/>
      <c r="I70" s="27"/>
      <c r="K70" s="37"/>
    </row>
    <row r="71" spans="1:20" ht="15" customHeight="1" thickBot="1" x14ac:dyDescent="0.3">
      <c r="A71" s="169" t="s">
        <v>79</v>
      </c>
      <c r="B71" s="170"/>
      <c r="C71" s="170"/>
      <c r="D71" s="170"/>
      <c r="E71" s="181"/>
      <c r="F71" s="81">
        <v>0.05</v>
      </c>
      <c r="G71" s="74">
        <f>ROUND((F71*G75),2)</f>
        <v>24.55</v>
      </c>
      <c r="H71" s="130"/>
    </row>
    <row r="72" spans="1:20" ht="17.25" customHeight="1" thickBot="1" x14ac:dyDescent="0.3">
      <c r="A72" s="173" t="s">
        <v>68</v>
      </c>
      <c r="B72" s="174"/>
      <c r="C72" s="174"/>
      <c r="D72" s="174"/>
      <c r="E72" s="174"/>
      <c r="F72" s="174"/>
      <c r="G72" s="71">
        <f>+G69+G70+G71</f>
        <v>24.55</v>
      </c>
      <c r="H72" s="130"/>
      <c r="O72" s="82"/>
    </row>
    <row r="73" spans="1:20" ht="9" customHeight="1" x14ac:dyDescent="0.25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</row>
    <row r="74" spans="1:20" ht="27" customHeight="1" thickBot="1" x14ac:dyDescent="0.3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</row>
    <row r="75" spans="1:20" ht="16.5" thickBot="1" x14ac:dyDescent="0.3">
      <c r="A75" s="11" t="s">
        <v>69</v>
      </c>
      <c r="B75" s="12"/>
      <c r="C75" s="12"/>
      <c r="D75" s="12"/>
      <c r="E75" s="12"/>
      <c r="F75" s="12"/>
      <c r="G75" s="72">
        <f>SUM(G39,G55,G64)/(1-SUM(F69:F71))</f>
        <v>490.94736842105266</v>
      </c>
      <c r="H75" s="24"/>
      <c r="O75" s="79"/>
    </row>
    <row r="82" spans="8:9" x14ac:dyDescent="0.25">
      <c r="H82" s="1"/>
      <c r="I82" s="28"/>
    </row>
    <row r="83" spans="8:9" x14ac:dyDescent="0.25">
      <c r="H83" s="2"/>
    </row>
    <row r="84" spans="8:9" x14ac:dyDescent="0.25">
      <c r="H84" s="1"/>
      <c r="I84" s="28"/>
    </row>
  </sheetData>
  <mergeCells count="95">
    <mergeCell ref="A70:E70"/>
    <mergeCell ref="H66:H72"/>
    <mergeCell ref="A68:E68"/>
    <mergeCell ref="A69:E69"/>
    <mergeCell ref="A38:F38"/>
    <mergeCell ref="A39:F39"/>
    <mergeCell ref="H41:H55"/>
    <mergeCell ref="A72:F72"/>
    <mergeCell ref="A57:G57"/>
    <mergeCell ref="A58:F58"/>
    <mergeCell ref="A49:F49"/>
    <mergeCell ref="A50:F50"/>
    <mergeCell ref="A71:E71"/>
    <mergeCell ref="A64:F64"/>
    <mergeCell ref="I43:T43"/>
    <mergeCell ref="H57:H64"/>
    <mergeCell ref="A59:E59"/>
    <mergeCell ref="A63:E63"/>
    <mergeCell ref="A60:E60"/>
    <mergeCell ref="A61:E61"/>
    <mergeCell ref="A62:E62"/>
    <mergeCell ref="A51:F51"/>
    <mergeCell ref="A52:F52"/>
    <mergeCell ref="A53:F53"/>
    <mergeCell ref="A54:F54"/>
    <mergeCell ref="A45:F45"/>
    <mergeCell ref="A46:F46"/>
    <mergeCell ref="A47:F47"/>
    <mergeCell ref="A48:F48"/>
    <mergeCell ref="A55:F55"/>
    <mergeCell ref="A34:A35"/>
    <mergeCell ref="B34:F34"/>
    <mergeCell ref="B35:F35"/>
    <mergeCell ref="A36:A37"/>
    <mergeCell ref="B37:F37"/>
    <mergeCell ref="E23:F23"/>
    <mergeCell ref="A32:A33"/>
    <mergeCell ref="B32:D32"/>
    <mergeCell ref="E32:F32"/>
    <mergeCell ref="B33:F33"/>
    <mergeCell ref="E29:F29"/>
    <mergeCell ref="B30:D30"/>
    <mergeCell ref="E30:F30"/>
    <mergeCell ref="B31:F31"/>
    <mergeCell ref="E25:F25"/>
    <mergeCell ref="B27:F27"/>
    <mergeCell ref="A28:A31"/>
    <mergeCell ref="B28:D28"/>
    <mergeCell ref="E28:F28"/>
    <mergeCell ref="B29:D29"/>
    <mergeCell ref="A19:A27"/>
    <mergeCell ref="B19:D19"/>
    <mergeCell ref="E19:F19"/>
    <mergeCell ref="B20:D20"/>
    <mergeCell ref="E20:F20"/>
    <mergeCell ref="B21:D21"/>
    <mergeCell ref="E21:F21"/>
    <mergeCell ref="B24:D24"/>
    <mergeCell ref="E24:F24"/>
    <mergeCell ref="B25:D25"/>
    <mergeCell ref="B13:D13"/>
    <mergeCell ref="E13:F13"/>
    <mergeCell ref="B14:D14"/>
    <mergeCell ref="E14:F14"/>
    <mergeCell ref="B11:D11"/>
    <mergeCell ref="E11:F11"/>
    <mergeCell ref="I3:T3"/>
    <mergeCell ref="D6:F6"/>
    <mergeCell ref="A8:D9"/>
    <mergeCell ref="E8:F9"/>
    <mergeCell ref="B10:D10"/>
    <mergeCell ref="E10:F10"/>
    <mergeCell ref="H1:H6"/>
    <mergeCell ref="A1:G1"/>
    <mergeCell ref="A2:G2"/>
    <mergeCell ref="A3:G3"/>
    <mergeCell ref="A5:B5"/>
    <mergeCell ref="D5:F5"/>
    <mergeCell ref="A7:F7"/>
    <mergeCell ref="B22:D22"/>
    <mergeCell ref="E22:F22"/>
    <mergeCell ref="B23:D23"/>
    <mergeCell ref="B12:D12"/>
    <mergeCell ref="A44:F44"/>
    <mergeCell ref="B17:D17"/>
    <mergeCell ref="E17:F17"/>
    <mergeCell ref="A10:A18"/>
    <mergeCell ref="B18:F18"/>
    <mergeCell ref="B26:D26"/>
    <mergeCell ref="E26:F26"/>
    <mergeCell ref="E12:F12"/>
    <mergeCell ref="B15:D15"/>
    <mergeCell ref="E15:F15"/>
    <mergeCell ref="B16:D16"/>
    <mergeCell ref="E16:F16"/>
  </mergeCells>
  <pageMargins left="0.51180555555555496" right="0.51180555555555496" top="1.1812499999999999" bottom="1.1812499999999999" header="0.51180555555555496" footer="0.51180555555555496"/>
  <pageSetup paperSize="9" firstPageNumber="0" orientation="portrait" r:id="rId1"/>
  <headerFooter alignWithMargins="0"/>
  <ignoredErrors>
    <ignoredError sqref="E30" unlockedFormula="1"/>
  </ignoredError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e1897b-a267-4a7e-b4dd-e0658635455b" xsi:nil="true"/>
    <lcf76f155ced4ddcb4097134ff3c332f xmlns="9451a66c-52d5-4a90-ae6f-a51e8984ab70">
      <Terms xmlns="http://schemas.microsoft.com/office/infopath/2007/PartnerControls"/>
    </lcf76f155ced4ddcb4097134ff3c332f>
    <Naplanilha xmlns="9451a66c-52d5-4a90-ae6f-a51e8984ab70">true</Naplanilha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227F550DC83C4B8C40FBC9F4B6CA5D" ma:contentTypeVersion="16" ma:contentTypeDescription="Crie um novo documento." ma:contentTypeScope="" ma:versionID="ee361e60f9b322831bc0ca4665366330">
  <xsd:schema xmlns:xsd="http://www.w3.org/2001/XMLSchema" xmlns:xs="http://www.w3.org/2001/XMLSchema" xmlns:p="http://schemas.microsoft.com/office/2006/metadata/properties" xmlns:ns2="9451a66c-52d5-4a90-ae6f-a51e8984ab70" xmlns:ns3="44e1897b-a267-4a7e-b4dd-e0658635455b" targetNamespace="http://schemas.microsoft.com/office/2006/metadata/properties" ma:root="true" ma:fieldsID="485bd7da7499ced2f44d6244ac3db166" ns2:_="" ns3:_="">
    <xsd:import namespace="9451a66c-52d5-4a90-ae6f-a51e8984ab70"/>
    <xsd:import namespace="44e1897b-a267-4a7e-b4dd-e065863545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Naplanil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51a66c-52d5-4a90-ae6f-a51e8984ab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5d3ef64a-58ba-480e-84dd-f493bfc743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Naplanilha" ma:index="23" nillable="true" ma:displayName="Na planilha " ma:default="1" ma:description="para fins de controle de registro &#10;" ma:format="Dropdown" ma:internalName="Naplanilha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1897b-a267-4a7e-b4dd-e0658635455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7165ab3-5b96-414a-9a94-ea0023a223ab}" ma:internalName="TaxCatchAll" ma:showField="CatchAllData" ma:web="44e1897b-a267-4a7e-b4dd-e065863545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1D71BC-3E0C-4FF2-8565-AEDA02CF00FD}">
  <ds:schemaRefs>
    <ds:schemaRef ds:uri="http://purl.org/dc/elements/1.1/"/>
    <ds:schemaRef ds:uri="9451a66c-52d5-4a90-ae6f-a51e8984ab70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44e1897b-a267-4a7e-b4dd-e0658635455b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9BBB362-92D2-46C1-B9C4-2C27037FAE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AA6864-AA30-4C06-8212-41284192B3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51a66c-52d5-4a90-ae6f-a51e8984ab70"/>
    <ds:schemaRef ds:uri="44e1897b-a267-4a7e-b4dd-e065863545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Trunc Arred Anexo III - PCFP</vt:lpstr>
    </vt:vector>
  </TitlesOfParts>
  <Manager/>
  <Company>ALERGS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Julio Cesar Augusto da Silva</dc:creator>
  <cp:keywords/>
  <dc:description/>
  <cp:lastModifiedBy>Julio Cesar Augusto da Silva</cp:lastModifiedBy>
  <cp:revision>2</cp:revision>
  <dcterms:created xsi:type="dcterms:W3CDTF">2016-11-23T15:43:55Z</dcterms:created>
  <dcterms:modified xsi:type="dcterms:W3CDTF">2026-09-28T21:22:14Z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ALERGS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0x01010012227F550DC83C4B8C40FBC9F4B6CA5D</vt:lpwstr>
  </property>
  <property fmtid="{D5CDD505-2E9C-101B-9397-08002B2CF9AE}" pid="10" name="MediaServiceImageTags">
    <vt:lpwstr/>
  </property>
</Properties>
</file>