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citacao\Desktop\LICITAÇÕES\pregões\PE 96.2024\"/>
    </mc:Choice>
  </mc:AlternateContent>
  <bookViews>
    <workbookView xWindow="0" yWindow="0" windowWidth="28740" windowHeight="12210"/>
  </bookViews>
  <sheets>
    <sheet name="VIGILÂNCIA" sheetId="1" r:id="rId1"/>
    <sheet name="DETALHAMENTO_CUSTOS_UNIFORMES" sheetId="2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3" i="2"/>
  <c r="D6" i="2" s="1"/>
  <c r="D7" i="2" s="1"/>
  <c r="D137" i="1"/>
  <c r="C116" i="1"/>
  <c r="C122" i="1" s="1"/>
  <c r="D110" i="1"/>
  <c r="D130" i="1" s="1"/>
  <c r="C110" i="1"/>
  <c r="C102" i="1"/>
  <c r="D101" i="1"/>
  <c r="D91" i="1"/>
  <c r="D100" i="1" s="1"/>
  <c r="C91" i="1"/>
  <c r="D80" i="1"/>
  <c r="D128" i="1" s="1"/>
  <c r="C80" i="1"/>
  <c r="C73" i="1"/>
  <c r="C66" i="1"/>
  <c r="D65" i="1"/>
  <c r="D63" i="1"/>
  <c r="D62" i="1"/>
  <c r="C57" i="1"/>
  <c r="C42" i="1"/>
  <c r="D28" i="1"/>
  <c r="D34" i="1" s="1"/>
  <c r="D102" i="1" l="1"/>
  <c r="D129" i="1" s="1"/>
  <c r="D66" i="1"/>
  <c r="D72" i="1" s="1"/>
  <c r="D29" i="1"/>
  <c r="D35" i="1" s="1"/>
  <c r="D49" i="1" l="1"/>
  <c r="D46" i="1"/>
  <c r="D55" i="1"/>
  <c r="D126" i="1"/>
  <c r="D40" i="1"/>
  <c r="D41" i="1" l="1"/>
  <c r="D42" i="1" s="1"/>
  <c r="D50" i="1" l="1"/>
  <c r="D56" i="1"/>
  <c r="D70" i="1"/>
  <c r="D47" i="1"/>
  <c r="D57" i="1" l="1"/>
  <c r="D71" i="1" s="1"/>
  <c r="D73" i="1"/>
  <c r="D127" i="1" l="1"/>
  <c r="D131" i="1" s="1"/>
  <c r="D115" i="1"/>
  <c r="D120" i="1" l="1"/>
  <c r="D118" i="1"/>
  <c r="D117" i="1"/>
  <c r="D119" i="1"/>
  <c r="D116" i="1" l="1"/>
  <c r="D122" i="1" s="1"/>
  <c r="D132" i="1" s="1"/>
  <c r="D133" i="1" s="1"/>
  <c r="D136" i="1" s="1"/>
  <c r="D138" i="1" s="1"/>
  <c r="D140" i="1" s="1"/>
</calcChain>
</file>

<file path=xl/sharedStrings.xml><?xml version="1.0" encoding="utf-8"?>
<sst xmlns="http://schemas.openxmlformats.org/spreadsheetml/2006/main" count="250" uniqueCount="176">
  <si>
    <t>PLANILHA DE CUSTOS E FORMAÇÃO DE PREÇOS</t>
  </si>
  <si>
    <t>Dados referentes à licitação</t>
  </si>
  <si>
    <t>A</t>
  </si>
  <si>
    <t>Nº do Processo</t>
  </si>
  <si>
    <t>B</t>
  </si>
  <si>
    <t>Modalidade de Licitação Nº</t>
  </si>
  <si>
    <t>96/2024</t>
  </si>
  <si>
    <t>Especificação do Objeto</t>
  </si>
  <si>
    <t>Item</t>
  </si>
  <si>
    <t>Descrição</t>
  </si>
  <si>
    <t>Contratação de serviços especializados de segurança para atuação durante os eventos do Calendário Municipal de Ivoti/RS.</t>
  </si>
  <si>
    <t>Discriminação dos Serviços (Dados Referentes à Contratação)</t>
  </si>
  <si>
    <t>Data de apresentação da proposta (Dia/Mês/Ano)</t>
  </si>
  <si>
    <t>Local de Execução</t>
  </si>
  <si>
    <t>Ivoti/RS</t>
  </si>
  <si>
    <t>C</t>
  </si>
  <si>
    <t>Acordo, Conv. ou Sentença Normativa em Dissídio Coletivo</t>
  </si>
  <si>
    <t xml:space="preserve">Sindicato dos Vigilantes de Novo Hamburgo e Região.                Número registro MTE: RS000364/2024                                  Data Registro MTE: 20/02/2024                                          Número Solicitação: MR006196/2024                                  Número Processo: 19980.215987/2024-82                                  Data Protocolo: 14/02/2024               </t>
  </si>
  <si>
    <t>D</t>
  </si>
  <si>
    <t>Número de Meses de Execução Contratual</t>
  </si>
  <si>
    <t>E</t>
  </si>
  <si>
    <t>Quantidade de Horas/Mês</t>
  </si>
  <si>
    <t>Dados complementares para composição dos custos referente à Mão de Obra</t>
  </si>
  <si>
    <t>Tipo de Serviço (mesmo serviço com características distintas)</t>
  </si>
  <si>
    <t>SERVIÇOS DE VIGILÂNCIA</t>
  </si>
  <si>
    <t>Categoria Profissional (vinculada à execução contratual)</t>
  </si>
  <si>
    <t>Vigilante</t>
  </si>
  <si>
    <t>Classificação Brasileira de Ocupações (CBO)</t>
  </si>
  <si>
    <t>Salário Normativo da Categoria Profissional</t>
  </si>
  <si>
    <t>Data-Base da Categoria (DD/MM/AAAA)</t>
  </si>
  <si>
    <t>Jornada de Trabalho</t>
  </si>
  <si>
    <t>220 horas/mês</t>
  </si>
  <si>
    <t>MÓDULO 1 - COMPOSIÇÃO DA REMUNERAÇÃO</t>
  </si>
  <si>
    <t>Ref</t>
  </si>
  <si>
    <t>Valor (R$)</t>
  </si>
  <si>
    <t>1.A</t>
  </si>
  <si>
    <t>Salário-Base</t>
  </si>
  <si>
    <t>1.B</t>
  </si>
  <si>
    <t>Adicional de Periculosidade</t>
  </si>
  <si>
    <t>1.C</t>
  </si>
  <si>
    <t>Adicional de Insalubridade</t>
  </si>
  <si>
    <t>-</t>
  </si>
  <si>
    <t>1.D</t>
  </si>
  <si>
    <t>Adicional Noturno</t>
  </si>
  <si>
    <t>1.E</t>
  </si>
  <si>
    <t>Adicional de Hora Noturna Reduzida</t>
  </si>
  <si>
    <t>1.F</t>
  </si>
  <si>
    <t>Adicional de Hora Extra no Feriado Trabalhado</t>
  </si>
  <si>
    <t>1.G</t>
  </si>
  <si>
    <t>Adicional por Serviços de Segurança Pessoal</t>
  </si>
  <si>
    <t>Total</t>
  </si>
  <si>
    <t>MÓDULO 2 - ENCARGOS E BENEFÍCIOS ANUAIS, MENSAIS E DIÁRIOS</t>
  </si>
  <si>
    <t>Submódulo 2.1 - 13º (Décimo Terceiro) Salário e Adicional de Férias</t>
  </si>
  <si>
    <t>2.1</t>
  </si>
  <si>
    <t>%</t>
  </si>
  <si>
    <t>2.1.A</t>
  </si>
  <si>
    <t>13º Salário</t>
  </si>
  <si>
    <t>2.1.B</t>
  </si>
  <si>
    <t>Adicional de Férias</t>
  </si>
  <si>
    <t>Subtotal</t>
  </si>
  <si>
    <t>Submódulo 2.2 - Encargos previdenciários e FGTS</t>
  </si>
  <si>
    <t>2.2</t>
  </si>
  <si>
    <t>2.2.A</t>
  </si>
  <si>
    <t>INSS</t>
  </si>
  <si>
    <t>2.2.B</t>
  </si>
  <si>
    <t>INSS S/ 13º E FÉRIAS</t>
  </si>
  <si>
    <t>2.2.C</t>
  </si>
  <si>
    <t>Salário Educação</t>
  </si>
  <si>
    <t>2.2.D</t>
  </si>
  <si>
    <t>Seguro Acidente de Trabalho (Remuneração)</t>
  </si>
  <si>
    <t>2.2.E</t>
  </si>
  <si>
    <t>Seguro Acidente de Trabalho (13º e Férias)</t>
  </si>
  <si>
    <t>SESC</t>
  </si>
  <si>
    <t>2.2.F</t>
  </si>
  <si>
    <t>SENAC</t>
  </si>
  <si>
    <t>2.2.G</t>
  </si>
  <si>
    <t>SEBRAE</t>
  </si>
  <si>
    <t>2.2.H</t>
  </si>
  <si>
    <t>INCRA</t>
  </si>
  <si>
    <t>2.2.I</t>
  </si>
  <si>
    <t>FGTS</t>
  </si>
  <si>
    <t>2.2.J</t>
  </si>
  <si>
    <t>FGTS S/ 13º E FÉRIAS</t>
  </si>
  <si>
    <t>Submódulo 2.3 - Benefícios Mensais e Diários</t>
  </si>
  <si>
    <t>2.3</t>
  </si>
  <si>
    <t>Ref.</t>
  </si>
  <si>
    <t>2.3.A</t>
  </si>
  <si>
    <t>Transporte</t>
  </si>
  <si>
    <t>2.3.B</t>
  </si>
  <si>
    <t>Vale Alimentação (R$27,00 - 20% = R$21,60)</t>
  </si>
  <si>
    <t>2.3.C</t>
  </si>
  <si>
    <t>Auxilio Refeição</t>
  </si>
  <si>
    <t>2.3.D</t>
  </si>
  <si>
    <t>Assistência Médica e Familiar</t>
  </si>
  <si>
    <t>2.3.E</t>
  </si>
  <si>
    <t>Contribuição Sindical</t>
  </si>
  <si>
    <t>QUADRO-RESUMO - MÓDULO 2 - ENCARGOS E BENEFÍCIOS ANUAIS, MENSAIS E DIÁRIOS</t>
  </si>
  <si>
    <t>MÓDULO 3 - PROVISÃO PARA RESCISÃO</t>
  </si>
  <si>
    <t>3.A</t>
  </si>
  <si>
    <t>Aviso Prévio Indenizado</t>
  </si>
  <si>
    <t>3.B</t>
  </si>
  <si>
    <t>Aviso Prévio Trabalhado</t>
  </si>
  <si>
    <t>3.C</t>
  </si>
  <si>
    <t>Multa do FGTS do Aviso Prévio Trabalhado</t>
  </si>
  <si>
    <t>MÓDULO 4 - CUSTO DE REPOSIÇÃO DO PROFISSIONAL AUSENTE</t>
  </si>
  <si>
    <t>Submódulo 4.1 - Substituto nas Ausências Legais</t>
  </si>
  <si>
    <t>4.1</t>
  </si>
  <si>
    <t>4.1.A</t>
  </si>
  <si>
    <t>Substituto na Cobertura de Férias</t>
  </si>
  <si>
    <t>4.1.B</t>
  </si>
  <si>
    <t>Substituto na Cobertura de Ausências Legais</t>
  </si>
  <si>
    <t>4.1.C</t>
  </si>
  <si>
    <t>Substituto na Cobertura de Licença Paternidade</t>
  </si>
  <si>
    <t>4.1.D</t>
  </si>
  <si>
    <t>Substituto na Cobertura de Ausência por Acidente de Trabalho</t>
  </si>
  <si>
    <t>4.1.E</t>
  </si>
  <si>
    <t>Substituto na Cobertura de Afastamento Maternidade</t>
  </si>
  <si>
    <t>4.1.F</t>
  </si>
  <si>
    <t>Substituto na Cobertura de Outras Ausências (especificar)</t>
  </si>
  <si>
    <t>Submódulo 4.2 - Substituto na Intrajornada</t>
  </si>
  <si>
    <t>4.2</t>
  </si>
  <si>
    <t>4.2.A</t>
  </si>
  <si>
    <t>Substituto na cobertura de intervalo para repouso ou alimentação</t>
  </si>
  <si>
    <t>QUADRO-RESUMO - MÓDULO 4 - CUSTO DE REPOSIÇÃO DO PROFISSIONAL AUSENTE</t>
  </si>
  <si>
    <t>MÓDULO 5 - INSUMOS DIVERSOS</t>
  </si>
  <si>
    <t>5.A</t>
  </si>
  <si>
    <t>Uniformes</t>
  </si>
  <si>
    <t>5.B</t>
  </si>
  <si>
    <t>Materiais</t>
  </si>
  <si>
    <t>5.C</t>
  </si>
  <si>
    <t>Equipamentos</t>
  </si>
  <si>
    <t>5.D</t>
  </si>
  <si>
    <t>Outros (especificar)</t>
  </si>
  <si>
    <t>MÓDULO 6 - CUSTOS INDIRETOS, TRIBUTOS E LUCRO</t>
  </si>
  <si>
    <t>6.A</t>
  </si>
  <si>
    <t>Custos Indiretos (CI)</t>
  </si>
  <si>
    <t>6.B</t>
  </si>
  <si>
    <t>Lucro antes do Imposto de Renda (L)</t>
  </si>
  <si>
    <t>6.C</t>
  </si>
  <si>
    <t>Tributos (T)</t>
  </si>
  <si>
    <t>6.C.1</t>
  </si>
  <si>
    <t>PIS</t>
  </si>
  <si>
    <t>6.C.2</t>
  </si>
  <si>
    <t>COFINS</t>
  </si>
  <si>
    <t>6.C.3</t>
  </si>
  <si>
    <t>ISS</t>
  </si>
  <si>
    <t>6.C.4</t>
  </si>
  <si>
    <t>IR</t>
  </si>
  <si>
    <t>6.C.5</t>
  </si>
  <si>
    <t>CSLL</t>
  </si>
  <si>
    <t>QUADRO RESUMO DO CUSTO POR EMPREGADO</t>
  </si>
  <si>
    <t>Módulo</t>
  </si>
  <si>
    <t>Mão de Obra Vinculada à Execução Contratual</t>
  </si>
  <si>
    <t>Composição da Remuneração</t>
  </si>
  <si>
    <t>Encargos e Benefícios Anuais, Mensais e Diários</t>
  </si>
  <si>
    <t>Provisão para Rescisão</t>
  </si>
  <si>
    <t>Custo de Reposição do Profissional Ausente</t>
  </si>
  <si>
    <t>Insumos Diversos</t>
  </si>
  <si>
    <t>Subtotal (A + B + C+ D + E)</t>
  </si>
  <si>
    <t>Custos Indiretos, Tributos e Lucro</t>
  </si>
  <si>
    <t>Valor Total por Empregado</t>
  </si>
  <si>
    <t>QUADRO RESUMO DO VALOR MENSAL DOS SERVIÇOS</t>
  </si>
  <si>
    <t>Valor Mensal (R$)</t>
  </si>
  <si>
    <t>Valor Total Horas dos Serviços</t>
  </si>
  <si>
    <t>DETALHAMENTO CUSTO</t>
  </si>
  <si>
    <t>Quantidade (Ano)</t>
  </si>
  <si>
    <t>Custo Unitário</t>
  </si>
  <si>
    <t>Custo Total</t>
  </si>
  <si>
    <t>Camisetas</t>
  </si>
  <si>
    <t>Calças</t>
  </si>
  <si>
    <t>CUSTO TOTAL DO UNIFORME</t>
  </si>
  <si>
    <t>CUSTO MENSAL DO UNIFORME</t>
  </si>
  <si>
    <t>Valor hora por extenso: R$22,55 (vinte e dois reais e cinquenta e cinco centavos).</t>
  </si>
  <si>
    <t>Quantidade de horas</t>
  </si>
  <si>
    <t>Valor Total Global</t>
  </si>
  <si>
    <t>Valor total por extenso: R$74.415,00 (setenta e quatro mil quatrocentos e quinze reais).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</si>
</sst>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&quot; &quot;;#,##0.00&quot; &quot;;&quot;-&quot;00&quot; &quot;;&quot; &quot;@&quot; &quot;"/>
    <numFmt numFmtId="166" formatCode="[$R$-416]#,##0.00&quot; &quot;;&quot;-&quot;[$R$-416]#,##0.00&quot; &quot;;[$R$-416]&quot;-&quot;#&quot; &quot;;&quot; &quot;@&quot; &quot;"/>
  </numFmts>
  <fonts count="20">
    <font>
      <sz val="11"/>
      <color rgb="FF000000"/>
      <name val="Times New Roman2"/>
    </font>
    <font>
      <sz val="11"/>
      <color rgb="FF000000"/>
      <name val="Times New Roman2"/>
    </font>
    <font>
      <b/>
      <sz val="11"/>
      <color rgb="FF000000"/>
      <name val="Times New Roman2"/>
    </font>
    <font>
      <b/>
      <sz val="11"/>
      <color rgb="FFFFFFFF"/>
      <name val="Times New Roman2"/>
    </font>
    <font>
      <sz val="11"/>
      <color rgb="FFCC0000"/>
      <name val="Times New Roman2"/>
    </font>
    <font>
      <i/>
      <sz val="11"/>
      <color rgb="FF808080"/>
      <name val="Times New Roman2"/>
    </font>
    <font>
      <sz val="11"/>
      <color rgb="FF006600"/>
      <name val="Times New Roman2"/>
    </font>
    <font>
      <b/>
      <sz val="24"/>
      <color rgb="FF000000"/>
      <name val="Times New Roman2"/>
    </font>
    <font>
      <b/>
      <sz val="18"/>
      <color rgb="FF000000"/>
      <name val="Times New Roman2"/>
    </font>
    <font>
      <b/>
      <sz val="12"/>
      <color rgb="FF000000"/>
      <name val="Times New Roman2"/>
    </font>
    <font>
      <u/>
      <sz val="11"/>
      <color rgb="FF0000EE"/>
      <name val="Times New Roman2"/>
    </font>
    <font>
      <sz val="11"/>
      <color rgb="FF996600"/>
      <name val="Times New Roman2"/>
    </font>
    <font>
      <sz val="11"/>
      <color rgb="FF333333"/>
      <name val="Times New Roman2"/>
    </font>
    <font>
      <b/>
      <i/>
      <u/>
      <sz val="11"/>
      <color rgb="FF000000"/>
      <name val="Times New Roman2"/>
    </font>
    <font>
      <b/>
      <sz val="12"/>
      <color rgb="FF000000"/>
      <name val="Times New Roman"/>
      <family val="1"/>
    </font>
    <font>
      <sz val="12"/>
      <color rgb="FF000000"/>
      <name val="Times New Roman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2"/>
    </font>
    <font>
      <b/>
      <sz val="12"/>
      <color rgb="FF000000"/>
      <name val="Times New Roman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1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9" fontId="1" fillId="0" borderId="0" applyFon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71">
    <xf numFmtId="0" fontId="0" fillId="0" borderId="0" xfId="0"/>
    <xf numFmtId="0" fontId="14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1" fontId="15" fillId="0" borderId="2" xfId="0" applyNumberFormat="1" applyFont="1" applyBorder="1" applyAlignment="1">
      <alignment horizontal="center" vertical="top" shrinkToFit="1"/>
    </xf>
    <xf numFmtId="0" fontId="17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 vertical="top" wrapText="1"/>
    </xf>
    <xf numFmtId="1" fontId="15" fillId="0" borderId="3" xfId="0" applyNumberFormat="1" applyFont="1" applyBorder="1" applyAlignment="1">
      <alignment horizontal="center" vertical="top" shrinkToFit="1"/>
    </xf>
    <xf numFmtId="0" fontId="17" fillId="0" borderId="3" xfId="0" applyFont="1" applyBorder="1" applyAlignment="1">
      <alignment horizontal="left" vertical="top" wrapText="1"/>
    </xf>
    <xf numFmtId="1" fontId="19" fillId="0" borderId="2" xfId="0" applyNumberFormat="1" applyFont="1" applyBorder="1" applyAlignment="1">
      <alignment horizontal="center" vertical="top" shrinkToFit="1"/>
    </xf>
    <xf numFmtId="0" fontId="14" fillId="0" borderId="2" xfId="0" applyFont="1" applyBorder="1" applyAlignment="1">
      <alignment horizontal="left" vertical="top" wrapText="1" indent="4"/>
    </xf>
    <xf numFmtId="2" fontId="17" fillId="0" borderId="2" xfId="0" applyNumberFormat="1" applyFont="1" applyBorder="1" applyAlignment="1">
      <alignment horizontal="center" vertical="top" wrapText="1"/>
    </xf>
    <xf numFmtId="2" fontId="17" fillId="0" borderId="2" xfId="0" applyNumberFormat="1" applyFont="1" applyBorder="1" applyAlignment="1">
      <alignment horizontal="right" vertical="top" wrapText="1"/>
    </xf>
    <xf numFmtId="2" fontId="15" fillId="0" borderId="2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top" wrapText="1"/>
    </xf>
    <xf numFmtId="2" fontId="19" fillId="0" borderId="2" xfId="0" applyNumberFormat="1" applyFont="1" applyBorder="1" applyAlignment="1">
      <alignment horizontal="right" vertical="top" shrinkToFit="1"/>
    </xf>
    <xf numFmtId="2" fontId="15" fillId="0" borderId="2" xfId="0" applyNumberFormat="1" applyFont="1" applyBorder="1" applyAlignment="1">
      <alignment horizontal="center" vertical="top" shrinkToFit="1"/>
    </xf>
    <xf numFmtId="0" fontId="17" fillId="0" borderId="2" xfId="0" applyFont="1" applyBorder="1" applyAlignment="1">
      <alignment horizontal="left" vertical="top" wrapText="1" indent="1"/>
    </xf>
    <xf numFmtId="2" fontId="19" fillId="0" borderId="2" xfId="0" applyNumberFormat="1" applyFont="1" applyBorder="1" applyAlignment="1">
      <alignment horizontal="center" vertical="top" shrinkToFit="1"/>
    </xf>
    <xf numFmtId="164" fontId="0" fillId="0" borderId="0" xfId="0" applyNumberFormat="1"/>
    <xf numFmtId="0" fontId="17" fillId="0" borderId="3" xfId="0" applyFont="1" applyBorder="1" applyAlignment="1">
      <alignment horizontal="center" vertical="top" wrapText="1"/>
    </xf>
    <xf numFmtId="2" fontId="15" fillId="0" borderId="3" xfId="0" applyNumberFormat="1" applyFont="1" applyBorder="1" applyAlignment="1">
      <alignment horizontal="center" vertical="top" shrinkToFit="1"/>
    </xf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left" vertical="top" wrapText="1"/>
    </xf>
    <xf numFmtId="2" fontId="15" fillId="0" borderId="4" xfId="0" applyNumberFormat="1" applyFont="1" applyBorder="1" applyAlignment="1">
      <alignment horizontal="center" vertical="top" shrinkToFit="1"/>
    </xf>
    <xf numFmtId="0" fontId="0" fillId="0" borderId="3" xfId="0" applyBorder="1" applyAlignment="1">
      <alignment horizontal="left" wrapText="1"/>
    </xf>
    <xf numFmtId="0" fontId="14" fillId="0" borderId="3" xfId="0" applyFont="1" applyBorder="1" applyAlignment="1">
      <alignment horizontal="right" vertical="top" wrapText="1"/>
    </xf>
    <xf numFmtId="2" fontId="19" fillId="0" borderId="3" xfId="0" applyNumberFormat="1" applyFont="1" applyBorder="1" applyAlignment="1">
      <alignment horizontal="center" vertical="top" shrinkToFit="1"/>
    </xf>
    <xf numFmtId="2" fontId="19" fillId="0" borderId="3" xfId="0" applyNumberFormat="1" applyFont="1" applyBorder="1" applyAlignment="1">
      <alignment horizontal="right" vertical="top" shrinkToFit="1"/>
    </xf>
    <xf numFmtId="0" fontId="17" fillId="0" borderId="2" xfId="0" applyFont="1" applyBorder="1" applyAlignment="1">
      <alignment horizontal="left" vertical="top" wrapText="1" indent="2"/>
    </xf>
    <xf numFmtId="0" fontId="17" fillId="0" borderId="2" xfId="0" applyFont="1" applyBorder="1" applyAlignment="1">
      <alignment horizontal="right" vertical="top" wrapText="1"/>
    </xf>
    <xf numFmtId="2" fontId="14" fillId="0" borderId="2" xfId="0" applyNumberFormat="1" applyFont="1" applyBorder="1" applyAlignment="1">
      <alignment horizontal="center" vertical="top" wrapText="1"/>
    </xf>
    <xf numFmtId="10" fontId="15" fillId="0" borderId="2" xfId="0" applyNumberFormat="1" applyFont="1" applyBorder="1" applyAlignment="1">
      <alignment horizontal="center" vertical="top" shrinkToFit="1"/>
    </xf>
    <xf numFmtId="10" fontId="15" fillId="0" borderId="2" xfId="7" applyNumberFormat="1" applyFont="1" applyBorder="1" applyAlignment="1">
      <alignment horizontal="center" vertical="top" shrinkToFit="1"/>
    </xf>
    <xf numFmtId="10" fontId="19" fillId="0" borderId="2" xfId="0" applyNumberFormat="1" applyFont="1" applyBorder="1" applyAlignment="1">
      <alignment horizontal="center" vertical="top" shrinkToFit="1"/>
    </xf>
    <xf numFmtId="10" fontId="15" fillId="0" borderId="3" xfId="0" applyNumberFormat="1" applyFont="1" applyBorder="1" applyAlignment="1">
      <alignment horizontal="center" vertical="top" shrinkToFit="1"/>
    </xf>
    <xf numFmtId="3" fontId="15" fillId="0" borderId="2" xfId="0" applyNumberFormat="1" applyFont="1" applyBorder="1" applyAlignment="1">
      <alignment horizontal="right" vertical="top" shrinkToFit="1"/>
    </xf>
    <xf numFmtId="0" fontId="14" fillId="0" borderId="2" xfId="0" applyFont="1" applyBorder="1" applyAlignment="1">
      <alignment horizontal="left" vertical="top"/>
    </xf>
    <xf numFmtId="0" fontId="14" fillId="0" borderId="2" xfId="0" applyFont="1" applyBorder="1" applyAlignment="1">
      <alignment horizontal="center" vertical="top"/>
    </xf>
    <xf numFmtId="0" fontId="17" fillId="0" borderId="2" xfId="0" applyFont="1" applyBorder="1" applyAlignment="1">
      <alignment horizontal="left" vertical="top"/>
    </xf>
    <xf numFmtId="0" fontId="17" fillId="0" borderId="2" xfId="0" applyFont="1" applyBorder="1" applyAlignment="1">
      <alignment horizontal="center" vertical="top"/>
    </xf>
    <xf numFmtId="2" fontId="17" fillId="0" borderId="2" xfId="0" applyNumberFormat="1" applyFont="1" applyBorder="1" applyAlignment="1">
      <alignment horizontal="right" vertical="top"/>
    </xf>
    <xf numFmtId="0" fontId="0" fillId="0" borderId="2" xfId="0" applyBorder="1" applyAlignment="1">
      <alignment horizontal="center"/>
    </xf>
    <xf numFmtId="0" fontId="17" fillId="0" borderId="5" xfId="0" applyFont="1" applyBorder="1" applyAlignment="1">
      <alignment horizontal="left" vertical="top" wrapText="1"/>
    </xf>
    <xf numFmtId="1" fontId="15" fillId="0" borderId="4" xfId="0" applyNumberFormat="1" applyFont="1" applyBorder="1" applyAlignment="1">
      <alignment horizontal="center" vertical="top" shrinkToFi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165" fontId="14" fillId="0" borderId="4" xfId="0" applyNumberFormat="1" applyFont="1" applyBorder="1" applyAlignment="1">
      <alignment horizontal="right" vertical="top" wrapText="1"/>
    </xf>
    <xf numFmtId="0" fontId="14" fillId="0" borderId="7" xfId="0" applyFont="1" applyBorder="1" applyAlignment="1">
      <alignment horizontal="right" vertical="top" wrapText="1"/>
    </xf>
    <xf numFmtId="165" fontId="14" fillId="0" borderId="7" xfId="0" applyNumberFormat="1" applyFont="1" applyBorder="1" applyAlignment="1">
      <alignment horizontal="right" vertical="top" wrapText="1"/>
    </xf>
    <xf numFmtId="0" fontId="14" fillId="0" borderId="5" xfId="0" applyFont="1" applyBorder="1" applyAlignment="1">
      <alignment horizontal="left" vertical="top" wrapText="1"/>
    </xf>
    <xf numFmtId="0" fontId="0" fillId="0" borderId="7" xfId="0" applyBorder="1"/>
    <xf numFmtId="0" fontId="2" fillId="0" borderId="7" xfId="0" applyFont="1" applyBorder="1"/>
    <xf numFmtId="0" fontId="14" fillId="10" borderId="2" xfId="0" applyFont="1" applyFill="1" applyBorder="1" applyAlignment="1">
      <alignment horizontal="left" vertical="top" wrapText="1"/>
    </xf>
    <xf numFmtId="0" fontId="14" fillId="9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6" fillId="0" borderId="2" xfId="0" applyFont="1" applyBorder="1" applyAlignment="1">
      <alignment horizontal="left" vertical="top" wrapText="1"/>
    </xf>
    <xf numFmtId="14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>
      <alignment horizontal="center" vertical="top" wrapText="1"/>
    </xf>
    <xf numFmtId="3" fontId="16" fillId="0" borderId="2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166" fontId="0" fillId="0" borderId="2" xfId="0" applyNumberFormat="1" applyBorder="1" applyAlignment="1">
      <alignment horizontal="center" vertical="center"/>
    </xf>
    <xf numFmtId="0" fontId="16" fillId="0" borderId="2" xfId="0" applyFont="1" applyBorder="1" applyAlignment="1">
      <alignment horizontal="center" vertical="top" wrapText="1"/>
    </xf>
    <xf numFmtId="0" fontId="0" fillId="0" borderId="0" xfId="0"/>
    <xf numFmtId="0" fontId="2" fillId="0" borderId="7" xfId="0" applyFont="1" applyBorder="1"/>
    <xf numFmtId="0" fontId="14" fillId="10" borderId="6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</cellXfs>
  <cellStyles count="21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Percent" xfId="7"/>
    <cellStyle name="Footnote" xfId="8"/>
    <cellStyle name="Good" xfId="9"/>
    <cellStyle name="Heading" xfId="10"/>
    <cellStyle name="Heading (user)" xfId="11"/>
    <cellStyle name="Heading 1" xfId="12"/>
    <cellStyle name="Heading 2" xfId="13"/>
    <cellStyle name="Hyperlink" xfId="14"/>
    <cellStyle name="Neutral" xfId="15"/>
    <cellStyle name="Normal" xfId="0" builtinId="0" customBuiltin="1"/>
    <cellStyle name="Note" xfId="16"/>
    <cellStyle name="Result" xfId="17"/>
    <cellStyle name="Status" xfId="18"/>
    <cellStyle name="Text" xfId="19"/>
    <cellStyle name="Warning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3"/>
  <sheetViews>
    <sheetView tabSelected="1" topLeftCell="A132" workbookViewId="0">
      <selection activeCell="G128" sqref="G128"/>
    </sheetView>
  </sheetViews>
  <sheetFormatPr defaultRowHeight="15"/>
  <cols>
    <col min="1" max="1" width="10.5703125" customWidth="1"/>
    <col min="2" max="2" width="47.5703125" customWidth="1"/>
    <col min="3" max="3" width="12.85546875" customWidth="1"/>
    <col min="4" max="4" width="34" customWidth="1"/>
    <col min="5" max="5" width="2.42578125" customWidth="1"/>
    <col min="6" max="64" width="8.28515625" customWidth="1"/>
    <col min="65" max="65" width="9.140625" customWidth="1"/>
  </cols>
  <sheetData>
    <row r="1" spans="1:4" ht="30" customHeight="1">
      <c r="A1" s="56" t="s">
        <v>0</v>
      </c>
      <c r="B1" s="56"/>
      <c r="C1" s="56"/>
      <c r="D1" s="56"/>
    </row>
    <row r="2" spans="1:4" ht="21.75" customHeight="1">
      <c r="A2" s="55" t="s">
        <v>1</v>
      </c>
      <c r="B2" s="55"/>
      <c r="C2" s="55"/>
      <c r="D2" s="55"/>
    </row>
    <row r="3" spans="1:4" ht="21.75" customHeight="1">
      <c r="A3" s="1" t="s">
        <v>2</v>
      </c>
      <c r="B3" s="2" t="s">
        <v>3</v>
      </c>
      <c r="C3" s="57">
        <v>317</v>
      </c>
      <c r="D3" s="57"/>
    </row>
    <row r="4" spans="1:4" ht="21.75" customHeight="1">
      <c r="A4" s="1" t="s">
        <v>4</v>
      </c>
      <c r="B4" s="2" t="s">
        <v>5</v>
      </c>
      <c r="C4" s="57" t="s">
        <v>6</v>
      </c>
      <c r="D4" s="57"/>
    </row>
    <row r="5" spans="1:4" ht="21.75" customHeight="1">
      <c r="A5" s="58"/>
      <c r="B5" s="58"/>
      <c r="C5" s="58"/>
      <c r="D5" s="58"/>
    </row>
    <row r="6" spans="1:4" ht="21.75" customHeight="1">
      <c r="A6" s="55" t="s">
        <v>7</v>
      </c>
      <c r="B6" s="55"/>
      <c r="C6" s="55"/>
      <c r="D6" s="55"/>
    </row>
    <row r="7" spans="1:4" ht="21.75" customHeight="1">
      <c r="A7" s="1" t="s">
        <v>8</v>
      </c>
      <c r="B7" s="2" t="s">
        <v>9</v>
      </c>
      <c r="C7" s="3"/>
      <c r="D7" s="3"/>
    </row>
    <row r="8" spans="1:4" ht="44.25" customHeight="1">
      <c r="A8" s="4">
        <v>1</v>
      </c>
      <c r="B8" s="59" t="s">
        <v>10</v>
      </c>
      <c r="C8" s="59"/>
      <c r="D8" s="59"/>
    </row>
    <row r="9" spans="1:4" ht="21.75" customHeight="1">
      <c r="A9" s="58"/>
      <c r="B9" s="58"/>
      <c r="C9" s="58"/>
      <c r="D9" s="58"/>
    </row>
    <row r="10" spans="1:4" ht="21.75" customHeight="1">
      <c r="A10" s="55" t="s">
        <v>11</v>
      </c>
      <c r="B10" s="55"/>
      <c r="C10" s="55"/>
      <c r="D10" s="55"/>
    </row>
    <row r="11" spans="1:4" ht="28.5" customHeight="1">
      <c r="A11" s="5" t="s">
        <v>2</v>
      </c>
      <c r="B11" s="6" t="s">
        <v>12</v>
      </c>
      <c r="C11" s="60">
        <v>45609</v>
      </c>
      <c r="D11" s="60"/>
    </row>
    <row r="12" spans="1:4" ht="37.5" customHeight="1">
      <c r="A12" s="5" t="s">
        <v>4</v>
      </c>
      <c r="B12" s="6" t="s">
        <v>13</v>
      </c>
      <c r="C12" s="57" t="s">
        <v>14</v>
      </c>
      <c r="D12" s="57"/>
    </row>
    <row r="13" spans="1:4" ht="79.5" customHeight="1">
      <c r="A13" s="5" t="s">
        <v>15</v>
      </c>
      <c r="B13" s="6" t="s">
        <v>16</v>
      </c>
      <c r="C13" s="61" t="s">
        <v>17</v>
      </c>
      <c r="D13" s="61"/>
    </row>
    <row r="14" spans="1:4" ht="21.75" customHeight="1">
      <c r="A14" s="5" t="s">
        <v>18</v>
      </c>
      <c r="B14" s="6" t="s">
        <v>19</v>
      </c>
      <c r="C14" s="57">
        <v>12</v>
      </c>
      <c r="D14" s="57"/>
    </row>
    <row r="15" spans="1:4" ht="21.75" customHeight="1">
      <c r="A15" s="5" t="s">
        <v>20</v>
      </c>
      <c r="B15" s="6" t="s">
        <v>21</v>
      </c>
      <c r="C15" s="62">
        <v>220</v>
      </c>
      <c r="D15" s="62"/>
    </row>
    <row r="16" spans="1:4" ht="22.5" customHeight="1">
      <c r="A16" s="58"/>
      <c r="B16" s="58"/>
      <c r="C16" s="58"/>
      <c r="D16" s="58"/>
    </row>
    <row r="17" spans="1:4" ht="21.75" customHeight="1">
      <c r="A17" s="55" t="s">
        <v>22</v>
      </c>
      <c r="B17" s="55"/>
      <c r="C17" s="55"/>
      <c r="D17" s="55"/>
    </row>
    <row r="18" spans="1:4" ht="31.5">
      <c r="A18" s="4">
        <v>1</v>
      </c>
      <c r="B18" s="6" t="s">
        <v>23</v>
      </c>
      <c r="C18" s="63" t="s">
        <v>24</v>
      </c>
      <c r="D18" s="63"/>
    </row>
    <row r="19" spans="1:4" ht="37.5" customHeight="1">
      <c r="A19" s="4">
        <v>2</v>
      </c>
      <c r="B19" s="6" t="s">
        <v>25</v>
      </c>
      <c r="C19" s="57" t="s">
        <v>26</v>
      </c>
      <c r="D19" s="57"/>
    </row>
    <row r="20" spans="1:4" ht="28.5" customHeight="1">
      <c r="A20" s="4">
        <v>3</v>
      </c>
      <c r="B20" s="6" t="s">
        <v>27</v>
      </c>
      <c r="C20" s="57">
        <v>5173</v>
      </c>
      <c r="D20" s="57"/>
    </row>
    <row r="21" spans="1:4" ht="27.75" customHeight="1">
      <c r="A21" s="4">
        <v>4</v>
      </c>
      <c r="B21" s="6" t="s">
        <v>28</v>
      </c>
      <c r="C21" s="65">
        <v>1977.8</v>
      </c>
      <c r="D21" s="65"/>
    </row>
    <row r="22" spans="1:4" ht="22.5" customHeight="1">
      <c r="A22" s="7">
        <v>5</v>
      </c>
      <c r="B22" s="8" t="s">
        <v>29</v>
      </c>
      <c r="C22" s="58"/>
      <c r="D22" s="58"/>
    </row>
    <row r="23" spans="1:4" ht="21.75" customHeight="1">
      <c r="A23" s="4">
        <v>6</v>
      </c>
      <c r="B23" s="6" t="s">
        <v>30</v>
      </c>
      <c r="C23" s="66" t="s">
        <v>31</v>
      </c>
      <c r="D23" s="66"/>
    </row>
    <row r="24" spans="1:4" ht="53.25" customHeight="1">
      <c r="A24" s="58"/>
      <c r="B24" s="58"/>
      <c r="C24" s="58"/>
      <c r="D24" s="58"/>
    </row>
    <row r="25" spans="1:4" ht="21.75" customHeight="1">
      <c r="A25" s="58"/>
      <c r="B25" s="58"/>
      <c r="C25" s="58"/>
      <c r="D25" s="58"/>
    </row>
    <row r="26" spans="1:4" ht="21.75" customHeight="1">
      <c r="A26" s="55" t="s">
        <v>32</v>
      </c>
      <c r="B26" s="55"/>
      <c r="C26" s="55"/>
      <c r="D26" s="55"/>
    </row>
    <row r="27" spans="1:4" ht="21.75" customHeight="1">
      <c r="A27" s="9">
        <v>1</v>
      </c>
      <c r="B27" s="2" t="s">
        <v>9</v>
      </c>
      <c r="C27" s="1" t="s">
        <v>33</v>
      </c>
      <c r="D27" s="10" t="s">
        <v>34</v>
      </c>
    </row>
    <row r="28" spans="1:4" ht="21.75" customHeight="1">
      <c r="A28" s="6" t="s">
        <v>35</v>
      </c>
      <c r="B28" s="6" t="s">
        <v>36</v>
      </c>
      <c r="C28" s="11">
        <v>220</v>
      </c>
      <c r="D28" s="12">
        <f>C21</f>
        <v>1977.8</v>
      </c>
    </row>
    <row r="29" spans="1:4" ht="21.75" customHeight="1">
      <c r="A29" s="6" t="s">
        <v>37</v>
      </c>
      <c r="B29" s="6" t="s">
        <v>38</v>
      </c>
      <c r="C29" s="11">
        <v>30</v>
      </c>
      <c r="D29" s="13">
        <f>D28*C29/100</f>
        <v>593.34</v>
      </c>
    </row>
    <row r="30" spans="1:4" ht="21.75" customHeight="1">
      <c r="A30" s="6" t="s">
        <v>39</v>
      </c>
      <c r="B30" s="6" t="s">
        <v>40</v>
      </c>
      <c r="C30" s="14" t="s">
        <v>41</v>
      </c>
      <c r="D30" s="13">
        <v>0</v>
      </c>
    </row>
    <row r="31" spans="1:4" ht="21.75" customHeight="1">
      <c r="A31" s="6" t="s">
        <v>42</v>
      </c>
      <c r="B31" s="6" t="s">
        <v>43</v>
      </c>
      <c r="C31" s="14" t="s">
        <v>41</v>
      </c>
      <c r="D31" s="13">
        <v>0</v>
      </c>
    </row>
    <row r="32" spans="1:4" ht="21.75" customHeight="1">
      <c r="A32" s="6" t="s">
        <v>44</v>
      </c>
      <c r="B32" s="6" t="s">
        <v>45</v>
      </c>
      <c r="C32" s="14" t="s">
        <v>41</v>
      </c>
      <c r="D32" s="13">
        <v>0</v>
      </c>
    </row>
    <row r="33" spans="1:10" ht="27.75" customHeight="1">
      <c r="A33" s="6" t="s">
        <v>46</v>
      </c>
      <c r="B33" s="6" t="s">
        <v>47</v>
      </c>
      <c r="C33" s="15" t="s">
        <v>41</v>
      </c>
      <c r="D33" s="13">
        <v>0</v>
      </c>
    </row>
    <row r="34" spans="1:10" ht="21.75" customHeight="1">
      <c r="A34" s="6" t="s">
        <v>48</v>
      </c>
      <c r="B34" s="6" t="s">
        <v>49</v>
      </c>
      <c r="C34" s="11">
        <v>0</v>
      </c>
      <c r="D34" s="13">
        <f>D28*C34/100</f>
        <v>0</v>
      </c>
    </row>
    <row r="35" spans="1:10" ht="21.75" customHeight="1">
      <c r="A35" s="3"/>
      <c r="B35" s="16" t="s">
        <v>50</v>
      </c>
      <c r="C35" s="15" t="s">
        <v>41</v>
      </c>
      <c r="D35" s="17">
        <f>SUM(D28:D34)</f>
        <v>2571.14</v>
      </c>
    </row>
    <row r="36" spans="1:10" ht="22.5" customHeight="1">
      <c r="A36" s="58"/>
      <c r="B36" s="58"/>
      <c r="C36" s="58"/>
      <c r="D36" s="58"/>
    </row>
    <row r="37" spans="1:10" ht="21.75" customHeight="1">
      <c r="A37" s="55" t="s">
        <v>51</v>
      </c>
      <c r="B37" s="55"/>
      <c r="C37" s="55"/>
      <c r="D37" s="55"/>
    </row>
    <row r="38" spans="1:10" ht="21.75" customHeight="1">
      <c r="A38" s="64" t="s">
        <v>52</v>
      </c>
      <c r="B38" s="64"/>
      <c r="C38" s="64"/>
      <c r="D38" s="64"/>
    </row>
    <row r="39" spans="1:10" ht="21.75" customHeight="1">
      <c r="A39" s="1" t="s">
        <v>53</v>
      </c>
      <c r="B39" s="2" t="s">
        <v>9</v>
      </c>
      <c r="C39" s="1" t="s">
        <v>54</v>
      </c>
      <c r="D39" s="10" t="s">
        <v>34</v>
      </c>
    </row>
    <row r="40" spans="1:10" ht="21.75" customHeight="1">
      <c r="A40" s="5" t="s">
        <v>55</v>
      </c>
      <c r="B40" s="6" t="s">
        <v>56</v>
      </c>
      <c r="C40" s="18">
        <v>8.33</v>
      </c>
      <c r="D40" s="13">
        <f>D35/12</f>
        <v>214.26</v>
      </c>
    </row>
    <row r="41" spans="1:10" ht="21.75" customHeight="1">
      <c r="A41" s="19" t="s">
        <v>57</v>
      </c>
      <c r="B41" s="6" t="s">
        <v>58</v>
      </c>
      <c r="C41" s="18">
        <v>3.33</v>
      </c>
      <c r="D41" s="13">
        <f>D40/3</f>
        <v>71.42</v>
      </c>
    </row>
    <row r="42" spans="1:10" ht="21.75" customHeight="1">
      <c r="A42" s="3"/>
      <c r="B42" s="16" t="s">
        <v>59</v>
      </c>
      <c r="C42" s="20">
        <f>SUM(C40:C41)</f>
        <v>11.66</v>
      </c>
      <c r="D42" s="17">
        <f>SUM(D40:D41)</f>
        <v>285.68</v>
      </c>
    </row>
    <row r="43" spans="1:10" ht="21.75" customHeight="1">
      <c r="A43" s="58"/>
      <c r="B43" s="58"/>
      <c r="C43" s="58"/>
      <c r="D43" s="58"/>
    </row>
    <row r="44" spans="1:10" ht="21.75" customHeight="1">
      <c r="A44" s="64" t="s">
        <v>60</v>
      </c>
      <c r="B44" s="64"/>
      <c r="C44" s="64"/>
      <c r="D44" s="64"/>
    </row>
    <row r="45" spans="1:10" ht="21.75" customHeight="1">
      <c r="A45" s="1" t="s">
        <v>61</v>
      </c>
      <c r="B45" s="2" t="s">
        <v>9</v>
      </c>
      <c r="C45" s="1" t="s">
        <v>54</v>
      </c>
      <c r="D45" s="10" t="s">
        <v>34</v>
      </c>
    </row>
    <row r="46" spans="1:10" ht="21.75" customHeight="1">
      <c r="A46" s="5" t="s">
        <v>62</v>
      </c>
      <c r="B46" s="6" t="s">
        <v>63</v>
      </c>
      <c r="C46" s="18">
        <v>20</v>
      </c>
      <c r="D46" s="18">
        <f>D35*C46/100</f>
        <v>514.23</v>
      </c>
    </row>
    <row r="47" spans="1:10" ht="21.75" customHeight="1">
      <c r="A47" s="5" t="s">
        <v>64</v>
      </c>
      <c r="B47" s="6" t="s">
        <v>65</v>
      </c>
      <c r="C47" s="18">
        <v>20</v>
      </c>
      <c r="D47" s="18">
        <f>D42*C47/100</f>
        <v>57.14</v>
      </c>
      <c r="J47" s="21"/>
    </row>
    <row r="48" spans="1:10" ht="21.75" customHeight="1">
      <c r="A48" s="5" t="s">
        <v>66</v>
      </c>
      <c r="B48" s="6" t="s">
        <v>67</v>
      </c>
      <c r="C48" s="18">
        <v>0</v>
      </c>
      <c r="D48" s="18">
        <v>0</v>
      </c>
    </row>
    <row r="49" spans="1:4" ht="21.75" customHeight="1">
      <c r="A49" s="5" t="s">
        <v>68</v>
      </c>
      <c r="B49" s="6" t="s">
        <v>69</v>
      </c>
      <c r="C49" s="18">
        <v>3</v>
      </c>
      <c r="D49" s="18">
        <f>D35*C49/100</f>
        <v>77.13</v>
      </c>
    </row>
    <row r="50" spans="1:4" ht="21.75" customHeight="1">
      <c r="A50" s="22" t="s">
        <v>70</v>
      </c>
      <c r="B50" s="8" t="s">
        <v>71</v>
      </c>
      <c r="C50" s="23">
        <v>3</v>
      </c>
      <c r="D50" s="23">
        <f>D42*C50/100</f>
        <v>8.57</v>
      </c>
    </row>
    <row r="51" spans="1:4" ht="21" customHeight="1">
      <c r="A51" s="22" t="s">
        <v>70</v>
      </c>
      <c r="B51" s="8" t="s">
        <v>72</v>
      </c>
      <c r="C51" s="23">
        <v>0</v>
      </c>
      <c r="D51" s="23">
        <v>0</v>
      </c>
    </row>
    <row r="52" spans="1:4" ht="21.75" customHeight="1">
      <c r="A52" s="5" t="s">
        <v>73</v>
      </c>
      <c r="B52" s="6" t="s">
        <v>74</v>
      </c>
      <c r="C52" s="18">
        <v>0</v>
      </c>
      <c r="D52" s="18">
        <v>0</v>
      </c>
    </row>
    <row r="53" spans="1:4" ht="21.75" customHeight="1">
      <c r="A53" s="5" t="s">
        <v>75</v>
      </c>
      <c r="B53" s="6" t="s">
        <v>76</v>
      </c>
      <c r="C53" s="18">
        <v>0</v>
      </c>
      <c r="D53" s="18">
        <v>0</v>
      </c>
    </row>
    <row r="54" spans="1:4" ht="21.75" customHeight="1">
      <c r="A54" s="5" t="s">
        <v>77</v>
      </c>
      <c r="B54" s="6" t="s">
        <v>78</v>
      </c>
      <c r="C54" s="18">
        <v>0</v>
      </c>
      <c r="D54" s="18">
        <v>0</v>
      </c>
    </row>
    <row r="55" spans="1:4" ht="21.75" customHeight="1">
      <c r="A55" s="24" t="s">
        <v>79</v>
      </c>
      <c r="B55" s="25" t="s">
        <v>80</v>
      </c>
      <c r="C55" s="26">
        <v>8</v>
      </c>
      <c r="D55" s="26">
        <f>D35*C55/100</f>
        <v>205.69</v>
      </c>
    </row>
    <row r="56" spans="1:4" ht="21.75" customHeight="1">
      <c r="A56" s="5" t="s">
        <v>81</v>
      </c>
      <c r="B56" s="6" t="s">
        <v>82</v>
      </c>
      <c r="C56" s="18">
        <v>8</v>
      </c>
      <c r="D56" s="18">
        <f>D42*C56/100</f>
        <v>22.85</v>
      </c>
    </row>
    <row r="57" spans="1:4" ht="21.75" customHeight="1">
      <c r="A57" s="27"/>
      <c r="B57" s="28" t="s">
        <v>50</v>
      </c>
      <c r="C57" s="29">
        <f>SUM(C46:C56)</f>
        <v>62</v>
      </c>
      <c r="D57" s="30">
        <f>SUM(D46:D56)</f>
        <v>885.61</v>
      </c>
    </row>
    <row r="58" spans="1:4" ht="21.75" customHeight="1">
      <c r="A58" s="58"/>
      <c r="B58" s="58"/>
      <c r="C58" s="58"/>
      <c r="D58" s="58"/>
    </row>
    <row r="59" spans="1:4" ht="21.75" customHeight="1">
      <c r="A59" s="64" t="s">
        <v>83</v>
      </c>
      <c r="B59" s="64"/>
      <c r="C59" s="64"/>
      <c r="D59" s="64"/>
    </row>
    <row r="60" spans="1:4" ht="21.75" customHeight="1">
      <c r="A60" s="1" t="s">
        <v>84</v>
      </c>
      <c r="B60" s="2" t="s">
        <v>9</v>
      </c>
      <c r="C60" s="1" t="s">
        <v>85</v>
      </c>
      <c r="D60" s="10" t="s">
        <v>34</v>
      </c>
    </row>
    <row r="61" spans="1:4" ht="21.75" customHeight="1">
      <c r="A61" s="19" t="s">
        <v>86</v>
      </c>
      <c r="B61" s="6" t="s">
        <v>87</v>
      </c>
      <c r="C61" s="18">
        <v>0</v>
      </c>
      <c r="D61" s="18">
        <v>0</v>
      </c>
    </row>
    <row r="62" spans="1:4" ht="21.75" customHeight="1">
      <c r="A62" s="19" t="s">
        <v>88</v>
      </c>
      <c r="B62" s="6" t="s">
        <v>89</v>
      </c>
      <c r="C62" s="18">
        <v>21.6</v>
      </c>
      <c r="D62" s="18">
        <f>C62*22</f>
        <v>475.2</v>
      </c>
    </row>
    <row r="63" spans="1:4" ht="21.75" customHeight="1">
      <c r="A63" s="19" t="s">
        <v>90</v>
      </c>
      <c r="B63" s="6" t="s">
        <v>91</v>
      </c>
      <c r="C63" s="18">
        <v>0</v>
      </c>
      <c r="D63" s="18">
        <f>C63*22</f>
        <v>0</v>
      </c>
    </row>
    <row r="64" spans="1:4" ht="21.75" customHeight="1">
      <c r="A64" s="19" t="s">
        <v>92</v>
      </c>
      <c r="B64" s="6" t="s">
        <v>93</v>
      </c>
      <c r="C64" s="18">
        <v>0</v>
      </c>
      <c r="D64" s="18">
        <v>0</v>
      </c>
    </row>
    <row r="65" spans="1:4" ht="21.75" customHeight="1">
      <c r="A65" s="19" t="s">
        <v>94</v>
      </c>
      <c r="B65" s="6" t="s">
        <v>95</v>
      </c>
      <c r="C65" s="18">
        <v>22.5</v>
      </c>
      <c r="D65" s="18">
        <f>C65*1</f>
        <v>22.5</v>
      </c>
    </row>
    <row r="66" spans="1:4" ht="21.75" customHeight="1">
      <c r="A66" s="3"/>
      <c r="B66" s="16" t="s">
        <v>50</v>
      </c>
      <c r="C66" s="11">
        <f>SUM(C61:C65)</f>
        <v>44.1</v>
      </c>
      <c r="D66" s="17">
        <f>SUM(D61:D65)</f>
        <v>497.7</v>
      </c>
    </row>
    <row r="67" spans="1:4" ht="21.75" customHeight="1">
      <c r="A67" s="58"/>
      <c r="B67" s="58"/>
      <c r="C67" s="58"/>
      <c r="D67" s="58"/>
    </row>
    <row r="68" spans="1:4" ht="37.5" customHeight="1">
      <c r="A68" s="55" t="s">
        <v>96</v>
      </c>
      <c r="B68" s="55"/>
      <c r="C68" s="55"/>
      <c r="D68" s="55"/>
    </row>
    <row r="69" spans="1:4" ht="21.75" customHeight="1">
      <c r="A69" s="9">
        <v>2</v>
      </c>
      <c r="B69" s="2" t="s">
        <v>9</v>
      </c>
      <c r="C69" s="1" t="s">
        <v>54</v>
      </c>
      <c r="D69" s="10" t="s">
        <v>34</v>
      </c>
    </row>
    <row r="70" spans="1:4" ht="37.5" customHeight="1">
      <c r="A70" s="5" t="s">
        <v>53</v>
      </c>
      <c r="B70" s="6" t="s">
        <v>52</v>
      </c>
      <c r="C70" s="18">
        <v>0</v>
      </c>
      <c r="D70" s="18">
        <f>D42</f>
        <v>285.68</v>
      </c>
    </row>
    <row r="71" spans="1:4" ht="27.75" customHeight="1">
      <c r="A71" s="5" t="s">
        <v>61</v>
      </c>
      <c r="B71" s="6" t="s">
        <v>60</v>
      </c>
      <c r="C71" s="18">
        <v>0</v>
      </c>
      <c r="D71" s="18">
        <f>D57</f>
        <v>885.61</v>
      </c>
    </row>
    <row r="72" spans="1:4" ht="27.75" customHeight="1">
      <c r="A72" s="5" t="s">
        <v>84</v>
      </c>
      <c r="B72" s="6" t="s">
        <v>83</v>
      </c>
      <c r="C72" s="18">
        <v>0</v>
      </c>
      <c r="D72" s="18">
        <f>D66</f>
        <v>497.7</v>
      </c>
    </row>
    <row r="73" spans="1:4" ht="21.75" customHeight="1">
      <c r="A73" s="3"/>
      <c r="B73" s="16" t="s">
        <v>50</v>
      </c>
      <c r="C73" s="20">
        <f>SUM(C70:C72)</f>
        <v>0</v>
      </c>
      <c r="D73" s="17">
        <f>SUM(D70:D72)</f>
        <v>1668.99</v>
      </c>
    </row>
    <row r="74" spans="1:4" ht="21.75" customHeight="1">
      <c r="A74" s="58"/>
      <c r="B74" s="58"/>
      <c r="C74" s="58"/>
      <c r="D74" s="58"/>
    </row>
    <row r="75" spans="1:4" ht="21.75" customHeight="1">
      <c r="A75" s="55" t="s">
        <v>97</v>
      </c>
      <c r="B75" s="55"/>
      <c r="C75" s="55"/>
      <c r="D75" s="55"/>
    </row>
    <row r="76" spans="1:4" ht="21.75" customHeight="1">
      <c r="A76" s="9">
        <v>3</v>
      </c>
      <c r="B76" s="2" t="s">
        <v>9</v>
      </c>
      <c r="C76" s="1" t="s">
        <v>54</v>
      </c>
      <c r="D76" s="10" t="s">
        <v>34</v>
      </c>
    </row>
    <row r="77" spans="1:4" ht="21.75" customHeight="1">
      <c r="A77" s="31" t="s">
        <v>98</v>
      </c>
      <c r="B77" s="6" t="s">
        <v>99</v>
      </c>
      <c r="C77" s="18">
        <v>0</v>
      </c>
      <c r="D77" s="18">
        <v>0</v>
      </c>
    </row>
    <row r="78" spans="1:4" ht="21.75" customHeight="1">
      <c r="A78" s="19" t="s">
        <v>100</v>
      </c>
      <c r="B78" s="6" t="s">
        <v>101</v>
      </c>
      <c r="C78" s="18">
        <v>0</v>
      </c>
      <c r="D78" s="18">
        <v>0</v>
      </c>
    </row>
    <row r="79" spans="1:4" ht="27.75" customHeight="1">
      <c r="A79" s="19" t="s">
        <v>102</v>
      </c>
      <c r="B79" s="6" t="s">
        <v>103</v>
      </c>
      <c r="C79" s="18">
        <v>0</v>
      </c>
      <c r="D79" s="18">
        <v>0</v>
      </c>
    </row>
    <row r="80" spans="1:4" ht="21.75" customHeight="1">
      <c r="A80" s="27"/>
      <c r="B80" s="28" t="s">
        <v>50</v>
      </c>
      <c r="C80" s="29">
        <f>SUM(C77:C79)</f>
        <v>0</v>
      </c>
      <c r="D80" s="30">
        <f>SUM(D77:D79)</f>
        <v>0</v>
      </c>
    </row>
    <row r="81" spans="1:4" ht="22.5" customHeight="1">
      <c r="A81" s="58"/>
      <c r="B81" s="58"/>
      <c r="C81" s="58"/>
      <c r="D81" s="58"/>
    </row>
    <row r="82" spans="1:4" ht="21.75" customHeight="1">
      <c r="A82" s="55" t="s">
        <v>104</v>
      </c>
      <c r="B82" s="55"/>
      <c r="C82" s="55"/>
      <c r="D82" s="55"/>
    </row>
    <row r="83" spans="1:4" ht="21.75" customHeight="1">
      <c r="A83" s="64" t="s">
        <v>105</v>
      </c>
      <c r="B83" s="64"/>
      <c r="C83" s="64"/>
      <c r="D83" s="64"/>
    </row>
    <row r="84" spans="1:4" ht="21.75" customHeight="1">
      <c r="A84" s="1" t="s">
        <v>106</v>
      </c>
      <c r="B84" s="2" t="s">
        <v>9</v>
      </c>
      <c r="C84" s="1" t="s">
        <v>54</v>
      </c>
      <c r="D84" s="10" t="s">
        <v>34</v>
      </c>
    </row>
    <row r="85" spans="1:4" ht="21.75" customHeight="1">
      <c r="A85" s="32" t="s">
        <v>107</v>
      </c>
      <c r="B85" s="6" t="s">
        <v>108</v>
      </c>
      <c r="C85" s="18">
        <v>0</v>
      </c>
      <c r="D85" s="18">
        <v>0</v>
      </c>
    </row>
    <row r="86" spans="1:4" ht="27.75" customHeight="1">
      <c r="A86" s="19" t="s">
        <v>109</v>
      </c>
      <c r="B86" s="6" t="s">
        <v>110</v>
      </c>
      <c r="C86" s="18">
        <v>0</v>
      </c>
      <c r="D86" s="18">
        <v>0</v>
      </c>
    </row>
    <row r="87" spans="1:4" ht="27.75" customHeight="1">
      <c r="A87" s="19" t="s">
        <v>111</v>
      </c>
      <c r="B87" s="6" t="s">
        <v>112</v>
      </c>
      <c r="C87" s="18">
        <v>0</v>
      </c>
      <c r="D87" s="18">
        <v>0</v>
      </c>
    </row>
    <row r="88" spans="1:4" ht="37.5" customHeight="1">
      <c r="A88" s="32" t="s">
        <v>113</v>
      </c>
      <c r="B88" s="6" t="s">
        <v>114</v>
      </c>
      <c r="C88" s="18">
        <v>0</v>
      </c>
      <c r="D88" s="18">
        <v>0</v>
      </c>
    </row>
    <row r="89" spans="1:4" ht="37.5" customHeight="1">
      <c r="A89" s="19" t="s">
        <v>115</v>
      </c>
      <c r="B89" s="6" t="s">
        <v>116</v>
      </c>
      <c r="C89" s="18">
        <v>0</v>
      </c>
      <c r="D89" s="18">
        <v>0</v>
      </c>
    </row>
    <row r="90" spans="1:4" ht="37.5" customHeight="1">
      <c r="A90" s="19" t="s">
        <v>117</v>
      </c>
      <c r="B90" s="6" t="s">
        <v>118</v>
      </c>
      <c r="C90" s="18">
        <v>0</v>
      </c>
      <c r="D90" s="18">
        <v>0</v>
      </c>
    </row>
    <row r="91" spans="1:4" ht="21.75" customHeight="1">
      <c r="A91" s="3"/>
      <c r="B91" s="16" t="s">
        <v>50</v>
      </c>
      <c r="C91" s="20">
        <f>SUM(C85:C90)</f>
        <v>0</v>
      </c>
      <c r="D91" s="17">
        <f>SUM(D85:D90)</f>
        <v>0</v>
      </c>
    </row>
    <row r="92" spans="1:4" ht="22.5" customHeight="1">
      <c r="A92" s="58"/>
      <c r="B92" s="58"/>
      <c r="C92" s="58"/>
      <c r="D92" s="58"/>
    </row>
    <row r="93" spans="1:4" ht="21.75" customHeight="1">
      <c r="A93" s="64" t="s">
        <v>119</v>
      </c>
      <c r="B93" s="64"/>
      <c r="C93" s="64"/>
      <c r="D93" s="64"/>
    </row>
    <row r="94" spans="1:4" ht="21.75" customHeight="1">
      <c r="A94" s="1" t="s">
        <v>120</v>
      </c>
      <c r="B94" s="2" t="s">
        <v>9</v>
      </c>
      <c r="C94" s="1" t="s">
        <v>54</v>
      </c>
      <c r="D94" s="10" t="s">
        <v>34</v>
      </c>
    </row>
    <row r="95" spans="1:4" ht="37.5" customHeight="1">
      <c r="A95" s="32" t="s">
        <v>121</v>
      </c>
      <c r="B95" s="6" t="s">
        <v>122</v>
      </c>
      <c r="C95" s="18">
        <v>0</v>
      </c>
      <c r="D95" s="18">
        <v>0</v>
      </c>
    </row>
    <row r="96" spans="1:4" ht="21.75" customHeight="1">
      <c r="A96" s="3"/>
      <c r="B96" s="16" t="s">
        <v>59</v>
      </c>
      <c r="C96" s="20">
        <v>0</v>
      </c>
      <c r="D96" s="17">
        <v>0</v>
      </c>
    </row>
    <row r="97" spans="1:4" ht="21.75" customHeight="1">
      <c r="A97" s="58"/>
      <c r="B97" s="58"/>
      <c r="C97" s="58"/>
      <c r="D97" s="58"/>
    </row>
    <row r="98" spans="1:4" ht="37.5" customHeight="1">
      <c r="A98" s="55" t="s">
        <v>123</v>
      </c>
      <c r="B98" s="55"/>
      <c r="C98" s="55"/>
      <c r="D98" s="55"/>
    </row>
    <row r="99" spans="1:4" ht="21.75" customHeight="1">
      <c r="A99" s="9">
        <v>4</v>
      </c>
      <c r="B99" s="2" t="s">
        <v>9</v>
      </c>
      <c r="C99" s="1" t="s">
        <v>54</v>
      </c>
      <c r="D99" s="10" t="s">
        <v>34</v>
      </c>
    </row>
    <row r="100" spans="1:4" ht="27.75" customHeight="1">
      <c r="A100" s="5" t="s">
        <v>106</v>
      </c>
      <c r="B100" s="6" t="s">
        <v>105</v>
      </c>
      <c r="C100" s="18">
        <v>0</v>
      </c>
      <c r="D100" s="18">
        <f>D91</f>
        <v>0</v>
      </c>
    </row>
    <row r="101" spans="1:4" ht="27.75" customHeight="1">
      <c r="A101" s="5" t="s">
        <v>120</v>
      </c>
      <c r="B101" s="6" t="s">
        <v>119</v>
      </c>
      <c r="C101" s="18">
        <v>0</v>
      </c>
      <c r="D101" s="18">
        <f>D96</f>
        <v>0</v>
      </c>
    </row>
    <row r="102" spans="1:4" ht="21.75" customHeight="1">
      <c r="A102" s="3"/>
      <c r="B102" s="16" t="s">
        <v>50</v>
      </c>
      <c r="C102" s="20">
        <f>SUM(C100:C101)</f>
        <v>0</v>
      </c>
      <c r="D102" s="17">
        <f>SUM(D100:D101)</f>
        <v>0</v>
      </c>
    </row>
    <row r="103" spans="1:4" ht="21.75" customHeight="1">
      <c r="A103" s="58"/>
      <c r="B103" s="58"/>
      <c r="C103" s="58"/>
      <c r="D103" s="58"/>
    </row>
    <row r="104" spans="1:4" ht="21.75" customHeight="1">
      <c r="A104" s="55" t="s">
        <v>124</v>
      </c>
      <c r="B104" s="55"/>
      <c r="C104" s="55"/>
      <c r="D104" s="55"/>
    </row>
    <row r="105" spans="1:4" ht="21.75" customHeight="1">
      <c r="A105" s="9">
        <v>5</v>
      </c>
      <c r="B105" s="2" t="s">
        <v>9</v>
      </c>
      <c r="C105" s="1" t="s">
        <v>54</v>
      </c>
      <c r="D105" s="10" t="s">
        <v>34</v>
      </c>
    </row>
    <row r="106" spans="1:4" ht="21.75" customHeight="1">
      <c r="A106" s="5" t="s">
        <v>125</v>
      </c>
      <c r="B106" s="6" t="s">
        <v>126</v>
      </c>
      <c r="C106" s="18">
        <v>0</v>
      </c>
      <c r="D106" s="18">
        <v>26.75</v>
      </c>
    </row>
    <row r="107" spans="1:4" ht="21.75" customHeight="1">
      <c r="A107" s="5" t="s">
        <v>127</v>
      </c>
      <c r="B107" s="6" t="s">
        <v>128</v>
      </c>
      <c r="C107" s="11">
        <v>0</v>
      </c>
      <c r="D107" s="18">
        <v>0</v>
      </c>
    </row>
    <row r="108" spans="1:4" ht="21.75" customHeight="1">
      <c r="A108" s="5" t="s">
        <v>129</v>
      </c>
      <c r="B108" s="6" t="s">
        <v>130</v>
      </c>
      <c r="C108" s="18">
        <v>0</v>
      </c>
      <c r="D108" s="18">
        <v>0</v>
      </c>
    </row>
    <row r="109" spans="1:4" ht="21.75" customHeight="1">
      <c r="A109" s="5" t="s">
        <v>131</v>
      </c>
      <c r="B109" s="6" t="s">
        <v>132</v>
      </c>
      <c r="C109" s="11">
        <v>0</v>
      </c>
      <c r="D109" s="18">
        <v>0</v>
      </c>
    </row>
    <row r="110" spans="1:4" ht="21.75" customHeight="1">
      <c r="A110" s="3"/>
      <c r="B110" s="16" t="s">
        <v>50</v>
      </c>
      <c r="C110" s="33">
        <f>SUM(C106:C109)</f>
        <v>0</v>
      </c>
      <c r="D110" s="17">
        <f>SUM(D106:D109)</f>
        <v>26.75</v>
      </c>
    </row>
    <row r="111" spans="1:4" ht="21.75" customHeight="1">
      <c r="A111" s="58"/>
      <c r="B111" s="58"/>
      <c r="C111" s="58"/>
      <c r="D111" s="58"/>
    </row>
    <row r="112" spans="1:4" ht="21.75" customHeight="1">
      <c r="A112" s="55" t="s">
        <v>133</v>
      </c>
      <c r="B112" s="55"/>
      <c r="C112" s="55"/>
      <c r="D112" s="55"/>
    </row>
    <row r="113" spans="1:4" ht="21.75" customHeight="1">
      <c r="A113" s="9">
        <v>6</v>
      </c>
      <c r="B113" s="2" t="s">
        <v>9</v>
      </c>
      <c r="C113" s="1" t="s">
        <v>54</v>
      </c>
      <c r="D113" s="10" t="s">
        <v>34</v>
      </c>
    </row>
    <row r="114" spans="1:4" ht="21.75" customHeight="1">
      <c r="A114" s="19" t="s">
        <v>134</v>
      </c>
      <c r="B114" s="6" t="s">
        <v>135</v>
      </c>
      <c r="C114" s="34">
        <v>0</v>
      </c>
      <c r="D114" s="18">
        <v>0</v>
      </c>
    </row>
    <row r="115" spans="1:4" ht="21.75" customHeight="1">
      <c r="A115" s="19" t="s">
        <v>136</v>
      </c>
      <c r="B115" s="6" t="s">
        <v>137</v>
      </c>
      <c r="C115" s="35">
        <v>6.0999999999999999E-2</v>
      </c>
      <c r="D115" s="18">
        <f>((D73+D35+D110)*C115)</f>
        <v>260.27999999999997</v>
      </c>
    </row>
    <row r="116" spans="1:4" ht="21.75" customHeight="1">
      <c r="A116" s="19" t="s">
        <v>138</v>
      </c>
      <c r="B116" s="6" t="s">
        <v>139</v>
      </c>
      <c r="C116" s="34">
        <f>C117+C118+C119+C120+C121</f>
        <v>0.1263</v>
      </c>
      <c r="D116" s="18">
        <f>D117+D118+D119+D120+D121</f>
        <v>434.79</v>
      </c>
    </row>
    <row r="117" spans="1:4" ht="21.75" customHeight="1">
      <c r="A117" s="19" t="s">
        <v>140</v>
      </c>
      <c r="B117" s="6" t="s">
        <v>141</v>
      </c>
      <c r="C117" s="34">
        <v>5.0000000000000001E-3</v>
      </c>
      <c r="D117" s="18">
        <f>D131*C117</f>
        <v>21.33</v>
      </c>
    </row>
    <row r="118" spans="1:4" ht="21.75" customHeight="1">
      <c r="A118" s="19" t="s">
        <v>142</v>
      </c>
      <c r="B118" s="6" t="s">
        <v>143</v>
      </c>
      <c r="C118" s="34">
        <v>2.3E-2</v>
      </c>
      <c r="D118" s="18">
        <f>D131*C118</f>
        <v>98.14</v>
      </c>
    </row>
    <row r="119" spans="1:4" ht="21.75" customHeight="1">
      <c r="A119" s="19" t="s">
        <v>144</v>
      </c>
      <c r="B119" s="6" t="s">
        <v>145</v>
      </c>
      <c r="C119" s="34">
        <v>0.05</v>
      </c>
      <c r="D119" s="18">
        <f>D131*C119</f>
        <v>213.34</v>
      </c>
    </row>
    <row r="120" spans="1:4" ht="21.75" customHeight="1">
      <c r="A120" s="19" t="s">
        <v>146</v>
      </c>
      <c r="B120" s="6" t="s">
        <v>147</v>
      </c>
      <c r="C120" s="34">
        <v>2.3900000000000001E-2</v>
      </c>
      <c r="D120" s="18">
        <f>D131*C120</f>
        <v>101.98</v>
      </c>
    </row>
    <row r="121" spans="1:4" ht="21.75" customHeight="1">
      <c r="A121" s="19" t="s">
        <v>148</v>
      </c>
      <c r="B121" s="6" t="s">
        <v>149</v>
      </c>
      <c r="C121" s="34">
        <v>2.4400000000000002E-2</v>
      </c>
      <c r="D121" s="18">
        <v>0</v>
      </c>
    </row>
    <row r="122" spans="1:4" ht="21.75" customHeight="1">
      <c r="A122" s="3"/>
      <c r="B122" s="16" t="s">
        <v>50</v>
      </c>
      <c r="C122" s="36">
        <f>C114+C115+C116</f>
        <v>0.18729999999999999</v>
      </c>
      <c r="D122" s="17">
        <f>D115+D114+D116</f>
        <v>695.07</v>
      </c>
    </row>
    <row r="123" spans="1:4" ht="21.75" customHeight="1">
      <c r="A123" s="58"/>
      <c r="B123" s="58"/>
      <c r="C123" s="58"/>
      <c r="D123" s="58"/>
    </row>
    <row r="124" spans="1:4" ht="21.75" customHeight="1">
      <c r="A124" s="55" t="s">
        <v>150</v>
      </c>
      <c r="B124" s="55"/>
      <c r="C124" s="55"/>
      <c r="D124" s="55"/>
    </row>
    <row r="125" spans="1:4" ht="27.75" customHeight="1">
      <c r="A125" s="16" t="s">
        <v>151</v>
      </c>
      <c r="B125" s="2" t="s">
        <v>152</v>
      </c>
      <c r="C125" s="1" t="s">
        <v>54</v>
      </c>
      <c r="D125" s="10" t="s">
        <v>34</v>
      </c>
    </row>
    <row r="126" spans="1:4" ht="21.75" customHeight="1">
      <c r="A126" s="4">
        <v>1</v>
      </c>
      <c r="B126" s="6" t="s">
        <v>153</v>
      </c>
      <c r="C126" s="5" t="s">
        <v>41</v>
      </c>
      <c r="D126" s="18">
        <f>D35</f>
        <v>2571.14</v>
      </c>
    </row>
    <row r="127" spans="1:4" ht="27.75" customHeight="1">
      <c r="A127" s="4">
        <v>2</v>
      </c>
      <c r="B127" s="6" t="s">
        <v>154</v>
      </c>
      <c r="C127" s="5" t="s">
        <v>41</v>
      </c>
      <c r="D127" s="18">
        <f>D73</f>
        <v>1668.99</v>
      </c>
    </row>
    <row r="128" spans="1:4" ht="21.75" customHeight="1">
      <c r="A128" s="4">
        <v>3</v>
      </c>
      <c r="B128" s="6" t="s">
        <v>155</v>
      </c>
      <c r="C128" s="5" t="s">
        <v>41</v>
      </c>
      <c r="D128" s="18">
        <f>D80</f>
        <v>0</v>
      </c>
    </row>
    <row r="129" spans="1:5" ht="27.75" customHeight="1">
      <c r="A129" s="4">
        <v>4</v>
      </c>
      <c r="B129" s="6" t="s">
        <v>156</v>
      </c>
      <c r="C129" s="5" t="s">
        <v>41</v>
      </c>
      <c r="D129" s="18">
        <f>D102</f>
        <v>0</v>
      </c>
    </row>
    <row r="130" spans="1:5" ht="21.75" customHeight="1">
      <c r="A130" s="4">
        <v>5</v>
      </c>
      <c r="B130" s="6" t="s">
        <v>157</v>
      </c>
      <c r="C130" s="5" t="s">
        <v>41</v>
      </c>
      <c r="D130" s="18">
        <f>D110</f>
        <v>26.75</v>
      </c>
    </row>
    <row r="131" spans="1:5" ht="22.5" customHeight="1">
      <c r="A131" s="3"/>
      <c r="B131" s="16" t="s">
        <v>158</v>
      </c>
      <c r="C131" s="1" t="s">
        <v>41</v>
      </c>
      <c r="D131" s="17">
        <f>SUM(D126:D130)</f>
        <v>4266.88</v>
      </c>
    </row>
    <row r="132" spans="1:5" ht="21" customHeight="1">
      <c r="A132" s="7">
        <v>6</v>
      </c>
      <c r="B132" s="8" t="s">
        <v>159</v>
      </c>
      <c r="C132" s="37" t="s">
        <v>41</v>
      </c>
      <c r="D132" s="23">
        <f>D122</f>
        <v>695.07</v>
      </c>
    </row>
    <row r="133" spans="1:5" ht="22.5" customHeight="1">
      <c r="A133" s="3"/>
      <c r="B133" s="16" t="s">
        <v>160</v>
      </c>
      <c r="C133" s="1" t="s">
        <v>41</v>
      </c>
      <c r="D133" s="17">
        <f>D132+D131</f>
        <v>4961.95</v>
      </c>
    </row>
    <row r="134" spans="1:5" ht="22.5" customHeight="1">
      <c r="A134" s="58"/>
      <c r="B134" s="58"/>
      <c r="C134" s="58"/>
      <c r="D134" s="58"/>
    </row>
    <row r="135" spans="1:5" ht="21.75" customHeight="1">
      <c r="A135" s="55" t="s">
        <v>161</v>
      </c>
      <c r="B135" s="55"/>
      <c r="C135" s="55"/>
      <c r="D135" s="55"/>
    </row>
    <row r="136" spans="1:5" ht="21.75" customHeight="1">
      <c r="A136" s="4">
        <v>1</v>
      </c>
      <c r="B136" s="6" t="s">
        <v>162</v>
      </c>
      <c r="C136" s="5" t="s">
        <v>41</v>
      </c>
      <c r="D136" s="13">
        <f>D133</f>
        <v>4961.95</v>
      </c>
    </row>
    <row r="137" spans="1:5" ht="21.75" customHeight="1">
      <c r="A137" s="4">
        <v>2</v>
      </c>
      <c r="B137" s="6" t="s">
        <v>21</v>
      </c>
      <c r="C137" s="4" t="s">
        <v>41</v>
      </c>
      <c r="D137" s="38">
        <f>C15</f>
        <v>220</v>
      </c>
    </row>
    <row r="138" spans="1:5" ht="21.75" customHeight="1">
      <c r="A138" s="4">
        <v>3</v>
      </c>
      <c r="B138" s="16" t="s">
        <v>163</v>
      </c>
      <c r="C138" s="1" t="s">
        <v>41</v>
      </c>
      <c r="D138" s="49">
        <f>D136/D137</f>
        <v>22.55</v>
      </c>
    </row>
    <row r="139" spans="1:5" ht="21.75" customHeight="1">
      <c r="A139" s="4">
        <v>4</v>
      </c>
      <c r="B139" s="45" t="s">
        <v>173</v>
      </c>
      <c r="C139" s="47" t="s">
        <v>41</v>
      </c>
      <c r="D139" s="50">
        <v>3300</v>
      </c>
    </row>
    <row r="140" spans="1:5" ht="21.75" customHeight="1">
      <c r="A140" s="46">
        <v>5</v>
      </c>
      <c r="B140" s="52" t="s">
        <v>174</v>
      </c>
      <c r="C140" s="48" t="s">
        <v>41</v>
      </c>
      <c r="D140" s="51">
        <f>SUM(D138*D139)</f>
        <v>74415</v>
      </c>
    </row>
    <row r="141" spans="1:5" ht="37.5" customHeight="1">
      <c r="A141" s="68" t="s">
        <v>172</v>
      </c>
      <c r="B141" s="68"/>
      <c r="C141" s="68"/>
      <c r="D141" s="68"/>
    </row>
    <row r="142" spans="1:5" ht="17.25" customHeight="1">
      <c r="A142" s="67"/>
      <c r="B142" s="67"/>
      <c r="C142" s="67"/>
      <c r="D142" s="67"/>
      <c r="E142" s="67"/>
    </row>
    <row r="143" spans="1:5" ht="27.75" customHeight="1">
      <c r="A143" s="54" t="s">
        <v>175</v>
      </c>
      <c r="B143" s="53"/>
      <c r="C143" s="53"/>
      <c r="D143" s="53"/>
    </row>
  </sheetData>
  <mergeCells count="53">
    <mergeCell ref="A135:D135"/>
    <mergeCell ref="A141:D141"/>
    <mergeCell ref="A98:D98"/>
    <mergeCell ref="A103:D103"/>
    <mergeCell ref="A104:D104"/>
    <mergeCell ref="A111:D111"/>
    <mergeCell ref="A112:D112"/>
    <mergeCell ref="A142:E142"/>
    <mergeCell ref="A97:D97"/>
    <mergeCell ref="A58:D58"/>
    <mergeCell ref="A59:D59"/>
    <mergeCell ref="A67:D67"/>
    <mergeCell ref="A68:D68"/>
    <mergeCell ref="A74:D74"/>
    <mergeCell ref="A75:D75"/>
    <mergeCell ref="A81:D81"/>
    <mergeCell ref="A82:D82"/>
    <mergeCell ref="A83:D83"/>
    <mergeCell ref="A92:D92"/>
    <mergeCell ref="A93:D93"/>
    <mergeCell ref="A123:D123"/>
    <mergeCell ref="A124:D124"/>
    <mergeCell ref="A134:D134"/>
    <mergeCell ref="A44:D44"/>
    <mergeCell ref="C20:D20"/>
    <mergeCell ref="C21:D21"/>
    <mergeCell ref="C22:D22"/>
    <mergeCell ref="C23:D23"/>
    <mergeCell ref="A24:D24"/>
    <mergeCell ref="A25:D25"/>
    <mergeCell ref="A26:D26"/>
    <mergeCell ref="A36:D36"/>
    <mergeCell ref="A37:D37"/>
    <mergeCell ref="A38:D38"/>
    <mergeCell ref="A43:D43"/>
    <mergeCell ref="C19:D19"/>
    <mergeCell ref="B8:D8"/>
    <mergeCell ref="A9:D9"/>
    <mergeCell ref="A10:D10"/>
    <mergeCell ref="C11:D11"/>
    <mergeCell ref="C12:D12"/>
    <mergeCell ref="C13:D13"/>
    <mergeCell ref="C14:D14"/>
    <mergeCell ref="C15:D15"/>
    <mergeCell ref="A16:D16"/>
    <mergeCell ref="A17:D17"/>
    <mergeCell ref="C18:D18"/>
    <mergeCell ref="A6:D6"/>
    <mergeCell ref="A1:D1"/>
    <mergeCell ref="A2:D2"/>
    <mergeCell ref="C3:D3"/>
    <mergeCell ref="C4:D4"/>
    <mergeCell ref="A5:D5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D1"/>
    </sheetView>
  </sheetViews>
  <sheetFormatPr defaultRowHeight="15"/>
  <cols>
    <col min="1" max="1" width="43.5703125" customWidth="1"/>
    <col min="2" max="2" width="28.42578125" customWidth="1"/>
    <col min="3" max="4" width="22.7109375" customWidth="1"/>
    <col min="5" max="5" width="9.140625" customWidth="1"/>
  </cols>
  <sheetData>
    <row r="1" spans="1:4" ht="15.75">
      <c r="A1" s="69" t="s">
        <v>164</v>
      </c>
      <c r="B1" s="69"/>
      <c r="C1" s="69"/>
      <c r="D1" s="69"/>
    </row>
    <row r="2" spans="1:4" ht="15.75">
      <c r="A2" s="39" t="s">
        <v>9</v>
      </c>
      <c r="B2" s="40" t="s">
        <v>165</v>
      </c>
      <c r="C2" s="40" t="s">
        <v>166</v>
      </c>
      <c r="D2" s="40" t="s">
        <v>167</v>
      </c>
    </row>
    <row r="3" spans="1:4" ht="15.75">
      <c r="A3" s="41" t="s">
        <v>168</v>
      </c>
      <c r="B3" s="42">
        <v>3</v>
      </c>
      <c r="C3" s="43">
        <v>64.5</v>
      </c>
      <c r="D3" s="43">
        <f>B3*C3</f>
        <v>193.5</v>
      </c>
    </row>
    <row r="4" spans="1:4" ht="15.75">
      <c r="A4" s="41" t="s">
        <v>169</v>
      </c>
      <c r="B4" s="42">
        <v>3</v>
      </c>
      <c r="C4" s="43">
        <v>42.5</v>
      </c>
      <c r="D4" s="43">
        <f>B4*C4</f>
        <v>127.5</v>
      </c>
    </row>
    <row r="5" spans="1:4" ht="15.75">
      <c r="A5" s="41" t="s">
        <v>132</v>
      </c>
      <c r="B5" s="44" t="s">
        <v>41</v>
      </c>
      <c r="C5" s="13">
        <v>0</v>
      </c>
      <c r="D5" s="13">
        <v>0</v>
      </c>
    </row>
    <row r="6" spans="1:4" ht="15.75">
      <c r="A6" s="70" t="s">
        <v>170</v>
      </c>
      <c r="B6" s="70"/>
      <c r="C6" s="70"/>
      <c r="D6" s="17">
        <f>SUM(D3:D5)</f>
        <v>321</v>
      </c>
    </row>
    <row r="7" spans="1:4" ht="15.75">
      <c r="A7" s="70" t="s">
        <v>171</v>
      </c>
      <c r="B7" s="70"/>
      <c r="C7" s="70"/>
      <c r="D7" s="17">
        <f>D6/12</f>
        <v>26.75</v>
      </c>
    </row>
  </sheetData>
  <mergeCells count="3">
    <mergeCell ref="A1:D1"/>
    <mergeCell ref="A6:C6"/>
    <mergeCell ref="A7:C7"/>
  </mergeCells>
  <pageMargins left="0.511811023622047" right="0.511811023622047" top="0.7874015748031491" bottom="0.7874015748031491" header="0.31535433070866109" footer="0.3153543307086610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VIGILÂNCIA</vt:lpstr>
      <vt:lpstr>DETALHAMENTO_CUSTOS_UNIFORMES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Lairton Dorneles</dc:creator>
  <cp:lastModifiedBy>licitacao</cp:lastModifiedBy>
  <cp:revision>3</cp:revision>
  <cp:lastPrinted>2024-10-25T15:25:29Z</cp:lastPrinted>
  <dcterms:created xsi:type="dcterms:W3CDTF">2024-09-04T08:22:54Z</dcterms:created>
  <dcterms:modified xsi:type="dcterms:W3CDTF">2024-12-19T12:10:55Z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reated">
    <vt:filetime>2024-01-23T00:00:00Z</vt:filetime>
  </property>
  <property fmtid="{D5CDD505-2E9C-101B-9397-08002B2CF9AE}" pid="4" name="Creator">
    <vt:lpwstr>Microsoft® Word para Microsoft 365</vt:lpwstr>
  </property>
  <property fmtid="{D5CDD505-2E9C-101B-9397-08002B2CF9AE}" pid="5" name="LastSaved">
    <vt:filetime>2024-08-14T00:00:00Z</vt:filetime>
  </property>
  <property fmtid="{D5CDD505-2E9C-101B-9397-08002B2CF9AE}" pid="6" name="Producer">
    <vt:lpwstr>Microsoft® Word para Microsoft 365</vt:lpwstr>
  </property>
</Properties>
</file>