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amantha.giesch\Desktop\LICITAÇÕES\concorrências\Concorrências 2026\Concorrência 10.2026\"/>
    </mc:Choice>
  </mc:AlternateContent>
  <bookViews>
    <workbookView xWindow="28680" yWindow="-120" windowWidth="29040" windowHeight="15720"/>
  </bookViews>
  <sheets>
    <sheet name="Sintético c MO MA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6" i="1" l="1"/>
  <c r="L36" i="1"/>
  <c r="M36" i="1"/>
  <c r="K35" i="1"/>
  <c r="J35" i="1"/>
  <c r="M35" i="1" s="1"/>
  <c r="N34" i="1"/>
  <c r="K33" i="1"/>
  <c r="J33" i="1"/>
  <c r="M33" i="1" s="1"/>
  <c r="K32" i="1"/>
  <c r="J32" i="1"/>
  <c r="M32" i="1" s="1"/>
  <c r="K31" i="1"/>
  <c r="J31" i="1"/>
  <c r="M31" i="1" s="1"/>
  <c r="M30" i="1"/>
  <c r="N30" i="1" s="1"/>
  <c r="K30" i="1"/>
  <c r="J30" i="1"/>
  <c r="K29" i="1"/>
  <c r="J29" i="1"/>
  <c r="M29" i="1" s="1"/>
  <c r="M28" i="1"/>
  <c r="N28" i="1" s="1"/>
  <c r="K28" i="1"/>
  <c r="J28" i="1"/>
  <c r="N27" i="1"/>
  <c r="K26" i="1"/>
  <c r="J26" i="1"/>
  <c r="M26" i="1" s="1"/>
  <c r="M25" i="1"/>
  <c r="N25" i="1" s="1"/>
  <c r="L25" i="1"/>
  <c r="K25" i="1"/>
  <c r="J25" i="1"/>
  <c r="M24" i="1"/>
  <c r="L24" i="1" s="1"/>
  <c r="K24" i="1"/>
  <c r="J24" i="1"/>
  <c r="N23" i="1"/>
  <c r="M22" i="1"/>
  <c r="N22" i="1" s="1"/>
  <c r="K22" i="1"/>
  <c r="L22" i="1" s="1"/>
  <c r="J22" i="1"/>
  <c r="M21" i="1"/>
  <c r="N21" i="1" s="1"/>
  <c r="L21" i="1"/>
  <c r="K21" i="1"/>
  <c r="J21" i="1"/>
  <c r="K20" i="1"/>
  <c r="J20" i="1"/>
  <c r="M20" i="1" s="1"/>
  <c r="N19" i="1"/>
  <c r="M18" i="1"/>
  <c r="N18" i="1" s="1"/>
  <c r="K18" i="1"/>
  <c r="L18" i="1" s="1"/>
  <c r="J18" i="1"/>
  <c r="K17" i="1"/>
  <c r="J17" i="1"/>
  <c r="M17" i="1" s="1"/>
  <c r="M16" i="1"/>
  <c r="L16" i="1" s="1"/>
  <c r="K16" i="1"/>
  <c r="J16" i="1"/>
  <c r="N15" i="1"/>
  <c r="K14" i="1"/>
  <c r="J14" i="1"/>
  <c r="M14" i="1" s="1"/>
  <c r="M13" i="1"/>
  <c r="N13" i="1" s="1"/>
  <c r="L13" i="1"/>
  <c r="K13" i="1"/>
  <c r="J13" i="1"/>
  <c r="K12" i="1"/>
  <c r="J12" i="1"/>
  <c r="M12" i="1" s="1"/>
  <c r="K11" i="1"/>
  <c r="J11" i="1"/>
  <c r="M11" i="1" s="1"/>
  <c r="M10" i="1"/>
  <c r="N10" i="1" s="1"/>
  <c r="K10" i="1"/>
  <c r="L10" i="1" s="1"/>
  <c r="J10" i="1"/>
  <c r="N9" i="1"/>
  <c r="K8" i="1"/>
  <c r="J8" i="1"/>
  <c r="M8" i="1" s="1"/>
  <c r="K7" i="1"/>
  <c r="J7" i="1"/>
  <c r="M7" i="1" s="1"/>
  <c r="N6" i="1"/>
  <c r="N31" i="1" l="1"/>
  <c r="L31" i="1"/>
  <c r="N26" i="1"/>
  <c r="L26" i="1"/>
  <c r="N17" i="1"/>
  <c r="L17" i="1"/>
  <c r="L32" i="1"/>
  <c r="N32" i="1"/>
  <c r="L12" i="1"/>
  <c r="N12" i="1"/>
  <c r="N33" i="1"/>
  <c r="L33" i="1"/>
  <c r="L7" i="1"/>
  <c r="N7" i="1"/>
  <c r="N8" i="1"/>
  <c r="L8" i="1"/>
  <c r="N29" i="1"/>
  <c r="L29" i="1"/>
  <c r="N35" i="1"/>
  <c r="L35" i="1"/>
  <c r="N11" i="1"/>
  <c r="L11" i="1"/>
  <c r="N14" i="1"/>
  <c r="L14" i="1"/>
  <c r="N20" i="1"/>
  <c r="L20" i="1"/>
  <c r="L30" i="1"/>
  <c r="N16" i="1"/>
  <c r="N24" i="1"/>
  <c r="L28" i="1"/>
</calcChain>
</file>

<file path=xl/sharedStrings.xml><?xml version="1.0" encoding="utf-8"?>
<sst xmlns="http://schemas.openxmlformats.org/spreadsheetml/2006/main" count="159" uniqueCount="114">
  <si>
    <t>Obra</t>
  </si>
  <si>
    <t>Bancos</t>
  </si>
  <si>
    <t>B.D.I.</t>
  </si>
  <si>
    <t>Encargos Sociais</t>
  </si>
  <si>
    <t xml:space="preserve">ESTACIONAMENTO CENTRO DE ESPECIALIDADES </t>
  </si>
  <si>
    <t xml:space="preserve">SINAPI - 04/2026 - Rio Grande do Sul
SBC - 05/2026 - Rio Grande do Sul
SICRO3 - 01/2026 - Rio Grande do Sul
</t>
  </si>
  <si>
    <t>23,03%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</si>
  <si>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</si>
  <si>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</si>
  <si>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</si>
  <si>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</si>
  <si>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</si>
  <si>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</si>
  <si>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</si>
  <si>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</si>
  <si>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</si>
  <si>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</si>
  <si>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</si>
  <si>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</si>
  <si>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</si>
  <si>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</si>
  <si>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</si>
  <si>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REMOÇÕES</t>
  </si>
  <si>
    <t xml:space="preserve"> 1.1 </t>
  </si>
  <si>
    <t xml:space="preserve"> 97635 </t>
  </si>
  <si>
    <t>SINAPI</t>
  </si>
  <si>
    <t>REMOÇÃO DE PISO DE BLOCO INTERTRAVADO OU DE PEDRA PORTUGUESA, DE FORMA MANUAL, SEM REAPROVEITAMENTO. AF_09/2023</t>
  </si>
  <si>
    <t>m²</t>
  </si>
  <si>
    <t xml:space="preserve"> 1.2 </t>
  </si>
  <si>
    <t xml:space="preserve"> 00000082 </t>
  </si>
  <si>
    <t>Próprio</t>
  </si>
  <si>
    <t>CAÇAMBA DE ENTULHO PARA CALIÇA</t>
  </si>
  <si>
    <t>UNID</t>
  </si>
  <si>
    <t xml:space="preserve"> 2 </t>
  </si>
  <si>
    <t>PAVIMENTAÇÃO</t>
  </si>
  <si>
    <t xml:space="preserve"> 2.1 </t>
  </si>
  <si>
    <t xml:space="preserve"> 100324 </t>
  </si>
  <si>
    <t>LASTRO COM MATERIAL GRANULAR (PEDRA BRITADA N.1 E PEDRA BRITADA N.2), APLICADO EM PISOS OU LAJES SOBRE SOLO, ESPESSURA DE *10 CM*. AF_01/2024</t>
  </si>
  <si>
    <t>m³</t>
  </si>
  <si>
    <t xml:space="preserve"> 2.2 </t>
  </si>
  <si>
    <t xml:space="preserve"> 92404 </t>
  </si>
  <si>
    <t>EXECUÇÃO DE PAVIMENTO EM PISO INTERTRAVADO, COM BLOCO 16 FACES DE 22 X 11 CM, ESPESSURA 8 CM. AF_10/2022</t>
  </si>
  <si>
    <t xml:space="preserve"> 2.3 </t>
  </si>
  <si>
    <t xml:space="preserve"> 103913 </t>
  </si>
  <si>
    <t>EXECUÇÃO DE PISO INDUSTRIAL DE CONCRETO ARMADO, FCK = 20 MPA, ESPESSURA DE 12,0 CM. AF_04/2022</t>
  </si>
  <si>
    <t xml:space="preserve"> 2.4 </t>
  </si>
  <si>
    <t xml:space="preserve"> 94275 </t>
  </si>
  <si>
    <t>ASSENTAMENTO DE GUIA (MEIO-FIO) EM TRECHO RETO, CONFECCIONADA EM CONCRETO PRÉ-FABRICADO, DIMENSÕES 100X15X13X20 CM (COMPRIMENTO X BASE INFERIOR X BASE SUPERIOR X ALTURA). AF_01/2024</t>
  </si>
  <si>
    <t>M</t>
  </si>
  <si>
    <t xml:space="preserve"> 2.5 </t>
  </si>
  <si>
    <t xml:space="preserve"> 100323 </t>
  </si>
  <si>
    <t>LASTRO COM MATERIAL GRANULAR (AREIA MÉDIA), APLICADO EM PISOS OU LAJES SOBRE SOLO, ESPESSURA DE *10 CM*. AF_01/2024</t>
  </si>
  <si>
    <t xml:space="preserve"> 3 </t>
  </si>
  <si>
    <t>CANTEIROS</t>
  </si>
  <si>
    <t xml:space="preserve"> 3.1 </t>
  </si>
  <si>
    <t xml:space="preserve"> 00000043 </t>
  </si>
  <si>
    <t>Mureta pedra grês</t>
  </si>
  <si>
    <t xml:space="preserve"> 3.2 </t>
  </si>
  <si>
    <t xml:space="preserve"> 87896 </t>
  </si>
  <si>
    <t>CHAPISCO APLICADO EM ALVENARIA (SEM PRESENÇA DE VÃOS) E ESTRUTURAS DE CONCRETO DE FACHADA, COM EQUIPAMENTO DE PROJEÇÃO. ARGAMASSA TRAÇO 1:3 COM PREPARO MANUAL. AF_10/2022</t>
  </si>
  <si>
    <t xml:space="preserve"> 3.3 </t>
  </si>
  <si>
    <t xml:space="preserve"> 93358 </t>
  </si>
  <si>
    <t>ESCAVAÇÃO MANUAL DE VALA. AF_09/2024</t>
  </si>
  <si>
    <t xml:space="preserve"> 4 </t>
  </si>
  <si>
    <t>INSTALAÇÕES ELÉTRICAS</t>
  </si>
  <si>
    <t xml:space="preserve"> 4.1 </t>
  </si>
  <si>
    <t xml:space="preserve"> 95727 </t>
  </si>
  <si>
    <t>ELETRODUTO RÍGIDO SOLDÁVEL, PVC, DN 25 MM (3/4"), APARENTE - FORNECIMENTO E INSTALAÇÃO. AF_01/2026</t>
  </si>
  <si>
    <t xml:space="preserve"> 4.2 </t>
  </si>
  <si>
    <t xml:space="preserve"> 91927 </t>
  </si>
  <si>
    <t>CABO DE COBRE FLEXÍVEL ISOLADO, 2,5 MM², ANTI-CHAMA 0,6/1,0 KV, PARA CIRCUITOS TERMINAIS - FORNECIMENTO E INSTALAÇÃO. AF_03/2023</t>
  </si>
  <si>
    <t xml:space="preserve"> 4.3 </t>
  </si>
  <si>
    <t xml:space="preserve"> 105921 </t>
  </si>
  <si>
    <t>LUMINÁRIA REFLETOR LED PARA ILUMINAÇÃO PÚBLICA, 200 W - FORNECIMENTO E INSTALAÇÃO. AF_02/2025</t>
  </si>
  <si>
    <t>UN</t>
  </si>
  <si>
    <t xml:space="preserve"> 5 </t>
  </si>
  <si>
    <t>GUARDA-CORPO</t>
  </si>
  <si>
    <t xml:space="preserve"> 5.1 </t>
  </si>
  <si>
    <t xml:space="preserve"> 99852 </t>
  </si>
  <si>
    <t>GUARDA-CORPO DE AÇO GALVANIZADO DE 1,10M, DUPLO CORRIMÃO, MONTANTES TUBULARES DE 30X30 MM ESPAÇADOS DE 1,20M, TRAVESSA SUPERIOR DE 1.1/2", GRADIL EM TUBOS HORIZONTAIS DE 25X25MM E VERTICAIS DE 20X20MM, FIXADO COM ADESIVO ESTRUTURAL EPOXI. AF_10/2025</t>
  </si>
  <si>
    <t xml:space="preserve"> 5.2 </t>
  </si>
  <si>
    <t xml:space="preserve"> 100743 </t>
  </si>
  <si>
    <t>PINTURA COM TINTA ALQUÍDICA DE ACABAMENTO (ESMALTE SINTÉTICO BRILHANTE) PULVERIZADA SOBRE PERFIL METÁLICO EXECUTADO EM FÁBRICA (POR DEMÃO). AF_01/2020_PE</t>
  </si>
  <si>
    <t xml:space="preserve"> 5.3 </t>
  </si>
  <si>
    <t xml:space="preserve"> 100726 </t>
  </si>
  <si>
    <t>PINTURA COM TINTA ALQUÍDICA DE FUNDO E ACABAMENTO (ESMALTE SINTÉTICO GRAFITE) APLICADA A ROLO OU PINCEL SOBRE SUPERFÍCIES METÁLICAS (EXCETO PERFIL) EXECUTADO EM OBRA (POR DEMÃO). AF_01/2020</t>
  </si>
  <si>
    <t xml:space="preserve"> 6 </t>
  </si>
  <si>
    <t>DRENAGEM</t>
  </si>
  <si>
    <t xml:space="preserve"> 6.1 </t>
  </si>
  <si>
    <t xml:space="preserve"> 95565 </t>
  </si>
  <si>
    <t>TUBO DE CONCRETO PARA REDES COLETORAS DE ÁGUAS PLUVIAIS, DIÂMETRO DE 300MM, JUNTA RÍGIDA, INSTALADO EM LOCAL COM BAIXO NÍVEL DE INTERFERÊNCIAS - FORNECIMENTO E ASSENTAMENTO. AF_03/2024</t>
  </si>
  <si>
    <t xml:space="preserve"> 6.2 </t>
  </si>
  <si>
    <t xml:space="preserve"> 99255 </t>
  </si>
  <si>
    <t>CAIXA ENTERRADA HIDRÁULICA RETANGULAR EM ALVENARIA COM TIJOLOS CERÂMICOS MACIÇOS, DIMENSÕES INTERNAS: 0,8X0,8X0,6 M PARA REDE DE DRENAGEM. AF_12/2020</t>
  </si>
  <si>
    <t xml:space="preserve"> 6.3 </t>
  </si>
  <si>
    <t xml:space="preserve"> 106011 </t>
  </si>
  <si>
    <t>EXECUÇÃO DE CANALETA DE CONCRETO MOLDADO IN LOCO, COM GRELHA DE CONCRETO; ESPESSURA DE 0,15 M, GEOMETRIA RETANGULAR, COM DIMENSÕES INTERNAS: L=0,4 M; H=*0,3*M. AF_05/2025</t>
  </si>
  <si>
    <t xml:space="preserve"> 6.4 </t>
  </si>
  <si>
    <t xml:space="preserve"> 101798 </t>
  </si>
  <si>
    <t>TAMPA PARA CAIXA TIPO R1, EM FERRO FUNDIDO, DIMENSÕES INTERNAS: 0,40 X 0,60 M - FORNECIMENTO E INSTALAÇÃO. AF_12/2020</t>
  </si>
  <si>
    <t xml:space="preserve"> 6.5 </t>
  </si>
  <si>
    <t xml:space="preserve"> 6.6 </t>
  </si>
  <si>
    <t xml:space="preserve"> 104737 </t>
  </si>
  <si>
    <t>REATERRO MANUAL DE VALAS, COM PLACA VIBRATÓRIA. AF_08/2023</t>
  </si>
  <si>
    <t xml:space="preserve"> 7 </t>
  </si>
  <si>
    <t>PAISAGISMO</t>
  </si>
  <si>
    <t xml:space="preserve"> 7.1 </t>
  </si>
  <si>
    <t xml:space="preserve"> 103946 </t>
  </si>
  <si>
    <t>PLANTIO DE GRAMA ESMERALDA OU SÃO CARLOS OU CURITIBANA, EM PLACAS. AF_07/2024</t>
  </si>
  <si>
    <t>Totais -&gt;</t>
  </si>
  <si>
    <t>Total sem BDI</t>
  </si>
  <si>
    <t>Total do BDI</t>
  </si>
  <si>
    <t>Total Geral</t>
  </si>
  <si>
    <t>Preencher apenas as células destacadas em amarelo, conforme a proposta apresentada pela empresa.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</si>
</sst>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rgb="FFDFF0D8"/>
      </patternFill>
    </fill>
    <fill>
      <patternFill patternType="solid">
        <fgColor theme="7" tint="0.79998168889431442"/>
        <bgColor rgb="FFDEE2E6"/>
      </patternFill>
    </fill>
  </fills>
  <borders count="1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Protection="1">
      <protection locked="0"/>
    </xf>
    <xf numFmtId="0" fontId="6" fillId="7" borderId="4" xfId="0" applyFont="1" applyFill="1" applyBorder="1" applyAlignment="1" applyProtection="1">
      <alignment horizontal="left" vertical="top" wrapText="1"/>
      <protection locked="0"/>
    </xf>
    <xf numFmtId="0" fontId="7" fillId="8" borderId="5" xfId="0" applyFont="1" applyFill="1" applyBorder="1" applyAlignment="1" applyProtection="1">
      <alignment horizontal="right" vertical="top" wrapText="1"/>
      <protection locked="0"/>
    </xf>
    <xf numFmtId="4" fontId="13" fillId="22" borderId="11" xfId="0" applyNumberFormat="1" applyFont="1" applyFill="1" applyBorder="1" applyAlignment="1" applyProtection="1">
      <alignment horizontal="right" vertical="top" wrapText="1"/>
      <protection locked="0"/>
    </xf>
    <xf numFmtId="0" fontId="17" fillId="18" borderId="0" xfId="0" applyFont="1" applyFill="1" applyAlignment="1" applyProtection="1">
      <alignment horizontal="right" vertical="top" wrapText="1"/>
      <protection locked="0"/>
    </xf>
    <xf numFmtId="0" fontId="20" fillId="21" borderId="0" xfId="0" applyFont="1" applyFill="1" applyAlignment="1" applyProtection="1">
      <alignment horizontal="center" vertical="top" wrapText="1"/>
      <protection locked="0"/>
    </xf>
    <xf numFmtId="0" fontId="19" fillId="20" borderId="0" xfId="0" applyFont="1" applyFill="1" applyAlignment="1" applyProtection="1">
      <alignment horizontal="left" vertical="top" wrapText="1"/>
      <protection locked="0"/>
    </xf>
    <xf numFmtId="0" fontId="16" fillId="17" borderId="0" xfId="0" applyFont="1" applyFill="1" applyAlignment="1" applyProtection="1">
      <alignment horizontal="center" vertical="top" wrapText="1"/>
      <protection locked="0"/>
    </xf>
    <xf numFmtId="0" fontId="1" fillId="2" borderId="0" xfId="0" applyFont="1" applyFill="1" applyAlignment="1" applyProtection="1">
      <alignment horizontal="left" vertical="top" wrapText="1"/>
    </xf>
    <xf numFmtId="0" fontId="15" fillId="16" borderId="0" xfId="0" applyFont="1" applyFill="1" applyAlignment="1" applyProtection="1">
      <alignment horizontal="left" vertical="top" wrapText="1"/>
    </xf>
    <xf numFmtId="0" fontId="5" fillId="6" borderId="3" xfId="0" applyFont="1" applyFill="1" applyBorder="1" applyAlignment="1" applyProtection="1">
      <alignment horizontal="right" vertical="top" wrapText="1"/>
    </xf>
    <xf numFmtId="0" fontId="6" fillId="7" borderId="4" xfId="0" applyFont="1" applyFill="1" applyBorder="1" applyAlignment="1" applyProtection="1">
      <alignment horizontal="left" vertical="top" wrapText="1"/>
    </xf>
    <xf numFmtId="0" fontId="7" fillId="8" borderId="5" xfId="0" applyFont="1" applyFill="1" applyBorder="1" applyAlignment="1" applyProtection="1">
      <alignment horizontal="right" vertical="top" wrapText="1"/>
    </xf>
    <xf numFmtId="4" fontId="8" fillId="9" borderId="6" xfId="0" applyNumberFormat="1" applyFont="1" applyFill="1" applyBorder="1" applyAlignment="1" applyProtection="1">
      <alignment horizontal="right" vertical="top" wrapText="1"/>
    </xf>
    <xf numFmtId="164" fontId="9" fillId="10" borderId="7" xfId="0" applyNumberFormat="1" applyFont="1" applyFill="1" applyBorder="1" applyAlignment="1" applyProtection="1">
      <alignment horizontal="right" vertical="top" wrapText="1"/>
    </xf>
    <xf numFmtId="0" fontId="10" fillId="11" borderId="8" xfId="0" applyFont="1" applyFill="1" applyBorder="1" applyAlignment="1" applyProtection="1">
      <alignment horizontal="left" vertical="top" wrapText="1"/>
    </xf>
    <xf numFmtId="0" fontId="12" fillId="13" borderId="10" xfId="0" applyFont="1" applyFill="1" applyBorder="1" applyAlignment="1" applyProtection="1">
      <alignment horizontal="right" vertical="top" wrapText="1"/>
    </xf>
    <xf numFmtId="0" fontId="11" fillId="12" borderId="9" xfId="0" applyFont="1" applyFill="1" applyBorder="1" applyAlignment="1" applyProtection="1">
      <alignment horizontal="center" vertical="top" wrapText="1"/>
    </xf>
    <xf numFmtId="4" fontId="13" fillId="14" borderId="11" xfId="0" applyNumberFormat="1" applyFont="1" applyFill="1" applyBorder="1" applyAlignment="1" applyProtection="1">
      <alignment horizontal="right" vertical="top" wrapText="1"/>
    </xf>
    <xf numFmtId="164" fontId="14" fillId="15" borderId="12" xfId="0" applyNumberFormat="1" applyFont="1" applyFill="1" applyBorder="1" applyAlignment="1" applyProtection="1">
      <alignment horizontal="right" vertical="top" wrapText="1"/>
    </xf>
    <xf numFmtId="0" fontId="17" fillId="18" borderId="0" xfId="0" applyFont="1" applyFill="1" applyAlignment="1" applyProtection="1">
      <alignment horizontal="right" vertical="top" wrapText="1"/>
    </xf>
    <xf numFmtId="4" fontId="17" fillId="18" borderId="0" xfId="0" applyNumberFormat="1" applyFont="1" applyFill="1" applyAlignment="1" applyProtection="1">
      <alignment horizontal="right" vertical="top" wrapText="1"/>
    </xf>
    <xf numFmtId="0" fontId="20" fillId="21" borderId="0" xfId="0" applyFont="1" applyFill="1" applyAlignment="1" applyProtection="1">
      <alignment horizontal="center" vertical="top" wrapText="1"/>
    </xf>
    <xf numFmtId="0" fontId="17" fillId="18" borderId="0" xfId="0" applyFont="1" applyFill="1" applyAlignment="1" applyProtection="1">
      <alignment horizontal="right" vertical="top" wrapText="1"/>
      <protection locked="0"/>
    </xf>
    <xf numFmtId="0" fontId="15" fillId="16" borderId="0" xfId="0" applyFont="1" applyFill="1" applyAlignment="1" applyProtection="1">
      <alignment horizontal="left" vertical="top" wrapText="1"/>
    </xf>
    <xf numFmtId="0" fontId="17" fillId="18" borderId="0" xfId="0" applyFont="1" applyFill="1" applyAlignment="1" applyProtection="1">
      <alignment horizontal="right" vertical="top" wrapText="1"/>
    </xf>
    <xf numFmtId="4" fontId="18" fillId="19" borderId="0" xfId="0" applyNumberFormat="1" applyFont="1" applyFill="1" applyAlignment="1" applyProtection="1">
      <alignment horizontal="right" vertical="top" wrapText="1"/>
    </xf>
    <xf numFmtId="0" fontId="20" fillId="21" borderId="0" xfId="0" applyFont="1" applyFill="1" applyAlignment="1" applyProtection="1">
      <alignment horizontal="center" vertical="top" wrapText="1"/>
      <protection locked="0"/>
    </xf>
    <xf numFmtId="0" fontId="0" fillId="0" borderId="0" xfId="0" applyProtection="1">
      <protection locked="0"/>
    </xf>
    <xf numFmtId="4" fontId="10" fillId="23" borderId="13" xfId="0" applyNumberFormat="1" applyFont="1" applyFill="1" applyBorder="1" applyAlignment="1" applyProtection="1">
      <alignment horizontal="center" vertical="top" wrapText="1"/>
      <protection locked="0"/>
    </xf>
    <xf numFmtId="4" fontId="10" fillId="23" borderId="14" xfId="0" applyNumberFormat="1" applyFont="1" applyFill="1" applyBorder="1" applyAlignment="1" applyProtection="1">
      <alignment horizontal="center" vertical="top" wrapText="1"/>
      <protection locked="0"/>
    </xf>
    <xf numFmtId="4" fontId="10" fillId="23" borderId="15" xfId="0" applyNumberFormat="1" applyFont="1" applyFill="1" applyBorder="1" applyAlignment="1" applyProtection="1">
      <alignment horizontal="center" vertical="top" wrapText="1"/>
      <protection locked="0"/>
    </xf>
    <xf numFmtId="0" fontId="2" fillId="3" borderId="0" xfId="0" applyFont="1" applyFill="1" applyAlignment="1" applyProtection="1">
      <alignment horizontal="center" wrapText="1"/>
    </xf>
    <xf numFmtId="0" fontId="0" fillId="0" borderId="0" xfId="0" applyProtection="1"/>
    <xf numFmtId="0" fontId="3" fillId="4" borderId="1" xfId="0" applyFont="1" applyFill="1" applyBorder="1" applyAlignment="1" applyProtection="1">
      <alignment horizontal="left" vertical="top" wrapText="1"/>
    </xf>
    <xf numFmtId="0" fontId="5" fillId="6" borderId="3" xfId="0" applyFont="1" applyFill="1" applyBorder="1" applyAlignment="1" applyProtection="1">
      <alignment horizontal="right" vertical="top" wrapText="1"/>
    </xf>
    <xf numFmtId="0" fontId="4" fillId="5" borderId="2" xfId="0" applyFont="1" applyFill="1" applyBorder="1" applyAlignment="1" applyProtection="1">
      <alignment horizontal="center" vertical="top" wrapText="1"/>
    </xf>
    <xf numFmtId="0" fontId="1" fillId="2" borderId="0" xfId="0" applyFont="1" applyFill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19250" cy="1905000"/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abSelected="1" showWhiteSpace="0" workbookViewId="0">
      <selection activeCell="G31" sqref="G31"/>
    </sheetView>
  </sheetViews>
  <sheetFormatPr defaultRowHeight="14.25" x14ac:dyDescent="0.2"/>
  <cols>
    <col min="1" max="3" width="10" style="1" bestFit="1" customWidth="1"/>
    <col min="4" max="4" width="60" style="1" bestFit="1" customWidth="1"/>
    <col min="5" max="5" width="5" style="1" bestFit="1" customWidth="1"/>
    <col min="6" max="10" width="10" style="1" bestFit="1" customWidth="1"/>
    <col min="11" max="11" width="8" style="1" bestFit="1" customWidth="1"/>
    <col min="12" max="14" width="10" style="1" bestFit="1" customWidth="1"/>
    <col min="15" max="16384" width="9" style="1"/>
  </cols>
  <sheetData>
    <row r="1" spans="1:14" ht="15" x14ac:dyDescent="0.2">
      <c r="A1" s="9"/>
      <c r="B1" s="9"/>
      <c r="C1" s="9"/>
      <c r="D1" s="9" t="s">
        <v>0</v>
      </c>
      <c r="E1" s="38" t="s">
        <v>1</v>
      </c>
      <c r="F1" s="38"/>
      <c r="G1" s="38"/>
      <c r="H1" s="38" t="s">
        <v>2</v>
      </c>
      <c r="I1" s="38"/>
      <c r="J1" s="38"/>
      <c r="K1" s="38" t="s">
        <v>3</v>
      </c>
      <c r="L1" s="38"/>
      <c r="M1" s="38"/>
      <c r="N1" s="38"/>
    </row>
    <row r="2" spans="1:14" ht="80.099999999999994" customHeight="1" x14ac:dyDescent="0.2">
      <c r="A2" s="10"/>
      <c r="B2" s="10"/>
      <c r="C2" s="10"/>
      <c r="D2" s="10" t="s">
        <v>4</v>
      </c>
      <c r="E2" s="25" t="s">
        <v>5</v>
      </c>
      <c r="F2" s="25"/>
      <c r="G2" s="25"/>
      <c r="H2" s="25" t="s">
        <v>6</v>
      </c>
      <c r="I2" s="25"/>
      <c r="J2" s="25"/>
      <c r="K2" s="25" t="s">
        <v>7</v>
      </c>
      <c r="L2" s="25"/>
      <c r="M2" s="25"/>
      <c r="N2" s="25"/>
    </row>
    <row r="3" spans="1:14" ht="15" x14ac:dyDescent="0.25">
      <c r="A3" s="33" t="s">
        <v>8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14" ht="15" customHeight="1" x14ac:dyDescent="0.2">
      <c r="A4" s="35" t="s">
        <v>9</v>
      </c>
      <c r="B4" s="36" t="s">
        <v>10</v>
      </c>
      <c r="C4" s="35" t="s">
        <v>11</v>
      </c>
      <c r="D4" s="35" t="s">
        <v>12</v>
      </c>
      <c r="E4" s="37" t="s">
        <v>13</v>
      </c>
      <c r="F4" s="36" t="s">
        <v>14</v>
      </c>
      <c r="G4" s="36" t="s">
        <v>15</v>
      </c>
      <c r="H4" s="37" t="s">
        <v>16</v>
      </c>
      <c r="I4" s="35"/>
      <c r="J4" s="35"/>
      <c r="K4" s="37" t="s">
        <v>17</v>
      </c>
      <c r="L4" s="35"/>
      <c r="M4" s="35"/>
      <c r="N4" s="36" t="s">
        <v>18</v>
      </c>
    </row>
    <row r="5" spans="1:14" ht="15" customHeight="1" x14ac:dyDescent="0.2">
      <c r="A5" s="36"/>
      <c r="B5" s="36"/>
      <c r="C5" s="36"/>
      <c r="D5" s="36"/>
      <c r="E5" s="36"/>
      <c r="F5" s="36"/>
      <c r="G5" s="36"/>
      <c r="H5" s="11" t="s">
        <v>19</v>
      </c>
      <c r="I5" s="11" t="s">
        <v>20</v>
      </c>
      <c r="J5" s="11" t="s">
        <v>17</v>
      </c>
      <c r="K5" s="11" t="s">
        <v>19</v>
      </c>
      <c r="L5" s="11" t="s">
        <v>20</v>
      </c>
      <c r="M5" s="11" t="s">
        <v>17</v>
      </c>
      <c r="N5" s="36"/>
    </row>
    <row r="6" spans="1:14" ht="24" customHeight="1" x14ac:dyDescent="0.2">
      <c r="A6" s="12" t="s">
        <v>21</v>
      </c>
      <c r="B6" s="12"/>
      <c r="C6" s="12"/>
      <c r="D6" s="12" t="s">
        <v>22</v>
      </c>
      <c r="E6" s="12"/>
      <c r="F6" s="13"/>
      <c r="G6" s="13"/>
      <c r="H6" s="12"/>
      <c r="I6" s="12"/>
      <c r="J6" s="12"/>
      <c r="K6" s="12"/>
      <c r="L6" s="12"/>
      <c r="M6" s="14">
        <v>663.38</v>
      </c>
      <c r="N6" s="15">
        <f t="shared" ref="N6:N35" si="0">M6 / 130045.67</f>
        <v>5.1011310103596681E-3</v>
      </c>
    </row>
    <row r="7" spans="1:14" ht="39" customHeight="1" x14ac:dyDescent="0.2">
      <c r="A7" s="16" t="s">
        <v>23</v>
      </c>
      <c r="B7" s="17" t="s">
        <v>24</v>
      </c>
      <c r="C7" s="16" t="s">
        <v>25</v>
      </c>
      <c r="D7" s="16" t="s">
        <v>26</v>
      </c>
      <c r="E7" s="18" t="s">
        <v>27</v>
      </c>
      <c r="F7" s="17">
        <v>55.25</v>
      </c>
      <c r="G7" s="4">
        <v>5.24</v>
      </c>
      <c r="H7" s="4">
        <v>4.7300000000000004</v>
      </c>
      <c r="I7" s="4">
        <v>1.71</v>
      </c>
      <c r="J7" s="19">
        <f>TRUNC(G7 * (1 + 23.03 / 100), 2)</f>
        <v>6.44</v>
      </c>
      <c r="K7" s="19">
        <f>TRUNC(F7 * H7, 2)</f>
        <v>261.33</v>
      </c>
      <c r="L7" s="19">
        <f>M7 - K7</f>
        <v>94.480000000000018</v>
      </c>
      <c r="M7" s="19">
        <f>TRUNC(F7 * J7, 2)</f>
        <v>355.81</v>
      </c>
      <c r="N7" s="20">
        <f t="shared" si="0"/>
        <v>2.7360388085201147E-3</v>
      </c>
    </row>
    <row r="8" spans="1:14" ht="24" customHeight="1" x14ac:dyDescent="0.2">
      <c r="A8" s="16" t="s">
        <v>28</v>
      </c>
      <c r="B8" s="17" t="s">
        <v>29</v>
      </c>
      <c r="C8" s="16" t="s">
        <v>30</v>
      </c>
      <c r="D8" s="16" t="s">
        <v>31</v>
      </c>
      <c r="E8" s="18" t="s">
        <v>32</v>
      </c>
      <c r="F8" s="17">
        <v>1</v>
      </c>
      <c r="G8" s="4">
        <v>250</v>
      </c>
      <c r="H8" s="4">
        <v>0</v>
      </c>
      <c r="I8" s="4">
        <v>307.57</v>
      </c>
      <c r="J8" s="19">
        <f>TRUNC(G8 * (1 + 23.03 / 100), 2)</f>
        <v>307.57</v>
      </c>
      <c r="K8" s="19">
        <f>TRUNC(F8 * H8, 2)</f>
        <v>0</v>
      </c>
      <c r="L8" s="19">
        <f>M8 - K8</f>
        <v>307.57</v>
      </c>
      <c r="M8" s="19">
        <f>TRUNC(F8 * J8, 2)</f>
        <v>307.57</v>
      </c>
      <c r="N8" s="20">
        <f t="shared" si="0"/>
        <v>2.3650922018395538E-3</v>
      </c>
    </row>
    <row r="9" spans="1:14" ht="24" customHeight="1" x14ac:dyDescent="0.2">
      <c r="A9" s="12" t="s">
        <v>33</v>
      </c>
      <c r="B9" s="12"/>
      <c r="C9" s="12"/>
      <c r="D9" s="12" t="s">
        <v>34</v>
      </c>
      <c r="E9" s="12"/>
      <c r="F9" s="13"/>
      <c r="G9" s="3"/>
      <c r="H9" s="2"/>
      <c r="I9" s="2"/>
      <c r="J9" s="12"/>
      <c r="K9" s="12"/>
      <c r="L9" s="12"/>
      <c r="M9" s="14">
        <v>91179.71</v>
      </c>
      <c r="N9" s="15">
        <f t="shared" si="0"/>
        <v>0.70113607012059698</v>
      </c>
    </row>
    <row r="10" spans="1:14" ht="39" customHeight="1" x14ac:dyDescent="0.2">
      <c r="A10" s="16" t="s">
        <v>35</v>
      </c>
      <c r="B10" s="17" t="s">
        <v>36</v>
      </c>
      <c r="C10" s="16" t="s">
        <v>25</v>
      </c>
      <c r="D10" s="16" t="s">
        <v>37</v>
      </c>
      <c r="E10" s="18" t="s">
        <v>38</v>
      </c>
      <c r="F10" s="17">
        <v>53.58</v>
      </c>
      <c r="G10" s="4">
        <v>181.1</v>
      </c>
      <c r="H10" s="4">
        <v>59.35</v>
      </c>
      <c r="I10" s="4">
        <v>163.44999999999999</v>
      </c>
      <c r="J10" s="19">
        <f>TRUNC(G10 * (1 + 23.03 / 100), 2)</f>
        <v>222.8</v>
      </c>
      <c r="K10" s="19">
        <f>TRUNC(F10 * H10, 2)</f>
        <v>3179.97</v>
      </c>
      <c r="L10" s="19">
        <f>M10 - K10</f>
        <v>8757.6500000000015</v>
      </c>
      <c r="M10" s="19">
        <f>TRUNC(F10 * J10, 2)</f>
        <v>11937.62</v>
      </c>
      <c r="N10" s="20">
        <f t="shared" si="0"/>
        <v>9.1795597654270228E-2</v>
      </c>
    </row>
    <row r="11" spans="1:14" ht="39" customHeight="1" x14ac:dyDescent="0.2">
      <c r="A11" s="16" t="s">
        <v>39</v>
      </c>
      <c r="B11" s="17" t="s">
        <v>40</v>
      </c>
      <c r="C11" s="16" t="s">
        <v>25</v>
      </c>
      <c r="D11" s="16" t="s">
        <v>41</v>
      </c>
      <c r="E11" s="18" t="s">
        <v>27</v>
      </c>
      <c r="F11" s="17">
        <v>535.79999999999995</v>
      </c>
      <c r="G11" s="4">
        <v>81.66</v>
      </c>
      <c r="H11" s="4">
        <v>9.91</v>
      </c>
      <c r="I11" s="4">
        <v>90.55</v>
      </c>
      <c r="J11" s="19">
        <f>TRUNC(G11 * (1 + 23.03 / 100), 2)</f>
        <v>100.46</v>
      </c>
      <c r="K11" s="19">
        <f>TRUNC(F11 * H11, 2)</f>
        <v>5309.77</v>
      </c>
      <c r="L11" s="19">
        <f>M11 - K11</f>
        <v>48516.69</v>
      </c>
      <c r="M11" s="19">
        <f>TRUNC(F11 * J11, 2)</f>
        <v>53826.46</v>
      </c>
      <c r="N11" s="20">
        <f t="shared" si="0"/>
        <v>0.41390428454865125</v>
      </c>
    </row>
    <row r="12" spans="1:14" ht="26.1" customHeight="1" x14ac:dyDescent="0.2">
      <c r="A12" s="16" t="s">
        <v>42</v>
      </c>
      <c r="B12" s="17" t="s">
        <v>43</v>
      </c>
      <c r="C12" s="16" t="s">
        <v>25</v>
      </c>
      <c r="D12" s="16" t="s">
        <v>44</v>
      </c>
      <c r="E12" s="18" t="s">
        <v>27</v>
      </c>
      <c r="F12" s="17">
        <v>110.5</v>
      </c>
      <c r="G12" s="4">
        <v>126.9</v>
      </c>
      <c r="H12" s="4">
        <v>13.1</v>
      </c>
      <c r="I12" s="4">
        <v>143.02000000000001</v>
      </c>
      <c r="J12" s="19">
        <f>TRUNC(G12 * (1 + 23.03 / 100), 2)</f>
        <v>156.12</v>
      </c>
      <c r="K12" s="19">
        <f>TRUNC(F12 * H12, 2)</f>
        <v>1447.55</v>
      </c>
      <c r="L12" s="19">
        <f>M12 - K12</f>
        <v>15803.71</v>
      </c>
      <c r="M12" s="19">
        <f>TRUNC(F12 * J12, 2)</f>
        <v>17251.259999999998</v>
      </c>
      <c r="N12" s="20">
        <f t="shared" si="0"/>
        <v>0.13265539713855909</v>
      </c>
    </row>
    <row r="13" spans="1:14" ht="51.95" customHeight="1" x14ac:dyDescent="0.2">
      <c r="A13" s="16" t="s">
        <v>45</v>
      </c>
      <c r="B13" s="17" t="s">
        <v>46</v>
      </c>
      <c r="C13" s="16" t="s">
        <v>25</v>
      </c>
      <c r="D13" s="16" t="s">
        <v>47</v>
      </c>
      <c r="E13" s="18" t="s">
        <v>48</v>
      </c>
      <c r="F13" s="17">
        <v>34.44</v>
      </c>
      <c r="G13" s="4">
        <v>48.15</v>
      </c>
      <c r="H13" s="4">
        <v>11.18</v>
      </c>
      <c r="I13" s="4">
        <v>48.05</v>
      </c>
      <c r="J13" s="19">
        <f>TRUNC(G13 * (1 + 23.03 / 100), 2)</f>
        <v>59.23</v>
      </c>
      <c r="K13" s="19">
        <f>TRUNC(F13 * H13, 2)</f>
        <v>385.03</v>
      </c>
      <c r="L13" s="19">
        <f>M13 - K13</f>
        <v>1654.8500000000001</v>
      </c>
      <c r="M13" s="19">
        <f>TRUNC(F13 * J13, 2)</f>
        <v>2039.88</v>
      </c>
      <c r="N13" s="20">
        <f t="shared" si="0"/>
        <v>1.5685874047171276E-2</v>
      </c>
    </row>
    <row r="14" spans="1:14" ht="39" customHeight="1" x14ac:dyDescent="0.2">
      <c r="A14" s="16" t="s">
        <v>49</v>
      </c>
      <c r="B14" s="17" t="s">
        <v>50</v>
      </c>
      <c r="C14" s="16" t="s">
        <v>25</v>
      </c>
      <c r="D14" s="16" t="s">
        <v>51</v>
      </c>
      <c r="E14" s="18" t="s">
        <v>38</v>
      </c>
      <c r="F14" s="17">
        <v>28.23</v>
      </c>
      <c r="G14" s="4">
        <v>176.34</v>
      </c>
      <c r="H14" s="4">
        <v>59.35</v>
      </c>
      <c r="I14" s="4">
        <v>157.6</v>
      </c>
      <c r="J14" s="19">
        <f>TRUNC(G14 * (1 + 23.03 / 100), 2)</f>
        <v>216.95</v>
      </c>
      <c r="K14" s="19">
        <f>TRUNC(F14 * H14, 2)</f>
        <v>1675.45</v>
      </c>
      <c r="L14" s="19">
        <f>M14 - K14</f>
        <v>4449.04</v>
      </c>
      <c r="M14" s="19">
        <f>TRUNC(F14 * J14, 2)</f>
        <v>6124.49</v>
      </c>
      <c r="N14" s="20">
        <f t="shared" si="0"/>
        <v>4.7094916731945012E-2</v>
      </c>
    </row>
    <row r="15" spans="1:14" ht="24" customHeight="1" x14ac:dyDescent="0.2">
      <c r="A15" s="12" t="s">
        <v>52</v>
      </c>
      <c r="B15" s="12"/>
      <c r="C15" s="12"/>
      <c r="D15" s="12" t="s">
        <v>53</v>
      </c>
      <c r="E15" s="12"/>
      <c r="F15" s="13"/>
      <c r="G15" s="3"/>
      <c r="H15" s="2"/>
      <c r="I15" s="2"/>
      <c r="J15" s="12"/>
      <c r="K15" s="12"/>
      <c r="L15" s="12"/>
      <c r="M15" s="14">
        <v>12175.75</v>
      </c>
      <c r="N15" s="15">
        <f t="shared" si="0"/>
        <v>9.3626723596410402E-2</v>
      </c>
    </row>
    <row r="16" spans="1:14" ht="24" customHeight="1" x14ac:dyDescent="0.2">
      <c r="A16" s="16" t="s">
        <v>54</v>
      </c>
      <c r="B16" s="17" t="s">
        <v>55</v>
      </c>
      <c r="C16" s="16" t="s">
        <v>30</v>
      </c>
      <c r="D16" s="16" t="s">
        <v>56</v>
      </c>
      <c r="E16" s="18" t="s">
        <v>38</v>
      </c>
      <c r="F16" s="17">
        <v>17.420000000000002</v>
      </c>
      <c r="G16" s="4">
        <v>473.06</v>
      </c>
      <c r="H16" s="4">
        <v>163.28</v>
      </c>
      <c r="I16" s="4">
        <v>418.72</v>
      </c>
      <c r="J16" s="19">
        <f>TRUNC(G16 * (1 + 23.03 / 100), 2)</f>
        <v>582</v>
      </c>
      <c r="K16" s="19">
        <f>TRUNC(F16 * H16, 2)</f>
        <v>2844.33</v>
      </c>
      <c r="L16" s="19">
        <f>M16 - K16</f>
        <v>7294.1100000000006</v>
      </c>
      <c r="M16" s="19">
        <f>TRUNC(F16 * J16, 2)</f>
        <v>10138.44</v>
      </c>
      <c r="N16" s="20">
        <f t="shared" si="0"/>
        <v>7.7960611837364524E-2</v>
      </c>
    </row>
    <row r="17" spans="1:14" ht="51.95" customHeight="1" x14ac:dyDescent="0.2">
      <c r="A17" s="16" t="s">
        <v>57</v>
      </c>
      <c r="B17" s="17" t="s">
        <v>58</v>
      </c>
      <c r="C17" s="16" t="s">
        <v>25</v>
      </c>
      <c r="D17" s="16" t="s">
        <v>59</v>
      </c>
      <c r="E17" s="18" t="s">
        <v>27</v>
      </c>
      <c r="F17" s="17">
        <v>64.89</v>
      </c>
      <c r="G17" s="4">
        <v>6.15</v>
      </c>
      <c r="H17" s="4">
        <v>3.43</v>
      </c>
      <c r="I17" s="4">
        <v>4.13</v>
      </c>
      <c r="J17" s="19">
        <f>TRUNC(G17 * (1 + 23.03 / 100), 2)</f>
        <v>7.56</v>
      </c>
      <c r="K17" s="19">
        <f>TRUNC(F17 * H17, 2)</f>
        <v>222.57</v>
      </c>
      <c r="L17" s="19">
        <f>M17 - K17</f>
        <v>267.99</v>
      </c>
      <c r="M17" s="19">
        <f>TRUNC(F17 * J17, 2)</f>
        <v>490.56</v>
      </c>
      <c r="N17" s="20">
        <f t="shared" si="0"/>
        <v>3.7722132540053046E-3</v>
      </c>
    </row>
    <row r="18" spans="1:14" ht="24" customHeight="1" x14ac:dyDescent="0.2">
      <c r="A18" s="16" t="s">
        <v>60</v>
      </c>
      <c r="B18" s="17" t="s">
        <v>61</v>
      </c>
      <c r="C18" s="16" t="s">
        <v>25</v>
      </c>
      <c r="D18" s="16" t="s">
        <v>62</v>
      </c>
      <c r="E18" s="18" t="s">
        <v>38</v>
      </c>
      <c r="F18" s="17">
        <v>12.8</v>
      </c>
      <c r="G18" s="4">
        <v>98.22</v>
      </c>
      <c r="H18" s="4">
        <v>88.76</v>
      </c>
      <c r="I18" s="4">
        <v>32.08</v>
      </c>
      <c r="J18" s="19">
        <f>TRUNC(G18 * (1 + 23.03 / 100), 2)</f>
        <v>120.84</v>
      </c>
      <c r="K18" s="19">
        <f>TRUNC(F18 * H18, 2)</f>
        <v>1136.1199999999999</v>
      </c>
      <c r="L18" s="19">
        <f>M18 - K18</f>
        <v>410.63000000000011</v>
      </c>
      <c r="M18" s="19">
        <f>TRUNC(F18 * J18, 2)</f>
        <v>1546.75</v>
      </c>
      <c r="N18" s="20">
        <f t="shared" si="0"/>
        <v>1.1893898505040575E-2</v>
      </c>
    </row>
    <row r="19" spans="1:14" ht="24" customHeight="1" x14ac:dyDescent="0.2">
      <c r="A19" s="12" t="s">
        <v>63</v>
      </c>
      <c r="B19" s="12"/>
      <c r="C19" s="12"/>
      <c r="D19" s="12" t="s">
        <v>64</v>
      </c>
      <c r="E19" s="12"/>
      <c r="F19" s="13"/>
      <c r="G19" s="3"/>
      <c r="H19" s="2"/>
      <c r="I19" s="2"/>
      <c r="J19" s="12"/>
      <c r="K19" s="12"/>
      <c r="L19" s="12"/>
      <c r="M19" s="14">
        <v>1496.39</v>
      </c>
      <c r="N19" s="15">
        <f t="shared" si="0"/>
        <v>1.1506649933058133E-2</v>
      </c>
    </row>
    <row r="20" spans="1:14" ht="39" customHeight="1" x14ac:dyDescent="0.2">
      <c r="A20" s="16" t="s">
        <v>65</v>
      </c>
      <c r="B20" s="17" t="s">
        <v>66</v>
      </c>
      <c r="C20" s="16" t="s">
        <v>25</v>
      </c>
      <c r="D20" s="16" t="s">
        <v>67</v>
      </c>
      <c r="E20" s="18" t="s">
        <v>48</v>
      </c>
      <c r="F20" s="17">
        <v>21.37</v>
      </c>
      <c r="G20" s="4">
        <v>18.96</v>
      </c>
      <c r="H20" s="4">
        <v>11.65</v>
      </c>
      <c r="I20" s="4">
        <v>11.67</v>
      </c>
      <c r="J20" s="19">
        <f>TRUNC(G20 * (1 + 23.03 / 100), 2)</f>
        <v>23.32</v>
      </c>
      <c r="K20" s="19">
        <f>TRUNC(F20 * H20, 2)</f>
        <v>248.96</v>
      </c>
      <c r="L20" s="19">
        <f>M20 - K20</f>
        <v>249.37999999999997</v>
      </c>
      <c r="M20" s="19">
        <f>TRUNC(F20 * J20, 2)</f>
        <v>498.34</v>
      </c>
      <c r="N20" s="20">
        <f t="shared" si="0"/>
        <v>3.8320383908207016E-3</v>
      </c>
    </row>
    <row r="21" spans="1:14" ht="39" customHeight="1" x14ac:dyDescent="0.2">
      <c r="A21" s="16" t="s">
        <v>68</v>
      </c>
      <c r="B21" s="17" t="s">
        <v>69</v>
      </c>
      <c r="C21" s="16" t="s">
        <v>25</v>
      </c>
      <c r="D21" s="16" t="s">
        <v>70</v>
      </c>
      <c r="E21" s="18" t="s">
        <v>48</v>
      </c>
      <c r="F21" s="17">
        <v>64.11</v>
      </c>
      <c r="G21" s="4">
        <v>5.48</v>
      </c>
      <c r="H21" s="4">
        <v>1.59</v>
      </c>
      <c r="I21" s="4">
        <v>5.15</v>
      </c>
      <c r="J21" s="19">
        <f>TRUNC(G21 * (1 + 23.03 / 100), 2)</f>
        <v>6.74</v>
      </c>
      <c r="K21" s="19">
        <f>TRUNC(F21 * H21, 2)</f>
        <v>101.93</v>
      </c>
      <c r="L21" s="19">
        <f>M21 - K21</f>
        <v>330.17</v>
      </c>
      <c r="M21" s="19">
        <f>TRUNC(F21 * J21, 2)</f>
        <v>432.1</v>
      </c>
      <c r="N21" s="20">
        <f t="shared" si="0"/>
        <v>3.3226788711996332E-3</v>
      </c>
    </row>
    <row r="22" spans="1:14" ht="26.1" customHeight="1" x14ac:dyDescent="0.2">
      <c r="A22" s="16" t="s">
        <v>71</v>
      </c>
      <c r="B22" s="17" t="s">
        <v>72</v>
      </c>
      <c r="C22" s="16" t="s">
        <v>25</v>
      </c>
      <c r="D22" s="16" t="s">
        <v>73</v>
      </c>
      <c r="E22" s="18" t="s">
        <v>74</v>
      </c>
      <c r="F22" s="17">
        <v>5</v>
      </c>
      <c r="G22" s="4">
        <v>92.01</v>
      </c>
      <c r="H22" s="4">
        <v>40.5</v>
      </c>
      <c r="I22" s="4">
        <v>72.69</v>
      </c>
      <c r="J22" s="19">
        <f>TRUNC(G22 * (1 + 23.03 / 100), 2)</f>
        <v>113.19</v>
      </c>
      <c r="K22" s="19">
        <f>TRUNC(F22 * H22, 2)</f>
        <v>202.5</v>
      </c>
      <c r="L22" s="19">
        <f>M22 - K22</f>
        <v>363.45000000000005</v>
      </c>
      <c r="M22" s="19">
        <f>TRUNC(F22 * J22, 2)</f>
        <v>565.95000000000005</v>
      </c>
      <c r="N22" s="20">
        <f t="shared" si="0"/>
        <v>4.3519326710377984E-3</v>
      </c>
    </row>
    <row r="23" spans="1:14" ht="24" customHeight="1" x14ac:dyDescent="0.2">
      <c r="A23" s="12" t="s">
        <v>75</v>
      </c>
      <c r="B23" s="12"/>
      <c r="C23" s="12"/>
      <c r="D23" s="12" t="s">
        <v>76</v>
      </c>
      <c r="E23" s="12"/>
      <c r="F23" s="13"/>
      <c r="G23" s="3"/>
      <c r="H23" s="2"/>
      <c r="I23" s="2"/>
      <c r="J23" s="12"/>
      <c r="K23" s="12"/>
      <c r="L23" s="12"/>
      <c r="M23" s="14">
        <v>2857.98</v>
      </c>
      <c r="N23" s="15">
        <f t="shared" si="0"/>
        <v>2.1976740940317353E-2</v>
      </c>
    </row>
    <row r="24" spans="1:14" ht="78" customHeight="1" x14ac:dyDescent="0.2">
      <c r="A24" s="16" t="s">
        <v>77</v>
      </c>
      <c r="B24" s="17" t="s">
        <v>78</v>
      </c>
      <c r="C24" s="16" t="s">
        <v>25</v>
      </c>
      <c r="D24" s="16" t="s">
        <v>79</v>
      </c>
      <c r="E24" s="18" t="s">
        <v>48</v>
      </c>
      <c r="F24" s="17">
        <v>3.8</v>
      </c>
      <c r="G24" s="4">
        <v>519.73</v>
      </c>
      <c r="H24" s="4">
        <v>209.15</v>
      </c>
      <c r="I24" s="4">
        <v>430.27</v>
      </c>
      <c r="J24" s="19">
        <f>TRUNC(G24 * (1 + 23.03 / 100), 2)</f>
        <v>639.41999999999996</v>
      </c>
      <c r="K24" s="19">
        <f>TRUNC(F24 * H24, 2)</f>
        <v>794.77</v>
      </c>
      <c r="L24" s="19">
        <f>M24 - K24</f>
        <v>1635.02</v>
      </c>
      <c r="M24" s="19">
        <f>TRUNC(F24 * J24, 2)</f>
        <v>2429.79</v>
      </c>
      <c r="N24" s="20">
        <f t="shared" si="0"/>
        <v>1.8684128429650906E-2</v>
      </c>
    </row>
    <row r="25" spans="1:14" ht="51.95" customHeight="1" x14ac:dyDescent="0.2">
      <c r="A25" s="16" t="s">
        <v>80</v>
      </c>
      <c r="B25" s="17" t="s">
        <v>81</v>
      </c>
      <c r="C25" s="16" t="s">
        <v>25</v>
      </c>
      <c r="D25" s="16" t="s">
        <v>82</v>
      </c>
      <c r="E25" s="18" t="s">
        <v>27</v>
      </c>
      <c r="F25" s="17">
        <v>8.36</v>
      </c>
      <c r="G25" s="4">
        <v>11.62</v>
      </c>
      <c r="H25" s="4">
        <v>1.79</v>
      </c>
      <c r="I25" s="4">
        <v>12.5</v>
      </c>
      <c r="J25" s="19">
        <f>TRUNC(G25 * (1 + 23.03 / 100), 2)</f>
        <v>14.29</v>
      </c>
      <c r="K25" s="19">
        <f>TRUNC(F25 * H25, 2)</f>
        <v>14.96</v>
      </c>
      <c r="L25" s="19">
        <f>M25 - K25</f>
        <v>104.5</v>
      </c>
      <c r="M25" s="19">
        <f>TRUNC(F25 * J25, 2)</f>
        <v>119.46</v>
      </c>
      <c r="N25" s="20">
        <f t="shared" si="0"/>
        <v>9.1860036554850303E-4</v>
      </c>
    </row>
    <row r="26" spans="1:14" ht="51.95" customHeight="1" x14ac:dyDescent="0.2">
      <c r="A26" s="16" t="s">
        <v>83</v>
      </c>
      <c r="B26" s="17" t="s">
        <v>84</v>
      </c>
      <c r="C26" s="16" t="s">
        <v>25</v>
      </c>
      <c r="D26" s="16" t="s">
        <v>85</v>
      </c>
      <c r="E26" s="18" t="s">
        <v>27</v>
      </c>
      <c r="F26" s="17">
        <v>8.36</v>
      </c>
      <c r="G26" s="4">
        <v>30.02</v>
      </c>
      <c r="H26" s="4">
        <v>19.239999999999998</v>
      </c>
      <c r="I26" s="4">
        <v>17.690000000000001</v>
      </c>
      <c r="J26" s="19">
        <f>TRUNC(G26 * (1 + 23.03 / 100), 2)</f>
        <v>36.93</v>
      </c>
      <c r="K26" s="19">
        <f>TRUNC(F26 * H26, 2)</f>
        <v>160.84</v>
      </c>
      <c r="L26" s="19">
        <f>M26 - K26</f>
        <v>147.89000000000001</v>
      </c>
      <c r="M26" s="19">
        <f>TRUNC(F26 * J26, 2)</f>
        <v>308.73</v>
      </c>
      <c r="N26" s="20">
        <f t="shared" si="0"/>
        <v>2.3740121451179424E-3</v>
      </c>
    </row>
    <row r="27" spans="1:14" ht="24" customHeight="1" x14ac:dyDescent="0.2">
      <c r="A27" s="12" t="s">
        <v>86</v>
      </c>
      <c r="B27" s="12"/>
      <c r="C27" s="12"/>
      <c r="D27" s="12" t="s">
        <v>87</v>
      </c>
      <c r="E27" s="12"/>
      <c r="F27" s="13"/>
      <c r="G27" s="3"/>
      <c r="H27" s="2"/>
      <c r="I27" s="2"/>
      <c r="J27" s="12"/>
      <c r="K27" s="12"/>
      <c r="L27" s="12"/>
      <c r="M27" s="14">
        <v>19015.37</v>
      </c>
      <c r="N27" s="15">
        <f t="shared" si="0"/>
        <v>0.14622070846341903</v>
      </c>
    </row>
    <row r="28" spans="1:14" ht="51.95" customHeight="1" x14ac:dyDescent="0.2">
      <c r="A28" s="16" t="s">
        <v>88</v>
      </c>
      <c r="B28" s="17" t="s">
        <v>89</v>
      </c>
      <c r="C28" s="16" t="s">
        <v>25</v>
      </c>
      <c r="D28" s="16" t="s">
        <v>90</v>
      </c>
      <c r="E28" s="18" t="s">
        <v>48</v>
      </c>
      <c r="F28" s="17">
        <v>39.54</v>
      </c>
      <c r="G28" s="4">
        <v>147.91</v>
      </c>
      <c r="H28" s="4">
        <v>13.99</v>
      </c>
      <c r="I28" s="4">
        <v>167.98</v>
      </c>
      <c r="J28" s="19">
        <f t="shared" ref="J28:J33" si="1">TRUNC(G28 * (1 + 23.03 / 100), 2)</f>
        <v>181.97</v>
      </c>
      <c r="K28" s="19">
        <f t="shared" ref="K28:K33" si="2">TRUNC(F28 * H28, 2)</f>
        <v>553.16</v>
      </c>
      <c r="L28" s="19">
        <f t="shared" ref="L28:L33" si="3">M28 - K28</f>
        <v>6641.93</v>
      </c>
      <c r="M28" s="19">
        <f t="shared" ref="M28:M33" si="4">TRUNC(F28 * J28, 2)</f>
        <v>7195.09</v>
      </c>
      <c r="N28" s="20">
        <f t="shared" si="0"/>
        <v>5.5327409209395439E-2</v>
      </c>
    </row>
    <row r="29" spans="1:14" ht="39" customHeight="1" x14ac:dyDescent="0.2">
      <c r="A29" s="16" t="s">
        <v>91</v>
      </c>
      <c r="B29" s="17" t="s">
        <v>92</v>
      </c>
      <c r="C29" s="16" t="s">
        <v>25</v>
      </c>
      <c r="D29" s="16" t="s">
        <v>93</v>
      </c>
      <c r="E29" s="18" t="s">
        <v>74</v>
      </c>
      <c r="F29" s="17">
        <v>1</v>
      </c>
      <c r="G29" s="4">
        <v>824.86</v>
      </c>
      <c r="H29" s="4">
        <v>468.66</v>
      </c>
      <c r="I29" s="4">
        <v>546.16</v>
      </c>
      <c r="J29" s="19">
        <f t="shared" si="1"/>
        <v>1014.82</v>
      </c>
      <c r="K29" s="19">
        <f t="shared" si="2"/>
        <v>468.66</v>
      </c>
      <c r="L29" s="19">
        <f t="shared" si="3"/>
        <v>546.16000000000008</v>
      </c>
      <c r="M29" s="19">
        <f t="shared" si="4"/>
        <v>1014.82</v>
      </c>
      <c r="N29" s="20">
        <f t="shared" si="0"/>
        <v>7.8035662394603375E-3</v>
      </c>
    </row>
    <row r="30" spans="1:14" ht="51.95" customHeight="1" x14ac:dyDescent="0.2">
      <c r="A30" s="16" t="s">
        <v>94</v>
      </c>
      <c r="B30" s="17" t="s">
        <v>95</v>
      </c>
      <c r="C30" s="16" t="s">
        <v>25</v>
      </c>
      <c r="D30" s="16" t="s">
        <v>96</v>
      </c>
      <c r="E30" s="18" t="s">
        <v>48</v>
      </c>
      <c r="F30" s="17">
        <v>9</v>
      </c>
      <c r="G30" s="4">
        <v>861.89</v>
      </c>
      <c r="H30" s="4">
        <v>343.88</v>
      </c>
      <c r="I30" s="4">
        <v>716.5</v>
      </c>
      <c r="J30" s="19">
        <f t="shared" si="1"/>
        <v>1060.3800000000001</v>
      </c>
      <c r="K30" s="19">
        <f t="shared" si="2"/>
        <v>3094.92</v>
      </c>
      <c r="L30" s="19">
        <f t="shared" si="3"/>
        <v>6448.5</v>
      </c>
      <c r="M30" s="19">
        <f t="shared" si="4"/>
        <v>9543.42</v>
      </c>
      <c r="N30" s="20">
        <f t="shared" si="0"/>
        <v>7.3385142311927803E-2</v>
      </c>
    </row>
    <row r="31" spans="1:14" ht="39" customHeight="1" x14ac:dyDescent="0.2">
      <c r="A31" s="16" t="s">
        <v>97</v>
      </c>
      <c r="B31" s="17" t="s">
        <v>98</v>
      </c>
      <c r="C31" s="16" t="s">
        <v>25</v>
      </c>
      <c r="D31" s="16" t="s">
        <v>99</v>
      </c>
      <c r="E31" s="18" t="s">
        <v>74</v>
      </c>
      <c r="F31" s="17">
        <v>1</v>
      </c>
      <c r="G31" s="4">
        <v>327.11</v>
      </c>
      <c r="H31" s="4">
        <v>47.12</v>
      </c>
      <c r="I31" s="4">
        <v>355.32</v>
      </c>
      <c r="J31" s="19">
        <f t="shared" si="1"/>
        <v>402.44</v>
      </c>
      <c r="K31" s="19">
        <f t="shared" si="2"/>
        <v>47.12</v>
      </c>
      <c r="L31" s="19">
        <f t="shared" si="3"/>
        <v>355.32</v>
      </c>
      <c r="M31" s="19">
        <f t="shared" si="4"/>
        <v>402.44</v>
      </c>
      <c r="N31" s="20">
        <f t="shared" si="0"/>
        <v>3.0946051490987744E-3</v>
      </c>
    </row>
    <row r="32" spans="1:14" ht="24" customHeight="1" x14ac:dyDescent="0.2">
      <c r="A32" s="16" t="s">
        <v>100</v>
      </c>
      <c r="B32" s="17" t="s">
        <v>61</v>
      </c>
      <c r="C32" s="16" t="s">
        <v>25</v>
      </c>
      <c r="D32" s="16" t="s">
        <v>62</v>
      </c>
      <c r="E32" s="18" t="s">
        <v>38</v>
      </c>
      <c r="F32" s="17">
        <v>6.32</v>
      </c>
      <c r="G32" s="4">
        <v>98.22</v>
      </c>
      <c r="H32" s="4">
        <v>88.76</v>
      </c>
      <c r="I32" s="4">
        <v>32.08</v>
      </c>
      <c r="J32" s="19">
        <f t="shared" si="1"/>
        <v>120.84</v>
      </c>
      <c r="K32" s="19">
        <f t="shared" si="2"/>
        <v>560.96</v>
      </c>
      <c r="L32" s="19">
        <f t="shared" si="3"/>
        <v>202.74</v>
      </c>
      <c r="M32" s="19">
        <f t="shared" si="4"/>
        <v>763.7</v>
      </c>
      <c r="N32" s="20">
        <f t="shared" si="0"/>
        <v>5.8725523118147655E-3</v>
      </c>
    </row>
    <row r="33" spans="1:14" ht="26.1" customHeight="1" x14ac:dyDescent="0.2">
      <c r="A33" s="16" t="s">
        <v>101</v>
      </c>
      <c r="B33" s="17" t="s">
        <v>102</v>
      </c>
      <c r="C33" s="16" t="s">
        <v>25</v>
      </c>
      <c r="D33" s="16" t="s">
        <v>103</v>
      </c>
      <c r="E33" s="18" t="s">
        <v>38</v>
      </c>
      <c r="F33" s="17">
        <v>3.13</v>
      </c>
      <c r="G33" s="4">
        <v>24.91</v>
      </c>
      <c r="H33" s="4">
        <v>19.91</v>
      </c>
      <c r="I33" s="4">
        <v>10.73</v>
      </c>
      <c r="J33" s="19">
        <f t="shared" si="1"/>
        <v>30.64</v>
      </c>
      <c r="K33" s="19">
        <f t="shared" si="2"/>
        <v>62.31</v>
      </c>
      <c r="L33" s="19">
        <f t="shared" si="3"/>
        <v>33.590000000000003</v>
      </c>
      <c r="M33" s="19">
        <f t="shared" si="4"/>
        <v>95.9</v>
      </c>
      <c r="N33" s="20">
        <f t="shared" si="0"/>
        <v>7.3743324172192743E-4</v>
      </c>
    </row>
    <row r="34" spans="1:14" ht="24" customHeight="1" x14ac:dyDescent="0.2">
      <c r="A34" s="12" t="s">
        <v>104</v>
      </c>
      <c r="B34" s="12"/>
      <c r="C34" s="12"/>
      <c r="D34" s="12" t="s">
        <v>105</v>
      </c>
      <c r="E34" s="12"/>
      <c r="F34" s="13"/>
      <c r="G34" s="3"/>
      <c r="H34" s="2"/>
      <c r="I34" s="2"/>
      <c r="J34" s="12"/>
      <c r="K34" s="12"/>
      <c r="L34" s="12"/>
      <c r="M34" s="14">
        <v>2657.09</v>
      </c>
      <c r="N34" s="15">
        <f t="shared" si="0"/>
        <v>2.043197593583854E-2</v>
      </c>
    </row>
    <row r="35" spans="1:14" ht="26.1" customHeight="1" x14ac:dyDescent="0.2">
      <c r="A35" s="16" t="s">
        <v>106</v>
      </c>
      <c r="B35" s="17" t="s">
        <v>107</v>
      </c>
      <c r="C35" s="16" t="s">
        <v>25</v>
      </c>
      <c r="D35" s="16" t="s">
        <v>108</v>
      </c>
      <c r="E35" s="18" t="s">
        <v>27</v>
      </c>
      <c r="F35" s="17">
        <v>70.48</v>
      </c>
      <c r="G35" s="4">
        <v>30.65</v>
      </c>
      <c r="H35" s="4">
        <v>3.75</v>
      </c>
      <c r="I35" s="4">
        <v>33.950000000000003</v>
      </c>
      <c r="J35" s="19">
        <f>TRUNC(G35 * (1 + 23.03 / 100), 2)</f>
        <v>37.700000000000003</v>
      </c>
      <c r="K35" s="19">
        <f>TRUNC(F35 * H35, 2)</f>
        <v>264.3</v>
      </c>
      <c r="L35" s="19">
        <f>M35 - K35</f>
        <v>2392.79</v>
      </c>
      <c r="M35" s="19">
        <f>TRUNC(F35 * J35, 2)</f>
        <v>2657.09</v>
      </c>
      <c r="N35" s="20">
        <f t="shared" si="0"/>
        <v>2.043197593583854E-2</v>
      </c>
    </row>
    <row r="36" spans="1:14" x14ac:dyDescent="0.2">
      <c r="A36" s="5"/>
      <c r="B36" s="5"/>
      <c r="C36" s="5"/>
      <c r="D36" s="5"/>
      <c r="E36" s="5"/>
      <c r="F36" s="5"/>
      <c r="G36" s="5"/>
      <c r="H36" s="5"/>
      <c r="I36" s="5"/>
      <c r="J36" s="21" t="s">
        <v>109</v>
      </c>
      <c r="K36" s="22">
        <f>SUM(K7:K35)</f>
        <v>23037.51</v>
      </c>
      <c r="L36" s="22">
        <f>SUM(L7:L35)</f>
        <v>107008.16000000003</v>
      </c>
      <c r="M36" s="22">
        <f>M34+M27+M23+M19+M15+M9+M6</f>
        <v>130045.67000000001</v>
      </c>
      <c r="N36" s="21"/>
    </row>
    <row r="37" spans="1:14" x14ac:dyDescent="0.2">
      <c r="A37" s="6"/>
      <c r="B37" s="6"/>
      <c r="C37" s="6"/>
      <c r="D37" s="6"/>
      <c r="E37" s="6"/>
      <c r="F37" s="6"/>
      <c r="G37" s="6"/>
      <c r="H37" s="6"/>
      <c r="I37" s="6"/>
      <c r="J37" s="23"/>
      <c r="K37" s="23"/>
      <c r="L37" s="23"/>
      <c r="M37" s="23"/>
      <c r="N37" s="23"/>
    </row>
    <row r="38" spans="1:14" x14ac:dyDescent="0.2">
      <c r="A38" s="24"/>
      <c r="B38" s="24"/>
      <c r="C38" s="24"/>
      <c r="D38" s="7"/>
      <c r="E38" s="5"/>
      <c r="F38" s="5"/>
      <c r="G38" s="5"/>
      <c r="H38" s="5"/>
      <c r="I38" s="5"/>
      <c r="J38" s="25" t="s">
        <v>110</v>
      </c>
      <c r="K38" s="26"/>
      <c r="L38" s="27">
        <v>105707.91</v>
      </c>
      <c r="M38" s="26"/>
      <c r="N38" s="26"/>
    </row>
    <row r="39" spans="1:14" x14ac:dyDescent="0.2">
      <c r="A39" s="24"/>
      <c r="B39" s="24"/>
      <c r="C39" s="24"/>
      <c r="D39" s="7"/>
      <c r="E39" s="5"/>
      <c r="F39" s="5"/>
      <c r="G39" s="5"/>
      <c r="H39" s="5"/>
      <c r="I39" s="5"/>
      <c r="J39" s="25" t="s">
        <v>111</v>
      </c>
      <c r="K39" s="26"/>
      <c r="L39" s="27">
        <v>24337.759999999998</v>
      </c>
      <c r="M39" s="26"/>
      <c r="N39" s="26"/>
    </row>
    <row r="40" spans="1:14" x14ac:dyDescent="0.2">
      <c r="A40" s="24"/>
      <c r="B40" s="24"/>
      <c r="C40" s="24"/>
      <c r="D40" s="7"/>
      <c r="E40" s="5"/>
      <c r="F40" s="5"/>
      <c r="G40" s="5"/>
      <c r="H40" s="5"/>
      <c r="I40" s="5"/>
      <c r="J40" s="25" t="s">
        <v>112</v>
      </c>
      <c r="K40" s="26"/>
      <c r="L40" s="27">
        <v>130045.67</v>
      </c>
      <c r="M40" s="26"/>
      <c r="N40" s="26"/>
    </row>
    <row r="41" spans="1:14" ht="60" customHeight="1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69.95" customHeight="1" x14ac:dyDescent="0.2">
      <c r="A42" s="28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</row>
    <row r="43" spans="1:14" x14ac:dyDescent="0.2">
      <c r="A43" s="30" t="s">
        <v>113</v>
      </c>
      <c r="B43" s="31"/>
      <c r="C43" s="31"/>
      <c r="D43" s="32"/>
    </row>
  </sheetData>
  <sheetProtection sheet="1" objects="1" scenarios="1"/>
  <mergeCells count="28">
    <mergeCell ref="E1:G1"/>
    <mergeCell ref="H1:J1"/>
    <mergeCell ref="K1:N1"/>
    <mergeCell ref="E2:G2"/>
    <mergeCell ref="H2:J2"/>
    <mergeCell ref="K2:N2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A38:C38"/>
    <mergeCell ref="J38:K38"/>
    <mergeCell ref="L38:N38"/>
    <mergeCell ref="A39:C39"/>
    <mergeCell ref="J39:K39"/>
    <mergeCell ref="L39:N39"/>
    <mergeCell ref="A40:C40"/>
    <mergeCell ref="J40:K40"/>
    <mergeCell ref="L40:N40"/>
    <mergeCell ref="A42:N42"/>
    <mergeCell ref="A43:D43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Sintético c MO 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licitacao</cp:lastModifiedBy>
  <cp:revision>0</cp:revision>
  <dcterms:created xsi:type="dcterms:W3CDTF">2026-05-22T18:28:19Z</dcterms:created>
  <dcterms:modified xsi:type="dcterms:W3CDTF">2026-05-22T18:37:59Z</dcterms:modified>
</cp:coreProperties>
</file>