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8755" windowHeight="13860"/>
  </bookViews>
  <sheets>
    <sheet name="Mão de Obra" sheetId="2" r:id="rId1"/>
    <sheet name="EPI" sheetId="3" r:id="rId2"/>
    <sheet name="Equipamentos" sheetId="5" r:id="rId3"/>
    <sheet name="Ferramentas e Mat de Consumo" sheetId="6" r:id="rId4"/>
    <sheet name="Receita Venda dos Materiais" sheetId="13" r:id="rId5"/>
    <sheet name="TOTAL" sheetId="14" r:id="rId6"/>
    <sheet name="Encargos Sociais" sheetId="11" r:id="rId7"/>
  </sheets>
  <calcPr calcId="124519"/>
</workbook>
</file>

<file path=xl/calcChain.xml><?xml version="1.0" encoding="utf-8"?>
<calcChain xmlns="http://schemas.openxmlformats.org/spreadsheetml/2006/main">
  <c r="B8" i="14"/>
  <c r="B7"/>
  <c r="B6"/>
  <c r="B5"/>
  <c r="B4"/>
  <c r="B9" l="1"/>
  <c r="E30" i="2" l="1"/>
  <c r="D33" s="1"/>
  <c r="E33" s="1"/>
  <c r="E31"/>
  <c r="E34"/>
  <c r="E21"/>
  <c r="D22" s="1"/>
  <c r="E22" s="1"/>
  <c r="E35" l="1"/>
  <c r="E23"/>
  <c r="D36" l="1"/>
  <c r="D24"/>
  <c r="E24" s="1"/>
  <c r="E25" s="1"/>
  <c r="D26" s="1"/>
  <c r="E26" s="1"/>
  <c r="F26" s="1"/>
  <c r="E4" i="5" l="1"/>
  <c r="D5" s="1"/>
  <c r="E5" s="1"/>
  <c r="D6" s="1"/>
  <c r="E6" s="1"/>
  <c r="E5" i="13"/>
  <c r="F6" s="1"/>
  <c r="F8" s="1"/>
  <c r="D7" i="5" l="1"/>
  <c r="E7" s="1"/>
  <c r="D8" s="1"/>
  <c r="E8" s="1"/>
  <c r="D9" s="1"/>
  <c r="E9" s="1"/>
  <c r="F9" s="1"/>
  <c r="F11" s="1"/>
  <c r="F25" s="1"/>
  <c r="E12" i="2" l="1"/>
  <c r="D13" s="1"/>
  <c r="E13" s="1"/>
  <c r="E14" l="1"/>
  <c r="D15" s="1"/>
  <c r="E15" s="1"/>
  <c r="E16" s="1"/>
  <c r="D17" s="1"/>
  <c r="E17" s="1"/>
  <c r="F17" s="1"/>
  <c r="B8" i="11" l="1"/>
  <c r="E20" i="5"/>
  <c r="E15"/>
  <c r="D18" s="1"/>
  <c r="E18" s="1"/>
  <c r="D19" s="1"/>
  <c r="E19" s="1"/>
  <c r="E21" i="3"/>
  <c r="E20"/>
  <c r="E19"/>
  <c r="E18"/>
  <c r="E11"/>
  <c r="B19" i="11"/>
  <c r="B14"/>
  <c r="E4" i="6"/>
  <c r="E4" i="3"/>
  <c r="E5"/>
  <c r="E6"/>
  <c r="E7"/>
  <c r="E8"/>
  <c r="E9"/>
  <c r="E10"/>
  <c r="E3" i="2"/>
  <c r="B22" i="11" l="1"/>
  <c r="C36" i="2" s="1"/>
  <c r="E36" s="1"/>
  <c r="E37" s="1"/>
  <c r="D38" s="1"/>
  <c r="E38" s="1"/>
  <c r="F38" s="1"/>
  <c r="D4"/>
  <c r="E4" s="1"/>
  <c r="E5" s="1"/>
  <c r="D5" i="6"/>
  <c r="E5" s="1"/>
  <c r="F5" s="1"/>
  <c r="F7" s="1"/>
  <c r="D16" i="5"/>
  <c r="E16" s="1"/>
  <c r="D17" s="1"/>
  <c r="E17" s="1"/>
  <c r="D21" s="1"/>
  <c r="E21" s="1"/>
  <c r="F21" s="1"/>
  <c r="E22" i="3"/>
  <c r="D23" s="1"/>
  <c r="E23" s="1"/>
  <c r="F23" s="1"/>
  <c r="E12"/>
  <c r="D13" s="1"/>
  <c r="E13" s="1"/>
  <c r="F13" s="1"/>
  <c r="F25" l="1"/>
  <c r="F23" i="5"/>
  <c r="D6" i="2"/>
  <c r="E6" s="1"/>
  <c r="E7" s="1"/>
  <c r="D8" l="1"/>
  <c r="E8" s="1"/>
  <c r="F8" l="1"/>
  <c r="F40" s="1"/>
</calcChain>
</file>

<file path=xl/sharedStrings.xml><?xml version="1.0" encoding="utf-8"?>
<sst xmlns="http://schemas.openxmlformats.org/spreadsheetml/2006/main" count="214" uniqueCount="90">
  <si>
    <t>Salário Normal</t>
  </si>
  <si>
    <t>Adicional de Insalubridade</t>
  </si>
  <si>
    <t>Soma</t>
  </si>
  <si>
    <t>Unidade</t>
  </si>
  <si>
    <t>Quantidade</t>
  </si>
  <si>
    <t>Preço Unitário</t>
  </si>
  <si>
    <t>Subtotal</t>
  </si>
  <si>
    <t>Total (R$)</t>
  </si>
  <si>
    <t>mês</t>
  </si>
  <si>
    <t>h</t>
  </si>
  <si>
    <t>%</t>
  </si>
  <si>
    <t>Encargos Sociais</t>
  </si>
  <si>
    <t>Total do efetivo</t>
  </si>
  <si>
    <t>homem</t>
  </si>
  <si>
    <t>Calça</t>
  </si>
  <si>
    <t>Camiseta Algodão</t>
  </si>
  <si>
    <t>Boné</t>
  </si>
  <si>
    <t>Botina de segurança com palmilha aço</t>
  </si>
  <si>
    <t>Meia de algodão com cano alto</t>
  </si>
  <si>
    <t>Luva de proteção</t>
  </si>
  <si>
    <t>Protetor solar FPS 30</t>
  </si>
  <si>
    <t>unidade</t>
  </si>
  <si>
    <t>par</t>
  </si>
  <si>
    <t>Total efetivo</t>
  </si>
  <si>
    <t>Total EPI</t>
  </si>
  <si>
    <t xml:space="preserve"> </t>
  </si>
  <si>
    <t>Item</t>
  </si>
  <si>
    <t>Mão de Obra</t>
  </si>
  <si>
    <t>EPI</t>
  </si>
  <si>
    <t>Ferramentas e Mat. Consumo</t>
  </si>
  <si>
    <t>Total</t>
  </si>
  <si>
    <t>Total Remuneração de Capital</t>
  </si>
  <si>
    <t>ENCARGOS SOCIAIS</t>
  </si>
  <si>
    <t>GRUPO A</t>
  </si>
  <si>
    <t>INSS</t>
  </si>
  <si>
    <t>FGTS</t>
  </si>
  <si>
    <t>Seg. Acid. De Trabalho</t>
  </si>
  <si>
    <t>Salário Educação</t>
  </si>
  <si>
    <t>SUBTOTAL</t>
  </si>
  <si>
    <t>GRUPO B</t>
  </si>
  <si>
    <t>Férias</t>
  </si>
  <si>
    <t>Aviso Prévio</t>
  </si>
  <si>
    <t>GRUPO C</t>
  </si>
  <si>
    <t>13° Salário</t>
  </si>
  <si>
    <t>50% FGTS (Rescisões)</t>
  </si>
  <si>
    <t>(%)</t>
  </si>
  <si>
    <t>SOMA ENCARGOS</t>
  </si>
  <si>
    <t>SEGREGADOR</t>
  </si>
  <si>
    <t>SERVIÇOS GERAIS</t>
  </si>
  <si>
    <t>Total por segregador</t>
  </si>
  <si>
    <t>Hora Extra 50%</t>
  </si>
  <si>
    <t>Adicional Noturno</t>
  </si>
  <si>
    <t>Total por serviços gerais</t>
  </si>
  <si>
    <t>frasco 120g</t>
  </si>
  <si>
    <t>Capa de chuva</t>
  </si>
  <si>
    <t>TOTAL EPI's</t>
  </si>
  <si>
    <t>Capa de chuva amarela</t>
  </si>
  <si>
    <t>Discriminação</t>
  </si>
  <si>
    <t>Custo de aquisição do equipamento</t>
  </si>
  <si>
    <t>Depreciação do equipamento (60 mês)</t>
  </si>
  <si>
    <t>TOTAL ITEM 3.1</t>
  </si>
  <si>
    <t>Depreciação mensal do equipamento</t>
  </si>
  <si>
    <t>Custo estimativa c/manutenção (60 mês)</t>
  </si>
  <si>
    <t>Custo mensal com manutenção</t>
  </si>
  <si>
    <t>l</t>
  </si>
  <si>
    <t>TOTAL ITEM 3.3</t>
  </si>
  <si>
    <t>RECEITA VENDA DE MATERIAL RECICLÁVEL</t>
  </si>
  <si>
    <t>Materiais Recicláveis</t>
  </si>
  <si>
    <t>ton</t>
  </si>
  <si>
    <t>RECEITA TOTAL VENDA DE MATERIAL RECICLÁVEL</t>
  </si>
  <si>
    <t>Equipamentos</t>
  </si>
  <si>
    <t>TOTAL MÃO DE OBRA</t>
  </si>
  <si>
    <t>TOTAL EQUIPAMENTOS</t>
  </si>
  <si>
    <t>UNIFORMES E EPI'S DOS ZELADORES</t>
  </si>
  <si>
    <t>Ferramentas e Materiais de consumo diversos</t>
  </si>
  <si>
    <t>Custo de Ferramentas e Material de Consumo</t>
  </si>
  <si>
    <t>Auxílio Doença</t>
  </si>
  <si>
    <t>Manutenção mensal do equipamento</t>
  </si>
  <si>
    <t>COORDENADOR OPERACIONAL</t>
  </si>
  <si>
    <t>PRENSA ENFARDADEIRA HIDRAULICA 25 TON</t>
  </si>
  <si>
    <t>FERRAMENTA, RECIPIENTES E MATERIAL DE CONSUMO</t>
  </si>
  <si>
    <t>CUSTO TOTAL FERRAMENTAS, RECIPIENTES E MAT. DE CONSUMO</t>
  </si>
  <si>
    <t>Total por coordenador</t>
  </si>
  <si>
    <t>VIGIA</t>
  </si>
  <si>
    <t>Hora Extra 100%</t>
  </si>
  <si>
    <t>Total por vigia</t>
  </si>
  <si>
    <t>UNIFORMES E EPI'S PARA SEGREGADORES, SERVIÇOS GERAIS E COORDENADORES</t>
  </si>
  <si>
    <t>ROÇADEIRA A COMBUSTÃO COSTAL</t>
  </si>
  <si>
    <t>Combustível (gasolina+diesel)</t>
  </si>
  <si>
    <t>Receita Comercialização de Mat. Reciclável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</si>
</sst>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2" fontId="0" fillId="0" borderId="1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3" fontId="0" fillId="0" borderId="1" xfId="0" applyNumberFormat="1" applyBorder="1" applyAlignment="1">
      <alignment horizontal="center" vertic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Border="1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ont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0" fillId="0" borderId="1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2" fontId="1" fillId="0" borderId="0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0" xfId="0" applyFont="1" applyBorder="1" applyAlignment="1"/>
    <xf numFmtId="0" fontId="0" fillId="0" borderId="1" xfId="0" applyBorder="1" applyAlignment="1"/>
    <xf numFmtId="0" fontId="0" fillId="0" borderId="0" xfId="0" applyFill="1" applyBorder="1"/>
    <xf numFmtId="10" fontId="0" fillId="0" borderId="0" xfId="0" applyNumberFormat="1" applyAlignment="1">
      <alignment horizontal="center"/>
    </xf>
    <xf numFmtId="13" fontId="0" fillId="0" borderId="1" xfId="0" applyNumberFormat="1" applyBorder="1" applyAlignment="1">
      <alignment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2" fontId="0" fillId="0" borderId="0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/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1" fillId="2" borderId="1" xfId="0" applyFont="1" applyFill="1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0" fillId="0" borderId="5" xfId="0" applyBorder="1" applyAlignment="1">
      <alignment vertical="top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>
      <selection activeCell="A40" sqref="A40:F40"/>
    </sheetView>
  </sheetViews>
  <sheetFormatPr defaultRowHeight="15"/>
  <cols>
    <col min="1" max="1" width="51.7109375" customWidth="1"/>
    <col min="2" max="2" width="12.42578125" customWidth="1"/>
    <col min="3" max="3" width="12" customWidth="1"/>
    <col min="4" max="4" width="14.5703125" customWidth="1"/>
    <col min="5" max="5" width="11.5703125" style="3" customWidth="1"/>
    <col min="6" max="6" width="13" style="3" customWidth="1"/>
  </cols>
  <sheetData>
    <row r="1" spans="1:6">
      <c r="A1" s="4" t="s">
        <v>47</v>
      </c>
    </row>
    <row r="2" spans="1:6">
      <c r="A2" s="34" t="s">
        <v>57</v>
      </c>
      <c r="B2" s="34" t="s">
        <v>3</v>
      </c>
      <c r="C2" s="34" t="s">
        <v>4</v>
      </c>
      <c r="D2" s="34" t="s">
        <v>5</v>
      </c>
      <c r="E2" s="35" t="s">
        <v>6</v>
      </c>
      <c r="F2" s="35" t="s">
        <v>7</v>
      </c>
    </row>
    <row r="3" spans="1:6">
      <c r="A3" s="5" t="s">
        <v>0</v>
      </c>
      <c r="B3" s="8" t="s">
        <v>8</v>
      </c>
      <c r="C3" s="9">
        <v>1</v>
      </c>
      <c r="D3" s="9">
        <v>1967.29</v>
      </c>
      <c r="E3" s="9">
        <f>C3*D3</f>
        <v>1967.29</v>
      </c>
      <c r="F3" s="45"/>
    </row>
    <row r="4" spans="1:6">
      <c r="A4" s="5" t="s">
        <v>1</v>
      </c>
      <c r="B4" s="8" t="s">
        <v>10</v>
      </c>
      <c r="C4" s="9">
        <v>40</v>
      </c>
      <c r="D4" s="9">
        <f>E3</f>
        <v>1967.29</v>
      </c>
      <c r="E4" s="9">
        <f>D4*C4%</f>
        <v>786.91600000000005</v>
      </c>
      <c r="F4" s="46"/>
    </row>
    <row r="5" spans="1:6">
      <c r="A5" s="44" t="s">
        <v>2</v>
      </c>
      <c r="B5" s="44"/>
      <c r="C5" s="44"/>
      <c r="D5" s="44"/>
      <c r="E5" s="9">
        <f>SUM(E3:E4)</f>
        <v>2754.2060000000001</v>
      </c>
      <c r="F5" s="46"/>
    </row>
    <row r="6" spans="1:6">
      <c r="A6" s="5" t="s">
        <v>11</v>
      </c>
      <c r="B6" s="8" t="s">
        <v>10</v>
      </c>
      <c r="C6" s="9">
        <v>23</v>
      </c>
      <c r="D6" s="9">
        <f>E5</f>
        <v>2754.2060000000001</v>
      </c>
      <c r="E6" s="9">
        <f>D6*C6%</f>
        <v>633.46738000000005</v>
      </c>
      <c r="F6" s="46"/>
    </row>
    <row r="7" spans="1:6">
      <c r="A7" s="44" t="s">
        <v>49</v>
      </c>
      <c r="B7" s="44"/>
      <c r="C7" s="44"/>
      <c r="D7" s="44"/>
      <c r="E7" s="9">
        <f>SUM(E5:E6)</f>
        <v>3387.6733800000002</v>
      </c>
      <c r="F7" s="47"/>
    </row>
    <row r="8" spans="1:6">
      <c r="A8" s="17" t="s">
        <v>12</v>
      </c>
      <c r="B8" s="8" t="s">
        <v>13</v>
      </c>
      <c r="C8" s="9">
        <v>5</v>
      </c>
      <c r="D8" s="7">
        <f>E7</f>
        <v>3387.6733800000002</v>
      </c>
      <c r="E8" s="7">
        <f>D8*C8</f>
        <v>16938.366900000001</v>
      </c>
      <c r="F8" s="15">
        <f>E8</f>
        <v>16938.366900000001</v>
      </c>
    </row>
    <row r="9" spans="1:6">
      <c r="A9" s="38"/>
      <c r="B9" s="39"/>
      <c r="C9" s="11"/>
      <c r="D9" s="14"/>
      <c r="E9" s="14"/>
      <c r="F9" s="26"/>
    </row>
    <row r="10" spans="1:6">
      <c r="A10" s="4" t="s">
        <v>48</v>
      </c>
    </row>
    <row r="11" spans="1:6">
      <c r="A11" s="34" t="s">
        <v>57</v>
      </c>
      <c r="B11" s="34" t="s">
        <v>3</v>
      </c>
      <c r="C11" s="34" t="s">
        <v>4</v>
      </c>
      <c r="D11" s="34" t="s">
        <v>5</v>
      </c>
      <c r="E11" s="35" t="s">
        <v>6</v>
      </c>
      <c r="F11" s="35" t="s">
        <v>7</v>
      </c>
    </row>
    <row r="12" spans="1:6">
      <c r="A12" s="5" t="s">
        <v>0</v>
      </c>
      <c r="B12" s="8" t="s">
        <v>8</v>
      </c>
      <c r="C12" s="9">
        <v>1</v>
      </c>
      <c r="D12" s="9">
        <v>1799.68</v>
      </c>
      <c r="E12" s="9">
        <f>C12*D12</f>
        <v>1799.68</v>
      </c>
      <c r="F12" s="45"/>
    </row>
    <row r="13" spans="1:6">
      <c r="A13" s="5" t="s">
        <v>1</v>
      </c>
      <c r="B13" s="8" t="s">
        <v>10</v>
      </c>
      <c r="C13" s="9">
        <v>40</v>
      </c>
      <c r="D13" s="9">
        <f>E12</f>
        <v>1799.68</v>
      </c>
      <c r="E13" s="9">
        <f>D13*C13%</f>
        <v>719.87200000000007</v>
      </c>
      <c r="F13" s="46"/>
    </row>
    <row r="14" spans="1:6">
      <c r="A14" s="44" t="s">
        <v>2</v>
      </c>
      <c r="B14" s="44"/>
      <c r="C14" s="44"/>
      <c r="D14" s="44"/>
      <c r="E14" s="9">
        <f>SUM(E12:E13)</f>
        <v>2519.5520000000001</v>
      </c>
      <c r="F14" s="46"/>
    </row>
    <row r="15" spans="1:6">
      <c r="A15" s="5" t="s">
        <v>11</v>
      </c>
      <c r="B15" s="8" t="s">
        <v>10</v>
      </c>
      <c r="C15" s="9">
        <v>23</v>
      </c>
      <c r="D15" s="9">
        <f>E14</f>
        <v>2519.5520000000001</v>
      </c>
      <c r="E15" s="9">
        <f>D15*C15%</f>
        <v>579.49696000000006</v>
      </c>
      <c r="F15" s="46"/>
    </row>
    <row r="16" spans="1:6">
      <c r="A16" s="44" t="s">
        <v>52</v>
      </c>
      <c r="B16" s="44"/>
      <c r="C16" s="44"/>
      <c r="D16" s="44"/>
      <c r="E16" s="9">
        <f>SUM(E14:E15)</f>
        <v>3099.0489600000001</v>
      </c>
      <c r="F16" s="47"/>
    </row>
    <row r="17" spans="1:6">
      <c r="A17" s="17" t="s">
        <v>12</v>
      </c>
      <c r="B17" s="8" t="s">
        <v>13</v>
      </c>
      <c r="C17" s="9">
        <v>1</v>
      </c>
      <c r="D17" s="7">
        <f>E16</f>
        <v>3099.0489600000001</v>
      </c>
      <c r="E17" s="7">
        <f>D17*C17</f>
        <v>3099.0489600000001</v>
      </c>
      <c r="F17" s="15">
        <f>E17</f>
        <v>3099.0489600000001</v>
      </c>
    </row>
    <row r="18" spans="1:6">
      <c r="A18" s="38"/>
      <c r="B18" s="39"/>
      <c r="C18" s="11"/>
      <c r="D18" s="14"/>
      <c r="E18" s="14"/>
      <c r="F18" s="26"/>
    </row>
    <row r="19" spans="1:6">
      <c r="A19" s="4" t="s">
        <v>78</v>
      </c>
    </row>
    <row r="20" spans="1:6">
      <c r="A20" s="34" t="s">
        <v>57</v>
      </c>
      <c r="B20" s="34" t="s">
        <v>3</v>
      </c>
      <c r="C20" s="34" t="s">
        <v>4</v>
      </c>
      <c r="D20" s="34" t="s">
        <v>5</v>
      </c>
      <c r="E20" s="35" t="s">
        <v>6</v>
      </c>
      <c r="F20" s="35" t="s">
        <v>7</v>
      </c>
    </row>
    <row r="21" spans="1:6">
      <c r="A21" s="5" t="s">
        <v>0</v>
      </c>
      <c r="B21" s="8" t="s">
        <v>8</v>
      </c>
      <c r="C21" s="9">
        <v>1</v>
      </c>
      <c r="D21" s="9">
        <v>2950.94</v>
      </c>
      <c r="E21" s="9">
        <f>C21*D21</f>
        <v>2950.94</v>
      </c>
      <c r="F21" s="45"/>
    </row>
    <row r="22" spans="1:6">
      <c r="A22" s="5" t="s">
        <v>1</v>
      </c>
      <c r="B22" s="8" t="s">
        <v>10</v>
      </c>
      <c r="C22" s="9">
        <v>40</v>
      </c>
      <c r="D22" s="9">
        <f>E21</f>
        <v>2950.94</v>
      </c>
      <c r="E22" s="9">
        <f>D22*C22%</f>
        <v>1180.376</v>
      </c>
      <c r="F22" s="46"/>
    </row>
    <row r="23" spans="1:6">
      <c r="A23" s="44" t="s">
        <v>2</v>
      </c>
      <c r="B23" s="44"/>
      <c r="C23" s="44"/>
      <c r="D23" s="44"/>
      <c r="E23" s="9">
        <f>SUM(E21:E22)</f>
        <v>4131.3159999999998</v>
      </c>
      <c r="F23" s="46"/>
    </row>
    <row r="24" spans="1:6">
      <c r="A24" s="5" t="s">
        <v>11</v>
      </c>
      <c r="B24" s="8" t="s">
        <v>10</v>
      </c>
      <c r="C24" s="9">
        <v>23</v>
      </c>
      <c r="D24" s="9">
        <f>E23</f>
        <v>4131.3159999999998</v>
      </c>
      <c r="E24" s="9">
        <f>D24*C24%</f>
        <v>950.20267999999999</v>
      </c>
      <c r="F24" s="46"/>
    </row>
    <row r="25" spans="1:6">
      <c r="A25" s="44" t="s">
        <v>82</v>
      </c>
      <c r="B25" s="44"/>
      <c r="C25" s="44"/>
      <c r="D25" s="44"/>
      <c r="E25" s="9">
        <f>SUM(E23:E24)</f>
        <v>5081.5186800000001</v>
      </c>
      <c r="F25" s="47"/>
    </row>
    <row r="26" spans="1:6">
      <c r="A26" s="17" t="s">
        <v>12</v>
      </c>
      <c r="B26" s="8" t="s">
        <v>13</v>
      </c>
      <c r="C26" s="9">
        <v>1</v>
      </c>
      <c r="D26" s="7">
        <f>E25</f>
        <v>5081.5186800000001</v>
      </c>
      <c r="E26" s="7">
        <f>D26*C26</f>
        <v>5081.5186800000001</v>
      </c>
      <c r="F26" s="15">
        <f>E26</f>
        <v>5081.5186800000001</v>
      </c>
    </row>
    <row r="28" spans="1:6">
      <c r="A28" s="4" t="s">
        <v>83</v>
      </c>
    </row>
    <row r="29" spans="1:6">
      <c r="A29" s="34" t="s">
        <v>57</v>
      </c>
      <c r="B29" s="34" t="s">
        <v>3</v>
      </c>
      <c r="C29" s="34" t="s">
        <v>4</v>
      </c>
      <c r="D29" s="34" t="s">
        <v>5</v>
      </c>
      <c r="E29" s="35" t="s">
        <v>6</v>
      </c>
      <c r="F29" s="35" t="s">
        <v>7</v>
      </c>
    </row>
    <row r="30" spans="1:6">
      <c r="A30" s="5" t="s">
        <v>0</v>
      </c>
      <c r="B30" s="8" t="s">
        <v>8</v>
      </c>
      <c r="C30" s="9">
        <v>1</v>
      </c>
      <c r="D30" s="9">
        <v>1814.67</v>
      </c>
      <c r="E30" s="9">
        <f>C30*D30</f>
        <v>1814.67</v>
      </c>
      <c r="F30" s="45"/>
    </row>
    <row r="31" spans="1:6">
      <c r="A31" s="5" t="s">
        <v>50</v>
      </c>
      <c r="B31" s="8" t="s">
        <v>9</v>
      </c>
      <c r="C31" s="9">
        <v>15</v>
      </c>
      <c r="D31" s="9">
        <v>12.37</v>
      </c>
      <c r="E31" s="9">
        <f>C31*D31</f>
        <v>185.54999999999998</v>
      </c>
      <c r="F31" s="46"/>
    </row>
    <row r="32" spans="1:6">
      <c r="A32" s="5" t="s">
        <v>84</v>
      </c>
      <c r="B32" s="8" t="s">
        <v>9</v>
      </c>
      <c r="C32" s="9">
        <v>15</v>
      </c>
      <c r="D32" s="9">
        <v>16.5</v>
      </c>
      <c r="E32" s="9"/>
      <c r="F32" s="46"/>
    </row>
    <row r="33" spans="1:6">
      <c r="A33" s="5" t="s">
        <v>1</v>
      </c>
      <c r="B33" s="8" t="s">
        <v>10</v>
      </c>
      <c r="C33" s="9">
        <v>40</v>
      </c>
      <c r="D33" s="9">
        <f>E30</f>
        <v>1814.67</v>
      </c>
      <c r="E33" s="9">
        <f>D33*C33%</f>
        <v>725.86800000000005</v>
      </c>
      <c r="F33" s="46"/>
    </row>
    <row r="34" spans="1:6">
      <c r="A34" s="5" t="s">
        <v>51</v>
      </c>
      <c r="B34" s="8" t="s">
        <v>9</v>
      </c>
      <c r="C34" s="9">
        <v>84</v>
      </c>
      <c r="D34" s="9">
        <v>1.31</v>
      </c>
      <c r="E34" s="9">
        <f>C34*D34</f>
        <v>110.04</v>
      </c>
      <c r="F34" s="46"/>
    </row>
    <row r="35" spans="1:6">
      <c r="A35" s="49" t="s">
        <v>2</v>
      </c>
      <c r="B35" s="50"/>
      <c r="C35" s="50"/>
      <c r="D35" s="51"/>
      <c r="E35" s="9">
        <f>SUM(E30:E34)</f>
        <v>2836.1280000000002</v>
      </c>
      <c r="F35" s="46"/>
    </row>
    <row r="36" spans="1:6">
      <c r="A36" s="29" t="s">
        <v>11</v>
      </c>
      <c r="B36" s="6" t="s">
        <v>10</v>
      </c>
      <c r="C36" s="7">
        <f>C6</f>
        <v>23</v>
      </c>
      <c r="D36" s="7">
        <f>E35</f>
        <v>2836.1280000000002</v>
      </c>
      <c r="E36" s="9">
        <f>D36*C36%</f>
        <v>652.30944000000011</v>
      </c>
      <c r="F36" s="46"/>
    </row>
    <row r="37" spans="1:6">
      <c r="A37" s="49" t="s">
        <v>85</v>
      </c>
      <c r="B37" s="50"/>
      <c r="C37" s="50"/>
      <c r="D37" s="51"/>
      <c r="E37" s="9">
        <f>SUM(E35:E36)</f>
        <v>3488.4374400000002</v>
      </c>
      <c r="F37" s="47"/>
    </row>
    <row r="38" spans="1:6">
      <c r="A38" s="17" t="s">
        <v>12</v>
      </c>
      <c r="B38" s="8" t="s">
        <v>13</v>
      </c>
      <c r="C38" s="9">
        <v>2</v>
      </c>
      <c r="D38" s="7">
        <f>E37</f>
        <v>3488.4374400000002</v>
      </c>
      <c r="E38" s="7">
        <f>D38*C38</f>
        <v>6976.8748800000003</v>
      </c>
      <c r="F38" s="15">
        <f>E38</f>
        <v>6976.8748800000003</v>
      </c>
    </row>
    <row r="40" spans="1:6">
      <c r="A40" s="48" t="s">
        <v>71</v>
      </c>
      <c r="B40" s="48"/>
      <c r="C40" s="48"/>
      <c r="D40" s="48"/>
      <c r="E40" s="48"/>
      <c r="F40" s="35">
        <f>F8+F17+F26+F38</f>
        <v>32095.809420000001</v>
      </c>
    </row>
  </sheetData>
  <mergeCells count="13">
    <mergeCell ref="F21:F25"/>
    <mergeCell ref="A23:D23"/>
    <mergeCell ref="A25:D25"/>
    <mergeCell ref="A40:E40"/>
    <mergeCell ref="F30:F37"/>
    <mergeCell ref="A35:D35"/>
    <mergeCell ref="A37:D37"/>
    <mergeCell ref="A5:D5"/>
    <mergeCell ref="A7:D7"/>
    <mergeCell ref="F3:F7"/>
    <mergeCell ref="F12:F16"/>
    <mergeCell ref="A14:D14"/>
    <mergeCell ref="A16:D16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6"/>
  <sheetViews>
    <sheetView workbookViewId="0">
      <selection activeCell="A17" sqref="A17:F23"/>
    </sheetView>
  </sheetViews>
  <sheetFormatPr defaultRowHeight="15"/>
  <cols>
    <col min="1" max="1" width="41.5703125" customWidth="1"/>
    <col min="2" max="2" width="12.85546875" style="2" customWidth="1"/>
    <col min="3" max="3" width="14.140625" style="2" customWidth="1"/>
    <col min="4" max="4" width="16.42578125" style="2" customWidth="1"/>
    <col min="5" max="6" width="13.42578125" style="2" customWidth="1"/>
  </cols>
  <sheetData>
    <row r="2" spans="1:6">
      <c r="A2" s="4" t="s">
        <v>86</v>
      </c>
    </row>
    <row r="3" spans="1:6">
      <c r="A3" s="34" t="s">
        <v>57</v>
      </c>
      <c r="B3" s="34" t="s">
        <v>3</v>
      </c>
      <c r="C3" s="35" t="s">
        <v>4</v>
      </c>
      <c r="D3" s="35" t="s">
        <v>5</v>
      </c>
      <c r="E3" s="35" t="s">
        <v>6</v>
      </c>
      <c r="F3" s="35" t="s">
        <v>7</v>
      </c>
    </row>
    <row r="4" spans="1:6">
      <c r="A4" s="5" t="s">
        <v>14</v>
      </c>
      <c r="B4" s="7" t="s">
        <v>21</v>
      </c>
      <c r="C4" s="12">
        <v>0.33333333333333331</v>
      </c>
      <c r="D4" s="9">
        <v>45.5</v>
      </c>
      <c r="E4" s="9">
        <f t="shared" ref="E4:E11" si="0">C4*D4</f>
        <v>15.166666666666666</v>
      </c>
      <c r="F4" s="56"/>
    </row>
    <row r="5" spans="1:6">
      <c r="A5" s="5" t="s">
        <v>15</v>
      </c>
      <c r="B5" s="7" t="s">
        <v>21</v>
      </c>
      <c r="C5" s="32">
        <v>1</v>
      </c>
      <c r="D5" s="9">
        <v>25.9</v>
      </c>
      <c r="E5" s="9">
        <f t="shared" si="0"/>
        <v>25.9</v>
      </c>
      <c r="F5" s="56"/>
    </row>
    <row r="6" spans="1:6">
      <c r="A6" s="5" t="s">
        <v>16</v>
      </c>
      <c r="B6" s="7" t="s">
        <v>21</v>
      </c>
      <c r="C6" s="12">
        <v>8.3333333333333329E-2</v>
      </c>
      <c r="D6" s="9">
        <v>31.25</v>
      </c>
      <c r="E6" s="9">
        <f t="shared" si="0"/>
        <v>2.6041666666666665</v>
      </c>
      <c r="F6" s="56"/>
    </row>
    <row r="7" spans="1:6">
      <c r="A7" s="5" t="s">
        <v>17</v>
      </c>
      <c r="B7" s="7" t="s">
        <v>22</v>
      </c>
      <c r="C7" s="12">
        <v>0.33333333333333331</v>
      </c>
      <c r="D7" s="9">
        <v>47</v>
      </c>
      <c r="E7" s="9">
        <f t="shared" si="0"/>
        <v>15.666666666666666</v>
      </c>
      <c r="F7" s="56"/>
    </row>
    <row r="8" spans="1:6">
      <c r="A8" s="5" t="s">
        <v>18</v>
      </c>
      <c r="B8" s="7" t="s">
        <v>22</v>
      </c>
      <c r="C8" s="32">
        <v>1</v>
      </c>
      <c r="D8" s="9">
        <v>7.12</v>
      </c>
      <c r="E8" s="9">
        <f t="shared" si="0"/>
        <v>7.12</v>
      </c>
      <c r="F8" s="56"/>
    </row>
    <row r="9" spans="1:6">
      <c r="A9" s="5" t="s">
        <v>19</v>
      </c>
      <c r="B9" s="7" t="s">
        <v>22</v>
      </c>
      <c r="C9" s="32">
        <v>1</v>
      </c>
      <c r="D9" s="9">
        <v>18.12</v>
      </c>
      <c r="E9" s="9">
        <f t="shared" si="0"/>
        <v>18.12</v>
      </c>
      <c r="F9" s="56"/>
    </row>
    <row r="10" spans="1:6">
      <c r="A10" s="5" t="s">
        <v>20</v>
      </c>
      <c r="B10" s="7" t="s">
        <v>53</v>
      </c>
      <c r="C10" s="32">
        <v>1</v>
      </c>
      <c r="D10" s="9">
        <v>14.32</v>
      </c>
      <c r="E10" s="9">
        <f t="shared" si="0"/>
        <v>14.32</v>
      </c>
      <c r="F10" s="56"/>
    </row>
    <row r="11" spans="1:6">
      <c r="A11" s="5" t="s">
        <v>54</v>
      </c>
      <c r="B11" s="7" t="s">
        <v>21</v>
      </c>
      <c r="C11" s="12">
        <v>8.3333333333333329E-2</v>
      </c>
      <c r="D11" s="9">
        <v>23.99</v>
      </c>
      <c r="E11" s="9">
        <f t="shared" si="0"/>
        <v>1.9991666666666665</v>
      </c>
      <c r="F11" s="56"/>
    </row>
    <row r="12" spans="1:6">
      <c r="A12" s="55" t="s">
        <v>24</v>
      </c>
      <c r="B12" s="50"/>
      <c r="C12" s="50"/>
      <c r="D12" s="51"/>
      <c r="E12" s="9">
        <f>SUM(E4:E11)</f>
        <v>100.89666666666668</v>
      </c>
      <c r="F12" s="57"/>
    </row>
    <row r="13" spans="1:6">
      <c r="A13" s="17" t="s">
        <v>23</v>
      </c>
      <c r="B13" s="7" t="s">
        <v>13</v>
      </c>
      <c r="C13" s="7">
        <v>7</v>
      </c>
      <c r="D13" s="7">
        <f>E12</f>
        <v>100.89666666666668</v>
      </c>
      <c r="E13" s="7">
        <f>C13*D13</f>
        <v>706.27666666666676</v>
      </c>
      <c r="F13" s="15">
        <f>E13</f>
        <v>706.27666666666676</v>
      </c>
    </row>
    <row r="14" spans="1:6">
      <c r="F14" s="2" t="s">
        <v>25</v>
      </c>
    </row>
    <row r="15" spans="1:6">
      <c r="A15" s="13"/>
      <c r="B15" s="14"/>
      <c r="C15" s="14"/>
      <c r="D15" s="14"/>
      <c r="E15" s="14"/>
      <c r="F15" s="14"/>
    </row>
    <row r="16" spans="1:6">
      <c r="A16" s="19" t="s">
        <v>73</v>
      </c>
      <c r="B16" s="14"/>
      <c r="C16" s="14"/>
      <c r="D16" s="14"/>
      <c r="E16" s="14"/>
      <c r="F16" s="14"/>
    </row>
    <row r="17" spans="1:6">
      <c r="A17" s="34" t="s">
        <v>57</v>
      </c>
      <c r="B17" s="34" t="s">
        <v>3</v>
      </c>
      <c r="C17" s="35" t="s">
        <v>4</v>
      </c>
      <c r="D17" s="35" t="s">
        <v>5</v>
      </c>
      <c r="E17" s="35" t="s">
        <v>6</v>
      </c>
      <c r="F17" s="35" t="s">
        <v>7</v>
      </c>
    </row>
    <row r="18" spans="1:6">
      <c r="A18" s="5" t="s">
        <v>14</v>
      </c>
      <c r="B18" s="7" t="s">
        <v>21</v>
      </c>
      <c r="C18" s="10">
        <v>0.16666666666666666</v>
      </c>
      <c r="D18" s="9">
        <v>45.5</v>
      </c>
      <c r="E18" s="9">
        <f t="shared" ref="E18:E21" si="1">C18*D18</f>
        <v>7.583333333333333</v>
      </c>
      <c r="F18" s="56"/>
    </row>
    <row r="19" spans="1:6">
      <c r="A19" s="5" t="s">
        <v>15</v>
      </c>
      <c r="B19" s="7" t="s">
        <v>21</v>
      </c>
      <c r="C19" s="10">
        <v>0.33333333333333331</v>
      </c>
      <c r="D19" s="9">
        <v>25.9</v>
      </c>
      <c r="E19" s="9">
        <f t="shared" si="1"/>
        <v>8.6333333333333329</v>
      </c>
      <c r="F19" s="56"/>
    </row>
    <row r="20" spans="1:6">
      <c r="A20" s="5" t="s">
        <v>17</v>
      </c>
      <c r="B20" s="7" t="s">
        <v>22</v>
      </c>
      <c r="C20" s="10">
        <v>0.16666666666666666</v>
      </c>
      <c r="D20" s="9">
        <v>47</v>
      </c>
      <c r="E20" s="9">
        <f t="shared" si="1"/>
        <v>7.833333333333333</v>
      </c>
      <c r="F20" s="56"/>
    </row>
    <row r="21" spans="1:6">
      <c r="A21" s="5" t="s">
        <v>56</v>
      </c>
      <c r="B21" s="7" t="s">
        <v>21</v>
      </c>
      <c r="C21" s="12">
        <v>8.3333333333333329E-2</v>
      </c>
      <c r="D21" s="9">
        <v>23.99</v>
      </c>
      <c r="E21" s="9">
        <f t="shared" si="1"/>
        <v>1.9991666666666665</v>
      </c>
      <c r="F21" s="56"/>
    </row>
    <row r="22" spans="1:6">
      <c r="A22" s="55" t="s">
        <v>24</v>
      </c>
      <c r="B22" s="50"/>
      <c r="C22" s="50"/>
      <c r="D22" s="51"/>
      <c r="E22" s="9">
        <f>SUM(E18:E21)</f>
        <v>26.049166666666665</v>
      </c>
      <c r="F22" s="57"/>
    </row>
    <row r="23" spans="1:6">
      <c r="A23" s="17" t="s">
        <v>23</v>
      </c>
      <c r="B23" s="7" t="s">
        <v>13</v>
      </c>
      <c r="C23" s="7">
        <v>2</v>
      </c>
      <c r="D23" s="7">
        <f>E22</f>
        <v>26.049166666666665</v>
      </c>
      <c r="E23" s="7">
        <f>C23*D23</f>
        <v>52.098333333333329</v>
      </c>
      <c r="F23" s="15">
        <f>E23</f>
        <v>52.098333333333329</v>
      </c>
    </row>
    <row r="24" spans="1:6">
      <c r="A24" s="13"/>
      <c r="B24" s="14"/>
      <c r="C24" s="14"/>
      <c r="D24" s="14"/>
      <c r="E24" s="14"/>
      <c r="F24" s="14"/>
    </row>
    <row r="25" spans="1:6">
      <c r="A25" s="52" t="s">
        <v>55</v>
      </c>
      <c r="B25" s="53"/>
      <c r="C25" s="53"/>
      <c r="D25" s="53"/>
      <c r="E25" s="54"/>
      <c r="F25" s="35">
        <f>F13+F23</f>
        <v>758.37500000000011</v>
      </c>
    </row>
    <row r="26" spans="1:6">
      <c r="A26" s="25"/>
      <c r="B26" s="25"/>
      <c r="C26" s="25"/>
      <c r="D26" s="25"/>
      <c r="E26" s="25"/>
      <c r="F26" s="26"/>
    </row>
  </sheetData>
  <mergeCells count="5">
    <mergeCell ref="A25:E25"/>
    <mergeCell ref="A12:D12"/>
    <mergeCell ref="F4:F12"/>
    <mergeCell ref="F18:F22"/>
    <mergeCell ref="A22:D2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2:F25"/>
  <sheetViews>
    <sheetView workbookViewId="0">
      <selection activeCell="A14" sqref="A14:F21"/>
    </sheetView>
  </sheetViews>
  <sheetFormatPr defaultRowHeight="15"/>
  <cols>
    <col min="1" max="1" width="49.42578125" customWidth="1"/>
    <col min="2" max="2" width="14.7109375" customWidth="1"/>
    <col min="3" max="3" width="12.140625" customWidth="1"/>
    <col min="4" max="4" width="14.42578125" customWidth="1"/>
    <col min="5" max="6" width="12" customWidth="1"/>
  </cols>
  <sheetData>
    <row r="2" spans="1:6">
      <c r="A2" s="4" t="s">
        <v>79</v>
      </c>
    </row>
    <row r="3" spans="1:6">
      <c r="A3" s="34"/>
      <c r="B3" s="34" t="s">
        <v>3</v>
      </c>
      <c r="C3" s="34" t="s">
        <v>4</v>
      </c>
      <c r="D3" s="34" t="s">
        <v>5</v>
      </c>
      <c r="E3" s="34" t="s">
        <v>6</v>
      </c>
      <c r="F3" s="34" t="s">
        <v>7</v>
      </c>
    </row>
    <row r="4" spans="1:6">
      <c r="A4" s="5" t="s">
        <v>58</v>
      </c>
      <c r="B4" s="37" t="s">
        <v>21</v>
      </c>
      <c r="C4" s="37">
        <v>1</v>
      </c>
      <c r="D4" s="7">
        <v>77000</v>
      </c>
      <c r="E4" s="7">
        <f>D4*C4</f>
        <v>77000</v>
      </c>
      <c r="F4" s="58"/>
    </row>
    <row r="5" spans="1:6">
      <c r="A5" s="5" t="s">
        <v>59</v>
      </c>
      <c r="B5" s="37" t="s">
        <v>10</v>
      </c>
      <c r="C5" s="37">
        <v>70</v>
      </c>
      <c r="D5" s="7">
        <f>E4</f>
        <v>77000</v>
      </c>
      <c r="E5" s="7">
        <f>D5*C5%</f>
        <v>53900</v>
      </c>
      <c r="F5" s="59"/>
    </row>
    <row r="6" spans="1:6">
      <c r="A6" s="5" t="s">
        <v>61</v>
      </c>
      <c r="B6" s="37" t="s">
        <v>8</v>
      </c>
      <c r="C6" s="37">
        <v>60</v>
      </c>
      <c r="D6" s="7">
        <f>E5</f>
        <v>53900</v>
      </c>
      <c r="E6" s="15">
        <f>D6/C6</f>
        <v>898.33333333333337</v>
      </c>
      <c r="F6" s="59"/>
    </row>
    <row r="7" spans="1:6">
      <c r="A7" s="5" t="s">
        <v>62</v>
      </c>
      <c r="B7" s="37" t="s">
        <v>10</v>
      </c>
      <c r="C7" s="37">
        <v>75</v>
      </c>
      <c r="D7" s="7">
        <f>E4</f>
        <v>77000</v>
      </c>
      <c r="E7" s="7">
        <f>D7*C7%</f>
        <v>57750</v>
      </c>
      <c r="F7" s="59"/>
    </row>
    <row r="8" spans="1:6">
      <c r="A8" s="5" t="s">
        <v>77</v>
      </c>
      <c r="B8" s="37" t="s">
        <v>8</v>
      </c>
      <c r="C8" s="37">
        <v>60</v>
      </c>
      <c r="D8" s="7">
        <f>E7</f>
        <v>57750</v>
      </c>
      <c r="E8" s="15">
        <f>D8/C8</f>
        <v>962.5</v>
      </c>
      <c r="F8" s="59"/>
    </row>
    <row r="9" spans="1:6">
      <c r="A9" s="33" t="s">
        <v>63</v>
      </c>
      <c r="B9" s="22" t="s">
        <v>8</v>
      </c>
      <c r="C9" s="22">
        <v>1</v>
      </c>
      <c r="D9" s="23">
        <f>E6+E8</f>
        <v>1860.8333333333335</v>
      </c>
      <c r="E9" s="24">
        <f>D9/C9</f>
        <v>1860.8333333333335</v>
      </c>
      <c r="F9" s="15">
        <f>E9</f>
        <v>1860.8333333333335</v>
      </c>
    </row>
    <row r="10" spans="1:6">
      <c r="A10" s="28"/>
      <c r="B10" s="40"/>
      <c r="C10" s="40"/>
      <c r="D10" s="41"/>
      <c r="E10" s="42"/>
      <c r="F10" s="26"/>
    </row>
    <row r="11" spans="1:6">
      <c r="A11" s="48" t="s">
        <v>60</v>
      </c>
      <c r="B11" s="48"/>
      <c r="C11" s="48"/>
      <c r="D11" s="48"/>
      <c r="E11" s="48"/>
      <c r="F11" s="35">
        <f>F9</f>
        <v>1860.8333333333335</v>
      </c>
    </row>
    <row r="13" spans="1:6">
      <c r="A13" s="19" t="s">
        <v>87</v>
      </c>
    </row>
    <row r="14" spans="1:6">
      <c r="A14" s="34" t="s">
        <v>57</v>
      </c>
      <c r="B14" s="34" t="s">
        <v>3</v>
      </c>
      <c r="C14" s="34" t="s">
        <v>4</v>
      </c>
      <c r="D14" s="34" t="s">
        <v>5</v>
      </c>
      <c r="E14" s="34" t="s">
        <v>6</v>
      </c>
      <c r="F14" s="34" t="s">
        <v>7</v>
      </c>
    </row>
    <row r="15" spans="1:6">
      <c r="A15" s="5" t="s">
        <v>58</v>
      </c>
      <c r="B15" s="6" t="s">
        <v>21</v>
      </c>
      <c r="C15" s="6">
        <v>1</v>
      </c>
      <c r="D15" s="7">
        <v>4580.68</v>
      </c>
      <c r="E15" s="7">
        <f>D15*C15</f>
        <v>4580.68</v>
      </c>
      <c r="F15" s="61"/>
    </row>
    <row r="16" spans="1:6">
      <c r="A16" s="5" t="s">
        <v>59</v>
      </c>
      <c r="B16" s="6" t="s">
        <v>10</v>
      </c>
      <c r="C16" s="6">
        <v>70</v>
      </c>
      <c r="D16" s="7">
        <f>E15</f>
        <v>4580.68</v>
      </c>
      <c r="E16" s="7">
        <f>D16*C16%</f>
        <v>3206.4760000000001</v>
      </c>
      <c r="F16" s="61"/>
    </row>
    <row r="17" spans="1:6">
      <c r="A17" s="5" t="s">
        <v>61</v>
      </c>
      <c r="B17" s="6" t="s">
        <v>8</v>
      </c>
      <c r="C17" s="6">
        <v>60</v>
      </c>
      <c r="D17" s="7">
        <f>E16</f>
        <v>3206.4760000000001</v>
      </c>
      <c r="E17" s="15">
        <f>D17/C17</f>
        <v>53.441266666666671</v>
      </c>
      <c r="F17" s="61"/>
    </row>
    <row r="18" spans="1:6">
      <c r="A18" s="5" t="s">
        <v>62</v>
      </c>
      <c r="B18" s="6" t="s">
        <v>10</v>
      </c>
      <c r="C18" s="6">
        <v>75</v>
      </c>
      <c r="D18" s="7">
        <f>E15</f>
        <v>4580.68</v>
      </c>
      <c r="E18" s="7">
        <f>D18*C18%</f>
        <v>3435.51</v>
      </c>
      <c r="F18" s="61"/>
    </row>
    <row r="19" spans="1:6">
      <c r="A19" s="5" t="s">
        <v>77</v>
      </c>
      <c r="B19" s="6" t="s">
        <v>8</v>
      </c>
      <c r="C19" s="6">
        <v>60</v>
      </c>
      <c r="D19" s="9">
        <f>E18</f>
        <v>3435.51</v>
      </c>
      <c r="E19" s="18">
        <f>D19/C19</f>
        <v>57.258500000000005</v>
      </c>
      <c r="F19" s="61"/>
    </row>
    <row r="20" spans="1:6">
      <c r="A20" s="5" t="s">
        <v>88</v>
      </c>
      <c r="B20" s="6" t="s">
        <v>64</v>
      </c>
      <c r="C20" s="6">
        <v>80</v>
      </c>
      <c r="D20" s="9">
        <v>6.2</v>
      </c>
      <c r="E20" s="18">
        <f>C20*D20</f>
        <v>496</v>
      </c>
      <c r="F20" s="61"/>
    </row>
    <row r="21" spans="1:6">
      <c r="A21" s="33" t="s">
        <v>63</v>
      </c>
      <c r="B21" s="6" t="s">
        <v>8</v>
      </c>
      <c r="C21" s="6">
        <v>1</v>
      </c>
      <c r="D21" s="9">
        <f>E17+E19+E20</f>
        <v>606.69976666666662</v>
      </c>
      <c r="E21" s="9">
        <f>D21</f>
        <v>606.69976666666662</v>
      </c>
      <c r="F21" s="18">
        <f>E21</f>
        <v>606.69976666666662</v>
      </c>
    </row>
    <row r="23" spans="1:6">
      <c r="A23" s="48" t="s">
        <v>65</v>
      </c>
      <c r="B23" s="48"/>
      <c r="C23" s="48"/>
      <c r="D23" s="48"/>
      <c r="E23" s="48"/>
      <c r="F23" s="35">
        <f>F21</f>
        <v>606.69976666666662</v>
      </c>
    </row>
    <row r="25" spans="1:6">
      <c r="A25" s="60" t="s">
        <v>72</v>
      </c>
      <c r="B25" s="60"/>
      <c r="C25" s="60"/>
      <c r="D25" s="60"/>
      <c r="E25" s="60"/>
      <c r="F25" s="35">
        <f>F11+F23</f>
        <v>2467.5331000000001</v>
      </c>
    </row>
  </sheetData>
  <mergeCells count="5">
    <mergeCell ref="F4:F8"/>
    <mergeCell ref="A11:E11"/>
    <mergeCell ref="A23:E23"/>
    <mergeCell ref="A25:E25"/>
    <mergeCell ref="F15:F20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3" sqref="A3:F5"/>
    </sheetView>
  </sheetViews>
  <sheetFormatPr defaultRowHeight="15"/>
  <cols>
    <col min="1" max="1" width="50" customWidth="1"/>
    <col min="2" max="2" width="12.7109375" customWidth="1"/>
    <col min="3" max="3" width="14.140625" customWidth="1"/>
    <col min="4" max="4" width="14.5703125" customWidth="1"/>
    <col min="5" max="5" width="11.85546875" customWidth="1"/>
    <col min="6" max="6" width="13" customWidth="1"/>
  </cols>
  <sheetData>
    <row r="1" spans="1:6">
      <c r="A1" s="4"/>
    </row>
    <row r="2" spans="1:6">
      <c r="A2" s="4" t="s">
        <v>80</v>
      </c>
    </row>
    <row r="3" spans="1:6">
      <c r="A3" s="34" t="s">
        <v>57</v>
      </c>
      <c r="B3" s="34" t="s">
        <v>3</v>
      </c>
      <c r="C3" s="34" t="s">
        <v>4</v>
      </c>
      <c r="D3" s="34" t="s">
        <v>5</v>
      </c>
      <c r="E3" s="34" t="s">
        <v>6</v>
      </c>
      <c r="F3" s="34" t="s">
        <v>7</v>
      </c>
    </row>
    <row r="4" spans="1:6">
      <c r="A4" s="5" t="s">
        <v>74</v>
      </c>
      <c r="B4" s="8" t="s">
        <v>8</v>
      </c>
      <c r="C4" s="6">
        <v>1</v>
      </c>
      <c r="D4" s="7">
        <v>3000</v>
      </c>
      <c r="E4" s="7">
        <f>D4*C4</f>
        <v>3000</v>
      </c>
      <c r="F4" s="36"/>
    </row>
    <row r="5" spans="1:6">
      <c r="A5" s="21" t="s">
        <v>75</v>
      </c>
      <c r="B5" s="20" t="s">
        <v>8</v>
      </c>
      <c r="C5" s="6">
        <v>1</v>
      </c>
      <c r="D5" s="7">
        <f>SUM(E4:E4)</f>
        <v>3000</v>
      </c>
      <c r="E5" s="7">
        <f>D5/C5</f>
        <v>3000</v>
      </c>
      <c r="F5" s="15">
        <f>E5</f>
        <v>3000</v>
      </c>
    </row>
    <row r="7" spans="1:6">
      <c r="A7" s="48" t="s">
        <v>81</v>
      </c>
      <c r="B7" s="48"/>
      <c r="C7" s="48"/>
      <c r="D7" s="48"/>
      <c r="E7" s="48"/>
      <c r="F7" s="35">
        <f>F5</f>
        <v>3000</v>
      </c>
    </row>
  </sheetData>
  <mergeCells count="1">
    <mergeCell ref="A7:E7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>
  <dimension ref="A3:F8"/>
  <sheetViews>
    <sheetView workbookViewId="0">
      <selection activeCell="J25" sqref="J25"/>
    </sheetView>
  </sheetViews>
  <sheetFormatPr defaultRowHeight="15"/>
  <cols>
    <col min="1" max="1" width="22.140625" customWidth="1"/>
    <col min="2" max="2" width="10.140625" customWidth="1"/>
    <col min="3" max="3" width="11.85546875" customWidth="1"/>
    <col min="4" max="4" width="15" customWidth="1"/>
    <col min="5" max="5" width="11.28515625" customWidth="1"/>
    <col min="6" max="6" width="12.7109375" customWidth="1"/>
  </cols>
  <sheetData>
    <row r="3" spans="1:6">
      <c r="A3" s="4" t="s">
        <v>66</v>
      </c>
    </row>
    <row r="4" spans="1:6">
      <c r="A4" s="34" t="s">
        <v>57</v>
      </c>
      <c r="B4" s="34" t="s">
        <v>3</v>
      </c>
      <c r="C4" s="34" t="s">
        <v>4</v>
      </c>
      <c r="D4" s="34" t="s">
        <v>5</v>
      </c>
      <c r="E4" s="34" t="s">
        <v>6</v>
      </c>
      <c r="F4" s="34" t="s">
        <v>7</v>
      </c>
    </row>
    <row r="5" spans="1:6">
      <c r="A5" s="27" t="s">
        <v>67</v>
      </c>
      <c r="B5" s="37" t="s">
        <v>68</v>
      </c>
      <c r="C5" s="37">
        <v>1</v>
      </c>
      <c r="D5" s="7">
        <v>660</v>
      </c>
      <c r="E5" s="7">
        <f>D5*C5</f>
        <v>660</v>
      </c>
      <c r="F5" s="7"/>
    </row>
    <row r="6" spans="1:6">
      <c r="A6" s="62" t="s">
        <v>31</v>
      </c>
      <c r="B6" s="63"/>
      <c r="C6" s="63"/>
      <c r="D6" s="63"/>
      <c r="E6" s="64"/>
      <c r="F6" s="15">
        <f>E5</f>
        <v>660</v>
      </c>
    </row>
    <row r="8" spans="1:6">
      <c r="A8" s="60" t="s">
        <v>69</v>
      </c>
      <c r="B8" s="60"/>
      <c r="C8" s="60"/>
      <c r="D8" s="60"/>
      <c r="E8" s="60"/>
      <c r="F8" s="35">
        <f>F6</f>
        <v>660</v>
      </c>
    </row>
  </sheetData>
  <mergeCells count="2">
    <mergeCell ref="A6:E6"/>
    <mergeCell ref="A8:E8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>
  <dimension ref="A3:B9"/>
  <sheetViews>
    <sheetView workbookViewId="0">
      <selection activeCell="B4" sqref="B4"/>
    </sheetView>
  </sheetViews>
  <sheetFormatPr defaultRowHeight="15"/>
  <cols>
    <col min="1" max="1" width="45.42578125" customWidth="1"/>
    <col min="2" max="2" width="14.5703125" customWidth="1"/>
  </cols>
  <sheetData>
    <row r="3" spans="1:2">
      <c r="A3" s="43" t="s">
        <v>26</v>
      </c>
      <c r="B3" s="43" t="s">
        <v>7</v>
      </c>
    </row>
    <row r="4" spans="1:2">
      <c r="A4" s="5" t="s">
        <v>27</v>
      </c>
      <c r="B4" s="7">
        <f>'Mão de Obra'!F40</f>
        <v>32095.809420000001</v>
      </c>
    </row>
    <row r="5" spans="1:2">
      <c r="A5" s="5" t="s">
        <v>28</v>
      </c>
      <c r="B5" s="7">
        <f>EPI!F25</f>
        <v>758.37500000000011</v>
      </c>
    </row>
    <row r="6" spans="1:2">
      <c r="A6" s="5" t="s">
        <v>70</v>
      </c>
      <c r="B6" s="7">
        <f>Equipamentos!F25</f>
        <v>2467.5331000000001</v>
      </c>
    </row>
    <row r="7" spans="1:2">
      <c r="A7" s="5" t="s">
        <v>29</v>
      </c>
      <c r="B7" s="7">
        <f>'Ferramentas e Mat de Consumo'!F7</f>
        <v>3000</v>
      </c>
    </row>
    <row r="8" spans="1:2">
      <c r="A8" s="5" t="s">
        <v>89</v>
      </c>
      <c r="B8" s="7">
        <f>-'Receita Venda dos Materiais'!F8</f>
        <v>-660</v>
      </c>
    </row>
    <row r="9" spans="1:2">
      <c r="A9" s="17" t="s">
        <v>30</v>
      </c>
      <c r="B9" s="15">
        <f>SUM(B4:B8)</f>
        <v>37661.717520000006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B22"/>
  <sheetViews>
    <sheetView workbookViewId="0">
      <selection sqref="A1:B22"/>
    </sheetView>
  </sheetViews>
  <sheetFormatPr defaultRowHeight="15"/>
  <cols>
    <col min="1" max="1" width="25.28515625" customWidth="1"/>
    <col min="2" max="2" width="14" customWidth="1"/>
  </cols>
  <sheetData>
    <row r="1" spans="1:2">
      <c r="A1" s="4" t="s">
        <v>32</v>
      </c>
    </row>
    <row r="3" spans="1:2">
      <c r="A3" s="17" t="s">
        <v>33</v>
      </c>
      <c r="B3" s="6" t="s">
        <v>45</v>
      </c>
    </row>
    <row r="4" spans="1:2">
      <c r="A4" s="5" t="s">
        <v>34</v>
      </c>
      <c r="B4" s="7">
        <v>20</v>
      </c>
    </row>
    <row r="5" spans="1:2">
      <c r="A5" s="5" t="s">
        <v>35</v>
      </c>
      <c r="B5" s="7">
        <v>0</v>
      </c>
    </row>
    <row r="6" spans="1:2">
      <c r="A6" s="5" t="s">
        <v>36</v>
      </c>
      <c r="B6" s="7">
        <v>3</v>
      </c>
    </row>
    <row r="7" spans="1:2">
      <c r="A7" s="5" t="s">
        <v>37</v>
      </c>
      <c r="B7" s="7">
        <v>0</v>
      </c>
    </row>
    <row r="8" spans="1:2">
      <c r="A8" s="5" t="s">
        <v>38</v>
      </c>
      <c r="B8" s="7">
        <f>SUM(B4:B7)</f>
        <v>23</v>
      </c>
    </row>
    <row r="9" spans="1:2">
      <c r="A9" s="13"/>
      <c r="B9" s="16"/>
    </row>
    <row r="10" spans="1:2">
      <c r="A10" s="17" t="s">
        <v>39</v>
      </c>
      <c r="B10" s="6" t="s">
        <v>45</v>
      </c>
    </row>
    <row r="11" spans="1:2">
      <c r="A11" s="5" t="s">
        <v>40</v>
      </c>
      <c r="B11" s="7">
        <v>0</v>
      </c>
    </row>
    <row r="12" spans="1:2">
      <c r="A12" s="5" t="s">
        <v>41</v>
      </c>
      <c r="B12" s="7">
        <v>0</v>
      </c>
    </row>
    <row r="13" spans="1:2">
      <c r="A13" s="5" t="s">
        <v>76</v>
      </c>
      <c r="B13" s="7">
        <v>0</v>
      </c>
    </row>
    <row r="14" spans="1:2">
      <c r="A14" s="5" t="s">
        <v>38</v>
      </c>
      <c r="B14" s="7">
        <f>SUM(B11:B13)</f>
        <v>0</v>
      </c>
    </row>
    <row r="15" spans="1:2">
      <c r="B15" s="1"/>
    </row>
    <row r="16" spans="1:2">
      <c r="A16" s="17" t="s">
        <v>42</v>
      </c>
      <c r="B16" s="6" t="s">
        <v>45</v>
      </c>
    </row>
    <row r="17" spans="1:2">
      <c r="A17" s="5" t="s">
        <v>43</v>
      </c>
      <c r="B17" s="7">
        <v>0</v>
      </c>
    </row>
    <row r="18" spans="1:2">
      <c r="A18" s="5" t="s">
        <v>44</v>
      </c>
      <c r="B18" s="7">
        <v>0</v>
      </c>
    </row>
    <row r="19" spans="1:2">
      <c r="A19" s="5" t="s">
        <v>38</v>
      </c>
      <c r="B19" s="7">
        <f>SUM(B17:B18)</f>
        <v>0</v>
      </c>
    </row>
    <row r="20" spans="1:2">
      <c r="A20" s="13"/>
      <c r="B20" s="14"/>
    </row>
    <row r="21" spans="1:2" ht="14.25" customHeight="1">
      <c r="A21" s="30"/>
      <c r="B21" s="31"/>
    </row>
    <row r="22" spans="1:2">
      <c r="A22" s="17" t="s">
        <v>46</v>
      </c>
      <c r="B22" s="15">
        <f>B8+B14</f>
        <v>23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Mão de Obra</vt:lpstr>
      <vt:lpstr>EPI</vt:lpstr>
      <vt:lpstr>Equipamentos</vt:lpstr>
      <vt:lpstr>Ferramentas e Mat de Consumo</vt:lpstr>
      <vt:lpstr>Receita Venda dos Materiais</vt:lpstr>
      <vt:lpstr>TOTAL</vt:lpstr>
      <vt:lpstr>Encargos Sociais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michelisilveira</dc:creator>
  <cp:lastModifiedBy>andresaschwarz</cp:lastModifiedBy>
  <cp:lastPrinted>2020-09-16T19:27:00Z</cp:lastPrinted>
  <dcterms:created xsi:type="dcterms:W3CDTF">2020-09-08T16:41:44Z</dcterms:created>
  <dcterms:modified xsi:type="dcterms:W3CDTF">2026-10-15T11:25:34Z</dcterms:modified>
</cp:coreProperties>
</file>