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gério Gomes\Desktop\HELENA COMPRAS\DISPENSA PRESENCIAL  XX-24 - TRANSPORE ESCOLAR - SMED\documentos Prestes\"/>
    </mc:Choice>
  </mc:AlternateContent>
  <bookViews>
    <workbookView xWindow="0" yWindow="0" windowWidth="17970" windowHeight="6120" tabRatio="500"/>
  </bookViews>
  <sheets>
    <sheet name="ROTA BAIXADA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71" i="1" l="1"/>
  <c r="D63" i="1"/>
  <c r="C54" i="1"/>
  <c r="B54" i="1"/>
  <c r="D53" i="1"/>
  <c r="D52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3" i="1"/>
  <c r="D32" i="1"/>
  <c r="D31" i="1"/>
  <c r="D30" i="1"/>
  <c r="D27" i="1"/>
  <c r="D54" i="1" l="1"/>
  <c r="D65" i="1"/>
  <c r="D78" i="1" l="1"/>
  <c r="E54" i="1"/>
  <c r="E75" i="1" l="1"/>
  <c r="E62" i="1"/>
  <c r="E58" i="1"/>
  <c r="E24" i="1"/>
  <c r="D80" i="1"/>
  <c r="E74" i="1"/>
  <c r="E70" i="1"/>
  <c r="E61" i="1"/>
  <c r="E57" i="1"/>
  <c r="E23" i="1"/>
  <c r="E78" i="1"/>
  <c r="E73" i="1"/>
  <c r="E69" i="1"/>
  <c r="E60" i="1"/>
  <c r="E26" i="1"/>
  <c r="E71" i="1"/>
  <c r="E67" i="1"/>
  <c r="E59" i="1"/>
  <c r="E25" i="1"/>
  <c r="E46" i="1"/>
  <c r="E38" i="1"/>
  <c r="E63" i="1"/>
  <c r="E44" i="1"/>
  <c r="E36" i="1"/>
  <c r="E32" i="1"/>
  <c r="E50" i="1"/>
  <c r="E43" i="1"/>
  <c r="E30" i="1"/>
  <c r="E48" i="1"/>
  <c r="E41" i="1"/>
  <c r="E37" i="1"/>
  <c r="E27" i="1"/>
  <c r="E47" i="1"/>
  <c r="E35" i="1"/>
  <c r="E53" i="1"/>
  <c r="E45" i="1"/>
  <c r="E42" i="1"/>
  <c r="E33" i="1"/>
  <c r="E52" i="1"/>
  <c r="E40" i="1"/>
  <c r="E31" i="1"/>
  <c r="E49" i="1"/>
  <c r="E65" i="1"/>
</calcChain>
</file>

<file path=xl/sharedStrings.xml><?xml version="1.0" encoding="utf-8"?>
<sst xmlns="http://schemas.openxmlformats.org/spreadsheetml/2006/main" count="84" uniqueCount="78">
  <si>
    <t>Estado do Rio Grande do Sul</t>
  </si>
  <si>
    <t>PREFEITURA MUNICIPAL DO RIO GRANDE</t>
  </si>
  <si>
    <t>Secretaria de Município da Educação</t>
  </si>
  <si>
    <t>ORÇAMENTO PARA CONTRATAÇÃO  -  SERVIÇO DE TRANSPORTE ESCOLAR – 2024</t>
  </si>
  <si>
    <t>DADOS DA  LINHA: BAIXADA ( POVO NOVO)</t>
  </si>
  <si>
    <r>
      <rPr>
        <sz val="12"/>
        <color rgb="FF000000"/>
        <rFont val="Calibri"/>
        <family val="2"/>
        <charset val="1"/>
      </rPr>
      <t xml:space="preserve">ITINERÁRIO BÁSICO: </t>
    </r>
    <r>
      <rPr>
        <b/>
        <sz val="12"/>
        <color rgb="FF000000"/>
        <rFont val="Calibri"/>
        <family val="2"/>
        <charset val="1"/>
      </rPr>
      <t>BÁSICO: QUITERIA, BAIXADA(POVO NOVO) , QUINTA, NOVA QUINTA</t>
    </r>
  </si>
  <si>
    <r>
      <rPr>
        <sz val="12"/>
        <color rgb="FF000000"/>
        <rFont val="Calibri"/>
        <family val="2"/>
        <charset val="1"/>
      </rPr>
      <t xml:space="preserve">TURNOS: </t>
    </r>
    <r>
      <rPr>
        <b/>
        <sz val="12"/>
        <color rgb="FF000000"/>
        <rFont val="Calibri"/>
        <family val="2"/>
        <charset val="1"/>
      </rPr>
      <t>MANHÃ E TARDE</t>
    </r>
  </si>
  <si>
    <r>
      <rPr>
        <sz val="12"/>
        <color rgb="FF000000"/>
        <rFont val="Calibri"/>
        <family val="2"/>
        <charset val="1"/>
      </rPr>
      <t xml:space="preserve">ESTIMATIVA DE MESES DE SERVIÇO NO ANO: </t>
    </r>
    <r>
      <rPr>
        <b/>
        <sz val="12"/>
        <color rgb="FF000000"/>
        <rFont val="Calibri"/>
        <family val="2"/>
        <charset val="1"/>
      </rPr>
      <t>03 MESES</t>
    </r>
  </si>
  <si>
    <r>
      <rPr>
        <sz val="12"/>
        <color rgb="FF000000"/>
        <rFont val="Calibri"/>
        <family val="2"/>
        <charset val="1"/>
      </rPr>
      <t xml:space="preserve">                      ESTIMATIVA DE DIAS NO MÊS: </t>
    </r>
    <r>
      <rPr>
        <b/>
        <sz val="12"/>
        <color rgb="FF000000"/>
        <rFont val="Calibri"/>
        <family val="2"/>
        <charset val="1"/>
      </rPr>
      <t>22 DIAS</t>
    </r>
  </si>
  <si>
    <t>CAPACIDADE DO VEÍCULO: MÍNIMO DE 36 LUGARES</t>
  </si>
  <si>
    <r>
      <rPr>
        <sz val="12"/>
        <color rgb="FF000000"/>
        <rFont val="Calibri"/>
        <family val="2"/>
        <charset val="1"/>
      </rPr>
      <t xml:space="preserve">                                            MONITORA: </t>
    </r>
    <r>
      <rPr>
        <b/>
        <sz val="12"/>
        <color rgb="FF000000"/>
        <rFont val="Calibri"/>
        <family val="2"/>
        <charset val="1"/>
      </rPr>
      <t>SIM</t>
    </r>
  </si>
  <si>
    <r>
      <rPr>
        <sz val="12"/>
        <color rgb="FF000000"/>
        <rFont val="Calibri"/>
        <family val="2"/>
        <charset val="1"/>
      </rPr>
      <t xml:space="preserve">ESTIMATIVA DE KM DIÁRIOS: </t>
    </r>
    <r>
      <rPr>
        <b/>
        <sz val="12"/>
        <color rgb="FF000000"/>
        <rFont val="Calibri"/>
        <family val="2"/>
        <charset val="1"/>
      </rPr>
      <t>265 KM</t>
    </r>
  </si>
  <si>
    <r>
      <rPr>
        <sz val="12"/>
        <color rgb="FF000000"/>
        <rFont val="Calibri"/>
        <family val="2"/>
        <charset val="1"/>
      </rPr>
      <t xml:space="preserve">ESTIMATIVA DE KM MENSAIS: </t>
    </r>
    <r>
      <rPr>
        <b/>
        <sz val="12"/>
        <color rgb="FF000000"/>
        <rFont val="Calibri"/>
        <family val="2"/>
        <charset val="1"/>
      </rPr>
      <t xml:space="preserve">5.830 KM </t>
    </r>
  </si>
  <si>
    <t>DADOS A SEREM PREENCHIDOS PELA EMPRESA</t>
  </si>
  <si>
    <t>ENDEREÇO: Prestes Viana e Viana LTDA.</t>
  </si>
  <si>
    <t>CNPJ:         04.586.077/0001-46                                                                          TELEFONE DE CONTATO: (53) 991747828</t>
  </si>
  <si>
    <t>TIPO DE VEÍCULO:              Ônibus 36 Lugares                               ANO DO VEÍCULO:  2008               CONSUMO MÉDIO DE COMBUSTÍVEL: 3,5 KM/L  VALOR DO COMBUSTÍVEL 6,59</t>
  </si>
  <si>
    <t xml:space="preserve">VALOR MÉDIO DO VEÍCULO:                    R$  150,000.00                   </t>
  </si>
  <si>
    <t>Combustível</t>
  </si>
  <si>
    <t>Rodagem improdutiva</t>
  </si>
  <si>
    <t>Rastreamento</t>
  </si>
  <si>
    <t>Manutenção e lubrificantes</t>
  </si>
  <si>
    <t xml:space="preserve">                                                                         TOTAL DO  MONTANTE A</t>
  </si>
  <si>
    <t>B - CUSTOS FIXOS - MÃO DE OBRA (Custos de 12 meses, diluídos para 10 meses)</t>
  </si>
  <si>
    <t>B1 - REMUNERAÇÃO</t>
  </si>
  <si>
    <t>VALOR MENSAL MOTORISTA (R$)</t>
  </si>
  <si>
    <t>VALOR MENSAL MONITORA (R$)</t>
  </si>
  <si>
    <t>TOTAL MENSAL MÃO DE OBRA</t>
  </si>
  <si>
    <t>%</t>
  </si>
  <si>
    <t>Salário Base da Categoria</t>
  </si>
  <si>
    <t>Adicional por Horas Extras</t>
  </si>
  <si>
    <t>Adicional Noturno</t>
  </si>
  <si>
    <t>ASOs, uniforme, cursos, 
capacitações, refeiões, 
contribuição sindical patronal, 
afastamento remunerado...</t>
  </si>
  <si>
    <t>B2 - BENEFÍCIOS</t>
  </si>
  <si>
    <t>Vale Alimentação + Refeição</t>
  </si>
  <si>
    <t xml:space="preserve">café 22x19,04+ 201,08 cesta </t>
  </si>
  <si>
    <t>Vale Transporte</t>
  </si>
  <si>
    <t>Vale transporte atual R$ 5,00</t>
  </si>
  <si>
    <t>Plano de Saúde</t>
  </si>
  <si>
    <t>Seguro de Vida</t>
  </si>
  <si>
    <t>B3 - ENCARGOS SOCIAIS</t>
  </si>
  <si>
    <t>INSS</t>
  </si>
  <si>
    <t>INSS Benefícios anuais</t>
  </si>
  <si>
    <t>Salário Educação</t>
  </si>
  <si>
    <t>INCRA</t>
  </si>
  <si>
    <t>SENAT</t>
  </si>
  <si>
    <t>SEST</t>
  </si>
  <si>
    <t>SEBRAE</t>
  </si>
  <si>
    <t>FGTS</t>
  </si>
  <si>
    <t>FGTS benefícios anuais</t>
  </si>
  <si>
    <t>Licença Maternidade</t>
  </si>
  <si>
    <t>Provisão de rescisão</t>
  </si>
  <si>
    <t>B4 - 13º SALÁRIO E FÉRIAS</t>
  </si>
  <si>
    <t>13º Salário</t>
  </si>
  <si>
    <t>Férias e Adicional de Férias</t>
  </si>
  <si>
    <t>VALOR TOTAL MONTANTE B (B1+B2+B3+B4)</t>
  </si>
  <si>
    <t>C - CUSTOS FIXOS - EXCETO MÃO DE OBRA (Custos de 12 meses, diluídos para 10 meses)</t>
  </si>
  <si>
    <t>DESCRIÇÃO</t>
  </si>
  <si>
    <t>TOTAL MENSAL</t>
  </si>
  <si>
    <t>CUSTOS ADMINISTRATIVOS</t>
  </si>
  <si>
    <t>SEGURO OBRIGATÓRIO (DPVAT)</t>
  </si>
  <si>
    <t>SEGURO PASSAGEIROS (APP)</t>
  </si>
  <si>
    <t>LICENCIAMENTOS</t>
  </si>
  <si>
    <t>VISTORIAS</t>
  </si>
  <si>
    <t>DEPRECIAÇÃO/FINANCIAMENTO</t>
  </si>
  <si>
    <t>VALOR TOTAL MONTANTE (C)</t>
  </si>
  <si>
    <t>TOTAL CUSTOS ANTES DE IMPOSTOS E LUCRO (A+B+C)</t>
  </si>
  <si>
    <t>D - TRIBUTOS E IMPOSTOS (Custo de 12 meses diluídos para 10 meses)</t>
  </si>
  <si>
    <t>PIS</t>
  </si>
  <si>
    <t>COFINS</t>
  </si>
  <si>
    <t>IRPJ</t>
  </si>
  <si>
    <t>CSLL</t>
  </si>
  <si>
    <t>VALOR TOTAL MONTANTE (D)</t>
  </si>
  <si>
    <t>E - MARGEM DE LUCRO (Lucro para 12 meses, diluído para 10 meses)</t>
  </si>
  <si>
    <t xml:space="preserve"> LUCRO</t>
  </si>
  <si>
    <t>CUSTO/PREÇO FINAL</t>
  </si>
  <si>
    <t>VALOR DO ITINERÁRIO AO MÊS                                             PREÇO FINAL (A+B+C+D+E)</t>
  </si>
  <si>
    <t>VALOR DO KM RODADO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</si>
</sst>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R$ &quot;* #,##0.00_-;&quot;-R$ &quot;* #,##0.00_-;_-&quot;R$ &quot;* \-??_-;_-@_-"/>
    <numFmt numFmtId="165" formatCode="_-* #,##0.00_-;\-* #,##0.00_-;_-* \-??_-;_-@_-"/>
  </numFmts>
  <fonts count="11" x14ac:knownFonts="1"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000000"/>
      <name val="Times New Roman"/>
      <family val="1"/>
      <charset val="1"/>
    </font>
    <font>
      <b/>
      <sz val="16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sz val="12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F2F2F2"/>
      </patternFill>
    </fill>
    <fill>
      <patternFill patternType="solid">
        <fgColor rgb="FFBFBFBF"/>
        <bgColor rgb="FFA6A6A6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FF6600"/>
      </left>
      <right style="thin">
        <color rgb="FFFF6600"/>
      </right>
      <top style="thin">
        <color rgb="FFFF6600"/>
      </top>
      <bottom style="thin">
        <color rgb="FFFF66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165" fontId="10" fillId="0" borderId="0" applyBorder="0" applyProtection="0"/>
    <xf numFmtId="164" fontId="10" fillId="0" borderId="0" applyBorder="0" applyProtection="0"/>
    <xf numFmtId="9" fontId="10" fillId="0" borderId="0" applyBorder="0" applyProtection="0"/>
  </cellStyleXfs>
  <cellXfs count="60">
    <xf numFmtId="0" fontId="0" fillId="0" borderId="0" xfId="0"/>
    <xf numFmtId="0" fontId="8" fillId="5" borderId="10" xfId="0" applyFont="1" applyFill="1" applyBorder="1" applyAlignment="1" applyProtection="1">
      <alignment horizontal="center"/>
    </xf>
    <xf numFmtId="0" fontId="2" fillId="0" borderId="7" xfId="0" applyFont="1" applyBorder="1" applyAlignment="1" applyProtection="1">
      <alignment horizontal="left"/>
    </xf>
    <xf numFmtId="0" fontId="6" fillId="3" borderId="7" xfId="0" applyFont="1" applyFill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left"/>
    </xf>
    <xf numFmtId="0" fontId="5" fillId="2" borderId="7" xfId="0" applyFont="1" applyFill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/>
    <xf numFmtId="164" fontId="1" fillId="0" borderId="0" xfId="2" applyFont="1" applyBorder="1" applyAlignment="1" applyProtection="1"/>
    <xf numFmtId="165" fontId="1" fillId="0" borderId="0" xfId="1" applyFont="1" applyBorder="1" applyAlignment="1" applyProtection="1"/>
    <xf numFmtId="0" fontId="1" fillId="0" borderId="4" xfId="0" applyFont="1" applyBorder="1" applyAlignment="1" applyProtection="1"/>
    <xf numFmtId="164" fontId="1" fillId="0" borderId="5" xfId="2" applyFont="1" applyBorder="1" applyAlignment="1" applyProtection="1"/>
    <xf numFmtId="0" fontId="1" fillId="0" borderId="6" xfId="0" applyFont="1" applyBorder="1" applyAlignment="1" applyProtection="1"/>
    <xf numFmtId="0" fontId="1" fillId="0" borderId="5" xfId="0" applyFont="1" applyBorder="1" applyAlignment="1" applyProtection="1"/>
    <xf numFmtId="0" fontId="1" fillId="0" borderId="0" xfId="2" applyNumberFormat="1" applyFont="1" applyBorder="1" applyAlignment="1" applyProtection="1"/>
    <xf numFmtId="0" fontId="1" fillId="0" borderId="8" xfId="0" applyFont="1" applyBorder="1" applyAlignment="1" applyProtection="1"/>
    <xf numFmtId="0" fontId="7" fillId="0" borderId="10" xfId="0" applyFont="1" applyBorder="1" applyAlignment="1" applyProtection="1"/>
    <xf numFmtId="164" fontId="8" fillId="4" borderId="11" xfId="2" applyFont="1" applyFill="1" applyBorder="1" applyAlignment="1" applyProtection="1"/>
    <xf numFmtId="164" fontId="7" fillId="0" borderId="11" xfId="2" applyFont="1" applyBorder="1" applyAlignment="1" applyProtection="1"/>
    <xf numFmtId="10" fontId="7" fillId="0" borderId="12" xfId="3" applyNumberFormat="1" applyFont="1" applyBorder="1" applyAlignment="1" applyProtection="1"/>
    <xf numFmtId="164" fontId="1" fillId="0" borderId="0" xfId="0" applyNumberFormat="1" applyFont="1" applyAlignment="1" applyProtection="1"/>
    <xf numFmtId="164" fontId="2" fillId="0" borderId="11" xfId="2" applyFont="1" applyBorder="1" applyAlignment="1" applyProtection="1">
      <alignment horizontal="right" vertical="center"/>
    </xf>
    <xf numFmtId="0" fontId="7" fillId="4" borderId="10" xfId="0" applyFont="1" applyFill="1" applyBorder="1" applyAlignment="1" applyProtection="1">
      <alignment horizontal="center" wrapText="1"/>
    </xf>
    <xf numFmtId="164" fontId="7" fillId="4" borderId="11" xfId="2" applyFont="1" applyFill="1" applyBorder="1" applyAlignment="1" applyProtection="1">
      <alignment horizontal="center" wrapText="1"/>
    </xf>
    <xf numFmtId="0" fontId="7" fillId="4" borderId="12" xfId="0" applyFont="1" applyFill="1" applyBorder="1" applyAlignment="1" applyProtection="1">
      <alignment horizontal="center"/>
    </xf>
    <xf numFmtId="0" fontId="7" fillId="5" borderId="10" xfId="0" applyFont="1" applyFill="1" applyBorder="1" applyAlignment="1" applyProtection="1">
      <alignment wrapText="1"/>
    </xf>
    <xf numFmtId="164" fontId="7" fillId="6" borderId="11" xfId="2" applyFont="1" applyFill="1" applyBorder="1" applyAlignment="1" applyProtection="1"/>
    <xf numFmtId="164" fontId="8" fillId="5" borderId="11" xfId="2" applyFont="1" applyFill="1" applyBorder="1" applyAlignment="1" applyProtection="1"/>
    <xf numFmtId="0" fontId="7" fillId="5" borderId="10" xfId="0" applyFont="1" applyFill="1" applyBorder="1" applyAlignment="1" applyProtection="1"/>
    <xf numFmtId="165" fontId="7" fillId="4" borderId="12" xfId="1" applyFont="1" applyFill="1" applyBorder="1" applyAlignment="1" applyProtection="1"/>
    <xf numFmtId="164" fontId="7" fillId="4" borderId="11" xfId="2" applyFont="1" applyFill="1" applyBorder="1" applyAlignment="1" applyProtection="1">
      <alignment horizontal="center"/>
    </xf>
    <xf numFmtId="164" fontId="7" fillId="4" borderId="11" xfId="2" applyFont="1" applyFill="1" applyBorder="1" applyAlignment="1" applyProtection="1"/>
    <xf numFmtId="0" fontId="7" fillId="5" borderId="10" xfId="0" applyFont="1" applyFill="1" applyBorder="1" applyAlignment="1" applyProtection="1">
      <alignment horizontal="left" wrapText="1"/>
    </xf>
    <xf numFmtId="0" fontId="8" fillId="5" borderId="10" xfId="0" applyFont="1" applyFill="1" applyBorder="1" applyAlignment="1" applyProtection="1">
      <alignment horizontal="left" wrapText="1"/>
    </xf>
    <xf numFmtId="0" fontId="7" fillId="4" borderId="10" xfId="0" applyFont="1" applyFill="1" applyBorder="1" applyAlignment="1" applyProtection="1">
      <alignment horizontal="center"/>
    </xf>
    <xf numFmtId="0" fontId="7" fillId="0" borderId="10" xfId="0" applyFont="1" applyBorder="1" applyAlignment="1" applyProtection="1">
      <alignment wrapText="1"/>
    </xf>
    <xf numFmtId="0" fontId="7" fillId="0" borderId="10" xfId="0" applyFont="1" applyBorder="1" applyAlignment="1" applyProtection="1">
      <alignment horizontal="left" vertical="center"/>
    </xf>
    <xf numFmtId="0" fontId="8" fillId="0" borderId="10" xfId="0" applyFont="1" applyBorder="1" applyAlignment="1" applyProtection="1">
      <alignment horizontal="right"/>
    </xf>
    <xf numFmtId="0" fontId="8" fillId="5" borderId="10" xfId="0" applyFont="1" applyFill="1" applyBorder="1" applyAlignment="1" applyProtection="1">
      <alignment horizontal="right" wrapText="1"/>
    </xf>
    <xf numFmtId="4" fontId="7" fillId="0" borderId="11" xfId="2" applyNumberFormat="1" applyFont="1" applyBorder="1" applyAlignment="1" applyProtection="1"/>
    <xf numFmtId="0" fontId="7" fillId="0" borderId="13" xfId="0" applyFont="1" applyBorder="1" applyAlignment="1" applyProtection="1">
      <alignment horizontal="left" vertical="top" wrapText="1"/>
    </xf>
    <xf numFmtId="4" fontId="8" fillId="0" borderId="11" xfId="2" applyNumberFormat="1" applyFont="1" applyBorder="1" applyAlignment="1" applyProtection="1"/>
    <xf numFmtId="164" fontId="8" fillId="0" borderId="11" xfId="2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vertical="center" wrapText="1"/>
    </xf>
    <xf numFmtId="164" fontId="8" fillId="5" borderId="15" xfId="2" applyFont="1" applyFill="1" applyBorder="1" applyAlignment="1" applyProtection="1"/>
    <xf numFmtId="0" fontId="7" fillId="4" borderId="16" xfId="0" applyFont="1" applyFill="1" applyBorder="1" applyAlignment="1" applyProtection="1"/>
    <xf numFmtId="0" fontId="8" fillId="4" borderId="7" xfId="0" applyFont="1" applyFill="1" applyBorder="1" applyAlignment="1" applyProtection="1">
      <alignment horizontal="center"/>
    </xf>
    <xf numFmtId="164" fontId="7" fillId="4" borderId="11" xfId="2" applyFont="1" applyFill="1" applyBorder="1" applyAlignment="1" applyProtection="1">
      <alignment horizontal="center"/>
    </xf>
    <xf numFmtId="164" fontId="9" fillId="4" borderId="11" xfId="2" applyFont="1" applyFill="1" applyBorder="1" applyAlignment="1" applyProtection="1">
      <alignment horizontal="center"/>
    </xf>
    <xf numFmtId="0" fontId="8" fillId="0" borderId="10" xfId="0" applyFont="1" applyBorder="1" applyAlignment="1" applyProtection="1">
      <alignment horizontal="center" vertical="top" wrapText="1"/>
    </xf>
    <xf numFmtId="0" fontId="7" fillId="4" borderId="7" xfId="0" applyFont="1" applyFill="1" applyBorder="1" applyAlignment="1" applyProtection="1">
      <alignment horizontal="center"/>
    </xf>
    <xf numFmtId="164" fontId="7" fillId="4" borderId="15" xfId="2" applyFont="1" applyFill="1" applyBorder="1" applyAlignment="1" applyProtection="1">
      <alignment horizont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104760</xdr:colOff>
      <xdr:row>4</xdr:row>
      <xdr:rowOff>62640</xdr:rowOff>
    </xdr:from>
    <xdr:to>
      <xdr:col>0</xdr:col>
      <xdr:colOff>991800</xdr:colOff>
      <xdr:row>6</xdr:row>
      <xdr:rowOff>150840</xdr:rowOff>
    </xdr:to>
    <xdr:pic>
      <xdr:nvPicPr>
        <xdr:cNvPr id="2" name="image1.jpe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4760" y="900720"/>
          <a:ext cx="887040" cy="9169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80"/>
  <sheetViews>
    <sheetView tabSelected="1" topLeftCell="A73" zoomScale="90" zoomScaleNormal="90" workbookViewId="0">
      <selection activeCell="D80" sqref="D80"/>
    </sheetView>
  </sheetViews>
  <sheetFormatPr defaultColWidth="8.85546875" defaultRowHeight="15.75" x14ac:dyDescent="0.25"/>
  <cols>
    <col min="1" max="1" width="32" style="15" customWidth="1"/>
    <col min="2" max="2" width="24.28515625" style="16" customWidth="1"/>
    <col min="3" max="3" width="19.42578125" style="16" customWidth="1"/>
    <col min="4" max="4" width="21.140625" style="16" customWidth="1"/>
    <col min="5" max="5" width="76.5703125" style="15" customWidth="1"/>
    <col min="6" max="6" width="13.5703125" style="16" customWidth="1"/>
    <col min="7" max="7" width="10.28515625" style="15" customWidth="1"/>
    <col min="8" max="8" width="9.140625" style="15" customWidth="1"/>
    <col min="9" max="9" width="14" style="17" customWidth="1"/>
    <col min="10" max="10" width="9" style="15" customWidth="1"/>
    <col min="11" max="1024" width="8.85546875" style="15"/>
  </cols>
  <sheetData>
    <row r="1" spans="1:6" x14ac:dyDescent="0.25">
      <c r="A1" s="14" t="s">
        <v>0</v>
      </c>
      <c r="B1" s="14"/>
      <c r="C1" s="14"/>
      <c r="D1" s="14"/>
      <c r="E1" s="14"/>
    </row>
    <row r="2" spans="1:6" x14ac:dyDescent="0.25">
      <c r="A2" s="13" t="s">
        <v>1</v>
      </c>
      <c r="B2" s="13"/>
      <c r="C2" s="13"/>
      <c r="D2" s="13"/>
      <c r="E2" s="13"/>
    </row>
    <row r="3" spans="1:6" x14ac:dyDescent="0.25">
      <c r="A3" s="12" t="s">
        <v>2</v>
      </c>
      <c r="B3" s="12"/>
      <c r="C3" s="12"/>
      <c r="D3" s="12"/>
      <c r="E3" s="12"/>
    </row>
    <row r="4" spans="1:6" ht="18.75" customHeight="1" x14ac:dyDescent="0.25">
      <c r="A4" s="18"/>
      <c r="B4" s="19"/>
      <c r="C4" s="19"/>
      <c r="D4" s="19"/>
      <c r="E4" s="20"/>
    </row>
    <row r="5" spans="1:6" ht="49.5" customHeight="1" x14ac:dyDescent="0.25">
      <c r="A5" s="11" t="s">
        <v>0</v>
      </c>
      <c r="B5" s="11"/>
      <c r="C5" s="11"/>
      <c r="D5" s="11"/>
      <c r="E5" s="11"/>
    </row>
    <row r="6" spans="1:6" x14ac:dyDescent="0.25">
      <c r="A6" s="10" t="s">
        <v>1</v>
      </c>
      <c r="B6" s="10"/>
      <c r="C6" s="10"/>
      <c r="D6" s="10"/>
      <c r="E6" s="10"/>
    </row>
    <row r="7" spans="1:6" x14ac:dyDescent="0.25">
      <c r="A7" s="9" t="s">
        <v>2</v>
      </c>
      <c r="B7" s="9"/>
      <c r="C7" s="9"/>
      <c r="D7" s="9"/>
      <c r="E7" s="9"/>
    </row>
    <row r="8" spans="1:6" x14ac:dyDescent="0.25">
      <c r="A8" s="18"/>
      <c r="B8" s="21"/>
      <c r="C8" s="21"/>
      <c r="D8" s="21"/>
      <c r="E8" s="20"/>
    </row>
    <row r="9" spans="1:6" ht="21" x14ac:dyDescent="0.35">
      <c r="A9" s="8" t="s">
        <v>3</v>
      </c>
      <c r="B9" s="8"/>
      <c r="C9" s="8"/>
      <c r="D9" s="8"/>
      <c r="E9" s="8"/>
    </row>
    <row r="10" spans="1:6" ht="26.25" x14ac:dyDescent="0.4">
      <c r="A10" s="7" t="s">
        <v>4</v>
      </c>
      <c r="B10" s="7"/>
      <c r="C10" s="7"/>
      <c r="D10" s="7"/>
      <c r="E10" s="7"/>
    </row>
    <row r="11" spans="1:6" x14ac:dyDescent="0.25">
      <c r="A11" s="6" t="s">
        <v>5</v>
      </c>
      <c r="B11" s="6"/>
      <c r="C11" s="6"/>
      <c r="D11" s="6"/>
      <c r="E11" s="6"/>
    </row>
    <row r="12" spans="1:6" x14ac:dyDescent="0.25">
      <c r="A12" s="6" t="s">
        <v>6</v>
      </c>
      <c r="B12" s="6"/>
      <c r="C12" s="6"/>
      <c r="D12" s="6"/>
      <c r="E12" s="6"/>
    </row>
    <row r="13" spans="1:6" x14ac:dyDescent="0.25">
      <c r="A13" s="5" t="s">
        <v>7</v>
      </c>
      <c r="B13" s="5"/>
      <c r="C13" s="4" t="s">
        <v>8</v>
      </c>
      <c r="D13" s="4"/>
      <c r="E13" s="4"/>
      <c r="F13" s="22"/>
    </row>
    <row r="14" spans="1:6" x14ac:dyDescent="0.25">
      <c r="A14" s="23" t="s">
        <v>9</v>
      </c>
      <c r="B14" s="23"/>
      <c r="C14" s="4" t="s">
        <v>10</v>
      </c>
      <c r="D14" s="4"/>
      <c r="E14" s="4"/>
    </row>
    <row r="15" spans="1:6" x14ac:dyDescent="0.25">
      <c r="A15" s="6"/>
      <c r="B15" s="6"/>
      <c r="C15" s="6"/>
      <c r="D15" s="6"/>
      <c r="E15" s="6"/>
    </row>
    <row r="16" spans="1:6" x14ac:dyDescent="0.25">
      <c r="A16" s="6" t="s">
        <v>11</v>
      </c>
      <c r="B16" s="6"/>
      <c r="C16" s="6"/>
      <c r="D16" s="6"/>
      <c r="E16" s="6"/>
    </row>
    <row r="17" spans="1:9" x14ac:dyDescent="0.25">
      <c r="A17" s="6" t="s">
        <v>12</v>
      </c>
      <c r="B17" s="6"/>
      <c r="C17" s="6"/>
      <c r="D17" s="6"/>
      <c r="E17" s="6"/>
    </row>
    <row r="18" spans="1:9" ht="23.25" x14ac:dyDescent="0.35">
      <c r="A18" s="3" t="s">
        <v>13</v>
      </c>
      <c r="B18" s="3"/>
      <c r="C18" s="3"/>
      <c r="D18" s="3"/>
      <c r="E18" s="3"/>
    </row>
    <row r="19" spans="1:9" x14ac:dyDescent="0.25">
      <c r="A19" s="2" t="s">
        <v>14</v>
      </c>
      <c r="B19" s="2"/>
      <c r="C19" s="2"/>
      <c r="D19" s="2"/>
      <c r="E19" s="2"/>
    </row>
    <row r="20" spans="1:9" x14ac:dyDescent="0.25">
      <c r="A20" s="2" t="s">
        <v>15</v>
      </c>
      <c r="B20" s="2"/>
      <c r="C20" s="2"/>
      <c r="D20" s="2"/>
      <c r="E20" s="2"/>
    </row>
    <row r="21" spans="1:9" ht="21.75" customHeight="1" x14ac:dyDescent="0.25">
      <c r="A21" s="2" t="s">
        <v>16</v>
      </c>
      <c r="B21" s="2"/>
      <c r="C21" s="2"/>
      <c r="D21" s="2"/>
      <c r="E21" s="2"/>
      <c r="I21" s="15"/>
    </row>
    <row r="22" spans="1:9" x14ac:dyDescent="0.25">
      <c r="A22" s="2" t="s">
        <v>17</v>
      </c>
      <c r="B22" s="2"/>
      <c r="C22" s="2"/>
      <c r="D22" s="2"/>
      <c r="E22" s="2"/>
      <c r="I22" s="15"/>
    </row>
    <row r="23" spans="1:9" x14ac:dyDescent="0.25">
      <c r="A23" s="24" t="s">
        <v>18</v>
      </c>
      <c r="B23" s="25"/>
      <c r="C23" s="26">
        <v>6.59</v>
      </c>
      <c r="D23" s="26">
        <v>10977.05</v>
      </c>
      <c r="E23" s="27">
        <f>D23/$D$78</f>
        <v>0.21815579794536608</v>
      </c>
    </row>
    <row r="24" spans="1:9" x14ac:dyDescent="0.25">
      <c r="A24" s="24" t="s">
        <v>19</v>
      </c>
      <c r="B24" s="25"/>
      <c r="C24" s="25"/>
      <c r="D24" s="26">
        <v>1950</v>
      </c>
      <c r="E24" s="27">
        <f>D24/$D$78</f>
        <v>3.8753928058400382E-2</v>
      </c>
    </row>
    <row r="25" spans="1:9" x14ac:dyDescent="0.25">
      <c r="A25" s="24" t="s">
        <v>20</v>
      </c>
      <c r="B25" s="25"/>
      <c r="C25" s="25"/>
      <c r="D25" s="26">
        <v>0</v>
      </c>
      <c r="E25" s="27">
        <f>D25/$D$78</f>
        <v>0</v>
      </c>
    </row>
    <row r="26" spans="1:9" x14ac:dyDescent="0.25">
      <c r="A26" s="24" t="s">
        <v>21</v>
      </c>
      <c r="B26" s="25"/>
      <c r="C26" s="25"/>
      <c r="D26" s="26">
        <v>3695</v>
      </c>
      <c r="E26" s="27">
        <f>D26/$D$78</f>
        <v>7.3433725218353535E-2</v>
      </c>
      <c r="F26" s="28"/>
      <c r="G26" s="28"/>
    </row>
    <row r="27" spans="1:9" ht="22.5" customHeight="1" x14ac:dyDescent="0.25">
      <c r="A27" s="1" t="s">
        <v>22</v>
      </c>
      <c r="B27" s="1"/>
      <c r="C27" s="1"/>
      <c r="D27" s="29">
        <f>SUM(D23:D26)</f>
        <v>16622.05</v>
      </c>
      <c r="E27" s="27">
        <f>D27/$D$78</f>
        <v>0.33034345122212</v>
      </c>
    </row>
    <row r="28" spans="1:9" x14ac:dyDescent="0.25">
      <c r="A28" s="54" t="s">
        <v>23</v>
      </c>
      <c r="B28" s="54"/>
      <c r="C28" s="54"/>
      <c r="D28" s="54"/>
      <c r="E28" s="54"/>
    </row>
    <row r="29" spans="1:9" ht="31.5" x14ac:dyDescent="0.25">
      <c r="A29" s="30" t="s">
        <v>24</v>
      </c>
      <c r="B29" s="31" t="s">
        <v>25</v>
      </c>
      <c r="C29" s="31" t="s">
        <v>26</v>
      </c>
      <c r="D29" s="31" t="s">
        <v>27</v>
      </c>
      <c r="E29" s="32" t="s">
        <v>28</v>
      </c>
    </row>
    <row r="30" spans="1:9" x14ac:dyDescent="0.25">
      <c r="A30" s="33" t="s">
        <v>29</v>
      </c>
      <c r="B30" s="34">
        <v>3443.58</v>
      </c>
      <c r="C30" s="34">
        <v>1412</v>
      </c>
      <c r="D30" s="35">
        <f>C30+B30</f>
        <v>4855.58</v>
      </c>
      <c r="E30" s="27">
        <f>D30/$D$78</f>
        <v>9.6498870770157799E-2</v>
      </c>
    </row>
    <row r="31" spans="1:9" x14ac:dyDescent="0.25">
      <c r="A31" s="36" t="s">
        <v>30</v>
      </c>
      <c r="B31" s="34"/>
      <c r="C31" s="34"/>
      <c r="D31" s="35">
        <f>C31+B31</f>
        <v>0</v>
      </c>
      <c r="E31" s="27">
        <f>D31/$D$78</f>
        <v>0</v>
      </c>
    </row>
    <row r="32" spans="1:9" x14ac:dyDescent="0.25">
      <c r="A32" s="36" t="s">
        <v>31</v>
      </c>
      <c r="B32" s="34"/>
      <c r="C32" s="34"/>
      <c r="D32" s="35">
        <f>C32+B32</f>
        <v>0</v>
      </c>
      <c r="E32" s="27">
        <f>D32/$D$78</f>
        <v>0</v>
      </c>
    </row>
    <row r="33" spans="1:6" ht="63.75" customHeight="1" x14ac:dyDescent="0.25">
      <c r="A33" s="33" t="s">
        <v>32</v>
      </c>
      <c r="B33" s="34"/>
      <c r="C33" s="34"/>
      <c r="D33" s="35">
        <f>C33+B33</f>
        <v>0</v>
      </c>
      <c r="E33" s="27">
        <f>D33/$D$78</f>
        <v>0</v>
      </c>
    </row>
    <row r="34" spans="1:6" x14ac:dyDescent="0.25">
      <c r="A34" s="30" t="s">
        <v>33</v>
      </c>
      <c r="B34" s="25"/>
      <c r="C34" s="25"/>
      <c r="D34" s="25"/>
      <c r="E34" s="37"/>
    </row>
    <row r="35" spans="1:6" x14ac:dyDescent="0.25">
      <c r="A35" s="24" t="s">
        <v>34</v>
      </c>
      <c r="B35" s="34">
        <v>619.96</v>
      </c>
      <c r="C35" s="34">
        <v>619.96</v>
      </c>
      <c r="D35" s="35">
        <f>C35+B35</f>
        <v>1239.92</v>
      </c>
      <c r="E35" s="27">
        <f>D35/$D$78</f>
        <v>2.464193357854964E-2</v>
      </c>
      <c r="F35" s="16" t="s">
        <v>35</v>
      </c>
    </row>
    <row r="36" spans="1:6" x14ac:dyDescent="0.25">
      <c r="A36" s="24" t="s">
        <v>36</v>
      </c>
      <c r="B36" s="34">
        <v>220</v>
      </c>
      <c r="C36" s="34">
        <v>220</v>
      </c>
      <c r="D36" s="35">
        <f>C36+B36</f>
        <v>440</v>
      </c>
      <c r="E36" s="27">
        <f>D36/$D$78</f>
        <v>8.7444760747159827E-3</v>
      </c>
      <c r="F36" s="16" t="s">
        <v>37</v>
      </c>
    </row>
    <row r="37" spans="1:6" x14ac:dyDescent="0.25">
      <c r="A37" s="24" t="s">
        <v>38</v>
      </c>
      <c r="B37" s="34"/>
      <c r="C37" s="34"/>
      <c r="D37" s="35">
        <f>C37+B37</f>
        <v>0</v>
      </c>
      <c r="E37" s="27">
        <f>D37/$D$78</f>
        <v>0</v>
      </c>
    </row>
    <row r="38" spans="1:6" x14ac:dyDescent="0.25">
      <c r="A38" s="24" t="s">
        <v>39</v>
      </c>
      <c r="B38" s="34"/>
      <c r="C38" s="34"/>
      <c r="D38" s="35">
        <f>C38+B38</f>
        <v>0</v>
      </c>
      <c r="E38" s="27">
        <f>D38/$D$78</f>
        <v>0</v>
      </c>
    </row>
    <row r="39" spans="1:6" x14ac:dyDescent="0.25">
      <c r="A39" s="30" t="s">
        <v>40</v>
      </c>
      <c r="B39" s="38"/>
      <c r="C39" s="38"/>
      <c r="D39" s="38"/>
      <c r="E39" s="37"/>
    </row>
    <row r="40" spans="1:6" x14ac:dyDescent="0.25">
      <c r="A40" s="36" t="s">
        <v>41</v>
      </c>
      <c r="B40" s="34">
        <v>688.72</v>
      </c>
      <c r="C40" s="34">
        <v>282.39999999999998</v>
      </c>
      <c r="D40" s="35">
        <f t="shared" ref="D40:D50" si="0">C40+B40</f>
        <v>971.12</v>
      </c>
      <c r="E40" s="27">
        <f t="shared" ref="E40:E50" si="1">D40/$D$78</f>
        <v>1.9299853649268603E-2</v>
      </c>
    </row>
    <row r="41" spans="1:6" x14ac:dyDescent="0.25">
      <c r="A41" s="36" t="s">
        <v>42</v>
      </c>
      <c r="B41" s="34">
        <v>160.69999999999999</v>
      </c>
      <c r="C41" s="34">
        <v>65.89</v>
      </c>
      <c r="D41" s="35">
        <f t="shared" si="0"/>
        <v>226.58999999999997</v>
      </c>
      <c r="E41" s="27">
        <f t="shared" si="1"/>
        <v>4.5032064403861235E-3</v>
      </c>
    </row>
    <row r="42" spans="1:6" x14ac:dyDescent="0.25">
      <c r="A42" s="36" t="s">
        <v>43</v>
      </c>
      <c r="B42" s="34">
        <v>86.89</v>
      </c>
      <c r="C42" s="34">
        <v>35.299999999999997</v>
      </c>
      <c r="D42" s="35">
        <f t="shared" si="0"/>
        <v>122.19</v>
      </c>
      <c r="E42" s="27">
        <f t="shared" si="1"/>
        <v>2.42838075356715E-3</v>
      </c>
    </row>
    <row r="43" spans="1:6" x14ac:dyDescent="0.25">
      <c r="A43" s="36" t="s">
        <v>44</v>
      </c>
      <c r="B43" s="34">
        <v>6</v>
      </c>
      <c r="C43" s="34">
        <v>2.82</v>
      </c>
      <c r="D43" s="35">
        <f t="shared" si="0"/>
        <v>8.82</v>
      </c>
      <c r="E43" s="27">
        <f t="shared" si="1"/>
        <v>1.7528699767953401E-4</v>
      </c>
    </row>
    <row r="44" spans="1:6" x14ac:dyDescent="0.25">
      <c r="A44" s="36" t="s">
        <v>45</v>
      </c>
      <c r="B44" s="34">
        <v>34.43</v>
      </c>
      <c r="C44" s="34">
        <v>14.12</v>
      </c>
      <c r="D44" s="35">
        <f t="shared" si="0"/>
        <v>48.55</v>
      </c>
      <c r="E44" s="27">
        <f t="shared" si="1"/>
        <v>9.6487343960786572E-4</v>
      </c>
    </row>
    <row r="45" spans="1:6" ht="18.75" customHeight="1" x14ac:dyDescent="0.25">
      <c r="A45" s="36" t="s">
        <v>46</v>
      </c>
      <c r="B45" s="34">
        <v>51.65</v>
      </c>
      <c r="C45" s="34">
        <v>2.12</v>
      </c>
      <c r="D45" s="35">
        <f t="shared" si="0"/>
        <v>53.769999999999996</v>
      </c>
      <c r="E45" s="27">
        <f t="shared" si="1"/>
        <v>1.0686147239488144E-3</v>
      </c>
    </row>
    <row r="46" spans="1:6" x14ac:dyDescent="0.25">
      <c r="A46" s="36" t="s">
        <v>47</v>
      </c>
      <c r="B46" s="34">
        <v>20.66</v>
      </c>
      <c r="C46" s="34">
        <v>8.48</v>
      </c>
      <c r="D46" s="35">
        <f t="shared" si="0"/>
        <v>29.14</v>
      </c>
      <c r="E46" s="27">
        <f t="shared" si="1"/>
        <v>5.7912280185732669E-4</v>
      </c>
    </row>
    <row r="47" spans="1:6" x14ac:dyDescent="0.25">
      <c r="A47" s="36" t="s">
        <v>48</v>
      </c>
      <c r="B47" s="34">
        <v>275.49</v>
      </c>
      <c r="C47" s="34">
        <v>112.96</v>
      </c>
      <c r="D47" s="35">
        <f t="shared" si="0"/>
        <v>388.45</v>
      </c>
      <c r="E47" s="27">
        <f t="shared" si="1"/>
        <v>7.7199812073259627E-3</v>
      </c>
    </row>
    <row r="48" spans="1:6" x14ac:dyDescent="0.25">
      <c r="A48" s="36" t="s">
        <v>49</v>
      </c>
      <c r="B48" s="34">
        <v>64.28</v>
      </c>
      <c r="C48" s="34">
        <v>26.36</v>
      </c>
      <c r="D48" s="35">
        <f t="shared" si="0"/>
        <v>90.64</v>
      </c>
      <c r="E48" s="27">
        <f t="shared" si="1"/>
        <v>1.8013620713914925E-3</v>
      </c>
    </row>
    <row r="49" spans="1:5" x14ac:dyDescent="0.25">
      <c r="A49" s="36" t="s">
        <v>50</v>
      </c>
      <c r="B49" s="34"/>
      <c r="C49" s="34"/>
      <c r="D49" s="35">
        <f t="shared" si="0"/>
        <v>0</v>
      </c>
      <c r="E49" s="27">
        <f t="shared" si="1"/>
        <v>0</v>
      </c>
    </row>
    <row r="50" spans="1:5" x14ac:dyDescent="0.25">
      <c r="A50" s="36" t="s">
        <v>51</v>
      </c>
      <c r="B50" s="34">
        <v>487.28</v>
      </c>
      <c r="C50" s="34">
        <v>199.8</v>
      </c>
      <c r="D50" s="35">
        <f t="shared" si="0"/>
        <v>687.07999999999993</v>
      </c>
      <c r="E50" s="27">
        <f t="shared" si="1"/>
        <v>1.365489686685422E-2</v>
      </c>
    </row>
    <row r="51" spans="1:5" x14ac:dyDescent="0.25">
      <c r="A51" s="30" t="s">
        <v>52</v>
      </c>
      <c r="B51" s="39"/>
      <c r="C51" s="39"/>
      <c r="D51" s="39"/>
      <c r="E51" s="37"/>
    </row>
    <row r="52" spans="1:5" x14ac:dyDescent="0.25">
      <c r="A52" s="40" t="s">
        <v>53</v>
      </c>
      <c r="B52" s="34">
        <v>344.33</v>
      </c>
      <c r="C52" s="34">
        <v>141.19999999999999</v>
      </c>
      <c r="D52" s="35">
        <f>C52+B52</f>
        <v>485.53</v>
      </c>
      <c r="E52" s="27">
        <f>D52/$D$78</f>
        <v>9.64933061035648E-3</v>
      </c>
    </row>
    <row r="53" spans="1:5" x14ac:dyDescent="0.25">
      <c r="A53" s="40" t="s">
        <v>54</v>
      </c>
      <c r="B53" s="34">
        <v>459.15</v>
      </c>
      <c r="C53" s="34">
        <v>188.27</v>
      </c>
      <c r="D53" s="35">
        <f>C53+B53</f>
        <v>647.41999999999996</v>
      </c>
      <c r="E53" s="27">
        <f>D53/$D$78</f>
        <v>1.286670159157414E-2</v>
      </c>
    </row>
    <row r="54" spans="1:5" ht="31.5" x14ac:dyDescent="0.25">
      <c r="A54" s="41" t="s">
        <v>55</v>
      </c>
      <c r="B54" s="35">
        <f>SUM(B30:B33,B35:B38,B40:B50,B52:B53)</f>
        <v>6963.119999999999</v>
      </c>
      <c r="C54" s="35">
        <f>SUM(C30:C33,C35:C38,C40:C50,C52:C53)</f>
        <v>3331.6800000000003</v>
      </c>
      <c r="D54" s="35">
        <f>SUM(D30:D33,D35:D38,D40:D50,D52:D53)</f>
        <v>10294.800000000001</v>
      </c>
      <c r="E54" s="27">
        <f>D54/$D$78</f>
        <v>0.20459689157724115</v>
      </c>
    </row>
    <row r="55" spans="1:5" x14ac:dyDescent="0.25">
      <c r="A55" s="54" t="s">
        <v>56</v>
      </c>
      <c r="B55" s="54"/>
      <c r="C55" s="54"/>
      <c r="D55" s="54"/>
      <c r="E55" s="54"/>
    </row>
    <row r="56" spans="1:5" x14ac:dyDescent="0.25">
      <c r="A56" s="42" t="s">
        <v>57</v>
      </c>
      <c r="B56" s="55"/>
      <c r="C56" s="55"/>
      <c r="D56" s="38" t="s">
        <v>58</v>
      </c>
      <c r="E56" s="32" t="s">
        <v>28</v>
      </c>
    </row>
    <row r="57" spans="1:5" x14ac:dyDescent="0.25">
      <c r="A57" s="24" t="s">
        <v>59</v>
      </c>
      <c r="B57" s="55"/>
      <c r="C57" s="55"/>
      <c r="D57" s="34">
        <v>4000</v>
      </c>
      <c r="E57" s="27">
        <f t="shared" ref="E57:E63" si="2">D57/$D$78</f>
        <v>7.9495237042872577E-2</v>
      </c>
    </row>
    <row r="58" spans="1:5" x14ac:dyDescent="0.25">
      <c r="A58" s="43" t="s">
        <v>60</v>
      </c>
      <c r="B58" s="55"/>
      <c r="C58" s="55"/>
      <c r="D58" s="34">
        <v>449.09</v>
      </c>
      <c r="E58" s="27">
        <f t="shared" si="2"/>
        <v>8.9251290008959105E-3</v>
      </c>
    </row>
    <row r="59" spans="1:5" ht="28.5" customHeight="1" x14ac:dyDescent="0.25">
      <c r="A59" s="44" t="s">
        <v>61</v>
      </c>
      <c r="B59" s="55"/>
      <c r="C59" s="55"/>
      <c r="D59" s="34">
        <v>880</v>
      </c>
      <c r="E59" s="27">
        <f t="shared" si="2"/>
        <v>1.7488952149431965E-2</v>
      </c>
    </row>
    <row r="60" spans="1:5" ht="23.25" customHeight="1" x14ac:dyDescent="0.25">
      <c r="A60" s="24" t="s">
        <v>62</v>
      </c>
      <c r="B60" s="55"/>
      <c r="C60" s="55"/>
      <c r="D60" s="34">
        <v>0</v>
      </c>
      <c r="E60" s="27">
        <f t="shared" si="2"/>
        <v>0</v>
      </c>
    </row>
    <row r="61" spans="1:5" ht="23.25" customHeight="1" x14ac:dyDescent="0.25">
      <c r="A61" s="24" t="s">
        <v>63</v>
      </c>
      <c r="B61" s="55"/>
      <c r="C61" s="55"/>
      <c r="D61" s="34">
        <v>92</v>
      </c>
      <c r="E61" s="27">
        <f t="shared" si="2"/>
        <v>1.8283904519860691E-3</v>
      </c>
    </row>
    <row r="62" spans="1:5" ht="23.25" customHeight="1" x14ac:dyDescent="0.25">
      <c r="A62" s="24" t="s">
        <v>64</v>
      </c>
      <c r="B62" s="55"/>
      <c r="C62" s="55"/>
      <c r="D62" s="34">
        <v>3000</v>
      </c>
      <c r="E62" s="27">
        <f t="shared" si="2"/>
        <v>5.9621427782154429E-2</v>
      </c>
    </row>
    <row r="63" spans="1:5" ht="23.25" customHeight="1" x14ac:dyDescent="0.25">
      <c r="A63" s="45" t="s">
        <v>65</v>
      </c>
      <c r="B63" s="55"/>
      <c r="C63" s="55"/>
      <c r="D63" s="35">
        <f>SUM(D57:D62)</f>
        <v>8421.09</v>
      </c>
      <c r="E63" s="27">
        <f t="shared" si="2"/>
        <v>0.16735913642734096</v>
      </c>
    </row>
    <row r="64" spans="1:5" ht="23.25" customHeight="1" x14ac:dyDescent="0.25">
      <c r="A64" s="54"/>
      <c r="B64" s="54"/>
      <c r="C64" s="54"/>
      <c r="D64" s="54"/>
      <c r="E64" s="54"/>
    </row>
    <row r="65" spans="1:5" ht="33" customHeight="1" x14ac:dyDescent="0.25">
      <c r="A65" s="46" t="s">
        <v>66</v>
      </c>
      <c r="B65" s="56"/>
      <c r="C65" s="56"/>
      <c r="D65" s="35">
        <f>D27+D54+D63</f>
        <v>35337.94</v>
      </c>
      <c r="E65" s="27">
        <f>D65/$D$78</f>
        <v>0.70229947922670211</v>
      </c>
    </row>
    <row r="66" spans="1:5" ht="23.25" customHeight="1" x14ac:dyDescent="0.25">
      <c r="A66" s="54" t="s">
        <v>67</v>
      </c>
      <c r="B66" s="54"/>
      <c r="C66" s="54"/>
      <c r="D66" s="54"/>
      <c r="E66" s="54"/>
    </row>
    <row r="67" spans="1:5" x14ac:dyDescent="0.25">
      <c r="A67" s="44" t="s">
        <v>68</v>
      </c>
      <c r="B67" s="55"/>
      <c r="C67" s="55"/>
      <c r="D67" s="47">
        <v>269.39</v>
      </c>
      <c r="E67" s="27">
        <f>D67/$D$78</f>
        <v>5.3538054767448603E-3</v>
      </c>
    </row>
    <row r="68" spans="1:5" x14ac:dyDescent="0.25">
      <c r="A68" s="44" t="s">
        <v>69</v>
      </c>
      <c r="B68" s="55"/>
      <c r="C68" s="55"/>
      <c r="D68" s="47">
        <v>1212.24</v>
      </c>
      <c r="E68" s="27"/>
    </row>
    <row r="69" spans="1:5" x14ac:dyDescent="0.25">
      <c r="A69" s="48" t="s">
        <v>70</v>
      </c>
      <c r="B69" s="55"/>
      <c r="C69" s="55"/>
      <c r="D69" s="47">
        <v>6644.86</v>
      </c>
      <c r="E69" s="27">
        <f>D69/$D$78</f>
        <v>0.13205868020417555</v>
      </c>
    </row>
    <row r="70" spans="1:5" x14ac:dyDescent="0.25">
      <c r="A70" s="44" t="s">
        <v>71</v>
      </c>
      <c r="B70" s="55"/>
      <c r="C70" s="55"/>
      <c r="D70" s="47">
        <v>853.05</v>
      </c>
      <c r="E70" s="27">
        <f>D70/$D$78</f>
        <v>1.6953352989855612E-2</v>
      </c>
    </row>
    <row r="71" spans="1:5" x14ac:dyDescent="0.25">
      <c r="A71" s="45" t="s">
        <v>72</v>
      </c>
      <c r="B71" s="55"/>
      <c r="C71" s="55"/>
      <c r="D71" s="35">
        <f>SUM(D67:D70)</f>
        <v>8979.5399999999991</v>
      </c>
      <c r="E71" s="27">
        <f>D71/$D$78</f>
        <v>0.17845766520898898</v>
      </c>
    </row>
    <row r="72" spans="1:5" x14ac:dyDescent="0.25">
      <c r="A72" s="54" t="s">
        <v>73</v>
      </c>
      <c r="B72" s="54"/>
      <c r="C72" s="54"/>
      <c r="D72" s="54"/>
      <c r="E72" s="54"/>
    </row>
    <row r="73" spans="1:5" x14ac:dyDescent="0.25">
      <c r="A73" s="24" t="s">
        <v>74</v>
      </c>
      <c r="B73" s="55"/>
      <c r="C73" s="55"/>
      <c r="D73" s="26">
        <v>6000</v>
      </c>
      <c r="E73" s="27">
        <f>D73/$D$78</f>
        <v>0.11924285556430886</v>
      </c>
    </row>
    <row r="74" spans="1:5" x14ac:dyDescent="0.25">
      <c r="A74" s="24"/>
      <c r="B74" s="55"/>
      <c r="C74" s="55"/>
      <c r="D74" s="26"/>
      <c r="E74" s="27">
        <f>D74/$D$78</f>
        <v>0</v>
      </c>
    </row>
    <row r="75" spans="1:5" x14ac:dyDescent="0.25">
      <c r="A75" s="24"/>
      <c r="B75" s="55"/>
      <c r="C75" s="55"/>
      <c r="D75" s="49"/>
      <c r="E75" s="27">
        <f>D75/$D$78</f>
        <v>0</v>
      </c>
    </row>
    <row r="76" spans="1:5" x14ac:dyDescent="0.25">
      <c r="A76" s="54" t="s">
        <v>75</v>
      </c>
      <c r="B76" s="54"/>
      <c r="C76" s="54"/>
      <c r="D76" s="54"/>
      <c r="E76" s="54"/>
    </row>
    <row r="77" spans="1:5" ht="15" customHeight="1" x14ac:dyDescent="0.25">
      <c r="A77" s="57" t="s">
        <v>76</v>
      </c>
      <c r="B77" s="55"/>
      <c r="C77" s="55"/>
      <c r="D77" s="38" t="s">
        <v>58</v>
      </c>
      <c r="E77" s="32" t="s">
        <v>28</v>
      </c>
    </row>
    <row r="78" spans="1:5" ht="59.25" customHeight="1" x14ac:dyDescent="0.25">
      <c r="A78" s="57"/>
      <c r="B78" s="55"/>
      <c r="C78" s="55"/>
      <c r="D78" s="50">
        <f>D65+D71+D73</f>
        <v>50317.48</v>
      </c>
      <c r="E78" s="27">
        <f>D78/$D$78</f>
        <v>1</v>
      </c>
    </row>
    <row r="79" spans="1:5" x14ac:dyDescent="0.25">
      <c r="A79" s="58"/>
      <c r="B79" s="58"/>
      <c r="C79" s="58"/>
      <c r="D79" s="58"/>
      <c r="E79" s="58"/>
    </row>
    <row r="80" spans="1:5" ht="32.25" customHeight="1" x14ac:dyDescent="0.25">
      <c r="A80" s="51" t="s">
        <v>77</v>
      </c>
      <c r="B80" s="59"/>
      <c r="C80" s="59"/>
      <c r="D80" s="52">
        <f>D78/5830</f>
        <v>8.630785591766724</v>
      </c>
      <c r="E80" s="53"/>
    </row>
  </sheetData>
  <mergeCells count="38">
    <mergeCell ref="A79:E79"/>
    <mergeCell ref="B80:C80"/>
    <mergeCell ref="B73:C73"/>
    <mergeCell ref="B74:C74"/>
    <mergeCell ref="B75:C75"/>
    <mergeCell ref="A76:E76"/>
    <mergeCell ref="A77:A78"/>
    <mergeCell ref="B77:C78"/>
    <mergeCell ref="A64:E64"/>
    <mergeCell ref="B65:C65"/>
    <mergeCell ref="A66:E66"/>
    <mergeCell ref="B67:C71"/>
    <mergeCell ref="A72:E72"/>
    <mergeCell ref="A22:E22"/>
    <mergeCell ref="A27:C27"/>
    <mergeCell ref="A28:E28"/>
    <mergeCell ref="A55:E55"/>
    <mergeCell ref="B56:C63"/>
    <mergeCell ref="A17:E17"/>
    <mergeCell ref="A18:E18"/>
    <mergeCell ref="A19:E19"/>
    <mergeCell ref="A20:E20"/>
    <mergeCell ref="A21:E21"/>
    <mergeCell ref="A13:B13"/>
    <mergeCell ref="C13:E13"/>
    <mergeCell ref="C14:E14"/>
    <mergeCell ref="A15:E15"/>
    <mergeCell ref="A16:E16"/>
    <mergeCell ref="A7:E7"/>
    <mergeCell ref="A9:E9"/>
    <mergeCell ref="A10:E10"/>
    <mergeCell ref="A11:E11"/>
    <mergeCell ref="A12:E12"/>
    <mergeCell ref="A1:E1"/>
    <mergeCell ref="A2:E2"/>
    <mergeCell ref="A3:E3"/>
    <mergeCell ref="A5:E5"/>
    <mergeCell ref="A6:E6"/>
  </mergeCells>
  <pageMargins left="0.51180555555555596" right="0.51180555555555596" top="0.78749999999999998" bottom="0.78749999999999998" header="0.511811023622047" footer="0.511811023622047"/>
  <pageSetup paperSize="9" scale="45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ROTA BAIXADA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Celeneh</dc:creator>
  <dc:description/>
  <cp:lastModifiedBy>Rogério Gomes</cp:lastModifiedBy>
  <cp:revision>4</cp:revision>
  <cp:lastPrinted>2023-12-12T19:34:56Z</cp:lastPrinted>
  <dcterms:created xsi:type="dcterms:W3CDTF">2020-11-06T12:11:10Z</dcterms:created>
  <dcterms:modified xsi:type="dcterms:W3CDTF">2024-06-07T12:46:17Z</dcterms:modified>
  <dc:language>pt-BR</dc:language>
</cp:coreProperties>
</file>