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. Limpeza Publica" sheetId="1" state="visible" r:id="rId3"/>
    <sheet name="2.Encargos Sociais" sheetId="2" state="visible" r:id="rId4"/>
    <sheet name="3.CAGED" sheetId="3" state="visible" r:id="rId5"/>
    <sheet name="4.BDI" sheetId="4" state="visible" r:id="rId6"/>
    <sheet name="5. Depreciação" sheetId="5" state="visible" r:id="rId7"/>
    <sheet name="6.Remuneração de capital" sheetId="6" state="visible" r:id="rId8"/>
  </sheets>
  <definedNames>
    <definedName function="false" hidden="false" localSheetId="0" name="_xlnm.Print_Area" vbProcedure="false">'1. Limpeza Publica'!$A$1:$F$924</definedName>
    <definedName function="false" hidden="false" localSheetId="1" name="_xlnm.Print_Area" vbProcedure="false">'2.Encargos Sociais'!$A$1:$D$39</definedName>
    <definedName function="false" hidden="false" name="AbaDeprec" vbProcedure="false">'5. Depreciação'!$A$1</definedName>
    <definedName function="false" hidden="false" name="AbaRemun" vbProcedure="false">'6.Remuneração de capital'!$A$1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Autor desconhecido</author>
    <author>Clauber Bridi</author>
  </authors>
  <commentList>
    <comment ref="A4" authorId="1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50</xdr:colOff>
                <xdr:row>1</xdr:row>
                <xdr:rowOff>4</xdr:rowOff>
              </xdr:from>
              <xdr:to>
                <xdr:col>7</xdr:col>
                <xdr:colOff>34</xdr:colOff>
                <xdr:row>6</xdr:row>
                <xdr:rowOff>14</xdr:rowOff>
              </xdr:to>
            </anchor>
          </commentPr>
        </mc:Choice>
        <mc:Fallback/>
      </mc:AlternateContent>
    </comment>
    <comment ref="A52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47</xdr:row>
                <xdr:rowOff>13</xdr:rowOff>
              </xdr:from>
              <xdr:to>
                <xdr:col>2</xdr:col>
                <xdr:colOff>29</xdr:colOff>
                <xdr:row>61</xdr:row>
                <xdr:rowOff>1</xdr:rowOff>
              </xdr:to>
            </anchor>
          </commentPr>
        </mc:Choice>
        <mc:Fallback/>
      </mc:AlternateContent>
    </comment>
    <comment ref="A66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231</xdr:colOff>
                <xdr:row>81</xdr:row>
                <xdr:rowOff>3</xdr:rowOff>
              </xdr:from>
              <xdr:to>
                <xdr:col>2</xdr:col>
                <xdr:colOff>109</xdr:colOff>
                <xdr:row>85</xdr:row>
                <xdr:rowOff>1</xdr:rowOff>
              </xdr:to>
            </anchor>
          </commentPr>
        </mc:Choice>
        <mc:Fallback/>
      </mc:AlternateContent>
    </comment>
    <comment ref="A80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231</xdr:colOff>
                <xdr:row>98</xdr:row>
                <xdr:rowOff>16</xdr:rowOff>
              </xdr:from>
              <xdr:to>
                <xdr:col>2</xdr:col>
                <xdr:colOff>109</xdr:colOff>
                <xdr:row>102</xdr:row>
                <xdr:rowOff>14</xdr:rowOff>
              </xdr:to>
            </anchor>
          </commentPr>
        </mc:Choice>
        <mc:Fallback/>
      </mc:AlternateContent>
    </comment>
    <comment ref="A94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231</xdr:colOff>
                <xdr:row>88</xdr:row>
                <xdr:rowOff>10</xdr:rowOff>
              </xdr:from>
              <xdr:to>
                <xdr:col>2</xdr:col>
                <xdr:colOff>109</xdr:colOff>
                <xdr:row>92</xdr:row>
                <xdr:rowOff>8</xdr:rowOff>
              </xdr:to>
            </anchor>
          </commentPr>
        </mc:Choice>
        <mc:Fallback/>
      </mc:AlternateContent>
    </comment>
    <comment ref="A110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231</xdr:colOff>
                <xdr:row>104</xdr:row>
                <xdr:rowOff>10</xdr:rowOff>
              </xdr:from>
              <xdr:to>
                <xdr:col>2</xdr:col>
                <xdr:colOff>109</xdr:colOff>
                <xdr:row>108</xdr:row>
                <xdr:rowOff>8</xdr:rowOff>
              </xdr:to>
            </anchor>
          </commentPr>
        </mc:Choice>
        <mc:Fallback/>
      </mc:AlternateContent>
    </comment>
    <comment ref="A124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231</xdr:colOff>
                <xdr:row>118</xdr:row>
                <xdr:rowOff>10</xdr:rowOff>
              </xdr:from>
              <xdr:to>
                <xdr:col>2</xdr:col>
                <xdr:colOff>109</xdr:colOff>
                <xdr:row>122</xdr:row>
                <xdr:rowOff>8</xdr:rowOff>
              </xdr:to>
            </anchor>
          </commentPr>
        </mc:Choice>
        <mc:Fallback/>
      </mc:AlternateContent>
    </comment>
    <comment ref="A138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8</xdr:colOff>
                <xdr:row>132</xdr:row>
                <xdr:rowOff>14</xdr:rowOff>
              </xdr:from>
              <xdr:to>
                <xdr:col>3</xdr:col>
                <xdr:colOff>7</xdr:colOff>
                <xdr:row>139</xdr:row>
                <xdr:rowOff>4</xdr:rowOff>
              </xdr:to>
            </anchor>
          </commentPr>
        </mc:Choice>
        <mc:Fallback/>
      </mc:AlternateContent>
    </comment>
    <comment ref="A152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231</xdr:colOff>
                <xdr:row>148</xdr:row>
                <xdr:rowOff>7</xdr:rowOff>
              </xdr:from>
              <xdr:to>
                <xdr:col>2</xdr:col>
                <xdr:colOff>109</xdr:colOff>
                <xdr:row>152</xdr:row>
                <xdr:rowOff>5</xdr:rowOff>
              </xdr:to>
            </anchor>
          </commentPr>
        </mc:Choice>
        <mc:Fallback/>
      </mc:AlternateContent>
    </comment>
    <comment ref="C48" authorId="1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43</xdr:row>
                <xdr:rowOff>13</xdr:rowOff>
              </xdr:from>
              <xdr:to>
                <xdr:col>4</xdr:col>
                <xdr:colOff>23</xdr:colOff>
                <xdr:row>49</xdr:row>
                <xdr:rowOff>6</xdr:rowOff>
              </xdr:to>
            </anchor>
          </commentPr>
        </mc:Choice>
        <mc:Fallback/>
      </mc:AlternateContent>
    </comment>
    <comment ref="C50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45</xdr:row>
                <xdr:rowOff>13</xdr:rowOff>
              </xdr:from>
              <xdr:to>
                <xdr:col>4</xdr:col>
                <xdr:colOff>23</xdr:colOff>
                <xdr:row>53</xdr:row>
                <xdr:rowOff>1</xdr:rowOff>
              </xdr:to>
            </anchor>
          </commentPr>
        </mc:Choice>
        <mc:Fallback/>
      </mc:AlternateContent>
    </comment>
    <comment ref="C51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46</xdr:row>
                <xdr:rowOff>13</xdr:rowOff>
              </xdr:from>
              <xdr:to>
                <xdr:col>4</xdr:col>
                <xdr:colOff>23</xdr:colOff>
                <xdr:row>54</xdr:row>
                <xdr:rowOff>1</xdr:rowOff>
              </xdr:to>
            </anchor>
          </commentPr>
        </mc:Choice>
        <mc:Fallback/>
      </mc:AlternateContent>
    </comment>
    <comment ref="C56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51</xdr:row>
                <xdr:rowOff>13</xdr:rowOff>
              </xdr:from>
              <xdr:to>
                <xdr:col>4</xdr:col>
                <xdr:colOff>23</xdr:colOff>
                <xdr:row>56</xdr:row>
                <xdr:rowOff>8</xdr:rowOff>
              </xdr:to>
            </anchor>
          </commentPr>
        </mc:Choice>
        <mc:Fallback/>
      </mc:AlternateContent>
    </comment>
    <comment ref="C58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53</xdr:row>
                <xdr:rowOff>13</xdr:rowOff>
              </xdr:from>
              <xdr:to>
                <xdr:col>4</xdr:col>
                <xdr:colOff>23</xdr:colOff>
                <xdr:row>57</xdr:row>
                <xdr:rowOff>11</xdr:rowOff>
              </xdr:to>
            </anchor>
          </commentPr>
        </mc:Choice>
        <mc:Fallback/>
      </mc:AlternateContent>
    </comment>
    <comment ref="C64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79</xdr:row>
                <xdr:rowOff>3</xdr:rowOff>
              </xdr:from>
              <xdr:to>
                <xdr:col>4</xdr:col>
                <xdr:colOff>30</xdr:colOff>
                <xdr:row>83</xdr:row>
                <xdr:rowOff>16</xdr:rowOff>
              </xdr:to>
            </anchor>
          </commentPr>
        </mc:Choice>
        <mc:Fallback/>
      </mc:AlternateContent>
    </comment>
    <comment ref="C70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213</xdr:colOff>
                <xdr:row>86</xdr:row>
                <xdr:rowOff>16</xdr:rowOff>
              </xdr:from>
              <xdr:to>
                <xdr:col>1</xdr:col>
                <xdr:colOff>55</xdr:colOff>
                <xdr:row>89</xdr:row>
                <xdr:rowOff>1</xdr:rowOff>
              </xdr:to>
            </anchor>
          </commentPr>
        </mc:Choice>
        <mc:Fallback/>
      </mc:AlternateContent>
    </comment>
    <comment ref="C72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213</xdr:colOff>
                <xdr:row>93</xdr:row>
                <xdr:rowOff>7</xdr:rowOff>
              </xdr:from>
              <xdr:to>
                <xdr:col>1</xdr:col>
                <xdr:colOff>55</xdr:colOff>
                <xdr:row>95</xdr:row>
                <xdr:rowOff>10</xdr:rowOff>
              </xdr:to>
            </anchor>
          </commentPr>
        </mc:Choice>
        <mc:Fallback/>
      </mc:AlternateContent>
    </comment>
    <comment ref="C78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91</xdr:row>
                <xdr:rowOff>9</xdr:rowOff>
              </xdr:from>
              <xdr:to>
                <xdr:col>4</xdr:col>
                <xdr:colOff>30</xdr:colOff>
                <xdr:row>96</xdr:row>
                <xdr:rowOff>4</xdr:rowOff>
              </xdr:to>
            </anchor>
          </commentPr>
        </mc:Choice>
        <mc:Fallback/>
      </mc:AlternateContent>
    </comment>
    <comment ref="C79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81</xdr:row>
                <xdr:rowOff>1</xdr:rowOff>
              </xdr:from>
              <xdr:to>
                <xdr:col>4</xdr:col>
                <xdr:colOff>21</xdr:colOff>
                <xdr:row>85</xdr:row>
                <xdr:rowOff>14</xdr:rowOff>
              </xdr:to>
            </anchor>
          </commentPr>
        </mc:Choice>
        <mc:Fallback/>
      </mc:AlternateContent>
    </comment>
    <comment ref="C84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79</xdr:row>
                <xdr:rowOff>11</xdr:rowOff>
              </xdr:from>
              <xdr:to>
                <xdr:col>4</xdr:col>
                <xdr:colOff>14</xdr:colOff>
                <xdr:row>84</xdr:row>
                <xdr:rowOff>6</xdr:rowOff>
              </xdr:to>
            </anchor>
          </commentPr>
        </mc:Choice>
        <mc:Fallback/>
      </mc:AlternateContent>
    </comment>
    <comment ref="C86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81</xdr:row>
                <xdr:rowOff>10</xdr:rowOff>
              </xdr:from>
              <xdr:to>
                <xdr:col>4</xdr:col>
                <xdr:colOff>14</xdr:colOff>
                <xdr:row>85</xdr:row>
                <xdr:rowOff>8</xdr:rowOff>
              </xdr:to>
            </anchor>
          </commentPr>
        </mc:Choice>
        <mc:Fallback/>
      </mc:AlternateContent>
    </comment>
    <comment ref="C92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86</xdr:row>
                <xdr:rowOff>10</xdr:rowOff>
              </xdr:from>
              <xdr:to>
                <xdr:col>4</xdr:col>
                <xdr:colOff>30</xdr:colOff>
                <xdr:row>91</xdr:row>
                <xdr:rowOff>5</xdr:rowOff>
              </xdr:to>
            </anchor>
          </commentPr>
        </mc:Choice>
        <mc:Fallback/>
      </mc:AlternateContent>
    </comment>
    <comment ref="C93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88</xdr:row>
                <xdr:rowOff>10</xdr:rowOff>
              </xdr:from>
              <xdr:to>
                <xdr:col>4</xdr:col>
                <xdr:colOff>14</xdr:colOff>
                <xdr:row>95</xdr:row>
                <xdr:rowOff>15</xdr:rowOff>
              </xdr:to>
            </anchor>
          </commentPr>
        </mc:Choice>
        <mc:Fallback/>
      </mc:AlternateContent>
    </comment>
    <comment ref="C98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</xdr:colOff>
                <xdr:row>97</xdr:row>
                <xdr:rowOff>1</xdr:rowOff>
              </xdr:from>
              <xdr:to>
                <xdr:col>4</xdr:col>
                <xdr:colOff>30</xdr:colOff>
                <xdr:row>100</xdr:row>
                <xdr:rowOff>1</xdr:rowOff>
              </xdr:to>
            </anchor>
          </commentPr>
        </mc:Choice>
        <mc:Fallback/>
      </mc:AlternateContent>
    </comment>
    <comment ref="C100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94</xdr:row>
                <xdr:rowOff>15</xdr:rowOff>
              </xdr:from>
              <xdr:to>
                <xdr:col>4</xdr:col>
                <xdr:colOff>21</xdr:colOff>
                <xdr:row>97</xdr:row>
                <xdr:rowOff>0</xdr:rowOff>
              </xdr:to>
            </anchor>
          </commentPr>
        </mc:Choice>
        <mc:Fallback/>
      </mc:AlternateContent>
    </comment>
    <comment ref="C106" authorId="1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101</xdr:row>
                <xdr:rowOff>13</xdr:rowOff>
              </xdr:from>
              <xdr:to>
                <xdr:col>4</xdr:col>
                <xdr:colOff>23</xdr:colOff>
                <xdr:row>107</xdr:row>
                <xdr:rowOff>6</xdr:rowOff>
              </xdr:to>
            </anchor>
          </commentPr>
        </mc:Choice>
        <mc:Fallback/>
      </mc:AlternateContent>
    </comment>
    <comment ref="C108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102</xdr:row>
                <xdr:rowOff>10</xdr:rowOff>
              </xdr:from>
              <xdr:to>
                <xdr:col>4</xdr:col>
                <xdr:colOff>30</xdr:colOff>
                <xdr:row>107</xdr:row>
                <xdr:rowOff>5</xdr:rowOff>
              </xdr:to>
            </anchor>
          </commentPr>
        </mc:Choice>
        <mc:Fallback/>
      </mc:AlternateContent>
    </comment>
    <comment ref="C109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104</xdr:row>
                <xdr:rowOff>10</xdr:rowOff>
              </xdr:from>
              <xdr:to>
                <xdr:col>4</xdr:col>
                <xdr:colOff>14</xdr:colOff>
                <xdr:row>111</xdr:row>
                <xdr:rowOff>15</xdr:rowOff>
              </xdr:to>
            </anchor>
          </commentPr>
        </mc:Choice>
        <mc:Fallback/>
      </mc:AlternateContent>
    </comment>
    <comment ref="C114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109</xdr:row>
                <xdr:rowOff>10</xdr:rowOff>
              </xdr:from>
              <xdr:to>
                <xdr:col>4</xdr:col>
                <xdr:colOff>14</xdr:colOff>
                <xdr:row>114</xdr:row>
                <xdr:rowOff>5</xdr:rowOff>
              </xdr:to>
            </anchor>
          </commentPr>
        </mc:Choice>
        <mc:Fallback/>
      </mc:AlternateContent>
    </comment>
    <comment ref="C116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111</xdr:row>
                <xdr:rowOff>12</xdr:rowOff>
              </xdr:from>
              <xdr:to>
                <xdr:col>4</xdr:col>
                <xdr:colOff>21</xdr:colOff>
                <xdr:row>113</xdr:row>
                <xdr:rowOff>15</xdr:rowOff>
              </xdr:to>
            </anchor>
          </commentPr>
        </mc:Choice>
        <mc:Fallback/>
      </mc:AlternateContent>
    </comment>
    <comment ref="C122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116</xdr:row>
                <xdr:rowOff>10</xdr:rowOff>
              </xdr:from>
              <xdr:to>
                <xdr:col>4</xdr:col>
                <xdr:colOff>30</xdr:colOff>
                <xdr:row>121</xdr:row>
                <xdr:rowOff>5</xdr:rowOff>
              </xdr:to>
            </anchor>
          </commentPr>
        </mc:Choice>
        <mc:Fallback/>
      </mc:AlternateContent>
    </comment>
    <comment ref="C123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118</xdr:row>
                <xdr:rowOff>10</xdr:rowOff>
              </xdr:from>
              <xdr:to>
                <xdr:col>4</xdr:col>
                <xdr:colOff>14</xdr:colOff>
                <xdr:row>125</xdr:row>
                <xdr:rowOff>15</xdr:rowOff>
              </xdr:to>
            </anchor>
          </commentPr>
        </mc:Choice>
        <mc:Fallback/>
      </mc:AlternateContent>
    </comment>
    <comment ref="C128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123</xdr:row>
                <xdr:rowOff>10</xdr:rowOff>
              </xdr:from>
              <xdr:to>
                <xdr:col>4</xdr:col>
                <xdr:colOff>14</xdr:colOff>
                <xdr:row>128</xdr:row>
                <xdr:rowOff>5</xdr:rowOff>
              </xdr:to>
            </anchor>
          </commentPr>
        </mc:Choice>
        <mc:Fallback/>
      </mc:AlternateContent>
    </comment>
    <comment ref="C130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125</xdr:row>
                <xdr:rowOff>12</xdr:rowOff>
              </xdr:from>
              <xdr:to>
                <xdr:col>4</xdr:col>
                <xdr:colOff>21</xdr:colOff>
                <xdr:row>127</xdr:row>
                <xdr:rowOff>15</xdr:rowOff>
              </xdr:to>
            </anchor>
          </commentPr>
        </mc:Choice>
        <mc:Fallback/>
      </mc:AlternateContent>
    </comment>
    <comment ref="C136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</xdr:colOff>
                <xdr:row>130</xdr:row>
                <xdr:rowOff>14</xdr:rowOff>
              </xdr:from>
              <xdr:to>
                <xdr:col>4</xdr:col>
                <xdr:colOff>40</xdr:colOff>
                <xdr:row>136</xdr:row>
                <xdr:rowOff>7</xdr:rowOff>
              </xdr:to>
            </anchor>
          </commentPr>
        </mc:Choice>
        <mc:Fallback/>
      </mc:AlternateContent>
    </comment>
    <comment ref="C137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131</xdr:row>
                <xdr:rowOff>10</xdr:rowOff>
              </xdr:from>
              <xdr:to>
                <xdr:col>4</xdr:col>
                <xdr:colOff>21</xdr:colOff>
                <xdr:row>136</xdr:row>
                <xdr:rowOff>5</xdr:rowOff>
              </xdr:to>
            </anchor>
          </commentPr>
        </mc:Choice>
        <mc:Fallback/>
      </mc:AlternateContent>
    </comment>
    <comment ref="C142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137</xdr:row>
                <xdr:rowOff>10</xdr:rowOff>
              </xdr:from>
              <xdr:to>
                <xdr:col>4</xdr:col>
                <xdr:colOff>14</xdr:colOff>
                <xdr:row>142</xdr:row>
                <xdr:rowOff>5</xdr:rowOff>
              </xdr:to>
            </anchor>
          </commentPr>
        </mc:Choice>
        <mc:Fallback/>
      </mc:AlternateContent>
    </comment>
    <comment ref="C144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139</xdr:row>
                <xdr:rowOff>10</xdr:rowOff>
              </xdr:from>
              <xdr:to>
                <xdr:col>4</xdr:col>
                <xdr:colOff>14</xdr:colOff>
                <xdr:row>143</xdr:row>
                <xdr:rowOff>8</xdr:rowOff>
              </xdr:to>
            </anchor>
          </commentPr>
        </mc:Choice>
        <mc:Fallback/>
      </mc:AlternateContent>
    </comment>
    <comment ref="C150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144</xdr:row>
                <xdr:rowOff>10</xdr:rowOff>
              </xdr:from>
              <xdr:to>
                <xdr:col>4</xdr:col>
                <xdr:colOff>30</xdr:colOff>
                <xdr:row>149</xdr:row>
                <xdr:rowOff>5</xdr:rowOff>
              </xdr:to>
            </anchor>
          </commentPr>
        </mc:Choice>
        <mc:Fallback/>
      </mc:AlternateContent>
    </comment>
    <comment ref="C151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146</xdr:row>
                <xdr:rowOff>10</xdr:rowOff>
              </xdr:from>
              <xdr:to>
                <xdr:col>4</xdr:col>
                <xdr:colOff>14</xdr:colOff>
                <xdr:row>153</xdr:row>
                <xdr:rowOff>15</xdr:rowOff>
              </xdr:to>
            </anchor>
          </commentPr>
        </mc:Choice>
        <mc:Fallback/>
      </mc:AlternateContent>
    </comment>
    <comment ref="C156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152</xdr:row>
                <xdr:rowOff>7</xdr:rowOff>
              </xdr:from>
              <xdr:to>
                <xdr:col>4</xdr:col>
                <xdr:colOff>21</xdr:colOff>
                <xdr:row>154</xdr:row>
                <xdr:rowOff>10</xdr:rowOff>
              </xdr:to>
            </anchor>
          </commentPr>
        </mc:Choice>
        <mc:Fallback/>
      </mc:AlternateContent>
    </comment>
    <comment ref="C158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153</xdr:row>
                <xdr:rowOff>10</xdr:rowOff>
              </xdr:from>
              <xdr:to>
                <xdr:col>4</xdr:col>
                <xdr:colOff>14</xdr:colOff>
                <xdr:row>157</xdr:row>
                <xdr:rowOff>8</xdr:rowOff>
              </xdr:to>
            </anchor>
          </commentPr>
        </mc:Choice>
        <mc:Fallback/>
      </mc:AlternateContent>
    </comment>
    <comment ref="C168" authorId="1">
      <text>
        <r>
          <rPr>
            <sz val="10"/>
            <rFont val="Arial"/>
            <family val="2"/>
          </rPr>
          <t xml:space="preserve">Informar o número médio de dias trabalhados por mês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169</xdr:row>
                <xdr:rowOff>17</xdr:rowOff>
              </xdr:from>
              <xdr:to>
                <xdr:col>4</xdr:col>
                <xdr:colOff>21</xdr:colOff>
                <xdr:row>171</xdr:row>
                <xdr:rowOff>5</xdr:rowOff>
              </xdr:to>
            </anchor>
          </commentPr>
        </mc:Choice>
        <mc:Fallback/>
      </mc:AlternateContent>
    </comment>
    <comment ref="C229" authorId="1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224</xdr:row>
                <xdr:rowOff>16</xdr:rowOff>
              </xdr:from>
              <xdr:to>
                <xdr:col>4</xdr:col>
                <xdr:colOff>20</xdr:colOff>
                <xdr:row>227</xdr:row>
                <xdr:rowOff>16</xdr:rowOff>
              </xdr:to>
            </anchor>
          </commentPr>
        </mc:Choice>
        <mc:Fallback/>
      </mc:AlternateContent>
    </comment>
    <comment ref="C230" authorId="1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</xdr:colOff>
                <xdr:row>228</xdr:row>
                <xdr:rowOff>3</xdr:rowOff>
              </xdr:from>
              <xdr:to>
                <xdr:col>5</xdr:col>
                <xdr:colOff>21</xdr:colOff>
                <xdr:row>232</xdr:row>
                <xdr:rowOff>1</xdr:rowOff>
              </xdr:to>
            </anchor>
          </commentPr>
        </mc:Choice>
        <mc:Fallback/>
      </mc:AlternateContent>
    </comment>
    <comment ref="C231" authorId="1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228</xdr:row>
                <xdr:rowOff>6</xdr:rowOff>
              </xdr:from>
              <xdr:to>
                <xdr:col>4</xdr:col>
                <xdr:colOff>20</xdr:colOff>
                <xdr:row>233</xdr:row>
                <xdr:rowOff>16</xdr:rowOff>
              </xdr:to>
            </anchor>
          </commentPr>
        </mc:Choice>
        <mc:Fallback/>
      </mc:AlternateContent>
    </comment>
    <comment ref="C234" authorId="1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229</xdr:row>
                <xdr:rowOff>9</xdr:rowOff>
              </xdr:from>
              <xdr:to>
                <xdr:col>4</xdr:col>
                <xdr:colOff>50</xdr:colOff>
                <xdr:row>232</xdr:row>
                <xdr:rowOff>9</xdr:rowOff>
              </xdr:to>
            </anchor>
          </commentPr>
        </mc:Choice>
        <mc:Fallback/>
      </mc:AlternateContent>
    </comment>
    <comment ref="E215" authorId="0">
      <text>
        <r>
          <rPr>
            <sz val="10"/>
            <rFont val="Arial"/>
            <family val="2"/>
          </rPr>
          <t xml:space="preserve">FORMULA: Linhas 209 a 211
 SOMENTE para 51 trab. corte de grama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14</xdr:colOff>
                <xdr:row>210</xdr:row>
                <xdr:rowOff>10</xdr:rowOff>
              </xdr:from>
              <xdr:to>
                <xdr:col>6</xdr:col>
                <xdr:colOff>1</xdr:colOff>
                <xdr:row>215</xdr:row>
                <xdr:rowOff>5</xdr:rowOff>
              </xdr:to>
            </anchor>
          </commentPr>
        </mc:Choice>
        <mc:Fallback/>
      </mc:AlternateContent>
    </comment>
  </commentList>
</comments>
</file>

<file path=xl/comments4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Clauber Bridi</author>
  </authors>
  <commentList>
    <comment ref="E16" author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9</xdr:colOff>
                <xdr:row>10</xdr:row>
                <xdr:rowOff>16</xdr:rowOff>
              </xdr:from>
              <xdr:to>
                <xdr:col>8</xdr:col>
                <xdr:colOff>53</xdr:colOff>
                <xdr:row>16</xdr:row>
                <xdr:rowOff>18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<sst xmlns="http://schemas.openxmlformats.org/spreadsheetml/2006/main" count="1690" uniqueCount="424">
  <si>
    <t xml:space="preserve">SERVIÇO DE LIMPEZA URBANA</t>
  </si>
  <si>
    <t xml:space="preserve">Planilha de Composição de Custos para instruir processo licitatório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</si>
  <si>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</si>
  <si>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</si>
  <si>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</si>
  <si>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</si>
  <si>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</t>
  </si>
  <si>
    <t xml:space="preserve">Quantitativos</t>
  </si>
  <si>
    <t xml:space="preserve">Mão-de-obra</t>
  </si>
  <si>
    <t xml:space="preserve">Quantidade</t>
  </si>
  <si>
    <t xml:space="preserve">Total de mão-de-obra (postos de trabalho)</t>
  </si>
  <si>
    <t xml:space="preserve">1. MÃO-DE-OBRA</t>
  </si>
  <si>
    <t xml:space="preserve">1.1.  TRABALHADOR DE SERVIÇO DE LIMPEZA E CONSERVAÇÃO DE ÁREAS PÚBLICAS - CBO  5142-25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</si>
  <si>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</si>
  <si>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</si>
  <si>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</si>
  <si>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</si>
  <si>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</si>
  <si>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</si>
  <si>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</si>
  <si>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Adicional Noturno</t>
  </si>
  <si>
    <t xml:space="preserve">horas trabalhadas</t>
  </si>
  <si>
    <t xml:space="preserve">hora contabilizada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</si>
  <si>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</si>
  <si>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</si>
  <si>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</si>
  <si>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</si>
  <si>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</si>
  <si>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Adicional de Insalubridade</t>
  </si>
  <si>
    <t xml:space="preserve">Benefício Social</t>
  </si>
  <si>
    <t xml:space="preserve">Soma</t>
  </si>
  <si>
    <t xml:space="preserve">Encargos Sociais</t>
  </si>
  <si>
    <t xml:space="preserve">Total por Trabalhador</t>
  </si>
  <si>
    <t xml:space="preserve">Total do Efetivo</t>
  </si>
  <si>
    <t xml:space="preserve">homem</t>
  </si>
  <si>
    <t xml:space="preserve">Fator de utilização</t>
  </si>
  <si>
    <t xml:space="preserve">1.2.  RECEPCIONISTA - CBO  4221</t>
  </si>
  <si>
    <t xml:space="preserve">Total por Recepcionista</t>
  </si>
  <si>
    <t xml:space="preserve">1.3. ENCARREGADO / TRABALHADOR DE SERVIÇO DE LIMPEZA E CONSERVAÇÃO DE ÁREAS PÚBLICAS - CBO  5142-25 </t>
  </si>
  <si>
    <t xml:space="preserve">Total por Supervisor</t>
  </si>
  <si>
    <t xml:space="preserve">1.4.  OPERADOR DE  MAQUINAS RODOVIÁRIA CBO 7151</t>
  </si>
  <si>
    <t xml:space="preserve">Total por Operador de trator</t>
  </si>
  <si>
    <t xml:space="preserve">1.5.  MOTORISTA DE CAMINHÃO - CBO 7825‑10</t>
  </si>
  <si>
    <t xml:space="preserve">Adicional de Insalubridade – 20% Para os 4 da coleta</t>
  </si>
  <si>
    <t xml:space="preserve">Total por Motorista </t>
  </si>
  <si>
    <t xml:space="preserve">1.6.  MOTORISTA DE CAMINHÃO COLETA- CBO 7825‑10</t>
  </si>
  <si>
    <t xml:space="preserve">Soma </t>
  </si>
  <si>
    <t xml:space="preserve">1.7.  AUXILIAR DE MECÂNICO- CBO‐9144</t>
  </si>
  <si>
    <t xml:space="preserve">Total por Coletor</t>
  </si>
  <si>
    <t xml:space="preserve">1.8.  COLETOR DE RSU RECICLÁVEL - CBO 5142</t>
  </si>
  <si>
    <t xml:space="preserve">Custo Mensal com Mão-de-obra (R$/mês)</t>
  </si>
  <si>
    <t xml:space="preserve">2. VALE TRANSPORTE E AUXÍLIO ALIMENTAÇÃO</t>
  </si>
  <si>
    <t xml:space="preserve">2.1 Vale Transporte</t>
  </si>
  <si>
    <t xml:space="preserve">Vale Transporte</t>
  </si>
  <si>
    <t xml:space="preserve">Dias Trabalhados por mês</t>
  </si>
  <si>
    <t xml:space="preserve">dia</t>
  </si>
  <si>
    <t xml:space="preserve">2.2. Auxílio Alimentação </t>
  </si>
  <si>
    <t xml:space="preserve">Custo diário</t>
  </si>
  <si>
    <t xml:space="preserve">unidade</t>
  </si>
  <si>
    <t xml:space="preserve">Custo Mensal com Auxilios (R$/mês)</t>
  </si>
  <si>
    <t xml:space="preserve">3. UNIFORMES E EQUIPAMENTOS DE PROTEÇÃO INDIVIDUAL</t>
  </si>
  <si>
    <t xml:space="preserve">3.1. Uniformes para todos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</si>
  <si>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</si>
  <si>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</si>
  <si>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</si>
  <si>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</si>
  <si>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Botina de segurança </t>
  </si>
  <si>
    <t xml:space="preserve">par</t>
  </si>
  <si>
    <t xml:space="preserve">Meia de algodão com cano alto</t>
  </si>
  <si>
    <t xml:space="preserve">Higienização de uniformes e EPIs</t>
  </si>
  <si>
    <t xml:space="preserve">R$ mensal</t>
  </si>
  <si>
    <t xml:space="preserve">3.2. EPIs </t>
  </si>
  <si>
    <t xml:space="preserve">Boné</t>
  </si>
  <si>
    <t xml:space="preserve">Capa de chuva amarela com reflexivo</t>
  </si>
  <si>
    <t xml:space="preserve">Colete reflexivo</t>
  </si>
  <si>
    <t xml:space="preserve">Luva de proteção</t>
  </si>
  <si>
    <t xml:space="preserve">Protetor solar FPS 30</t>
  </si>
  <si>
    <t xml:space="preserve">frasco 120g</t>
  </si>
  <si>
    <t xml:space="preserve">Protetor auricular tipo abafador</t>
  </si>
  <si>
    <t xml:space="preserve">Caneleira perneira para roçador</t>
  </si>
  <si>
    <t xml:space="preserve">Protetor facial para roçador</t>
  </si>
  <si>
    <t xml:space="preserve">Custo Mensal com Uniformes e EPIs (R$/mês)</t>
  </si>
  <si>
    <t xml:space="preserve">4 VEÍCULOS, MÁQUINAS (com motorista e combustível)</t>
  </si>
  <si>
    <t xml:space="preserve">4.1 ROÇADEIRA </t>
  </si>
  <si>
    <t xml:space="preserve">4.1 .1.DEPRECIAÇÃO</t>
  </si>
  <si>
    <t xml:space="preserve">Custo de aquisição Roçadeira Costal</t>
  </si>
  <si>
    <t xml:space="preserve">Vida útil</t>
  </si>
  <si>
    <t xml:space="preserve">anos</t>
  </si>
  <si>
    <t xml:space="preserve">Idade</t>
  </si>
  <si>
    <t xml:space="preserve">Depreciação</t>
  </si>
  <si>
    <t xml:space="preserve">Depreciação mensal</t>
  </si>
  <si>
    <t xml:space="preserve">Total por máquina</t>
  </si>
  <si>
    <t xml:space="preserve">Total das máquinas</t>
  </si>
  <si>
    <t xml:space="preserve">4.1.2REMUNERAÇÃO DO CAPITAL</t>
  </si>
  <si>
    <t xml:space="preserve">Taxa de juros anual nominal</t>
  </si>
  <si>
    <t xml:space="preserve">Valor do veículo proposto (V0)</t>
  </si>
  <si>
    <t xml:space="preserve">Investimento médio total</t>
  </si>
  <si>
    <t xml:space="preserve">Remuneração mensal de capital</t>
  </si>
  <si>
    <t xml:space="preserve">HORA/MÁQUINA</t>
  </si>
  <si>
    <t xml:space="preserve">Nylom/MÁQUINA</t>
  </si>
  <si>
    <t xml:space="preserve">4.1.3. Consumos</t>
  </si>
  <si>
    <t xml:space="preserve">Consumo</t>
  </si>
  <si>
    <t xml:space="preserve">Total (R$)</t>
  </si>
  <si>
    <t xml:space="preserve">Custo de Combustível / HORA TRABALHADA</t>
  </si>
  <si>
    <t xml:space="preserve">L/HORA</t>
  </si>
  <si>
    <t xml:space="preserve">Custo mensal com Combustível</t>
  </si>
  <si>
    <t xml:space="preserve">HORAS</t>
  </si>
  <si>
    <t xml:space="preserve">Custo de Óleo 2T – LITRO</t>
  </si>
  <si>
    <t xml:space="preserve">Custo mensal com óleo</t>
  </si>
  <si>
    <t xml:space="preserve">Custo de Nylon (metro)</t>
  </si>
  <si>
    <t xml:space="preserve">M</t>
  </si>
  <si>
    <t xml:space="preserve">TOTAL FROTA</t>
  </si>
  <si>
    <t xml:space="preserve">Custo Mensal com Roçadeiras</t>
  </si>
  <si>
    <t xml:space="preserve">CUSTO OPERADORES</t>
  </si>
  <si>
    <t xml:space="preserve">TOTAL OPERADOR</t>
  </si>
  <si>
    <t xml:space="preserve">4.2. RETROESCAVADEIRA</t>
  </si>
  <si>
    <t xml:space="preserve">SALÁRIO</t>
  </si>
  <si>
    <t xml:space="preserve">EPIs</t>
  </si>
  <si>
    <t xml:space="preserve">V. TRANSPORTE</t>
  </si>
  <si>
    <t xml:space="preserve">V. ALIMENTAÇÃO</t>
  </si>
  <si>
    <t xml:space="preserve">4.2.1. Depreciação</t>
  </si>
  <si>
    <t xml:space="preserve">Custo de aquisição do chassis</t>
  </si>
  <si>
    <t xml:space="preserve">Vida útil do chassis</t>
  </si>
  <si>
    <t xml:space="preserve">Idade do veículo</t>
  </si>
  <si>
    <t xml:space="preserve">Depreciação do chassis</t>
  </si>
  <si>
    <t xml:space="preserve">Total por veículo</t>
  </si>
  <si>
    <t xml:space="preserve">Total da frota</t>
  </si>
  <si>
    <t xml:space="preserve">4.2.2. Remuneração do Capital</t>
  </si>
  <si>
    <t xml:space="preserve">Custo do chassis</t>
  </si>
  <si>
    <t xml:space="preserve">Investimento médio total do chassis</t>
  </si>
  <si>
    <t xml:space="preserve">Remuneração mensal de capital do chassis</t>
  </si>
  <si>
    <t xml:space="preserve">4.2.3.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</si>
  <si>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</si>
  <si>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</si>
  <si>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</si>
  <si>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</si>
  <si>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4.2.4. Consumos</t>
  </si>
  <si>
    <t xml:space="preserve">Custo de óleo diesel / HORA TRABALHADA</t>
  </si>
  <si>
    <t xml:space="preserve">Custo mensal com óleo diesel</t>
  </si>
  <si>
    <t xml:space="preserve">Custo de óleo do motor /500 HORAS TRABALHADAS</t>
  </si>
  <si>
    <t xml:space="preserve">l/500H</t>
  </si>
  <si>
    <t xml:space="preserve">Custo mensal com óleo do motor</t>
  </si>
  <si>
    <t xml:space="preserve">Custo de óleo da transmissão /500 HORAS TRABALHADAS</t>
  </si>
  <si>
    <t xml:space="preserve">Custo mensal com óleo da transmissão</t>
  </si>
  <si>
    <t xml:space="preserve">Custo de óleo hidráulico / 500 HORAS TRABALHADAS</t>
  </si>
  <si>
    <t xml:space="preserve">Custo mensal com óleo hidráulico</t>
  </si>
  <si>
    <t xml:space="preserve">Custo de graxa /500 HORAS TRABALHADAS</t>
  </si>
  <si>
    <t xml:space="preserve">kg/500H</t>
  </si>
  <si>
    <t xml:space="preserve">Custo mensal com graxa</t>
  </si>
  <si>
    <t xml:space="preserve">Custo com consumos/hora trabalhada</t>
  </si>
  <si>
    <t xml:space="preserve">R$/hora trabalhada</t>
  </si>
  <si>
    <t xml:space="preserve">4.2.5. Manutenção</t>
  </si>
  <si>
    <t xml:space="preserve">Custo de manutenção</t>
  </si>
  <si>
    <t xml:space="preserve">R$/hora </t>
  </si>
  <si>
    <t xml:space="preserve">4.2.6. Pneus </t>
  </si>
  <si>
    <t xml:space="preserve">Custo do jogo de pneus </t>
  </si>
  <si>
    <t xml:space="preserve">Número de recapagens por pneu</t>
  </si>
  <si>
    <t xml:space="preserve">Custo de recapagem</t>
  </si>
  <si>
    <t xml:space="preserve">Custo jg. compl. + X recap./ km rodado</t>
  </si>
  <si>
    <t xml:space="preserve">horas/jogo</t>
  </si>
  <si>
    <t xml:space="preserve">Custo mensal com pneus</t>
  </si>
  <si>
    <t xml:space="preserve">km</t>
  </si>
  <si>
    <t xml:space="preserve">4.2.7. Pneus</t>
  </si>
  <si>
    <t xml:space="preserve">Custo do jogo de pneus</t>
  </si>
  <si>
    <t xml:space="preserve">Custo Mensal com Retroescavadeira</t>
  </si>
  <si>
    <t xml:space="preserve">4.3. MINICARREGADEIRA COM ESCOVÃO</t>
  </si>
  <si>
    <t xml:space="preserve">CUSTO OPERADOR</t>
  </si>
  <si>
    <t xml:space="preserve">4.3.1. Depreciação</t>
  </si>
  <si>
    <t xml:space="preserve">Depreciação mensal </t>
  </si>
  <si>
    <t xml:space="preserve">Custo de aquisição – Implemento roçadeira</t>
  </si>
  <si>
    <t xml:space="preserve">Vida útil – Implemento roçadeira</t>
  </si>
  <si>
    <t xml:space="preserve">Idade – Implemento roçadeira</t>
  </si>
  <si>
    <r>
      <rPr>
        <sz val="9"/>
        <rFont val="Arial"/>
        <family val="2"/>
        <charset val="1"/>
      </rPr>
      <t xml:space="preserve">Depreciação </t>
    </r>
    <r>
      <rPr>
        <sz val="8"/>
        <rFont val="Arial"/>
        <family val="2"/>
        <charset val="1"/>
      </rPr>
      <t xml:space="preserve">– Implemento roçadeira</t>
    </r>
  </si>
  <si>
    <t xml:space="preserve">4.3.2. Remuneração do Capital</t>
  </si>
  <si>
    <t xml:space="preserve">Valor do veículo proposto (V0) – Implemento roçadeira</t>
  </si>
  <si>
    <t xml:space="preserve">4.3.3. Impostos e Seguros</t>
  </si>
  <si>
    <t xml:space="preserve">4.3.4. Consumos</t>
  </si>
  <si>
    <t xml:space="preserve">Custo de óleo diesel / hora máquina</t>
  </si>
  <si>
    <t xml:space="preserve">litros/hora</t>
  </si>
  <si>
    <t xml:space="preserve">Custo de óleo do motor /500 horas </t>
  </si>
  <si>
    <t xml:space="preserve">l/hora máquina</t>
  </si>
  <si>
    <t xml:space="preserve">Custo de óleo da transmissão /500 horas</t>
  </si>
  <si>
    <t xml:space="preserve">Custo de óleo hidráulico / 500 horas</t>
  </si>
  <si>
    <t xml:space="preserve">Custo de graxa /500 horas</t>
  </si>
  <si>
    <t xml:space="preserve">Custo mensal com cerdas de aço vassoura /440h</t>
  </si>
  <si>
    <t xml:space="preserve">Custo com consumos/hora máquina</t>
  </si>
  <si>
    <t xml:space="preserve">hora/máquina rodado</t>
  </si>
  <si>
    <t xml:space="preserve">4.3.5. Manutenção</t>
  </si>
  <si>
    <t xml:space="preserve">R$/hora máquina</t>
  </si>
  <si>
    <t xml:space="preserve">4.3.6. Pneus</t>
  </si>
  <si>
    <t xml:space="preserve">hora/jogo</t>
  </si>
  <si>
    <t xml:space="preserve">horas</t>
  </si>
  <si>
    <t xml:space="preserve">Custo Mensal com Minicarregadeira</t>
  </si>
  <si>
    <t xml:space="preserve">4.4. TRATOR ROÇADEIRA COM BRAÇO ARTICULADO</t>
  </si>
  <si>
    <t xml:space="preserve">4.4.1. Depreciação</t>
  </si>
  <si>
    <t xml:space="preserve">4.4.2. Remuneração do Capital</t>
  </si>
  <si>
    <t xml:space="preserve">4.4.3. Impostos e Seguros</t>
  </si>
  <si>
    <t xml:space="preserve">4.4.4. Consumos</t>
  </si>
  <si>
    <t xml:space="preserve">4.4.5. Manutenção</t>
  </si>
  <si>
    <t xml:space="preserve">4.4.6. Pneus</t>
  </si>
  <si>
    <t xml:space="preserve">Custo Mensal com Trator Roçadeira</t>
  </si>
  <si>
    <t xml:space="preserve">4.5. VEÍCULO CAMINHÃO BAÚ</t>
  </si>
  <si>
    <t xml:space="preserve">4.5.1. Depreciação</t>
  </si>
  <si>
    <t xml:space="preserve">Depreciação mensal veículos </t>
  </si>
  <si>
    <t xml:space="preserve">Custo de aquisição baú</t>
  </si>
  <si>
    <t xml:space="preserve">Vida útil baú</t>
  </si>
  <si>
    <t xml:space="preserve">Idade baú</t>
  </si>
  <si>
    <t xml:space="preserve">Depreciação do baú</t>
  </si>
  <si>
    <t xml:space="preserve">Depreciação mensal do baú</t>
  </si>
  <si>
    <t xml:space="preserve">3.1.2. Remuneração do Capital</t>
  </si>
  <si>
    <t xml:space="preserve">Custo do baú</t>
  </si>
  <si>
    <t xml:space="preserve">Valor proposto (V0)</t>
  </si>
  <si>
    <t xml:space="preserve">Investimento médio total do baú</t>
  </si>
  <si>
    <t xml:space="preserve">Remuneração mensal de capital </t>
  </si>
  <si>
    <t xml:space="preserve">3.1.3. Impostos e Seguros</t>
  </si>
  <si>
    <t xml:space="preserve">Quilometragem mensal</t>
  </si>
  <si>
    <t xml:space="preserve">3.1.4. Consumos</t>
  </si>
  <si>
    <t xml:space="preserve">Custo de óleo diesel / km rodado</t>
  </si>
  <si>
    <t xml:space="preserve">km/l</t>
  </si>
  <si>
    <t xml:space="preserve">Custo de óleo do motor /1.000 km rodados</t>
  </si>
  <si>
    <t xml:space="preserve">l/1.000 km</t>
  </si>
  <si>
    <t xml:space="preserve">Custo de óleo da transmissão /1.000 km</t>
  </si>
  <si>
    <t xml:space="preserve">Custo de óleo hidráulico / 1.000 km</t>
  </si>
  <si>
    <t xml:space="preserve">Custo de graxa /1.000 km rodados</t>
  </si>
  <si>
    <t xml:space="preserve">kg/1.000 km</t>
  </si>
  <si>
    <t xml:space="preserve">Custo com consumos/km rodado</t>
  </si>
  <si>
    <t xml:space="preserve">R$/km rodado</t>
  </si>
  <si>
    <t xml:space="preserve">3.1.5. Manutenção</t>
  </si>
  <si>
    <t xml:space="preserve">3.1.6. Pneus</t>
  </si>
  <si>
    <t xml:space="preserve">km/jogo</t>
  </si>
  <si>
    <t xml:space="preserve">Custo Mensal com Caminhão Baú</t>
  </si>
  <si>
    <r>
      <rPr>
        <b val="true"/>
        <sz val="9"/>
        <rFont val="Arial"/>
        <family val="2"/>
        <charset val="1"/>
      </rPr>
      <t xml:space="preserve">4.6. </t>
    </r>
    <r>
      <rPr>
        <b val="true"/>
        <sz val="9"/>
        <rFont val="Calibri"/>
        <family val="2"/>
        <charset val="1"/>
      </rPr>
      <t xml:space="preserve">CAMINHÃO TOCO CARROCERIA BAIXA </t>
    </r>
  </si>
  <si>
    <t xml:space="preserve">4.6.1. Depreciação</t>
  </si>
  <si>
    <t xml:space="preserve">Depreciação mensal veículos</t>
  </si>
  <si>
    <t xml:space="preserve">Custo de aquisição do complemento</t>
  </si>
  <si>
    <t xml:space="preserve">Vida útil do carroceria de madeira</t>
  </si>
  <si>
    <t xml:space="preserve">Idade do carroceria de madeira</t>
  </si>
  <si>
    <t xml:space="preserve">Depreciação do carroceria de madeira</t>
  </si>
  <si>
    <t xml:space="preserve">Depreciação mensal da carroceria de madeira</t>
  </si>
  <si>
    <t xml:space="preserve">4.6.2. Remuneração do Capital</t>
  </si>
  <si>
    <t xml:space="preserve">Custo</t>
  </si>
  <si>
    <t xml:space="preserve">Investimento médio total carroceria de madeira</t>
  </si>
  <si>
    <t xml:space="preserve">Remuneração mensal de capital da carroceria de madeira</t>
  </si>
  <si>
    <t xml:space="preserve">4.6.3. Impostos e Seguros</t>
  </si>
  <si>
    <t xml:space="preserve">4.6.4. Consumos</t>
  </si>
  <si>
    <t xml:space="preserve">4.6.5. Manutenção</t>
  </si>
  <si>
    <t xml:space="preserve">4.6.6. Pneus</t>
  </si>
  <si>
    <t xml:space="preserve">Custo Mensal com Caminhão carroceria baixa</t>
  </si>
  <si>
    <t xml:space="preserve">4.7. VEÍCULO CAMINHÃO COM CAÇAMBA BASCULANTE</t>
  </si>
  <si>
    <t xml:space="preserve">4.1.1. Depreciação</t>
  </si>
  <si>
    <t xml:space="preserve">4.7.2. Remuneração do Capital</t>
  </si>
  <si>
    <t xml:space="preserve">4.7.3. Impostos e Seguros</t>
  </si>
  <si>
    <t xml:space="preserve">4.7.4. Consumos</t>
  </si>
  <si>
    <t xml:space="preserve">4.7.5. Manutenção</t>
  </si>
  <si>
    <t xml:space="preserve">4.7.6. Pneus</t>
  </si>
  <si>
    <t xml:space="preserve">Custo Mensal com Caminhão Caçamba</t>
  </si>
  <si>
    <t xml:space="preserve">4.8. TRATOR ESCOVÃO CAPINADEIRA</t>
  </si>
  <si>
    <t xml:space="preserve">4.8.1. Depreciação</t>
  </si>
  <si>
    <t xml:space="preserve">Custo de aquisição Implemento</t>
  </si>
  <si>
    <t xml:space="preserve">Vida útil Implemento</t>
  </si>
  <si>
    <t xml:space="preserve">Idade Implemento</t>
  </si>
  <si>
    <t xml:space="preserve">Depreciação Implemento</t>
  </si>
  <si>
    <t xml:space="preserve">Depreciação mensal Implemento</t>
  </si>
  <si>
    <t xml:space="preserve">4.8.2. Remuneração do Capital</t>
  </si>
  <si>
    <t xml:space="preserve">Investimento médio total da capinadeira</t>
  </si>
  <si>
    <t xml:space="preserve">4.8.3. Impostos e Seguros</t>
  </si>
  <si>
    <t xml:space="preserve">4.8.4. Consumos</t>
  </si>
  <si>
    <t xml:space="preserve">4.8.5. Manutenção</t>
  </si>
  <si>
    <t xml:space="preserve">Custo Mensal com Trator Capinadeira</t>
  </si>
  <si>
    <t xml:space="preserve">4.9. MICRO-ÔNIBUS</t>
  </si>
  <si>
    <t xml:space="preserve">4.9.1. Depreciação</t>
  </si>
  <si>
    <t xml:space="preserve">Depreciação mensal veículo</t>
  </si>
  <si>
    <t xml:space="preserve">4.9.2. Remuneração do Capital</t>
  </si>
  <si>
    <t xml:space="preserve">4.9.3. Impostos e Seguros</t>
  </si>
  <si>
    <t xml:space="preserve">4.9.4. Consumos</t>
  </si>
  <si>
    <t xml:space="preserve">4.9.5. Manutenção</t>
  </si>
  <si>
    <t xml:space="preserve">4.9.6. Pneus</t>
  </si>
  <si>
    <t xml:space="preserve">Custo Mensal com Microonibus</t>
  </si>
  <si>
    <t xml:space="preserve">4. TOTAL MENSAL VEÍCULOS E EQUIPAMENTOS (com motorista e combustivel)</t>
  </si>
  <si>
    <t xml:space="preserve">5. FERRAMENTAS E MATERIAIS DE CONSUMO</t>
  </si>
  <si>
    <t xml:space="preserve">vida útil estimada em meses</t>
  </si>
  <si>
    <t xml:space="preserve">Quantidade necessária</t>
  </si>
  <si>
    <t xml:space="preserve">Subtotal             (custo mensal)</t>
  </si>
  <si>
    <t xml:space="preserve">Carrinho de mão (unidade)</t>
  </si>
  <si>
    <t xml:space="preserve">Enxada (unidade)</t>
  </si>
  <si>
    <t xml:space="preserve">Lutocar (unidade)</t>
  </si>
  <si>
    <t xml:space="preserve">Pá de concha (unidade)</t>
  </si>
  <si>
    <t xml:space="preserve">Pazinha (unidade)</t>
  </si>
  <si>
    <t xml:space="preserve">Sacos Plásticos (unidade)</t>
  </si>
  <si>
    <t xml:space="preserve">Vassoura de jardim (unidade)</t>
  </si>
  <si>
    <t xml:space="preserve">Vassourão tipo gari (unidade)</t>
  </si>
  <si>
    <t xml:space="preserve">Tela protetora para o serviço de roçagem (1,5x3m, c/rodas)</t>
  </si>
  <si>
    <t xml:space="preserve">Custo Mensal com Ferramentas e Materiais de Consumo (R$/mês)</t>
  </si>
  <si>
    <t xml:space="preserve">5. TOTAL MENSAL FERRAMENTAS E MATERIAL</t>
  </si>
  <si>
    <t xml:space="preserve">CUSTO TOTAL MENSAL COM DESPESAS OPERACIONAIS (R$/mês)</t>
  </si>
  <si>
    <t xml:space="preserve">6. Benefícios e Despesas Indiretas - BDI</t>
  </si>
  <si>
    <t xml:space="preserve">Benefícios e despesas indiretas</t>
  </si>
  <si>
    <t xml:space="preserve">6. CUSTO MENSAL COM BDI (R$/mês)</t>
  </si>
  <si>
    <t xml:space="preserve">PREÇO MENSAL TOTAL (R$/mês)</t>
  </si>
  <si>
    <t xml:space="preserve">Rio Grande, 13 de julho de 2026.</t>
  </si>
  <si>
    <t xml:space="preserve">Orientações para preenchimento:</t>
  </si>
  <si>
    <t xml:space="preserve">1. Preencha previamente os dados de entrada na planilha 3.CAGED</t>
  </si>
  <si>
    <t xml:space="preserve">O TCE/RS não se responsabiliza pelo uso incorreto desta planilha.</t>
  </si>
  <si>
    <t xml:space="preserve">O orçamento deve ser realizado por responsável técnico habilitado e é de responsabilidade do seu autor.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</si>
  <si>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</si>
  <si>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</si>
  <si>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</si>
  <si>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</si>
  <si>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</si>
  <si>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</si>
  <si>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</si>
  <si>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</si>
  <si>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</si>
  <si>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</si>
  <si>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</si>
  <si>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</si>
  <si>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</si>
  <si>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</si>
  <si>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</si>
  <si>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</si>
  <si>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</si>
  <si>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</si>
  <si>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</si>
  <si>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</si>
  <si>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</si>
  <si>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</si>
  <si>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</si>
  <si>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</si>
  <si>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</si>
  <si>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</si>
  <si>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</si>
  <si>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</si>
  <si>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</si>
  <si>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</si>
  <si>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</si>
  <si>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</si>
  <si>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</si>
  <si>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</si>
  <si>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</si>
  <si>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</si>
  <si>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</si>
  <si>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</si>
  <si>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</si>
  <si>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</si>
  <si>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</si>
  <si>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</si>
  <si>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</si>
  <si>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</si>
  <si>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</si>
  <si>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</si>
  <si>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</si>
  <si>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</si>
  <si>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</si>
  <si>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</si>
  <si>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</si>
  <si>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</si>
  <si>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</si>
  <si>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</si>
  <si>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</si>
  <si>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CÁLCULO DAS VERBAS INDENIZATÓRIAS DOS EMPREGADOS NO SETOR DE COLETA DE RSU</t>
  </si>
  <si>
    <t xml:space="preserve">Tendo em vista que o CAGED foi descontinuado em janeiro de 2020, esta planilha foi atualizada até 31/12/2019.</t>
  </si>
  <si>
    <t xml:space="preserve">Preencha as células em amarelo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</si>
  <si>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</si>
  <si>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</si>
  <si>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</si>
  <si>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</si>
  <si>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</si>
  <si>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</si>
  <si>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</si>
  <si>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</si>
  <si>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</si>
  <si>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</si>
  <si>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</si>
  <si>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</si>
  <si>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</si>
  <si>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 </t>
  </si>
  <si>
    <t xml:space="preserve">Indicadores</t>
  </si>
  <si>
    <t xml:space="preserve">Estoque recuperado início do Período 01-01-2024</t>
  </si>
  <si>
    <t xml:space="preserve">Estoque recuperado final do Período 31-12-2024</t>
  </si>
  <si>
    <t xml:space="preserve">Variação Emprego Absoluta de 01-01-2024 a 31-12-2024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</si>
  <si>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</si>
  <si>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</si>
  <si>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</si>
  <si>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</si>
  <si>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</si>
  <si>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</si>
  <si>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</si>
  <si>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</si>
  <si>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</si>
  <si>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</si>
  <si>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1. Esta planilha é somente um modelo-base e deve ser ajustada conforme cada caso concreto.</t>
  </si>
  <si>
    <t xml:space="preserve">2. Preencher somente células em amarelo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</si>
  <si>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</si>
  <si>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</si>
  <si>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</si>
  <si>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</si>
  <si>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</si>
  <si>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</si>
  <si>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</si>
  <si>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</si>
  <si>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</si>
  <si>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</si>
  <si>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</si>
  <si>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</si>
  <si>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</si>
  <si>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</si>
  <si>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</si>
  <si>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</si>
  <si>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</si>
  <si>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</si>
  <si>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</si>
  <si>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</si>
  <si>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</si>
  <si>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</si>
  <si>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</si>
  <si>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</si>
  <si>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</si>
  <si>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</si>
  <si>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theme="1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</si>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</sst>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-&quot;R$ &quot;* #,##0.00_-;&quot;-R$ &quot;* #,##0.00_-;_-&quot;R$ &quot;* \-??_-;_-@_-"/>
    <numFmt numFmtId="166" formatCode="0%"/>
    <numFmt numFmtId="167" formatCode="_-* #,##0.00_-;\-* #,##0.00_-;_-* \-??_-;_-@_-"/>
    <numFmt numFmtId="168" formatCode="_(* #,##0.00_);_(* \(#,##0.00\);_(* \-??_);_(@_)"/>
    <numFmt numFmtId="169" formatCode="[$R$-416]\ #,##0.00;[RED]\-[$R$-416]\ #,##0.00"/>
    <numFmt numFmtId="170" formatCode="#,##0.00"/>
    <numFmt numFmtId="171" formatCode="0.00"/>
    <numFmt numFmtId="172" formatCode="0"/>
    <numFmt numFmtId="173" formatCode="#,##0"/>
    <numFmt numFmtId="174" formatCode="_(* #,##0_);_(* \(#,##0\);_(* \-??_);_(@_)"/>
    <numFmt numFmtId="175" formatCode="# ??/??"/>
    <numFmt numFmtId="176" formatCode="#,##0.000"/>
    <numFmt numFmtId="177" formatCode="0.0"/>
    <numFmt numFmtId="178" formatCode="#,##0.0000"/>
    <numFmt numFmtId="179" formatCode="0.00%"/>
    <numFmt numFmtId="180" formatCode="0.0000"/>
  </numFmts>
  <fonts count="3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color rgb="FF0000FF"/>
      <name val="Arial"/>
      <family val="2"/>
      <charset val="1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9"/>
      <color rgb="FF0000FF"/>
      <name val="Arial"/>
      <family val="2"/>
      <charset val="1"/>
    </font>
    <font>
      <sz val="9"/>
      <color rgb="FF000000"/>
      <name val="Arial"/>
      <family val="2"/>
      <charset val="1"/>
    </font>
    <font>
      <sz val="8"/>
      <name val="Arial"/>
      <family val="2"/>
      <charset val="1"/>
    </font>
    <font>
      <b val="true"/>
      <sz val="9"/>
      <name val="Calibri"/>
      <family val="2"/>
      <charset val="1"/>
    </font>
    <font>
      <sz val="9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sz val="10"/>
      <name val="Arial"/>
      <family val="2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4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theme="1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999999"/>
        <bgColor rgb="FFA6A6A6"/>
      </patternFill>
    </fill>
    <fill>
      <patternFill patternType="solid">
        <fgColor rgb="FFDDDDDD"/>
        <bgColor rgb="FFD9D9D9"/>
      </patternFill>
    </fill>
    <fill>
      <patternFill patternType="solid">
        <fgColor theme="0"/>
        <bgColor rgb="FFF6F9D4"/>
      </patternFill>
    </fill>
    <fill>
      <patternFill patternType="solid">
        <fgColor rgb="FFC0C0C0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B4C7DC"/>
        <bgColor rgb="FFB9CDE5"/>
      </patternFill>
    </fill>
    <fill>
      <patternFill patternType="solid">
        <fgColor rgb="FFF6F9D4"/>
        <bgColor rgb="FFEEECE1"/>
      </patternFill>
    </fill>
    <fill>
      <patternFill patternType="solid">
        <fgColor theme="0" tint="-0.15"/>
        <bgColor rgb="FFDDDDDD"/>
      </patternFill>
    </fill>
    <fill>
      <patternFill patternType="solid">
        <fgColor rgb="FFB2B2B2"/>
        <bgColor rgb="FFA6A6A6"/>
      </patternFill>
    </fill>
    <fill>
      <patternFill patternType="solid">
        <fgColor theme="4" tint="0.5999"/>
        <bgColor rgb="FFB4C7DC"/>
      </patternFill>
    </fill>
    <fill>
      <patternFill patternType="solid">
        <fgColor theme="3" tint="0.7999"/>
        <bgColor rgb="FFB9CDE5"/>
      </patternFill>
    </fill>
    <fill>
      <patternFill patternType="solid">
        <fgColor theme="0" tint="-0.25"/>
        <bgColor rgb="FFC0C0C0"/>
      </patternFill>
    </fill>
    <fill>
      <patternFill patternType="solid">
        <fgColor theme="0" tint="-0.35"/>
        <bgColor rgb="FFB2B2B2"/>
      </patternFill>
    </fill>
    <fill>
      <patternFill patternType="solid">
        <fgColor theme="2" tint="-0.1"/>
        <bgColor rgb="FFD9D9D9"/>
      </patternFill>
    </fill>
    <fill>
      <patternFill patternType="solid">
        <fgColor theme="2"/>
        <bgColor rgb="FFF6F9D4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false" applyAlignment="true" applyProtection="false">
      <alignment horizontal="general" vertical="bottom" textRotation="0" wrapText="false" indent="0" shrinkToFit="false"/>
    </xf>
    <xf numFmtId="167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3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9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2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2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8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5" borderId="3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4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4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4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7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7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7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4" fontId="6" fillId="4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0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5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6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4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6" fillId="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4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7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9" fontId="8" fillId="5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3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7" fillId="2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7" fillId="2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2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8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9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9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9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6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8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8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8" fillId="1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1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8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1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1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8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8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7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7" fillId="7" borderId="0" xfId="23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7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7" fillId="7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2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1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2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1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2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8" fillId="3" borderId="28" xfId="2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8" fillId="3" borderId="28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3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4" borderId="29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1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12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2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6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25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33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0" xfId="23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11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1" borderId="12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11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1" borderId="1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6" fillId="12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7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7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7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1" fillId="13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2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2" fillId="0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3" fillId="0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9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9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3" fillId="9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4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2" fillId="14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14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3" fillId="14" borderId="3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5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2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justify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15" borderId="3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6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6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6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4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6" borderId="4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29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0" fontId="31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9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1" fillId="0" borderId="27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1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31" fillId="0" borderId="3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0" fillId="0" borderId="3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0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30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4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30" fillId="6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30" fillId="0" borderId="3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30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30" fillId="0" borderId="2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0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30" fillId="6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30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30" fillId="6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9" fontId="30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3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0" fillId="6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30" fillId="6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30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2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2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1" fillId="9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0" fillId="9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31" fillId="9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30" fillId="0" borderId="36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30" fillId="0" borderId="1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30" fillId="0" borderId="37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2" fillId="15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16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22" fillId="16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0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22" fillId="16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1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4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48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33" fillId="0" borderId="49" xfId="0" applyFont="true" applyBorder="true" applyAlignment="true" applyProtection="true">
      <alignment horizontal="justify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Porcentagem 2" xfId="24"/>
    <cellStyle name="Vírgula 2" xfId="2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6F9D4"/>
      <rgbColor rgb="FFDDDDDD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EEECE1"/>
      <rgbColor rgb="FFB9CDE5"/>
      <rgbColor rgb="FFB4C7DC"/>
      <rgbColor rgb="FFBFBFBF"/>
      <rgbColor rgb="FFB2B2B2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133200</xdr:colOff>
      <xdr:row>4</xdr:row>
      <xdr:rowOff>36720</xdr:rowOff>
    </xdr:from>
    <xdr:to>
      <xdr:col>0</xdr:col>
      <xdr:colOff>1405080</xdr:colOff>
      <xdr:row>6</xdr:row>
      <xdr:rowOff>60840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33200" y="742680"/>
          <a:ext cx="1271880" cy="348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0</xdr:col>
      <xdr:colOff>85680</xdr:colOff>
      <xdr:row>7</xdr:row>
      <xdr:rowOff>17640</xdr:rowOff>
    </xdr:from>
    <xdr:to>
      <xdr:col>0</xdr:col>
      <xdr:colOff>2109960</xdr:colOff>
      <xdr:row>9</xdr:row>
      <xdr:rowOff>51120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85680" y="1209600"/>
          <a:ext cx="2024280" cy="35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FD1048576"/>
  <sheetViews>
    <sheetView showFormulas="false" showGridLines="true" showRowColHeaders="true" showZeros="true" rightToLeft="false" tabSelected="true" showOutlineSymbols="true" defaultGridColor="true" view="normal" topLeftCell="A1" colorId="64" zoomScale="142" zoomScaleNormal="142" zoomScalePageLayoutView="100" workbookViewId="0">
      <selection pane="topLeft" activeCell="C255" activeCellId="0" sqref="C255"/>
    </sheetView>
  </sheetViews>
  <sheetFormatPr defaultColWidth="9.1484375" defaultRowHeight="13.05" customHeight="true" zeroHeight="false" outlineLevelRow="0" outlineLevelCol="0"/>
  <cols>
    <col collapsed="false" customWidth="true" hidden="false" outlineLevel="0" max="1" min="1" style="1" width="60.71"/>
    <col collapsed="false" customWidth="true" hidden="false" outlineLevel="0" max="2" min="2" style="1" width="14.01"/>
    <col collapsed="false" customWidth="true" hidden="false" outlineLevel="0" max="3" min="3" style="1" width="15.02"/>
    <col collapsed="false" customWidth="true" hidden="false" outlineLevel="0" max="4" min="4" style="2" width="14.71"/>
    <col collapsed="false" customWidth="true" hidden="false" outlineLevel="0" max="5" min="5" style="3" width="15.42"/>
    <col collapsed="false" customWidth="true" hidden="false" outlineLevel="0" max="6" min="6" style="3" width="17.24"/>
    <col collapsed="false" customWidth="false" hidden="false" outlineLevel="0" max="13" min="7" style="4" width="9.14"/>
    <col collapsed="false" customWidth="false" hidden="false" outlineLevel="0" max="16355" min="14" style="1" width="9.14"/>
    <col collapsed="false" customWidth="true" hidden="false" outlineLevel="0" max="16357" min="16356" style="5" width="11.53"/>
    <col collapsed="false" customWidth="true" hidden="false" outlineLevel="0" max="16384" min="16358" style="1" width="11.53"/>
  </cols>
  <sheetData>
    <row r="1" customFormat="false" ht="13.05" hidden="false" customHeight="true" outlineLevel="0" collapsed="false">
      <c r="A1" s="6" t="s">
        <v>0</v>
      </c>
      <c r="B1" s="6"/>
      <c r="C1" s="6"/>
      <c r="D1" s="6"/>
      <c r="E1" s="6"/>
      <c r="F1" s="6"/>
    </row>
    <row r="2" customFormat="false" ht="13.05" hidden="false" customHeight="true" outlineLevel="0" collapsed="false">
      <c r="A2" s="7" t="s">
        <v>1</v>
      </c>
      <c r="B2" s="7"/>
      <c r="C2" s="7"/>
      <c r="D2" s="7"/>
      <c r="E2" s="7"/>
      <c r="F2" s="7"/>
    </row>
    <row r="3" customFormat="false" ht="13.05" hidden="false" customHeight="true" outlineLevel="0" collapsed="false">
      <c r="A3" s="8"/>
      <c r="B3" s="9"/>
      <c r="C3" s="9"/>
      <c r="F3" s="10"/>
    </row>
    <row r="4" customFormat="false" ht="13.05" hidden="false" customHeight="true" outlineLevel="0" collapsed="false">
      <c r="A4" s="11" t="s">
        <v>2</v>
      </c>
      <c r="B4" s="11"/>
      <c r="C4" s="11"/>
      <c r="D4" s="11"/>
      <c r="E4" s="11"/>
      <c r="F4" s="11"/>
    </row>
    <row r="5" customFormat="false" ht="13.05" hidden="false" customHeight="true" outlineLevel="0" collapsed="false">
      <c r="A5" s="12" t="s">
        <v>3</v>
      </c>
      <c r="B5" s="13"/>
      <c r="C5" s="13"/>
      <c r="D5" s="14"/>
      <c r="E5" s="15" t="s">
        <v>4</v>
      </c>
      <c r="F5" s="16" t="s">
        <v>5</v>
      </c>
    </row>
    <row r="6" s="23" customFormat="true" ht="13.05" hidden="false" customHeight="true" outlineLevel="0" collapsed="false">
      <c r="A6" s="17" t="str">
        <f aca="false">A43</f>
        <v>1. MÃO-DE-OBRA</v>
      </c>
      <c r="B6" s="18"/>
      <c r="C6" s="19"/>
      <c r="D6" s="20"/>
      <c r="E6" s="21" t="n">
        <f aca="false">F161</f>
        <v>0</v>
      </c>
      <c r="F6" s="22" t="e">
        <f aca="false">E6/E28</f>
        <v>#DIV/0!</v>
      </c>
      <c r="G6" s="4"/>
      <c r="H6" s="4"/>
      <c r="I6" s="4"/>
      <c r="J6" s="4"/>
      <c r="K6" s="4"/>
      <c r="L6" s="4"/>
      <c r="M6" s="4"/>
      <c r="XEB6" s="5"/>
      <c r="XEC6" s="5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customFormat="false" ht="13.05" hidden="false" customHeight="true" outlineLevel="0" collapsed="false">
      <c r="A7" s="24" t="str">
        <f aca="false">A45</f>
        <v>1.1.  TRABALHADOR DE SERVIÇO DE LIMPEZA E CONSERVAÇÃO DE ÁREAS PÚBLICAS - CBO  5142-25</v>
      </c>
      <c r="B7" s="25"/>
      <c r="C7" s="26"/>
      <c r="D7" s="27"/>
      <c r="E7" s="28" t="n">
        <f aca="false">F59</f>
        <v>0</v>
      </c>
      <c r="F7" s="29" t="n">
        <f aca="false">IFERROR(E7/$E$28,0)</f>
        <v>0</v>
      </c>
    </row>
    <row r="8" customFormat="false" ht="13.05" hidden="false" customHeight="true" outlineLevel="0" collapsed="false">
      <c r="A8" s="24" t="str">
        <f aca="false">A34</f>
        <v>1.2.  RECEPCIONISTA - CBO  4221</v>
      </c>
      <c r="B8" s="25"/>
      <c r="C8" s="26"/>
      <c r="D8" s="27"/>
      <c r="E8" s="28" t="n">
        <f aca="false">F73</f>
        <v>0</v>
      </c>
      <c r="F8" s="29" t="n">
        <f aca="false">IFERROR(E8/$E$28,0)</f>
        <v>0</v>
      </c>
    </row>
    <row r="9" customFormat="false" ht="13.05" hidden="false" customHeight="true" outlineLevel="0" collapsed="false">
      <c r="A9" s="24" t="str">
        <f aca="false">A35</f>
        <v>1.3. ENCARREGADO / TRABALHADOR DE SERVIÇO DE LIMPEZA E CONSERVAÇÃO DE ÁREAS PÚBLICAS - CBO  5142-25 </v>
      </c>
      <c r="B9" s="25"/>
      <c r="C9" s="26"/>
      <c r="D9" s="27"/>
      <c r="E9" s="28" t="n">
        <f aca="false">F87</f>
        <v>0</v>
      </c>
      <c r="F9" s="29" t="n">
        <f aca="false">IFERROR(E9/$E$28,0)</f>
        <v>0</v>
      </c>
    </row>
    <row r="10" customFormat="false" ht="13.05" hidden="false" customHeight="true" outlineLevel="0" collapsed="false">
      <c r="A10" s="24" t="str">
        <f aca="false">A36</f>
        <v>1.4.  OPERADOR DE  MAQUINAS RODOVIÁRIA CBO 7151</v>
      </c>
      <c r="B10" s="25"/>
      <c r="C10" s="26"/>
      <c r="D10" s="27"/>
      <c r="E10" s="28" t="n">
        <f aca="false">F101</f>
        <v>0</v>
      </c>
      <c r="F10" s="29" t="n">
        <f aca="false">IFERROR(E10/$E$28,0)</f>
        <v>0</v>
      </c>
    </row>
    <row r="11" customFormat="false" ht="13.05" hidden="false" customHeight="true" outlineLevel="0" collapsed="false">
      <c r="A11" s="24" t="str">
        <f aca="false">A119</f>
        <v>1.6.  MOTORISTA DE CAMINHÃO COLETA- CBO 7825‑10</v>
      </c>
      <c r="B11" s="25"/>
      <c r="C11" s="26"/>
      <c r="D11" s="27"/>
      <c r="E11" s="28" t="n">
        <f aca="false">F131</f>
        <v>0</v>
      </c>
      <c r="F11" s="29" t="n">
        <f aca="false">IFERROR(E11/$E$28,0)</f>
        <v>0</v>
      </c>
    </row>
    <row r="12" customFormat="false" ht="13.05" hidden="false" customHeight="true" outlineLevel="0" collapsed="false">
      <c r="A12" s="24" t="str">
        <f aca="false">A39</f>
        <v>1.7.  AUXILIAR DE MECÂNICO- CBO‐9144</v>
      </c>
      <c r="B12" s="25"/>
      <c r="C12" s="26"/>
      <c r="D12" s="27"/>
      <c r="E12" s="28" t="n">
        <f aca="false">F145</f>
        <v>0</v>
      </c>
      <c r="F12" s="29" t="n">
        <f aca="false">IFERROR(E12/$E$28,0)</f>
        <v>0</v>
      </c>
    </row>
    <row r="13" customFormat="false" ht="13.05" hidden="false" customHeight="true" outlineLevel="0" collapsed="false">
      <c r="A13" s="24" t="str">
        <f aca="false">A147</f>
        <v>1.8.  COLETOR DE RSU RECICLÁVEL - CBO 5142</v>
      </c>
      <c r="B13" s="25"/>
      <c r="C13" s="26"/>
      <c r="D13" s="27"/>
      <c r="E13" s="28" t="n">
        <f aca="false">F159</f>
        <v>0</v>
      </c>
      <c r="F13" s="29" t="n">
        <f aca="false">IFERROR(E13/$E$28,0)</f>
        <v>0</v>
      </c>
    </row>
    <row r="14" customFormat="false" ht="13.05" hidden="false" customHeight="true" outlineLevel="0" collapsed="false">
      <c r="A14" s="17" t="str">
        <f aca="false">A163</f>
        <v>2. VALE TRANSPORTE E AUXÍLIO ALIMENTAÇÃO</v>
      </c>
      <c r="B14" s="18"/>
      <c r="C14" s="19"/>
      <c r="D14" s="20"/>
      <c r="E14" s="21" t="n">
        <f aca="false">F190</f>
        <v>0</v>
      </c>
      <c r="F14" s="22" t="n">
        <f aca="false">IFERROR(E14/$E$28,0)</f>
        <v>0</v>
      </c>
    </row>
    <row r="15" customFormat="false" ht="13.05" hidden="false" customHeight="true" outlineLevel="0" collapsed="false">
      <c r="A15" s="17" t="str">
        <f aca="false">A192</f>
        <v>3. UNIFORMES E EQUIPAMENTOS DE PROTEÇÃO INDIVIDUAL</v>
      </c>
      <c r="B15" s="25"/>
      <c r="C15" s="26"/>
      <c r="D15" s="27"/>
      <c r="E15" s="21" t="n">
        <f aca="false">F219</f>
        <v>0</v>
      </c>
      <c r="F15" s="22" t="n">
        <f aca="false">IFERROR(E15/$E$28,0)</f>
        <v>0</v>
      </c>
    </row>
    <row r="16" customFormat="false" ht="13.05" hidden="false" customHeight="true" outlineLevel="0" collapsed="false">
      <c r="A16" s="17" t="str">
        <f aca="false">A888</f>
        <v>4. TOTAL MENSAL VEÍCULOS E EQUIPAMENTOS (com motorista e combustivel)</v>
      </c>
      <c r="B16" s="25"/>
      <c r="C16" s="26"/>
      <c r="D16" s="27"/>
      <c r="E16" s="30" t="e">
        <f aca="false">F888</f>
        <v>#DIV/0!</v>
      </c>
      <c r="F16" s="22" t="n">
        <f aca="false">IFERROR(E16/$E$28,0)</f>
        <v>0</v>
      </c>
    </row>
    <row r="17" customFormat="false" ht="13.05" hidden="false" customHeight="true" outlineLevel="0" collapsed="false">
      <c r="A17" s="24" t="str">
        <f aca="false">A224</f>
        <v>4.1 ROÇADEIRA </v>
      </c>
      <c r="B17" s="25"/>
      <c r="C17" s="26"/>
      <c r="D17" s="27"/>
      <c r="E17" s="31" t="n">
        <f aca="false">F263</f>
        <v>0</v>
      </c>
      <c r="F17" s="29" t="n">
        <f aca="false">IFERROR(E17/$E$28,0)</f>
        <v>0</v>
      </c>
    </row>
    <row r="18" customFormat="false" ht="13.05" hidden="false" customHeight="true" outlineLevel="0" collapsed="false">
      <c r="A18" s="24" t="str">
        <f aca="false">A266</f>
        <v>4.2. RETROESCAVADEIRA</v>
      </c>
      <c r="B18" s="25"/>
      <c r="C18" s="26"/>
      <c r="D18" s="27"/>
      <c r="E18" s="31" t="e">
        <f aca="false">F340</f>
        <v>#VALUE!</v>
      </c>
      <c r="F18" s="29" t="n">
        <f aca="false">IFERROR(E18/$E$28,0)</f>
        <v>0</v>
      </c>
    </row>
    <row r="19" customFormat="false" ht="13.05" hidden="false" customHeight="true" outlineLevel="0" collapsed="false">
      <c r="A19" s="24" t="str">
        <f aca="false">A342</f>
        <v>4.3. MINICARREGADEIRA COM ESCOVÃO</v>
      </c>
      <c r="B19" s="25"/>
      <c r="C19" s="26"/>
      <c r="D19" s="27"/>
      <c r="E19" s="31" t="e">
        <f aca="false">F420</f>
        <v>#DIV/0!</v>
      </c>
      <c r="F19" s="29" t="n">
        <f aca="false">IFERROR(E19/$E$28,0)</f>
        <v>0</v>
      </c>
    </row>
    <row r="20" customFormat="false" ht="13.05" hidden="false" customHeight="true" outlineLevel="0" collapsed="false">
      <c r="A20" s="24" t="str">
        <f aca="false">A422</f>
        <v>4.4. TRATOR ROÇADEIRA COM BRAÇO ARTICULADO</v>
      </c>
      <c r="B20" s="25"/>
      <c r="C20" s="26"/>
      <c r="D20" s="27"/>
      <c r="E20" s="31" t="e">
        <f aca="false">F507</f>
        <v>#DIV/0!</v>
      </c>
      <c r="F20" s="29" t="n">
        <f aca="false">IFERROR(E20/$E$28,0)</f>
        <v>0</v>
      </c>
    </row>
    <row r="21" customFormat="false" ht="13.05" hidden="false" customHeight="true" outlineLevel="0" collapsed="false">
      <c r="A21" s="24" t="str">
        <f aca="false">A509</f>
        <v>4.5. VEÍCULO CAMINHÃO BAÚ</v>
      </c>
      <c r="B21" s="25"/>
      <c r="C21" s="26"/>
      <c r="D21" s="27"/>
      <c r="E21" s="31" t="e">
        <f aca="false">F585</f>
        <v>#DIV/0!</v>
      </c>
      <c r="F21" s="29" t="n">
        <f aca="false">IFERROR(E21/$E$28,0)</f>
        <v>0</v>
      </c>
    </row>
    <row r="22" customFormat="false" ht="13.05" hidden="false" customHeight="true" outlineLevel="0" collapsed="false">
      <c r="A22" s="24" t="str">
        <f aca="false">A587</f>
        <v>4.6. CAMINHÃO TOCO CARROCERIA BAIXA </v>
      </c>
      <c r="B22" s="25"/>
      <c r="C22" s="26"/>
      <c r="D22" s="27"/>
      <c r="E22" s="31" t="e">
        <f aca="false">F663</f>
        <v>#DIV/0!</v>
      </c>
      <c r="F22" s="29" t="n">
        <f aca="false">IFERROR(E22/$E$28,0)</f>
        <v>0</v>
      </c>
    </row>
    <row r="23" customFormat="false" ht="13.05" hidden="false" customHeight="true" outlineLevel="0" collapsed="false">
      <c r="A23" s="24" t="str">
        <f aca="false">A665</f>
        <v>4.7. VEÍCULO CAMINHÃO COM CAÇAMBA BASCULANTE</v>
      </c>
      <c r="B23" s="25"/>
      <c r="C23" s="26"/>
      <c r="D23" s="27"/>
      <c r="E23" s="31" t="e">
        <f aca="false">F731</f>
        <v>#DIV/0!</v>
      </c>
      <c r="F23" s="29" t="n">
        <f aca="false">IFERROR(E23/$E$28,0)</f>
        <v>0</v>
      </c>
    </row>
    <row r="24" customFormat="false" ht="13.05" hidden="false" customHeight="true" outlineLevel="0" collapsed="false">
      <c r="A24" s="24" t="str">
        <f aca="false">A733</f>
        <v>4.8. TRATOR ESCOVÃO CAPINADEIRA</v>
      </c>
      <c r="B24" s="25"/>
      <c r="C24" s="26"/>
      <c r="D24" s="27"/>
      <c r="E24" s="31" t="e">
        <f aca="false">F818</f>
        <v>#DIV/0!</v>
      </c>
      <c r="F24" s="29" t="n">
        <f aca="false">IFERROR(E24/$E$28,0)</f>
        <v>0</v>
      </c>
    </row>
    <row r="25" customFormat="false" ht="13.05" hidden="false" customHeight="true" outlineLevel="0" collapsed="false">
      <c r="A25" s="24" t="str">
        <f aca="false">A820</f>
        <v>4.9. MICRO-ÔNIBUS</v>
      </c>
      <c r="B25" s="25"/>
      <c r="C25" s="26"/>
      <c r="D25" s="27"/>
      <c r="E25" s="31" t="e">
        <f aca="false">F886</f>
        <v>#DIV/0!</v>
      </c>
      <c r="F25" s="29" t="n">
        <f aca="false">IFERROR(E25/$E$28,0)</f>
        <v>0</v>
      </c>
    </row>
    <row r="26" s="23" customFormat="true" ht="13.05" hidden="false" customHeight="true" outlineLevel="0" collapsed="false">
      <c r="A26" s="17" t="str">
        <f aca="false">A904</f>
        <v>5. TOTAL MENSAL FERRAMENTAS E MATERIAL</v>
      </c>
      <c r="B26" s="32"/>
      <c r="C26" s="32"/>
      <c r="D26" s="20"/>
      <c r="E26" s="30" t="e">
        <f aca="false">F904</f>
        <v>#DIV/0!</v>
      </c>
      <c r="F26" s="22" t="n">
        <f aca="false">IFERROR(E26/$E$28,0)</f>
        <v>0</v>
      </c>
      <c r="G26" s="4"/>
      <c r="H26" s="4"/>
      <c r="I26" s="4"/>
      <c r="J26" s="4"/>
      <c r="K26" s="4"/>
      <c r="L26" s="4"/>
      <c r="M26" s="4"/>
      <c r="XEB26" s="5"/>
      <c r="XEC26" s="5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  <c r="XFD26" s="1"/>
    </row>
    <row r="27" s="23" customFormat="true" ht="13.05" hidden="false" customHeight="true" outlineLevel="0" collapsed="false">
      <c r="A27" s="17" t="str">
        <f aca="false">A909</f>
        <v>6. Benefícios e Despesas Indiretas - BDI</v>
      </c>
      <c r="B27" s="33"/>
      <c r="C27" s="19"/>
      <c r="D27" s="20"/>
      <c r="E27" s="34" t="e">
        <f aca="false">+F915</f>
        <v>#DIV/0!</v>
      </c>
      <c r="F27" s="22" t="n">
        <f aca="false">IFERROR(E27/$E$28,0)</f>
        <v>0</v>
      </c>
      <c r="G27" s="4"/>
      <c r="H27" s="4"/>
      <c r="I27" s="4"/>
      <c r="J27" s="4"/>
      <c r="K27" s="4"/>
      <c r="L27" s="4"/>
      <c r="M27" s="4"/>
      <c r="XEB27" s="5"/>
      <c r="XEC27" s="5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  <c r="XFD27" s="1"/>
    </row>
    <row r="28" customFormat="false" ht="13.05" hidden="false" customHeight="true" outlineLevel="0" collapsed="false">
      <c r="A28" s="35" t="s">
        <v>6</v>
      </c>
      <c r="B28" s="36"/>
      <c r="C28" s="37"/>
      <c r="D28" s="38"/>
      <c r="E28" s="39" t="e">
        <f aca="false">F918</f>
        <v>#DIV/0!</v>
      </c>
      <c r="F28" s="40" t="e">
        <f aca="false">F6+F14+F15+F16+F26+F27</f>
        <v>#DIV/0!</v>
      </c>
    </row>
    <row r="30" customFormat="false" ht="13.05" hidden="false" customHeight="true" outlineLevel="0" collapsed="false">
      <c r="XED30" s="4"/>
      <c r="XEE30" s="4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4"/>
      <c r="XES30" s="4"/>
      <c r="XET30" s="4"/>
      <c r="XEU30" s="4"/>
      <c r="XEV30" s="4"/>
      <c r="XEW30" s="4"/>
      <c r="XEX30" s="4"/>
      <c r="XEY30" s="4"/>
      <c r="XEZ30" s="4"/>
      <c r="XFA30" s="4"/>
      <c r="XFB30" s="4"/>
      <c r="XFC30" s="4"/>
      <c r="XFD30" s="4"/>
    </row>
    <row r="31" customFormat="false" ht="13.05" hidden="false" customHeight="true" outlineLevel="0" collapsed="false">
      <c r="A31" s="11" t="s">
        <v>7</v>
      </c>
      <c r="B31" s="11"/>
      <c r="C31" s="11"/>
      <c r="D31" s="11"/>
      <c r="E31" s="11"/>
    </row>
    <row r="32" customFormat="false" ht="13.05" hidden="false" customHeight="true" outlineLevel="0" collapsed="false">
      <c r="A32" s="41" t="s">
        <v>8</v>
      </c>
      <c r="B32" s="41"/>
      <c r="C32" s="41"/>
      <c r="D32" s="41"/>
      <c r="E32" s="42" t="s">
        <v>9</v>
      </c>
    </row>
    <row r="33" customFormat="false" ht="13.05" hidden="false" customHeight="true" outlineLevel="0" collapsed="false">
      <c r="A33" s="43" t="str">
        <f aca="false">+A45</f>
        <v>1.1.  TRABALHADOR DE SERVIÇO DE LIMPEZA E CONSERVAÇÃO DE ÁREAS PÚBLICAS - CBO  5142-25</v>
      </c>
      <c r="B33" s="13"/>
      <c r="C33" s="13"/>
      <c r="D33" s="44"/>
      <c r="E33" s="45" t="n">
        <v>273</v>
      </c>
    </row>
    <row r="34" customFormat="false" ht="13.05" hidden="false" customHeight="true" outlineLevel="0" collapsed="false">
      <c r="A34" s="24" t="str">
        <f aca="false">A61</f>
        <v>1.2.  RECEPCIONISTA - CBO  4221</v>
      </c>
      <c r="B34" s="26"/>
      <c r="C34" s="26"/>
      <c r="D34" s="46"/>
      <c r="E34" s="47" t="n">
        <v>5</v>
      </c>
    </row>
    <row r="35" customFormat="false" ht="13.05" hidden="false" customHeight="true" outlineLevel="0" collapsed="false">
      <c r="A35" s="24" t="str">
        <f aca="false">A75</f>
        <v>1.3. ENCARREGADO / TRABALHADOR DE SERVIÇO DE LIMPEZA E CONSERVAÇÃO DE ÁREAS PÚBLICAS - CBO  5142-25 </v>
      </c>
      <c r="B35" s="26"/>
      <c r="C35" s="26"/>
      <c r="D35" s="46"/>
      <c r="E35" s="47" t="n">
        <v>7</v>
      </c>
    </row>
    <row r="36" customFormat="false" ht="13.05" hidden="false" customHeight="true" outlineLevel="0" collapsed="false">
      <c r="A36" s="24" t="str">
        <f aca="false">A89</f>
        <v>1.4.  OPERADOR DE  MAQUINAS RODOVIÁRIA CBO 7151</v>
      </c>
      <c r="B36" s="26"/>
      <c r="C36" s="26"/>
      <c r="D36" s="46"/>
      <c r="E36" s="47" t="n">
        <v>4</v>
      </c>
    </row>
    <row r="37" customFormat="false" ht="13.05" hidden="false" customHeight="true" outlineLevel="0" collapsed="false">
      <c r="A37" s="24" t="str">
        <f aca="false">A103</f>
        <v>1.5.  MOTORISTA DE CAMINHÃO - CBO 7825‑10</v>
      </c>
      <c r="B37" s="26"/>
      <c r="C37" s="26"/>
      <c r="D37" s="46"/>
      <c r="E37" s="47" t="n">
        <v>9</v>
      </c>
    </row>
    <row r="38" customFormat="false" ht="13.05" hidden="false" customHeight="true" outlineLevel="0" collapsed="false">
      <c r="A38" s="24" t="str">
        <f aca="false">A119</f>
        <v>1.6.  MOTORISTA DE CAMINHÃO COLETA- CBO 7825‑10</v>
      </c>
      <c r="B38" s="26"/>
      <c r="C38" s="26"/>
      <c r="D38" s="46"/>
      <c r="E38" s="47" t="n">
        <v>4</v>
      </c>
    </row>
    <row r="39" customFormat="false" ht="13.05" hidden="false" customHeight="true" outlineLevel="0" collapsed="false">
      <c r="A39" s="24" t="str">
        <f aca="false">A133</f>
        <v>1.7.  AUXILIAR DE MECÂNICO- CBO‐9144</v>
      </c>
      <c r="B39" s="26"/>
      <c r="C39" s="26"/>
      <c r="D39" s="46"/>
      <c r="E39" s="47" t="n">
        <v>2</v>
      </c>
    </row>
    <row r="40" customFormat="false" ht="13.05" hidden="false" customHeight="true" outlineLevel="0" collapsed="false">
      <c r="A40" s="48" t="str">
        <f aca="false">A147</f>
        <v>1.8.  COLETOR DE RSU RECICLÁVEL - CBO 5142</v>
      </c>
      <c r="B40" s="26"/>
      <c r="C40" s="26"/>
      <c r="D40" s="49"/>
      <c r="E40" s="47" t="n">
        <v>11</v>
      </c>
    </row>
    <row r="41" customFormat="false" ht="13.05" hidden="false" customHeight="true" outlineLevel="0" collapsed="false">
      <c r="A41" s="50" t="s">
        <v>10</v>
      </c>
      <c r="B41" s="51"/>
      <c r="C41" s="51"/>
      <c r="D41" s="52"/>
      <c r="E41" s="53" t="n">
        <f aca="false">SUM(E33:E40)</f>
        <v>315</v>
      </c>
      <c r="XED41" s="23"/>
      <c r="XEE41" s="23"/>
      <c r="XEF41" s="23"/>
      <c r="XEG41" s="23"/>
      <c r="XEH41" s="23"/>
      <c r="XEI41" s="23"/>
      <c r="XEJ41" s="23"/>
      <c r="XEK41" s="23"/>
      <c r="XEL41" s="23"/>
      <c r="XEM41" s="23"/>
      <c r="XEN41" s="23"/>
      <c r="XEO41" s="23"/>
      <c r="XEP41" s="23"/>
      <c r="XEQ41" s="23"/>
      <c r="XER41" s="23"/>
      <c r="XES41" s="23"/>
      <c r="XET41" s="23"/>
      <c r="XEU41" s="23"/>
      <c r="XEV41" s="23"/>
      <c r="XEW41" s="23"/>
      <c r="XEX41" s="23"/>
      <c r="XEY41" s="23"/>
      <c r="XEZ41" s="23"/>
      <c r="XFA41" s="23"/>
      <c r="XFB41" s="23"/>
      <c r="XFC41" s="23"/>
      <c r="XFD41" s="23"/>
    </row>
    <row r="42" customFormat="false" ht="13.05" hidden="false" customHeight="true" outlineLevel="0" collapsed="false">
      <c r="A42" s="54"/>
      <c r="B42" s="55"/>
      <c r="C42" s="55"/>
      <c r="D42" s="56"/>
      <c r="E42" s="57"/>
    </row>
    <row r="43" customFormat="false" ht="13.05" hidden="false" customHeight="true" outlineLevel="0" collapsed="false">
      <c r="A43" s="58" t="s">
        <v>11</v>
      </c>
      <c r="B43" s="58"/>
      <c r="C43" s="58"/>
      <c r="D43" s="58"/>
      <c r="E43" s="58"/>
      <c r="F43" s="58"/>
    </row>
    <row r="45" customFormat="false" ht="13.05" hidden="false" customHeight="true" outlineLevel="0" collapsed="false">
      <c r="A45" s="1" t="s">
        <v>12</v>
      </c>
      <c r="XED45" s="5"/>
      <c r="XEE45" s="5"/>
      <c r="XEF45" s="5"/>
      <c r="XEG45" s="5"/>
      <c r="XEH45" s="5"/>
      <c r="XEI45" s="5"/>
      <c r="XEJ45" s="5"/>
      <c r="XEK45" s="5"/>
      <c r="XEL45" s="5"/>
      <c r="XEM45" s="5"/>
      <c r="XEN45" s="5"/>
      <c r="XEO45" s="5"/>
      <c r="XEP45" s="5"/>
      <c r="XEQ45" s="5"/>
      <c r="XER45" s="5"/>
      <c r="XES45" s="5"/>
      <c r="XET45" s="5"/>
      <c r="XEU45" s="5"/>
      <c r="XEV45" s="5"/>
      <c r="XEW45" s="5"/>
      <c r="XEX45" s="5"/>
      <c r="XEY45" s="5"/>
      <c r="XEZ45" s="5"/>
      <c r="XFA45" s="5"/>
      <c r="XFB45" s="5"/>
      <c r="XFC45" s="5"/>
      <c r="XFD45" s="5"/>
    </row>
    <row r="46" s="65" customFormat="true" ht="13.05" hidden="false" customHeight="true" outlineLevel="0" collapsed="false">
      <c r="A46" s="59" t="s">
        <v>13</v>
      </c>
      <c r="B46" s="60" t="s">
        <v>14</v>
      </c>
      <c r="C46" s="60" t="s">
        <v>9</v>
      </c>
      <c r="D46" s="61" t="s">
        <v>15</v>
      </c>
      <c r="E46" s="62" t="s">
        <v>16</v>
      </c>
      <c r="F46" s="63" t="s">
        <v>17</v>
      </c>
      <c r="G46" s="64"/>
      <c r="H46" s="64"/>
      <c r="I46" s="64"/>
      <c r="J46" s="64"/>
      <c r="K46" s="64"/>
      <c r="L46" s="64"/>
      <c r="M46" s="64"/>
      <c r="XEB46" s="5"/>
      <c r="XEC46" s="5"/>
      <c r="XED46" s="5"/>
      <c r="XEE46" s="5"/>
      <c r="XEF46" s="5"/>
      <c r="XEG46" s="5"/>
      <c r="XEH46" s="5"/>
      <c r="XEI46" s="5"/>
      <c r="XEJ46" s="5"/>
      <c r="XEK46" s="5"/>
      <c r="XEL46" s="5"/>
      <c r="XEM46" s="5"/>
      <c r="XEN46" s="5"/>
      <c r="XEO46" s="5"/>
      <c r="XEP46" s="5"/>
      <c r="XEQ46" s="5"/>
      <c r="XER46" s="5"/>
      <c r="XES46" s="5"/>
      <c r="XET46" s="5"/>
      <c r="XEU46" s="5"/>
      <c r="XEV46" s="5"/>
      <c r="XEW46" s="5"/>
      <c r="XEX46" s="5"/>
      <c r="XEY46" s="5"/>
      <c r="XEZ46" s="5"/>
      <c r="XFA46" s="5"/>
      <c r="XFB46" s="5"/>
      <c r="XFC46" s="5"/>
      <c r="XFD46" s="5"/>
    </row>
    <row r="47" customFormat="false" ht="13.05" hidden="false" customHeight="true" outlineLevel="0" collapsed="false">
      <c r="A47" s="66" t="s">
        <v>18</v>
      </c>
      <c r="B47" s="67" t="s">
        <v>19</v>
      </c>
      <c r="C47" s="67" t="n">
        <v>1</v>
      </c>
      <c r="D47" s="68"/>
      <c r="E47" s="69" t="n">
        <f aca="false">D47*C47</f>
        <v>0</v>
      </c>
      <c r="F47" s="70"/>
      <c r="XED47" s="5"/>
      <c r="XEE47" s="5"/>
      <c r="XEF47" s="5"/>
      <c r="XEG47" s="5"/>
      <c r="XEH47" s="5"/>
      <c r="XEI47" s="5"/>
      <c r="XEJ47" s="5"/>
      <c r="XEK47" s="5"/>
      <c r="XEL47" s="5"/>
      <c r="XEM47" s="5"/>
      <c r="XEN47" s="5"/>
      <c r="XEO47" s="5"/>
      <c r="XEP47" s="5"/>
      <c r="XEQ47" s="5"/>
      <c r="XER47" s="5"/>
      <c r="XES47" s="5"/>
      <c r="XET47" s="5"/>
      <c r="XEU47" s="5"/>
      <c r="XEV47" s="5"/>
      <c r="XEW47" s="5"/>
      <c r="XEX47" s="5"/>
      <c r="XEY47" s="5"/>
      <c r="XEZ47" s="5"/>
      <c r="XFA47" s="5"/>
      <c r="XFB47" s="5"/>
      <c r="XFC47" s="5"/>
      <c r="XFD47" s="5"/>
    </row>
    <row r="48" customFormat="false" ht="13.05" hidden="false" customHeight="true" outlineLevel="0" collapsed="false">
      <c r="A48" s="66" t="s">
        <v>20</v>
      </c>
      <c r="B48" s="67" t="s">
        <v>21</v>
      </c>
      <c r="C48" s="67" t="n">
        <v>5.53</v>
      </c>
      <c r="D48" s="71"/>
      <c r="E48" s="69"/>
      <c r="F48" s="70"/>
      <c r="XED48" s="5"/>
      <c r="XEE48" s="5"/>
      <c r="XEF48" s="5"/>
      <c r="XEG48" s="5"/>
      <c r="XEH48" s="5"/>
      <c r="XEI48" s="5"/>
      <c r="XEJ48" s="5"/>
      <c r="XEK48" s="5"/>
      <c r="XEL48" s="5"/>
      <c r="XEM48" s="5"/>
      <c r="XEN48" s="5"/>
      <c r="XEO48" s="5"/>
      <c r="XEP48" s="5"/>
      <c r="XEQ48" s="5"/>
      <c r="XER48" s="5"/>
      <c r="XES48" s="5"/>
      <c r="XET48" s="5"/>
      <c r="XEU48" s="5"/>
      <c r="XEV48" s="5"/>
      <c r="XEW48" s="5"/>
      <c r="XEX48" s="5"/>
      <c r="XEY48" s="5"/>
      <c r="XEZ48" s="5"/>
      <c r="XFA48" s="5"/>
      <c r="XFB48" s="5"/>
      <c r="XFC48" s="5"/>
      <c r="XFD48" s="5"/>
    </row>
    <row r="49" customFormat="false" ht="13.05" hidden="false" customHeight="true" outlineLevel="0" collapsed="false">
      <c r="A49" s="66"/>
      <c r="B49" s="67" t="s">
        <v>22</v>
      </c>
      <c r="C49" s="67" t="n">
        <f aca="false">C48*8/7</f>
        <v>6.32</v>
      </c>
      <c r="D49" s="71" t="n">
        <f aca="false">D47/220*0.2</f>
        <v>0</v>
      </c>
      <c r="E49" s="69" t="n">
        <f aca="false">C49*D49</f>
        <v>0</v>
      </c>
      <c r="F49" s="70"/>
      <c r="XED49" s="5"/>
      <c r="XEE49" s="5"/>
      <c r="XEF49" s="5"/>
      <c r="XEG49" s="5"/>
      <c r="XEH49" s="5"/>
      <c r="XEI49" s="5"/>
      <c r="XEJ49" s="5"/>
      <c r="XEK49" s="5"/>
      <c r="XEL49" s="5"/>
      <c r="XEM49" s="5"/>
      <c r="XEN49" s="5"/>
      <c r="XEO49" s="5"/>
      <c r="XEP49" s="5"/>
      <c r="XEQ49" s="5"/>
      <c r="XER49" s="5"/>
      <c r="XES49" s="5"/>
      <c r="XET49" s="5"/>
      <c r="XEU49" s="5"/>
      <c r="XEV49" s="5"/>
      <c r="XEW49" s="5"/>
      <c r="XEX49" s="5"/>
      <c r="XEY49" s="5"/>
      <c r="XEZ49" s="5"/>
      <c r="XFA49" s="5"/>
      <c r="XFB49" s="5"/>
      <c r="XFC49" s="5"/>
      <c r="XFD49" s="5"/>
    </row>
    <row r="50" customFormat="false" ht="13.05" hidden="false" customHeight="true" outlineLevel="0" collapsed="false">
      <c r="A50" s="66" t="s">
        <v>23</v>
      </c>
      <c r="B50" s="67" t="s">
        <v>24</v>
      </c>
      <c r="C50" s="67" t="n">
        <v>8.66</v>
      </c>
      <c r="D50" s="71" t="n">
        <f aca="false">ROUND(D47/220*2,2)</f>
        <v>0</v>
      </c>
      <c r="E50" s="69" t="n">
        <f aca="false">C50*D50</f>
        <v>0</v>
      </c>
      <c r="F50" s="70"/>
      <c r="XED50" s="5"/>
      <c r="XEE50" s="5"/>
      <c r="XEF50" s="5"/>
      <c r="XEG50" s="5"/>
      <c r="XEH50" s="5"/>
      <c r="XEI50" s="5"/>
      <c r="XEJ50" s="5"/>
      <c r="XEK50" s="5"/>
      <c r="XEL50" s="5"/>
      <c r="XEM50" s="5"/>
      <c r="XEN50" s="5"/>
      <c r="XEO50" s="5"/>
      <c r="XEP50" s="5"/>
      <c r="XEQ50" s="5"/>
      <c r="XER50" s="5"/>
      <c r="XES50" s="5"/>
      <c r="XET50" s="5"/>
      <c r="XEU50" s="5"/>
      <c r="XEV50" s="5"/>
      <c r="XEW50" s="5"/>
      <c r="XEX50" s="5"/>
      <c r="XEY50" s="5"/>
      <c r="XEZ50" s="5"/>
      <c r="XFA50" s="5"/>
      <c r="XFB50" s="5"/>
      <c r="XFC50" s="5"/>
      <c r="XFD50" s="5"/>
    </row>
    <row r="51" customFormat="false" ht="13.05" hidden="false" customHeight="true" outlineLevel="0" collapsed="false">
      <c r="A51" s="66" t="s">
        <v>25</v>
      </c>
      <c r="B51" s="67" t="s">
        <v>24</v>
      </c>
      <c r="C51" s="72" t="n">
        <v>16</v>
      </c>
      <c r="D51" s="71" t="n">
        <f aca="false">D47/220*1.5</f>
        <v>0</v>
      </c>
      <c r="E51" s="69" t="n">
        <f aca="false">C51*D51</f>
        <v>0</v>
      </c>
      <c r="F51" s="70"/>
      <c r="XED51" s="5"/>
      <c r="XEE51" s="5"/>
      <c r="XEF51" s="5"/>
      <c r="XEG51" s="5"/>
      <c r="XEH51" s="5"/>
      <c r="XEI51" s="5"/>
      <c r="XEJ51" s="5"/>
      <c r="XEK51" s="5"/>
      <c r="XEL51" s="5"/>
      <c r="XEM51" s="5"/>
      <c r="XEN51" s="5"/>
      <c r="XEO51" s="5"/>
      <c r="XEP51" s="5"/>
      <c r="XEQ51" s="5"/>
      <c r="XER51" s="5"/>
      <c r="XES51" s="5"/>
      <c r="XET51" s="5"/>
      <c r="XEU51" s="5"/>
      <c r="XEV51" s="5"/>
      <c r="XEW51" s="5"/>
      <c r="XEX51" s="5"/>
      <c r="XEY51" s="5"/>
      <c r="XEZ51" s="5"/>
      <c r="XFA51" s="5"/>
      <c r="XFB51" s="5"/>
      <c r="XFC51" s="5"/>
      <c r="XFD51" s="5"/>
    </row>
    <row r="52" customFormat="false" ht="13.05" hidden="false" customHeight="true" outlineLevel="0" collapsed="false">
      <c r="A52" s="66" t="s">
        <v>26</v>
      </c>
      <c r="B52" s="67" t="s">
        <v>27</v>
      </c>
      <c r="D52" s="73" t="n">
        <f aca="false">63/302*(SUM(E50:E51))</f>
        <v>0</v>
      </c>
      <c r="E52" s="69" t="n">
        <f aca="false">D52</f>
        <v>0</v>
      </c>
      <c r="F52" s="70"/>
      <c r="XED52" s="5"/>
      <c r="XEE52" s="5"/>
      <c r="XEF52" s="5"/>
      <c r="XEG52" s="5"/>
      <c r="XEH52" s="5"/>
      <c r="XEI52" s="5"/>
      <c r="XEJ52" s="5"/>
      <c r="XEK52" s="5"/>
      <c r="XEL52" s="5"/>
      <c r="XEM52" s="5"/>
      <c r="XEN52" s="5"/>
      <c r="XEO52" s="5"/>
      <c r="XEP52" s="5"/>
      <c r="XEQ52" s="5"/>
      <c r="XER52" s="5"/>
      <c r="XES52" s="5"/>
      <c r="XET52" s="5"/>
      <c r="XEU52" s="5"/>
      <c r="XEV52" s="5"/>
      <c r="XEW52" s="5"/>
      <c r="XEX52" s="5"/>
      <c r="XEY52" s="5"/>
      <c r="XEZ52" s="5"/>
      <c r="XFA52" s="5"/>
      <c r="XFB52" s="5"/>
      <c r="XFC52" s="5"/>
      <c r="XFD52" s="5"/>
    </row>
    <row r="53" customFormat="false" ht="13.05" hidden="false" customHeight="true" outlineLevel="0" collapsed="false">
      <c r="A53" s="66" t="s">
        <v>28</v>
      </c>
      <c r="B53" s="67" t="s">
        <v>5</v>
      </c>
      <c r="C53" s="74" t="n">
        <v>40</v>
      </c>
      <c r="D53" s="71" t="n">
        <f aca="false">SUM(E47)</f>
        <v>0</v>
      </c>
      <c r="E53" s="69" t="n">
        <f aca="false">C53*D53/100</f>
        <v>0</v>
      </c>
      <c r="F53" s="70"/>
      <c r="XED53" s="5"/>
      <c r="XEE53" s="5"/>
      <c r="XEF53" s="5"/>
      <c r="XEG53" s="5"/>
      <c r="XEH53" s="5"/>
      <c r="XEI53" s="5"/>
      <c r="XEJ53" s="5"/>
      <c r="XEK53" s="5"/>
      <c r="XEL53" s="5"/>
      <c r="XEM53" s="5"/>
      <c r="XEN53" s="5"/>
      <c r="XEO53" s="5"/>
      <c r="XEP53" s="5"/>
      <c r="XEQ53" s="5"/>
      <c r="XER53" s="5"/>
      <c r="XES53" s="5"/>
      <c r="XET53" s="5"/>
      <c r="XEU53" s="5"/>
      <c r="XEV53" s="5"/>
      <c r="XEW53" s="5"/>
      <c r="XEX53" s="5"/>
      <c r="XEY53" s="5"/>
      <c r="XEZ53" s="5"/>
      <c r="XFA53" s="5"/>
      <c r="XFB53" s="5"/>
      <c r="XFC53" s="5"/>
      <c r="XFD53" s="5"/>
    </row>
    <row r="54" customFormat="false" ht="13.05" hidden="false" customHeight="true" outlineLevel="0" collapsed="false">
      <c r="A54" s="66" t="s">
        <v>29</v>
      </c>
      <c r="B54" s="67" t="s">
        <v>19</v>
      </c>
      <c r="C54" s="74" t="n">
        <v>1</v>
      </c>
      <c r="D54" s="71"/>
      <c r="E54" s="75" t="n">
        <f aca="false">C54*D54</f>
        <v>0</v>
      </c>
      <c r="F54" s="70"/>
      <c r="XED54" s="5"/>
      <c r="XEE54" s="5"/>
      <c r="XEF54" s="5"/>
      <c r="XEG54" s="5"/>
      <c r="XEH54" s="5"/>
      <c r="XEI54" s="5"/>
      <c r="XEJ54" s="5"/>
      <c r="XEK54" s="5"/>
      <c r="XEL54" s="5"/>
      <c r="XEM54" s="5"/>
      <c r="XEN54" s="5"/>
      <c r="XEO54" s="5"/>
      <c r="XEP54" s="5"/>
      <c r="XEQ54" s="5"/>
      <c r="XER54" s="5"/>
      <c r="XES54" s="5"/>
      <c r="XET54" s="5"/>
      <c r="XEU54" s="5"/>
      <c r="XEV54" s="5"/>
      <c r="XEW54" s="5"/>
      <c r="XEX54" s="5"/>
      <c r="XEY54" s="5"/>
      <c r="XEZ54" s="5"/>
      <c r="XFA54" s="5"/>
      <c r="XFB54" s="5"/>
      <c r="XFC54" s="5"/>
      <c r="XFD54" s="5"/>
    </row>
    <row r="55" customFormat="false" ht="13.05" hidden="false" customHeight="true" outlineLevel="0" collapsed="false">
      <c r="A55" s="76" t="s">
        <v>30</v>
      </c>
      <c r="B55" s="67"/>
      <c r="C55" s="77"/>
      <c r="D55" s="78"/>
      <c r="E55" s="79" t="n">
        <f aca="false">ROUND(SUM(E47:E54),2)</f>
        <v>0</v>
      </c>
      <c r="F55" s="70"/>
      <c r="XED55" s="5"/>
      <c r="XEE55" s="5"/>
      <c r="XEF55" s="5"/>
      <c r="XEG55" s="5"/>
      <c r="XEH55" s="5"/>
      <c r="XEI55" s="5"/>
      <c r="XEJ55" s="5"/>
      <c r="XEK55" s="5"/>
      <c r="XEL55" s="5"/>
      <c r="XEM55" s="5"/>
      <c r="XEN55" s="5"/>
      <c r="XEO55" s="5"/>
      <c r="XEP55" s="5"/>
      <c r="XEQ55" s="5"/>
      <c r="XER55" s="5"/>
      <c r="XES55" s="5"/>
      <c r="XET55" s="5"/>
      <c r="XEU55" s="5"/>
      <c r="XEV55" s="5"/>
      <c r="XEW55" s="5"/>
      <c r="XEX55" s="5"/>
      <c r="XEY55" s="5"/>
      <c r="XEZ55" s="5"/>
      <c r="XFA55" s="5"/>
      <c r="XFB55" s="5"/>
      <c r="XFC55" s="5"/>
      <c r="XFD55" s="5"/>
    </row>
    <row r="56" customFormat="false" ht="13.05" hidden="false" customHeight="true" outlineLevel="0" collapsed="false">
      <c r="A56" s="66" t="s">
        <v>31</v>
      </c>
      <c r="B56" s="67" t="s">
        <v>5</v>
      </c>
      <c r="C56" s="80" t="n">
        <f aca="false">'2.Encargos Sociais'!$C$37*100</f>
        <v>0</v>
      </c>
      <c r="D56" s="71" t="n">
        <f aca="false">E55</f>
        <v>0</v>
      </c>
      <c r="E56" s="69" t="n">
        <f aca="false">D56*C56/100</f>
        <v>0</v>
      </c>
      <c r="F56" s="70"/>
      <c r="XED56" s="5"/>
      <c r="XEE56" s="5"/>
      <c r="XEF56" s="5"/>
      <c r="XEG56" s="5"/>
      <c r="XEH56" s="5"/>
      <c r="XEI56" s="5"/>
      <c r="XEJ56" s="5"/>
      <c r="XEK56" s="5"/>
      <c r="XEL56" s="5"/>
      <c r="XEM56" s="5"/>
      <c r="XEN56" s="5"/>
      <c r="XEO56" s="5"/>
      <c r="XEP56" s="5"/>
      <c r="XEQ56" s="5"/>
      <c r="XER56" s="5"/>
      <c r="XES56" s="5"/>
      <c r="XET56" s="5"/>
      <c r="XEU56" s="5"/>
      <c r="XEV56" s="5"/>
      <c r="XEW56" s="5"/>
      <c r="XEX56" s="5"/>
      <c r="XEY56" s="5"/>
      <c r="XEZ56" s="5"/>
      <c r="XFA56" s="5"/>
      <c r="XFB56" s="5"/>
      <c r="XFC56" s="5"/>
      <c r="XFD56" s="5"/>
    </row>
    <row r="57" customFormat="false" ht="13.05" hidden="false" customHeight="true" outlineLevel="0" collapsed="false">
      <c r="A57" s="76" t="s">
        <v>32</v>
      </c>
      <c r="B57" s="67"/>
      <c r="C57" s="81"/>
      <c r="D57" s="82"/>
      <c r="E57" s="79" t="n">
        <f aca="false">E55+E56</f>
        <v>0</v>
      </c>
      <c r="F57" s="70"/>
      <c r="XED57" s="5"/>
      <c r="XEE57" s="5"/>
      <c r="XEF57" s="5"/>
      <c r="XEG57" s="5"/>
      <c r="XEH57" s="5"/>
      <c r="XEI57" s="5"/>
      <c r="XEJ57" s="5"/>
      <c r="XEK57" s="5"/>
      <c r="XEL57" s="5"/>
      <c r="XEM57" s="5"/>
      <c r="XEN57" s="5"/>
      <c r="XEO57" s="5"/>
      <c r="XEP57" s="5"/>
      <c r="XEQ57" s="5"/>
      <c r="XER57" s="5"/>
      <c r="XES57" s="5"/>
      <c r="XET57" s="5"/>
      <c r="XEU57" s="5"/>
      <c r="XEV57" s="5"/>
      <c r="XEW57" s="5"/>
      <c r="XEX57" s="5"/>
      <c r="XEY57" s="5"/>
      <c r="XEZ57" s="5"/>
      <c r="XFA57" s="5"/>
      <c r="XFB57" s="5"/>
      <c r="XFC57" s="5"/>
      <c r="XFD57" s="5"/>
    </row>
    <row r="58" customFormat="false" ht="13.05" hidden="false" customHeight="true" outlineLevel="0" collapsed="false">
      <c r="A58" s="66" t="s">
        <v>33</v>
      </c>
      <c r="B58" s="67" t="s">
        <v>34</v>
      </c>
      <c r="C58" s="83" t="n">
        <f aca="false">E33</f>
        <v>273</v>
      </c>
      <c r="D58" s="71" t="n">
        <f aca="false">E57</f>
        <v>0</v>
      </c>
      <c r="E58" s="69" t="n">
        <f aca="false">ROUND(C58*D58,2)</f>
        <v>0</v>
      </c>
      <c r="F58" s="70"/>
      <c r="XED58" s="5"/>
      <c r="XEE58" s="5"/>
      <c r="XEF58" s="5"/>
      <c r="XEG58" s="5"/>
      <c r="XEH58" s="5"/>
      <c r="XEI58" s="5"/>
      <c r="XEJ58" s="5"/>
      <c r="XEK58" s="5"/>
      <c r="XEL58" s="5"/>
      <c r="XEM58" s="5"/>
      <c r="XEN58" s="5"/>
      <c r="XEO58" s="5"/>
      <c r="XEP58" s="5"/>
      <c r="XEQ58" s="5"/>
      <c r="XER58" s="5"/>
      <c r="XES58" s="5"/>
      <c r="XET58" s="5"/>
      <c r="XEU58" s="5"/>
      <c r="XEV58" s="5"/>
      <c r="XEW58" s="5"/>
      <c r="XEX58" s="5"/>
      <c r="XEY58" s="5"/>
      <c r="XEZ58" s="5"/>
      <c r="XFA58" s="5"/>
      <c r="XFB58" s="5"/>
      <c r="XFC58" s="5"/>
      <c r="XFD58" s="5"/>
    </row>
    <row r="59" customFormat="false" ht="13.05" hidden="false" customHeight="true" outlineLevel="0" collapsed="false">
      <c r="D59" s="2" t="s">
        <v>35</v>
      </c>
      <c r="E59" s="84" t="n">
        <v>1</v>
      </c>
      <c r="F59" s="85" t="n">
        <f aca="false">E58*E59</f>
        <v>0</v>
      </c>
      <c r="XED59" s="5"/>
      <c r="XEE59" s="5"/>
      <c r="XEF59" s="5"/>
      <c r="XEG59" s="5"/>
      <c r="XEH59" s="5"/>
      <c r="XEI59" s="5"/>
      <c r="XEJ59" s="5"/>
      <c r="XEK59" s="5"/>
      <c r="XEL59" s="5"/>
      <c r="XEM59" s="5"/>
      <c r="XEN59" s="5"/>
      <c r="XEO59" s="5"/>
      <c r="XEP59" s="5"/>
      <c r="XEQ59" s="5"/>
      <c r="XER59" s="5"/>
      <c r="XES59" s="5"/>
      <c r="XET59" s="5"/>
      <c r="XEU59" s="5"/>
      <c r="XEV59" s="5"/>
      <c r="XEW59" s="5"/>
      <c r="XEX59" s="5"/>
      <c r="XEY59" s="5"/>
      <c r="XEZ59" s="5"/>
      <c r="XFA59" s="5"/>
      <c r="XFB59" s="5"/>
      <c r="XFC59" s="5"/>
      <c r="XFD59" s="5"/>
    </row>
    <row r="60" customFormat="false" ht="13.05" hidden="false" customHeight="true" outlineLevel="0" collapsed="false">
      <c r="F60" s="86"/>
      <c r="XED60" s="5"/>
      <c r="XEE60" s="5"/>
      <c r="XEF60" s="5"/>
      <c r="XEG60" s="5"/>
      <c r="XEH60" s="5"/>
      <c r="XEI60" s="5"/>
      <c r="XEJ60" s="5"/>
      <c r="XEK60" s="5"/>
      <c r="XEL60" s="5"/>
      <c r="XEM60" s="5"/>
      <c r="XEN60" s="5"/>
      <c r="XEO60" s="5"/>
      <c r="XEP60" s="5"/>
      <c r="XEQ60" s="5"/>
      <c r="XER60" s="5"/>
      <c r="XES60" s="5"/>
      <c r="XET60" s="5"/>
      <c r="XEU60" s="5"/>
      <c r="XEV60" s="5"/>
      <c r="XEW60" s="5"/>
      <c r="XEX60" s="5"/>
      <c r="XEY60" s="5"/>
      <c r="XEZ60" s="5"/>
      <c r="XFA60" s="5"/>
      <c r="XFB60" s="5"/>
      <c r="XFC60" s="5"/>
      <c r="XFD60" s="5"/>
    </row>
    <row r="61" customFormat="false" ht="13.05" hidden="false" customHeight="true" outlineLevel="0" collapsed="false">
      <c r="A61" s="1" t="s">
        <v>36</v>
      </c>
      <c r="F61" s="70"/>
      <c r="XED61" s="5"/>
      <c r="XEE61" s="5"/>
      <c r="XEF61" s="5"/>
      <c r="XEG61" s="5"/>
      <c r="XEH61" s="5"/>
      <c r="XEI61" s="5"/>
      <c r="XEJ61" s="5"/>
      <c r="XEK61" s="5"/>
      <c r="XEL61" s="5"/>
      <c r="XEM61" s="5"/>
      <c r="XEN61" s="5"/>
      <c r="XEO61" s="5"/>
      <c r="XEP61" s="5"/>
      <c r="XEQ61" s="5"/>
      <c r="XER61" s="5"/>
      <c r="XES61" s="5"/>
      <c r="XET61" s="5"/>
      <c r="XEU61" s="5"/>
      <c r="XEV61" s="5"/>
      <c r="XEW61" s="5"/>
      <c r="XEX61" s="5"/>
      <c r="XEY61" s="5"/>
      <c r="XEZ61" s="5"/>
      <c r="XFA61" s="5"/>
      <c r="XFB61" s="5"/>
      <c r="XFC61" s="5"/>
      <c r="XFD61" s="5"/>
    </row>
    <row r="62" customFormat="false" ht="13.05" hidden="false" customHeight="true" outlineLevel="0" collapsed="false">
      <c r="A62" s="59" t="s">
        <v>13</v>
      </c>
      <c r="B62" s="59" t="s">
        <v>14</v>
      </c>
      <c r="C62" s="59" t="s">
        <v>9</v>
      </c>
      <c r="D62" s="87" t="s">
        <v>15</v>
      </c>
      <c r="E62" s="88" t="s">
        <v>16</v>
      </c>
      <c r="F62" s="88" t="s">
        <v>17</v>
      </c>
      <c r="XED62" s="5"/>
      <c r="XEE62" s="5"/>
      <c r="XEF62" s="5"/>
      <c r="XEG62" s="5"/>
      <c r="XEH62" s="5"/>
      <c r="XEI62" s="5"/>
      <c r="XEJ62" s="5"/>
      <c r="XEK62" s="5"/>
      <c r="XEL62" s="5"/>
      <c r="XEM62" s="5"/>
      <c r="XEN62" s="5"/>
      <c r="XEO62" s="5"/>
      <c r="XEP62" s="5"/>
      <c r="XEQ62" s="5"/>
      <c r="XER62" s="5"/>
      <c r="XES62" s="5"/>
      <c r="XET62" s="5"/>
      <c r="XEU62" s="5"/>
      <c r="XEV62" s="5"/>
      <c r="XEW62" s="5"/>
      <c r="XEX62" s="5"/>
      <c r="XEY62" s="5"/>
      <c r="XEZ62" s="5"/>
      <c r="XFA62" s="5"/>
      <c r="XFB62" s="5"/>
      <c r="XFC62" s="5"/>
      <c r="XFD62" s="5"/>
    </row>
    <row r="63" customFormat="false" ht="13.05" hidden="false" customHeight="true" outlineLevel="0" collapsed="false">
      <c r="A63" s="66" t="s">
        <v>18</v>
      </c>
      <c r="B63" s="67" t="s">
        <v>19</v>
      </c>
      <c r="C63" s="67" t="n">
        <v>1</v>
      </c>
      <c r="D63" s="68"/>
      <c r="E63" s="89" t="n">
        <f aca="false">D63*C63</f>
        <v>0</v>
      </c>
      <c r="F63" s="70"/>
      <c r="XED63" s="5"/>
      <c r="XEE63" s="5"/>
      <c r="XEF63" s="5"/>
      <c r="XEG63" s="5"/>
      <c r="XEH63" s="5"/>
      <c r="XEI63" s="5"/>
      <c r="XEJ63" s="5"/>
      <c r="XEK63" s="5"/>
      <c r="XEL63" s="5"/>
      <c r="XEM63" s="5"/>
      <c r="XEN63" s="5"/>
      <c r="XEO63" s="5"/>
      <c r="XEP63" s="5"/>
      <c r="XEQ63" s="5"/>
      <c r="XER63" s="5"/>
      <c r="XES63" s="5"/>
      <c r="XET63" s="5"/>
      <c r="XEU63" s="5"/>
      <c r="XEV63" s="5"/>
      <c r="XEW63" s="5"/>
      <c r="XEX63" s="5"/>
      <c r="XEY63" s="5"/>
      <c r="XEZ63" s="5"/>
      <c r="XFA63" s="5"/>
      <c r="XFB63" s="5"/>
      <c r="XFC63" s="5"/>
      <c r="XFD63" s="5"/>
    </row>
    <row r="64" customFormat="false" ht="13.05" hidden="false" customHeight="true" outlineLevel="0" collapsed="false">
      <c r="A64" s="90" t="s">
        <v>23</v>
      </c>
      <c r="B64" s="74" t="s">
        <v>24</v>
      </c>
      <c r="C64" s="72"/>
      <c r="D64" s="71" t="n">
        <f aca="false">D63/220*2</f>
        <v>0</v>
      </c>
      <c r="E64" s="69" t="n">
        <f aca="false">C64*D64</f>
        <v>0</v>
      </c>
      <c r="F64" s="70"/>
      <c r="XED64" s="5"/>
      <c r="XEE64" s="5"/>
      <c r="XEF64" s="5"/>
      <c r="XEG64" s="5"/>
      <c r="XEH64" s="5"/>
      <c r="XEI64" s="5"/>
      <c r="XEJ64" s="5"/>
      <c r="XEK64" s="5"/>
      <c r="XEL64" s="5"/>
      <c r="XEM64" s="5"/>
      <c r="XEN64" s="5"/>
      <c r="XEO64" s="5"/>
      <c r="XEP64" s="5"/>
      <c r="XEQ64" s="5"/>
      <c r="XER64" s="5"/>
      <c r="XES64" s="5"/>
      <c r="XET64" s="5"/>
      <c r="XEU64" s="5"/>
      <c r="XEV64" s="5"/>
      <c r="XEW64" s="5"/>
      <c r="XEX64" s="5"/>
      <c r="XEY64" s="5"/>
      <c r="XEZ64" s="5"/>
      <c r="XFA64" s="5"/>
      <c r="XFB64" s="5"/>
      <c r="XFC64" s="5"/>
      <c r="XFD64" s="5"/>
    </row>
    <row r="65" customFormat="false" ht="13.05" hidden="false" customHeight="true" outlineLevel="0" collapsed="false">
      <c r="A65" s="90" t="s">
        <v>25</v>
      </c>
      <c r="B65" s="74" t="s">
        <v>24</v>
      </c>
      <c r="C65" s="72" t="n">
        <v>9.6</v>
      </c>
      <c r="D65" s="71" t="n">
        <f aca="false">D63/220*1.5</f>
        <v>0</v>
      </c>
      <c r="E65" s="69" t="n">
        <f aca="false">C65*D65</f>
        <v>0</v>
      </c>
      <c r="F65" s="70"/>
      <c r="XED65" s="5"/>
      <c r="XEE65" s="5"/>
      <c r="XEF65" s="5"/>
      <c r="XEG65" s="5"/>
      <c r="XEH65" s="5"/>
      <c r="XEI65" s="5"/>
      <c r="XEJ65" s="5"/>
      <c r="XEK65" s="5"/>
      <c r="XEL65" s="5"/>
      <c r="XEM65" s="5"/>
      <c r="XEN65" s="5"/>
      <c r="XEO65" s="5"/>
      <c r="XEP65" s="5"/>
      <c r="XEQ65" s="5"/>
      <c r="XER65" s="5"/>
      <c r="XES65" s="5"/>
      <c r="XET65" s="5"/>
      <c r="XEU65" s="5"/>
      <c r="XEV65" s="5"/>
      <c r="XEW65" s="5"/>
      <c r="XEX65" s="5"/>
      <c r="XEY65" s="5"/>
      <c r="XEZ65" s="5"/>
      <c r="XFA65" s="5"/>
      <c r="XFB65" s="5"/>
      <c r="XFC65" s="5"/>
      <c r="XFD65" s="5"/>
    </row>
    <row r="66" customFormat="false" ht="13.05" hidden="false" customHeight="true" outlineLevel="0" collapsed="false">
      <c r="A66" s="90" t="s">
        <v>26</v>
      </c>
      <c r="B66" s="74" t="s">
        <v>27</v>
      </c>
      <c r="D66" s="71" t="n">
        <f aca="false">63/302*(SUM(E64:E65))</f>
        <v>0</v>
      </c>
      <c r="E66" s="69" t="n">
        <f aca="false">D66</f>
        <v>0</v>
      </c>
      <c r="F66" s="70"/>
      <c r="XED66" s="5"/>
      <c r="XEE66" s="5"/>
      <c r="XEF66" s="5"/>
      <c r="XEG66" s="5"/>
      <c r="XEH66" s="5"/>
      <c r="XEI66" s="5"/>
      <c r="XEJ66" s="5"/>
      <c r="XEK66" s="5"/>
      <c r="XEL66" s="5"/>
      <c r="XEM66" s="5"/>
      <c r="XEN66" s="5"/>
      <c r="XEO66" s="5"/>
      <c r="XEP66" s="5"/>
      <c r="XEQ66" s="5"/>
      <c r="XER66" s="5"/>
      <c r="XES66" s="5"/>
      <c r="XET66" s="5"/>
      <c r="XEU66" s="5"/>
      <c r="XEV66" s="5"/>
      <c r="XEW66" s="5"/>
      <c r="XEX66" s="5"/>
      <c r="XEY66" s="5"/>
      <c r="XEZ66" s="5"/>
      <c r="XFA66" s="5"/>
      <c r="XFB66" s="5"/>
      <c r="XFC66" s="5"/>
      <c r="XFD66" s="5"/>
    </row>
    <row r="67" customFormat="false" ht="13.05" hidden="false" customHeight="true" outlineLevel="0" collapsed="false">
      <c r="A67" s="90" t="s">
        <v>28</v>
      </c>
      <c r="B67" s="74" t="s">
        <v>5</v>
      </c>
      <c r="C67" s="74" t="n">
        <v>0</v>
      </c>
      <c r="D67" s="71"/>
      <c r="E67" s="69" t="n">
        <f aca="false">C67*D67/100</f>
        <v>0</v>
      </c>
      <c r="F67" s="70"/>
      <c r="XED67" s="5"/>
      <c r="XEE67" s="5"/>
      <c r="XEF67" s="5"/>
      <c r="XEG67" s="5"/>
      <c r="XEH67" s="5"/>
      <c r="XEI67" s="5"/>
      <c r="XEJ67" s="5"/>
      <c r="XEK67" s="5"/>
      <c r="XEL67" s="5"/>
      <c r="XEM67" s="5"/>
      <c r="XEN67" s="5"/>
      <c r="XEO67" s="5"/>
      <c r="XEP67" s="5"/>
      <c r="XEQ67" s="5"/>
      <c r="XER67" s="5"/>
      <c r="XES67" s="5"/>
      <c r="XET67" s="5"/>
      <c r="XEU67" s="5"/>
      <c r="XEV67" s="5"/>
      <c r="XEW67" s="5"/>
      <c r="XEX67" s="5"/>
      <c r="XEY67" s="5"/>
      <c r="XEZ67" s="5"/>
      <c r="XFA67" s="5"/>
      <c r="XFB67" s="5"/>
      <c r="XFC67" s="5"/>
      <c r="XFD67" s="5"/>
    </row>
    <row r="68" customFormat="false" ht="13.05" hidden="false" customHeight="true" outlineLevel="0" collapsed="false">
      <c r="A68" s="91" t="s">
        <v>29</v>
      </c>
      <c r="B68" s="74" t="s">
        <v>19</v>
      </c>
      <c r="C68" s="74" t="n">
        <v>1</v>
      </c>
      <c r="D68" s="71"/>
      <c r="E68" s="75" t="n">
        <f aca="false">C68*D68</f>
        <v>0</v>
      </c>
      <c r="F68" s="70"/>
      <c r="XED68" s="5"/>
      <c r="XEE68" s="5"/>
      <c r="XEF68" s="5"/>
      <c r="XEG68" s="5"/>
      <c r="XEH68" s="5"/>
      <c r="XEI68" s="5"/>
      <c r="XEJ68" s="5"/>
      <c r="XEK68" s="5"/>
      <c r="XEL68" s="5"/>
      <c r="XEM68" s="5"/>
      <c r="XEN68" s="5"/>
      <c r="XEO68" s="5"/>
      <c r="XEP68" s="5"/>
      <c r="XEQ68" s="5"/>
      <c r="XER68" s="5"/>
      <c r="XES68" s="5"/>
      <c r="XET68" s="5"/>
      <c r="XEU68" s="5"/>
      <c r="XEV68" s="5"/>
      <c r="XEW68" s="5"/>
      <c r="XEX68" s="5"/>
      <c r="XEY68" s="5"/>
      <c r="XEZ68" s="5"/>
      <c r="XFA68" s="5"/>
      <c r="XFB68" s="5"/>
      <c r="XFC68" s="5"/>
      <c r="XFD68" s="5"/>
    </row>
    <row r="69" customFormat="false" ht="13.05" hidden="false" customHeight="true" outlineLevel="0" collapsed="false">
      <c r="A69" s="92" t="s">
        <v>30</v>
      </c>
      <c r="B69" s="77"/>
      <c r="C69" s="77"/>
      <c r="D69" s="78"/>
      <c r="E69" s="79" t="n">
        <f aca="false">SUM(E63:E68)</f>
        <v>0</v>
      </c>
      <c r="F69" s="70"/>
      <c r="XED69" s="5"/>
      <c r="XEE69" s="5"/>
      <c r="XEF69" s="5"/>
      <c r="XEG69" s="5"/>
      <c r="XEH69" s="5"/>
      <c r="XEI69" s="5"/>
      <c r="XEJ69" s="5"/>
      <c r="XEK69" s="5"/>
      <c r="XEL69" s="5"/>
      <c r="XEM69" s="5"/>
      <c r="XEN69" s="5"/>
      <c r="XEO69" s="5"/>
      <c r="XEP69" s="5"/>
      <c r="XEQ69" s="5"/>
      <c r="XER69" s="5"/>
      <c r="XES69" s="5"/>
      <c r="XET69" s="5"/>
      <c r="XEU69" s="5"/>
      <c r="XEV69" s="5"/>
      <c r="XEW69" s="5"/>
      <c r="XEX69" s="5"/>
      <c r="XEY69" s="5"/>
      <c r="XEZ69" s="5"/>
      <c r="XFA69" s="5"/>
      <c r="XFB69" s="5"/>
      <c r="XFC69" s="5"/>
      <c r="XFD69" s="5"/>
    </row>
    <row r="70" customFormat="false" ht="13.05" hidden="false" customHeight="true" outlineLevel="0" collapsed="false">
      <c r="A70" s="90" t="s">
        <v>31</v>
      </c>
      <c r="B70" s="74" t="s">
        <v>5</v>
      </c>
      <c r="C70" s="80" t="n">
        <f aca="false">'2.Encargos Sociais'!$C$37*100</f>
        <v>0</v>
      </c>
      <c r="D70" s="71" t="n">
        <f aca="false">E69</f>
        <v>0</v>
      </c>
      <c r="E70" s="69" t="n">
        <f aca="false">D70*C70/100</f>
        <v>0</v>
      </c>
      <c r="F70" s="70"/>
      <c r="XED70" s="5"/>
      <c r="XEE70" s="5"/>
      <c r="XEF70" s="5"/>
      <c r="XEG70" s="5"/>
      <c r="XEH70" s="5"/>
      <c r="XEI70" s="5"/>
      <c r="XEJ70" s="5"/>
      <c r="XEK70" s="5"/>
      <c r="XEL70" s="5"/>
      <c r="XEM70" s="5"/>
      <c r="XEN70" s="5"/>
      <c r="XEO70" s="5"/>
      <c r="XEP70" s="5"/>
      <c r="XEQ70" s="5"/>
      <c r="XER70" s="5"/>
      <c r="XES70" s="5"/>
      <c r="XET70" s="5"/>
      <c r="XEU70" s="5"/>
      <c r="XEV70" s="5"/>
      <c r="XEW70" s="5"/>
      <c r="XEX70" s="5"/>
      <c r="XEY70" s="5"/>
      <c r="XEZ70" s="5"/>
      <c r="XFA70" s="5"/>
      <c r="XFB70" s="5"/>
      <c r="XFC70" s="5"/>
      <c r="XFD70" s="5"/>
    </row>
    <row r="71" customFormat="false" ht="13.05" hidden="false" customHeight="true" outlineLevel="0" collapsed="false">
      <c r="A71" s="92" t="s">
        <v>37</v>
      </c>
      <c r="B71" s="81"/>
      <c r="C71" s="81"/>
      <c r="D71" s="82"/>
      <c r="E71" s="79" t="n">
        <f aca="false">E69+E70</f>
        <v>0</v>
      </c>
      <c r="F71" s="70"/>
      <c r="XED71" s="5"/>
      <c r="XEE71" s="5"/>
      <c r="XEF71" s="5"/>
      <c r="XEG71" s="5"/>
      <c r="XEH71" s="5"/>
      <c r="XEI71" s="5"/>
      <c r="XEJ71" s="5"/>
      <c r="XEK71" s="5"/>
      <c r="XEL71" s="5"/>
      <c r="XEM71" s="5"/>
      <c r="XEN71" s="5"/>
      <c r="XEO71" s="5"/>
      <c r="XEP71" s="5"/>
      <c r="XEQ71" s="5"/>
      <c r="XER71" s="5"/>
      <c r="XES71" s="5"/>
      <c r="XET71" s="5"/>
      <c r="XEU71" s="5"/>
      <c r="XEV71" s="5"/>
      <c r="XEW71" s="5"/>
      <c r="XEX71" s="5"/>
      <c r="XEY71" s="5"/>
      <c r="XEZ71" s="5"/>
      <c r="XFA71" s="5"/>
      <c r="XFB71" s="5"/>
      <c r="XFC71" s="5"/>
      <c r="XFD71" s="5"/>
    </row>
    <row r="72" customFormat="false" ht="13.05" hidden="false" customHeight="true" outlineLevel="0" collapsed="false">
      <c r="A72" s="90" t="s">
        <v>33</v>
      </c>
      <c r="B72" s="74" t="s">
        <v>34</v>
      </c>
      <c r="C72" s="83" t="n">
        <f aca="false">E34</f>
        <v>5</v>
      </c>
      <c r="D72" s="71" t="n">
        <f aca="false">E71</f>
        <v>0</v>
      </c>
      <c r="E72" s="69" t="n">
        <f aca="false">C72*D72</f>
        <v>0</v>
      </c>
      <c r="F72" s="70"/>
      <c r="XED72" s="5"/>
      <c r="XEE72" s="5"/>
      <c r="XEF72" s="5"/>
      <c r="XEG72" s="5"/>
      <c r="XEH72" s="5"/>
      <c r="XEI72" s="5"/>
      <c r="XEJ72" s="5"/>
      <c r="XEK72" s="5"/>
      <c r="XEL72" s="5"/>
      <c r="XEM72" s="5"/>
      <c r="XEN72" s="5"/>
      <c r="XEO72" s="5"/>
      <c r="XEP72" s="5"/>
      <c r="XEQ72" s="5"/>
      <c r="XER72" s="5"/>
      <c r="XES72" s="5"/>
      <c r="XET72" s="5"/>
      <c r="XEU72" s="5"/>
      <c r="XEV72" s="5"/>
      <c r="XEW72" s="5"/>
      <c r="XEX72" s="5"/>
      <c r="XEY72" s="5"/>
      <c r="XEZ72" s="5"/>
      <c r="XFA72" s="5"/>
      <c r="XFB72" s="5"/>
      <c r="XFC72" s="5"/>
      <c r="XFD72" s="5"/>
    </row>
    <row r="73" customFormat="false" ht="13.05" hidden="false" customHeight="true" outlineLevel="0" collapsed="false">
      <c r="D73" s="2" t="s">
        <v>35</v>
      </c>
      <c r="E73" s="84" t="n">
        <v>1</v>
      </c>
      <c r="F73" s="85" t="n">
        <f aca="false">ROUND(E72*E73,2)</f>
        <v>0</v>
      </c>
    </row>
    <row r="74" customFormat="false" ht="13.05" hidden="false" customHeight="true" outlineLevel="0" collapsed="false">
      <c r="F74" s="93"/>
    </row>
    <row r="75" customFormat="false" ht="13.05" hidden="false" customHeight="true" outlineLevel="0" collapsed="false">
      <c r="A75" s="1" t="s">
        <v>38</v>
      </c>
      <c r="F75" s="70"/>
    </row>
    <row r="76" customFormat="false" ht="13.05" hidden="false" customHeight="true" outlineLevel="0" collapsed="false">
      <c r="A76" s="59" t="s">
        <v>13</v>
      </c>
      <c r="B76" s="59" t="s">
        <v>14</v>
      </c>
      <c r="C76" s="59" t="s">
        <v>9</v>
      </c>
      <c r="D76" s="87" t="s">
        <v>15</v>
      </c>
      <c r="E76" s="88" t="s">
        <v>16</v>
      </c>
      <c r="F76" s="88" t="s">
        <v>17</v>
      </c>
    </row>
    <row r="77" s="99" customFormat="true" ht="13.05" hidden="false" customHeight="true" outlineLevel="0" collapsed="false">
      <c r="A77" s="94" t="s">
        <v>18</v>
      </c>
      <c r="B77" s="95" t="s">
        <v>19</v>
      </c>
      <c r="C77" s="95" t="n">
        <v>1</v>
      </c>
      <c r="D77" s="96"/>
      <c r="E77" s="97" t="n">
        <f aca="false">C77*D77</f>
        <v>0</v>
      </c>
      <c r="F77" s="98"/>
      <c r="G77" s="4"/>
      <c r="H77" s="4"/>
      <c r="I77" s="4"/>
      <c r="J77" s="4"/>
      <c r="K77" s="4"/>
      <c r="L77" s="4"/>
      <c r="M77" s="4"/>
      <c r="XEB77" s="5"/>
      <c r="XEC77" s="5"/>
      <c r="XED77" s="1"/>
      <c r="XEE77" s="1"/>
      <c r="XEF77" s="1"/>
      <c r="XEG77" s="1"/>
      <c r="XEH77" s="1"/>
      <c r="XEI77" s="1"/>
      <c r="XEJ77" s="1"/>
      <c r="XEK77" s="1"/>
      <c r="XEL77" s="1"/>
      <c r="XEM77" s="1"/>
      <c r="XEN77" s="1"/>
      <c r="XEO77" s="1"/>
      <c r="XEP77" s="1"/>
      <c r="XEQ77" s="1"/>
      <c r="XER77" s="1"/>
      <c r="XES77" s="1"/>
      <c r="XET77" s="1"/>
      <c r="XEU77" s="1"/>
      <c r="XEV77" s="1"/>
      <c r="XEW77" s="1"/>
      <c r="XEX77" s="1"/>
      <c r="XEY77" s="1"/>
      <c r="XEZ77" s="1"/>
      <c r="XFA77" s="1"/>
      <c r="XFB77" s="1"/>
      <c r="XFC77" s="1"/>
      <c r="XFD77" s="1"/>
    </row>
    <row r="78" customFormat="false" ht="13.05" hidden="false" customHeight="true" outlineLevel="0" collapsed="false">
      <c r="A78" s="90" t="s">
        <v>23</v>
      </c>
      <c r="B78" s="74" t="s">
        <v>24</v>
      </c>
      <c r="C78" s="72" t="n">
        <v>8.66</v>
      </c>
      <c r="D78" s="71" t="n">
        <f aca="false">D77/220*2</f>
        <v>0</v>
      </c>
      <c r="E78" s="69" t="n">
        <f aca="false">C78*D78</f>
        <v>0</v>
      </c>
      <c r="F78" s="70"/>
    </row>
    <row r="79" customFormat="false" ht="13.05" hidden="false" customHeight="true" outlineLevel="0" collapsed="false">
      <c r="A79" s="90" t="s">
        <v>25</v>
      </c>
      <c r="B79" s="74" t="s">
        <v>24</v>
      </c>
      <c r="C79" s="72" t="n">
        <v>16</v>
      </c>
      <c r="D79" s="71" t="n">
        <f aca="false">D77/220*1.5</f>
        <v>0</v>
      </c>
      <c r="E79" s="69" t="n">
        <f aca="false">C79*D79</f>
        <v>0</v>
      </c>
      <c r="F79" s="70"/>
    </row>
    <row r="80" customFormat="false" ht="13.05" hidden="false" customHeight="true" outlineLevel="0" collapsed="false">
      <c r="A80" s="90" t="s">
        <v>26</v>
      </c>
      <c r="B80" s="74" t="s">
        <v>27</v>
      </c>
      <c r="C80" s="100"/>
      <c r="D80" s="71" t="n">
        <f aca="false">63/302*(SUM(E78:E79))</f>
        <v>0</v>
      </c>
      <c r="E80" s="69" t="n">
        <f aca="false">D80</f>
        <v>0</v>
      </c>
      <c r="F80" s="70"/>
    </row>
    <row r="81" customFormat="false" ht="13.05" hidden="false" customHeight="true" outlineLevel="0" collapsed="false">
      <c r="A81" s="90" t="s">
        <v>28</v>
      </c>
      <c r="B81" s="74" t="s">
        <v>5</v>
      </c>
      <c r="C81" s="74" t="n">
        <v>40</v>
      </c>
      <c r="D81" s="71"/>
      <c r="E81" s="69" t="n">
        <f aca="false">C81*D81/100</f>
        <v>0</v>
      </c>
      <c r="F81" s="70"/>
    </row>
    <row r="82" customFormat="false" ht="13.05" hidden="false" customHeight="true" outlineLevel="0" collapsed="false">
      <c r="A82" s="91" t="s">
        <v>29</v>
      </c>
      <c r="B82" s="74" t="s">
        <v>19</v>
      </c>
      <c r="C82" s="74" t="n">
        <v>1</v>
      </c>
      <c r="D82" s="71"/>
      <c r="E82" s="75" t="n">
        <f aca="false">C82*D82</f>
        <v>0</v>
      </c>
      <c r="F82" s="70"/>
    </row>
    <row r="83" customFormat="false" ht="13.05" hidden="false" customHeight="true" outlineLevel="0" collapsed="false">
      <c r="A83" s="92" t="s">
        <v>30</v>
      </c>
      <c r="B83" s="77"/>
      <c r="C83" s="77"/>
      <c r="D83" s="78"/>
      <c r="E83" s="79" t="n">
        <f aca="false">SUM(E77:E82)</f>
        <v>0</v>
      </c>
      <c r="F83" s="70"/>
    </row>
    <row r="84" customFormat="false" ht="13.05" hidden="false" customHeight="true" outlineLevel="0" collapsed="false">
      <c r="A84" s="90" t="s">
        <v>31</v>
      </c>
      <c r="B84" s="74" t="s">
        <v>5</v>
      </c>
      <c r="C84" s="80" t="n">
        <f aca="false">'2.Encargos Sociais'!$C$37*100</f>
        <v>0</v>
      </c>
      <c r="D84" s="71" t="n">
        <f aca="false">E83</f>
        <v>0</v>
      </c>
      <c r="E84" s="69" t="n">
        <f aca="false">D84*C84/100</f>
        <v>0</v>
      </c>
      <c r="F84" s="70"/>
    </row>
    <row r="85" customFormat="false" ht="13.05" hidden="false" customHeight="true" outlineLevel="0" collapsed="false">
      <c r="A85" s="92" t="s">
        <v>39</v>
      </c>
      <c r="B85" s="81"/>
      <c r="C85" s="81"/>
      <c r="D85" s="82"/>
      <c r="E85" s="79" t="n">
        <f aca="false">E83+E84</f>
        <v>0</v>
      </c>
      <c r="F85" s="70"/>
    </row>
    <row r="86" customFormat="false" ht="13.05" hidden="false" customHeight="true" outlineLevel="0" collapsed="false">
      <c r="A86" s="90" t="s">
        <v>33</v>
      </c>
      <c r="B86" s="74" t="s">
        <v>34</v>
      </c>
      <c r="C86" s="101" t="n">
        <f aca="false">E35</f>
        <v>7</v>
      </c>
      <c r="D86" s="71" t="n">
        <f aca="false">E85</f>
        <v>0</v>
      </c>
      <c r="E86" s="69" t="n">
        <f aca="false">C86*D86</f>
        <v>0</v>
      </c>
      <c r="F86" s="70"/>
    </row>
    <row r="87" customFormat="false" ht="13.05" hidden="false" customHeight="true" outlineLevel="0" collapsed="false">
      <c r="D87" s="2" t="s">
        <v>35</v>
      </c>
      <c r="E87" s="84" t="n">
        <v>1</v>
      </c>
      <c r="F87" s="85" t="n">
        <f aca="false">ROUND(E86*E87,2)</f>
        <v>0</v>
      </c>
    </row>
    <row r="88" customFormat="false" ht="13.05" hidden="false" customHeight="true" outlineLevel="0" collapsed="false">
      <c r="F88" s="93"/>
    </row>
    <row r="89" customFormat="false" ht="13.05" hidden="false" customHeight="true" outlineLevel="0" collapsed="false">
      <c r="A89" s="1" t="s">
        <v>40</v>
      </c>
      <c r="F89" s="70"/>
    </row>
    <row r="90" customFormat="false" ht="13.05" hidden="false" customHeight="true" outlineLevel="0" collapsed="false">
      <c r="A90" s="59" t="s">
        <v>13</v>
      </c>
      <c r="B90" s="60" t="s">
        <v>14</v>
      </c>
      <c r="C90" s="60" t="s">
        <v>9</v>
      </c>
      <c r="D90" s="61" t="s">
        <v>15</v>
      </c>
      <c r="E90" s="62" t="s">
        <v>16</v>
      </c>
      <c r="F90" s="102" t="s">
        <v>17</v>
      </c>
    </row>
    <row r="91" customFormat="false" ht="13.05" hidden="false" customHeight="true" outlineLevel="0" collapsed="false">
      <c r="A91" s="66" t="s">
        <v>18</v>
      </c>
      <c r="B91" s="67" t="s">
        <v>19</v>
      </c>
      <c r="C91" s="67" t="n">
        <v>1</v>
      </c>
      <c r="D91" s="68"/>
      <c r="E91" s="89" t="n">
        <f aca="false">C91*D91</f>
        <v>0</v>
      </c>
      <c r="F91" s="70"/>
    </row>
    <row r="92" customFormat="false" ht="13.05" hidden="false" customHeight="true" outlineLevel="0" collapsed="false">
      <c r="A92" s="90" t="s">
        <v>23</v>
      </c>
      <c r="B92" s="74" t="s">
        <v>24</v>
      </c>
      <c r="C92" s="72" t="n">
        <v>8.66</v>
      </c>
      <c r="D92" s="71" t="n">
        <f aca="false">D91/220*2</f>
        <v>0</v>
      </c>
      <c r="E92" s="69" t="n">
        <f aca="false">C92*D92</f>
        <v>0</v>
      </c>
      <c r="F92" s="70"/>
    </row>
    <row r="93" customFormat="false" ht="13.05" hidden="false" customHeight="true" outlineLevel="0" collapsed="false">
      <c r="A93" s="90" t="s">
        <v>25</v>
      </c>
      <c r="B93" s="74" t="s">
        <v>24</v>
      </c>
      <c r="C93" s="72" t="n">
        <v>16</v>
      </c>
      <c r="D93" s="71" t="n">
        <f aca="false">D91/220*1.5</f>
        <v>0</v>
      </c>
      <c r="E93" s="69" t="n">
        <f aca="false">C93*D93</f>
        <v>0</v>
      </c>
      <c r="F93" s="70"/>
    </row>
    <row r="94" customFormat="false" ht="13.05" hidden="false" customHeight="true" outlineLevel="0" collapsed="false">
      <c r="A94" s="90" t="s">
        <v>26</v>
      </c>
      <c r="B94" s="74" t="s">
        <v>27</v>
      </c>
      <c r="D94" s="71" t="n">
        <f aca="false">63/302*(SUM(E92:E93))</f>
        <v>0</v>
      </c>
      <c r="E94" s="69" t="n">
        <f aca="false">D94</f>
        <v>0</v>
      </c>
      <c r="F94" s="70"/>
    </row>
    <row r="95" customFormat="false" ht="13.05" hidden="false" customHeight="true" outlineLevel="0" collapsed="false">
      <c r="A95" s="90" t="s">
        <v>28</v>
      </c>
      <c r="B95" s="74" t="s">
        <v>5</v>
      </c>
      <c r="C95" s="74"/>
      <c r="D95" s="71"/>
      <c r="E95" s="69" t="n">
        <f aca="false">C95*D95/100</f>
        <v>0</v>
      </c>
      <c r="F95" s="70"/>
    </row>
    <row r="96" customFormat="false" ht="13.05" hidden="false" customHeight="true" outlineLevel="0" collapsed="false">
      <c r="A96" s="91" t="s">
        <v>29</v>
      </c>
      <c r="B96" s="74" t="s">
        <v>19</v>
      </c>
      <c r="C96" s="74" t="n">
        <v>1</v>
      </c>
      <c r="D96" s="71"/>
      <c r="E96" s="69" t="n">
        <f aca="false">C96*D96</f>
        <v>0</v>
      </c>
      <c r="F96" s="70"/>
    </row>
    <row r="97" customFormat="false" ht="13.05" hidden="false" customHeight="true" outlineLevel="0" collapsed="false">
      <c r="A97" s="92" t="s">
        <v>30</v>
      </c>
      <c r="B97" s="77"/>
      <c r="C97" s="77"/>
      <c r="D97" s="78"/>
      <c r="E97" s="103" t="n">
        <f aca="false">SUM(E91:E96)</f>
        <v>0</v>
      </c>
      <c r="F97" s="70"/>
    </row>
    <row r="98" customFormat="false" ht="13.05" hidden="false" customHeight="true" outlineLevel="0" collapsed="false">
      <c r="A98" s="90" t="s">
        <v>31</v>
      </c>
      <c r="B98" s="74" t="s">
        <v>5</v>
      </c>
      <c r="C98" s="80" t="n">
        <f aca="false">'2.Encargos Sociais'!$C$37*100</f>
        <v>0</v>
      </c>
      <c r="D98" s="71" t="n">
        <f aca="false">E97</f>
        <v>0</v>
      </c>
      <c r="E98" s="69" t="n">
        <f aca="false">D98*C98/100</f>
        <v>0</v>
      </c>
      <c r="F98" s="70"/>
    </row>
    <row r="99" customFormat="false" ht="13.05" hidden="false" customHeight="true" outlineLevel="0" collapsed="false">
      <c r="A99" s="92" t="s">
        <v>41</v>
      </c>
      <c r="B99" s="81"/>
      <c r="C99" s="81"/>
      <c r="D99" s="82"/>
      <c r="E99" s="79" t="n">
        <f aca="false">E97+E98</f>
        <v>0</v>
      </c>
      <c r="F99" s="70"/>
    </row>
    <row r="100" customFormat="false" ht="13.05" hidden="false" customHeight="true" outlineLevel="0" collapsed="false">
      <c r="A100" s="90" t="s">
        <v>33</v>
      </c>
      <c r="B100" s="74" t="s">
        <v>34</v>
      </c>
      <c r="C100" s="101" t="n">
        <f aca="false">E36</f>
        <v>4</v>
      </c>
      <c r="D100" s="71" t="n">
        <f aca="false">E99</f>
        <v>0</v>
      </c>
      <c r="E100" s="69" t="n">
        <f aca="false">C100*D100</f>
        <v>0</v>
      </c>
      <c r="F100" s="70"/>
    </row>
    <row r="101" customFormat="false" ht="13.05" hidden="false" customHeight="true" outlineLevel="0" collapsed="false">
      <c r="D101" s="2" t="s">
        <v>35</v>
      </c>
      <c r="E101" s="84" t="n">
        <v>1</v>
      </c>
      <c r="F101" s="104" t="n">
        <f aca="false">ROUND(E100*E101,2)</f>
        <v>0</v>
      </c>
    </row>
    <row r="102" customFormat="false" ht="13.05" hidden="false" customHeight="true" outlineLevel="0" collapsed="false">
      <c r="F102" s="93"/>
    </row>
    <row r="103" customFormat="false" ht="13.05" hidden="false" customHeight="true" outlineLevel="0" collapsed="false">
      <c r="A103" s="1" t="s">
        <v>42</v>
      </c>
      <c r="F103" s="70"/>
    </row>
    <row r="104" customFormat="false" ht="13.05" hidden="false" customHeight="true" outlineLevel="0" collapsed="false">
      <c r="A104" s="59" t="s">
        <v>13</v>
      </c>
      <c r="B104" s="60" t="s">
        <v>14</v>
      </c>
      <c r="C104" s="60" t="s">
        <v>9</v>
      </c>
      <c r="D104" s="61" t="s">
        <v>15</v>
      </c>
      <c r="E104" s="62" t="s">
        <v>16</v>
      </c>
      <c r="F104" s="102" t="s">
        <v>17</v>
      </c>
    </row>
    <row r="105" customFormat="false" ht="13.05" hidden="false" customHeight="true" outlineLevel="0" collapsed="false">
      <c r="A105" s="66" t="s">
        <v>18</v>
      </c>
      <c r="B105" s="67" t="s">
        <v>19</v>
      </c>
      <c r="C105" s="67" t="n">
        <v>1</v>
      </c>
      <c r="D105" s="68"/>
      <c r="E105" s="89" t="n">
        <f aca="false">C105*D105</f>
        <v>0</v>
      </c>
      <c r="F105" s="70"/>
    </row>
    <row r="106" customFormat="false" ht="13.05" hidden="false" customHeight="true" outlineLevel="0" collapsed="false">
      <c r="A106" s="66" t="s">
        <v>20</v>
      </c>
      <c r="B106" s="67" t="s">
        <v>21</v>
      </c>
      <c r="C106" s="67" t="n">
        <v>16.76</v>
      </c>
      <c r="D106" s="71"/>
      <c r="E106" s="69"/>
      <c r="F106" s="70"/>
    </row>
    <row r="107" customFormat="false" ht="13.05" hidden="false" customHeight="true" outlineLevel="0" collapsed="false">
      <c r="A107" s="66"/>
      <c r="B107" s="67" t="s">
        <v>22</v>
      </c>
      <c r="C107" s="105" t="n">
        <f aca="false">C106*8/7</f>
        <v>19.1542857142857</v>
      </c>
      <c r="D107" s="71" t="n">
        <f aca="false">D105/220*0.2</f>
        <v>0</v>
      </c>
      <c r="E107" s="69" t="n">
        <f aca="false">C107*D107</f>
        <v>0</v>
      </c>
      <c r="F107" s="70"/>
    </row>
    <row r="108" customFormat="false" ht="13.05" hidden="false" customHeight="true" outlineLevel="0" collapsed="false">
      <c r="A108" s="90" t="s">
        <v>23</v>
      </c>
      <c r="B108" s="74" t="s">
        <v>24</v>
      </c>
      <c r="C108" s="72" t="n">
        <v>8.66</v>
      </c>
      <c r="D108" s="71" t="n">
        <f aca="false">D105/220*2</f>
        <v>0</v>
      </c>
      <c r="E108" s="69" t="n">
        <f aca="false">C108*D108</f>
        <v>0</v>
      </c>
      <c r="F108" s="70"/>
    </row>
    <row r="109" customFormat="false" ht="13.05" hidden="false" customHeight="true" outlineLevel="0" collapsed="false">
      <c r="A109" s="90" t="s">
        <v>25</v>
      </c>
      <c r="B109" s="74" t="s">
        <v>24</v>
      </c>
      <c r="C109" s="72" t="n">
        <v>16</v>
      </c>
      <c r="D109" s="71" t="n">
        <f aca="false">D105/220*1.5</f>
        <v>0</v>
      </c>
      <c r="E109" s="69" t="n">
        <f aca="false">C109*D109</f>
        <v>0</v>
      </c>
      <c r="F109" s="70"/>
    </row>
    <row r="110" customFormat="false" ht="13.05" hidden="false" customHeight="true" outlineLevel="0" collapsed="false">
      <c r="A110" s="90" t="s">
        <v>26</v>
      </c>
      <c r="B110" s="74" t="s">
        <v>27</v>
      </c>
      <c r="D110" s="71" t="n">
        <f aca="false">63/302*(SUM(E108:E109))</f>
        <v>0</v>
      </c>
      <c r="E110" s="69" t="n">
        <f aca="false">D110</f>
        <v>0</v>
      </c>
      <c r="F110" s="70"/>
    </row>
    <row r="111" customFormat="false" ht="13.05" hidden="false" customHeight="true" outlineLevel="0" collapsed="false">
      <c r="A111" s="90" t="s">
        <v>43</v>
      </c>
      <c r="B111" s="74" t="s">
        <v>5</v>
      </c>
      <c r="C111" s="74"/>
      <c r="D111" s="71"/>
      <c r="E111" s="69" t="n">
        <f aca="false">C111*D111/100</f>
        <v>0</v>
      </c>
      <c r="F111" s="70"/>
    </row>
    <row r="112" customFormat="false" ht="13.05" hidden="false" customHeight="true" outlineLevel="0" collapsed="false">
      <c r="A112" s="91" t="s">
        <v>29</v>
      </c>
      <c r="B112" s="74" t="s">
        <v>19</v>
      </c>
      <c r="C112" s="74" t="n">
        <v>1</v>
      </c>
      <c r="D112" s="71"/>
      <c r="E112" s="75" t="n">
        <f aca="false">C112*D112</f>
        <v>0</v>
      </c>
      <c r="F112" s="70"/>
    </row>
    <row r="113" customFormat="false" ht="13.05" hidden="false" customHeight="true" outlineLevel="0" collapsed="false">
      <c r="A113" s="92" t="s">
        <v>30</v>
      </c>
      <c r="B113" s="77"/>
      <c r="C113" s="77"/>
      <c r="D113" s="78"/>
      <c r="E113" s="79" t="n">
        <f aca="false">SUM(E105:E110)</f>
        <v>0</v>
      </c>
      <c r="F113" s="70"/>
    </row>
    <row r="114" customFormat="false" ht="13.05" hidden="false" customHeight="true" outlineLevel="0" collapsed="false">
      <c r="A114" s="90" t="s">
        <v>31</v>
      </c>
      <c r="B114" s="74" t="s">
        <v>5</v>
      </c>
      <c r="C114" s="80" t="n">
        <f aca="false">'2.Encargos Sociais'!$C$37*100</f>
        <v>0</v>
      </c>
      <c r="D114" s="71" t="n">
        <f aca="false">E113</f>
        <v>0</v>
      </c>
      <c r="E114" s="69" t="n">
        <f aca="false">D114*C114/100</f>
        <v>0</v>
      </c>
      <c r="F114" s="70"/>
    </row>
    <row r="115" customFormat="false" ht="13.05" hidden="false" customHeight="true" outlineLevel="0" collapsed="false">
      <c r="A115" s="92" t="s">
        <v>44</v>
      </c>
      <c r="B115" s="81"/>
      <c r="C115" s="81"/>
      <c r="D115" s="82"/>
      <c r="E115" s="79" t="n">
        <f aca="false">E113+E114</f>
        <v>0</v>
      </c>
      <c r="F115" s="70"/>
    </row>
    <row r="116" customFormat="false" ht="13.05" hidden="false" customHeight="true" outlineLevel="0" collapsed="false">
      <c r="A116" s="90" t="s">
        <v>33</v>
      </c>
      <c r="B116" s="74" t="s">
        <v>34</v>
      </c>
      <c r="C116" s="101" t="n">
        <f aca="false">E37</f>
        <v>9</v>
      </c>
      <c r="D116" s="71" t="n">
        <f aca="false">E115</f>
        <v>0</v>
      </c>
      <c r="E116" s="69" t="n">
        <f aca="false">D116*C116</f>
        <v>0</v>
      </c>
      <c r="F116" s="70"/>
    </row>
    <row r="117" customFormat="false" ht="13.05" hidden="false" customHeight="true" outlineLevel="0" collapsed="false">
      <c r="D117" s="2" t="s">
        <v>35</v>
      </c>
      <c r="E117" s="84" t="n">
        <v>1</v>
      </c>
      <c r="F117" s="104" t="n">
        <f aca="false">ROUND(E116*E117,2)</f>
        <v>0</v>
      </c>
    </row>
    <row r="118" customFormat="false" ht="13.05" hidden="false" customHeight="true" outlineLevel="0" collapsed="false">
      <c r="F118" s="86"/>
    </row>
    <row r="119" customFormat="false" ht="13.05" hidden="false" customHeight="true" outlineLevel="0" collapsed="false">
      <c r="A119" s="1" t="s">
        <v>45</v>
      </c>
      <c r="F119" s="70"/>
    </row>
    <row r="120" customFormat="false" ht="13.05" hidden="false" customHeight="true" outlineLevel="0" collapsed="false">
      <c r="A120" s="59" t="s">
        <v>13</v>
      </c>
      <c r="B120" s="60" t="s">
        <v>14</v>
      </c>
      <c r="C120" s="60" t="s">
        <v>9</v>
      </c>
      <c r="D120" s="61" t="s">
        <v>15</v>
      </c>
      <c r="E120" s="62" t="s">
        <v>16</v>
      </c>
      <c r="F120" s="102" t="s">
        <v>17</v>
      </c>
    </row>
    <row r="121" customFormat="false" ht="13.05" hidden="false" customHeight="true" outlineLevel="0" collapsed="false">
      <c r="A121" s="66" t="s">
        <v>18</v>
      </c>
      <c r="B121" s="67" t="s">
        <v>19</v>
      </c>
      <c r="C121" s="67" t="n">
        <v>1</v>
      </c>
      <c r="D121" s="68"/>
      <c r="E121" s="89" t="n">
        <f aca="false">C121*D121</f>
        <v>0</v>
      </c>
      <c r="F121" s="70"/>
    </row>
    <row r="122" customFormat="false" ht="13.05" hidden="false" customHeight="true" outlineLevel="0" collapsed="false">
      <c r="A122" s="90" t="s">
        <v>23</v>
      </c>
      <c r="B122" s="74" t="s">
        <v>24</v>
      </c>
      <c r="C122" s="72" t="n">
        <v>8.66</v>
      </c>
      <c r="D122" s="71" t="n">
        <f aca="false">D121/220*2</f>
        <v>0</v>
      </c>
      <c r="E122" s="69" t="n">
        <f aca="false">C122*D122</f>
        <v>0</v>
      </c>
      <c r="F122" s="70"/>
    </row>
    <row r="123" customFormat="false" ht="13.05" hidden="false" customHeight="true" outlineLevel="0" collapsed="false">
      <c r="A123" s="90" t="s">
        <v>25</v>
      </c>
      <c r="B123" s="74" t="s">
        <v>24</v>
      </c>
      <c r="C123" s="72" t="n">
        <v>16</v>
      </c>
      <c r="D123" s="71" t="n">
        <f aca="false">D121/220*1.5</f>
        <v>0</v>
      </c>
      <c r="E123" s="69" t="n">
        <f aca="false">C123*D123</f>
        <v>0</v>
      </c>
      <c r="F123" s="70"/>
    </row>
    <row r="124" customFormat="false" ht="13.05" hidden="false" customHeight="true" outlineLevel="0" collapsed="false">
      <c r="A124" s="90" t="s">
        <v>26</v>
      </c>
      <c r="B124" s="74" t="s">
        <v>27</v>
      </c>
      <c r="D124" s="71" t="n">
        <f aca="false">63/302*(SUM(E122:E123))</f>
        <v>0</v>
      </c>
      <c r="E124" s="69" t="n">
        <f aca="false">D124</f>
        <v>0</v>
      </c>
      <c r="F124" s="70"/>
    </row>
    <row r="125" customFormat="false" ht="13.05" hidden="false" customHeight="true" outlineLevel="0" collapsed="false">
      <c r="A125" s="90" t="s">
        <v>43</v>
      </c>
      <c r="B125" s="74" t="s">
        <v>5</v>
      </c>
      <c r="C125" s="74" t="n">
        <v>20</v>
      </c>
      <c r="D125" s="71" t="n">
        <f aca="false">E121</f>
        <v>0</v>
      </c>
      <c r="E125" s="69" t="n">
        <f aca="false">C125*D125/100</f>
        <v>0</v>
      </c>
      <c r="F125" s="70"/>
    </row>
    <row r="126" customFormat="false" ht="13.05" hidden="false" customHeight="true" outlineLevel="0" collapsed="false">
      <c r="A126" s="91" t="s">
        <v>29</v>
      </c>
      <c r="B126" s="74" t="s">
        <v>19</v>
      </c>
      <c r="C126" s="74" t="n">
        <v>1</v>
      </c>
      <c r="D126" s="71"/>
      <c r="E126" s="75" t="n">
        <f aca="false">C126*D126</f>
        <v>0</v>
      </c>
      <c r="F126" s="70"/>
    </row>
    <row r="127" customFormat="false" ht="13.05" hidden="false" customHeight="true" outlineLevel="0" collapsed="false">
      <c r="A127" s="92" t="s">
        <v>46</v>
      </c>
      <c r="B127" s="77"/>
      <c r="C127" s="77"/>
      <c r="D127" s="78"/>
      <c r="E127" s="79" t="n">
        <f aca="false">SUM(E121:E126)</f>
        <v>0</v>
      </c>
      <c r="F127" s="70"/>
    </row>
    <row r="128" customFormat="false" ht="13.05" hidden="false" customHeight="true" outlineLevel="0" collapsed="false">
      <c r="A128" s="90" t="s">
        <v>31</v>
      </c>
      <c r="B128" s="74" t="s">
        <v>5</v>
      </c>
      <c r="C128" s="80" t="n">
        <f aca="false">'2.Encargos Sociais'!$C$37*100</f>
        <v>0</v>
      </c>
      <c r="D128" s="71" t="n">
        <f aca="false">E127</f>
        <v>0</v>
      </c>
      <c r="E128" s="69" t="n">
        <f aca="false">D128*C128/100</f>
        <v>0</v>
      </c>
      <c r="F128" s="70"/>
    </row>
    <row r="129" customFormat="false" ht="13.05" hidden="false" customHeight="true" outlineLevel="0" collapsed="false">
      <c r="A129" s="92" t="s">
        <v>44</v>
      </c>
      <c r="B129" s="81"/>
      <c r="C129" s="81"/>
      <c r="D129" s="82"/>
      <c r="E129" s="79" t="n">
        <f aca="false">E127+E128</f>
        <v>0</v>
      </c>
      <c r="F129" s="70"/>
    </row>
    <row r="130" customFormat="false" ht="13.05" hidden="false" customHeight="true" outlineLevel="0" collapsed="false">
      <c r="A130" s="90" t="s">
        <v>33</v>
      </c>
      <c r="B130" s="74" t="s">
        <v>34</v>
      </c>
      <c r="C130" s="101" t="n">
        <f aca="false">E38</f>
        <v>4</v>
      </c>
      <c r="D130" s="71" t="n">
        <f aca="false">E129</f>
        <v>0</v>
      </c>
      <c r="E130" s="69" t="n">
        <f aca="false">D130*C130</f>
        <v>0</v>
      </c>
      <c r="F130" s="70"/>
    </row>
    <row r="131" customFormat="false" ht="13.05" hidden="false" customHeight="true" outlineLevel="0" collapsed="false">
      <c r="D131" s="2" t="s">
        <v>35</v>
      </c>
      <c r="E131" s="84" t="n">
        <v>1</v>
      </c>
      <c r="F131" s="104" t="n">
        <f aca="false">ROUND(E130*E131,2)</f>
        <v>0</v>
      </c>
    </row>
    <row r="132" customFormat="false" ht="13.05" hidden="false" customHeight="true" outlineLevel="0" collapsed="false">
      <c r="F132" s="93"/>
    </row>
    <row r="133" customFormat="false" ht="13.05" hidden="false" customHeight="true" outlineLevel="0" collapsed="false">
      <c r="A133" s="1" t="s">
        <v>47</v>
      </c>
      <c r="F133" s="70"/>
    </row>
    <row r="134" customFormat="false" ht="13.05" hidden="false" customHeight="true" outlineLevel="0" collapsed="false">
      <c r="A134" s="59" t="s">
        <v>13</v>
      </c>
      <c r="B134" s="60" t="s">
        <v>14</v>
      </c>
      <c r="C134" s="60" t="s">
        <v>9</v>
      </c>
      <c r="D134" s="61" t="s">
        <v>15</v>
      </c>
      <c r="E134" s="62" t="s">
        <v>16</v>
      </c>
      <c r="F134" s="102" t="s">
        <v>17</v>
      </c>
    </row>
    <row r="135" customFormat="false" ht="13.05" hidden="false" customHeight="true" outlineLevel="0" collapsed="false">
      <c r="A135" s="66" t="s">
        <v>18</v>
      </c>
      <c r="B135" s="67" t="s">
        <v>19</v>
      </c>
      <c r="C135" s="67" t="n">
        <v>1</v>
      </c>
      <c r="D135" s="68"/>
      <c r="E135" s="89" t="n">
        <f aca="false">C135*D135</f>
        <v>0</v>
      </c>
      <c r="F135" s="70"/>
    </row>
    <row r="136" customFormat="false" ht="13.05" hidden="false" customHeight="true" outlineLevel="0" collapsed="false">
      <c r="A136" s="90" t="s">
        <v>23</v>
      </c>
      <c r="B136" s="74" t="s">
        <v>24</v>
      </c>
      <c r="C136" s="72"/>
      <c r="D136" s="71" t="n">
        <f aca="false">D135/220*2</f>
        <v>0</v>
      </c>
      <c r="E136" s="69" t="n">
        <f aca="false">C136*D136</f>
        <v>0</v>
      </c>
      <c r="F136" s="70"/>
    </row>
    <row r="137" customFormat="false" ht="13.05" hidden="false" customHeight="true" outlineLevel="0" collapsed="false">
      <c r="A137" s="90" t="s">
        <v>25</v>
      </c>
      <c r="B137" s="74" t="s">
        <v>24</v>
      </c>
      <c r="C137" s="72"/>
      <c r="D137" s="71" t="n">
        <f aca="false">D135/220*1.5</f>
        <v>0</v>
      </c>
      <c r="E137" s="69" t="n">
        <f aca="false">C137*D137</f>
        <v>0</v>
      </c>
      <c r="F137" s="70"/>
    </row>
    <row r="138" customFormat="false" ht="13.05" hidden="false" customHeight="true" outlineLevel="0" collapsed="false">
      <c r="A138" s="90" t="s">
        <v>26</v>
      </c>
      <c r="B138" s="74" t="s">
        <v>27</v>
      </c>
      <c r="D138" s="71" t="n">
        <f aca="false">63/302*(SUM(E136:E137))</f>
        <v>0</v>
      </c>
      <c r="E138" s="69" t="n">
        <f aca="false">D138</f>
        <v>0</v>
      </c>
      <c r="F138" s="70"/>
    </row>
    <row r="139" customFormat="false" ht="13.05" hidden="false" customHeight="true" outlineLevel="0" collapsed="false">
      <c r="A139" s="90" t="s">
        <v>28</v>
      </c>
      <c r="B139" s="74" t="s">
        <v>5</v>
      </c>
      <c r="C139" s="74" t="n">
        <v>40</v>
      </c>
      <c r="D139" s="71" t="n">
        <f aca="false">SUM(E135)</f>
        <v>0</v>
      </c>
      <c r="E139" s="69" t="n">
        <f aca="false">C139*D139/100</f>
        <v>0</v>
      </c>
      <c r="F139" s="70"/>
    </row>
    <row r="140" customFormat="false" ht="13.05" hidden="false" customHeight="true" outlineLevel="0" collapsed="false">
      <c r="A140" s="91" t="s">
        <v>29</v>
      </c>
      <c r="B140" s="74" t="s">
        <v>19</v>
      </c>
      <c r="C140" s="74" t="n">
        <v>1</v>
      </c>
      <c r="D140" s="71"/>
      <c r="E140" s="75" t="n">
        <f aca="false">C140*D140</f>
        <v>0</v>
      </c>
      <c r="F140" s="70"/>
    </row>
    <row r="141" customFormat="false" ht="13.05" hidden="false" customHeight="true" outlineLevel="0" collapsed="false">
      <c r="A141" s="92" t="s">
        <v>30</v>
      </c>
      <c r="B141" s="77"/>
      <c r="C141" s="77"/>
      <c r="D141" s="78"/>
      <c r="E141" s="79" t="n">
        <f aca="false">SUM(E135:E140)</f>
        <v>0</v>
      </c>
      <c r="F141" s="70"/>
    </row>
    <row r="142" customFormat="false" ht="13.05" hidden="false" customHeight="true" outlineLevel="0" collapsed="false">
      <c r="A142" s="90" t="s">
        <v>31</v>
      </c>
      <c r="B142" s="74" t="s">
        <v>5</v>
      </c>
      <c r="C142" s="80" t="n">
        <f aca="false">'2.Encargos Sociais'!$C$37*100</f>
        <v>0</v>
      </c>
      <c r="D142" s="71" t="n">
        <f aca="false">E141</f>
        <v>0</v>
      </c>
      <c r="E142" s="69" t="n">
        <f aca="false">D142*C142/100</f>
        <v>0</v>
      </c>
      <c r="F142" s="70"/>
    </row>
    <row r="143" customFormat="false" ht="13.05" hidden="false" customHeight="true" outlineLevel="0" collapsed="false">
      <c r="A143" s="92" t="s">
        <v>48</v>
      </c>
      <c r="B143" s="81"/>
      <c r="C143" s="81"/>
      <c r="D143" s="82"/>
      <c r="E143" s="79" t="n">
        <f aca="false">E141+E142</f>
        <v>0</v>
      </c>
      <c r="F143" s="70"/>
    </row>
    <row r="144" customFormat="false" ht="13.05" hidden="false" customHeight="true" outlineLevel="0" collapsed="false">
      <c r="A144" s="90" t="s">
        <v>33</v>
      </c>
      <c r="B144" s="74" t="s">
        <v>34</v>
      </c>
      <c r="C144" s="83" t="n">
        <f aca="false">E39</f>
        <v>2</v>
      </c>
      <c r="D144" s="71" t="n">
        <f aca="false">E143</f>
        <v>0</v>
      </c>
      <c r="E144" s="69" t="n">
        <f aca="false">C144*D144</f>
        <v>0</v>
      </c>
      <c r="F144" s="70"/>
    </row>
    <row r="145" customFormat="false" ht="13.05" hidden="false" customHeight="true" outlineLevel="0" collapsed="false">
      <c r="D145" s="2" t="s">
        <v>35</v>
      </c>
      <c r="E145" s="84" t="n">
        <v>1</v>
      </c>
      <c r="F145" s="104" t="n">
        <f aca="false">ROUND(E144*E145,2)</f>
        <v>0</v>
      </c>
    </row>
    <row r="146" customFormat="false" ht="13.05" hidden="false" customHeight="true" outlineLevel="0" collapsed="false">
      <c r="F146" s="70"/>
    </row>
    <row r="147" customFormat="false" ht="13.05" hidden="false" customHeight="true" outlineLevel="0" collapsed="false">
      <c r="A147" s="1" t="s">
        <v>49</v>
      </c>
      <c r="F147" s="70"/>
    </row>
    <row r="148" customFormat="false" ht="13.05" hidden="false" customHeight="true" outlineLevel="0" collapsed="false">
      <c r="A148" s="59" t="s">
        <v>13</v>
      </c>
      <c r="B148" s="60" t="s">
        <v>14</v>
      </c>
      <c r="C148" s="60" t="s">
        <v>9</v>
      </c>
      <c r="D148" s="61" t="s">
        <v>15</v>
      </c>
      <c r="E148" s="62" t="s">
        <v>16</v>
      </c>
      <c r="F148" s="102" t="s">
        <v>17</v>
      </c>
    </row>
    <row r="149" customFormat="false" ht="13.05" hidden="false" customHeight="true" outlineLevel="0" collapsed="false">
      <c r="A149" s="66" t="s">
        <v>18</v>
      </c>
      <c r="B149" s="67" t="s">
        <v>19</v>
      </c>
      <c r="C149" s="67" t="n">
        <v>1</v>
      </c>
      <c r="D149" s="68"/>
      <c r="E149" s="89" t="n">
        <f aca="false">C149*D149</f>
        <v>0</v>
      </c>
      <c r="F149" s="70"/>
    </row>
    <row r="150" customFormat="false" ht="13.05" hidden="false" customHeight="true" outlineLevel="0" collapsed="false">
      <c r="A150" s="90" t="s">
        <v>23</v>
      </c>
      <c r="B150" s="74" t="s">
        <v>24</v>
      </c>
      <c r="C150" s="72" t="n">
        <v>8.66</v>
      </c>
      <c r="D150" s="71" t="n">
        <f aca="false">D149/220*2</f>
        <v>0</v>
      </c>
      <c r="E150" s="69" t="n">
        <f aca="false">C150*D150</f>
        <v>0</v>
      </c>
      <c r="F150" s="70"/>
    </row>
    <row r="151" customFormat="false" ht="13.05" hidden="false" customHeight="true" outlineLevel="0" collapsed="false">
      <c r="A151" s="90" t="s">
        <v>25</v>
      </c>
      <c r="B151" s="74" t="s">
        <v>24</v>
      </c>
      <c r="C151" s="72" t="n">
        <v>16</v>
      </c>
      <c r="D151" s="71" t="n">
        <f aca="false">D149/220*1.5</f>
        <v>0</v>
      </c>
      <c r="E151" s="69" t="n">
        <f aca="false">C151*D151</f>
        <v>0</v>
      </c>
      <c r="F151" s="70"/>
    </row>
    <row r="152" customFormat="false" ht="13.05" hidden="false" customHeight="true" outlineLevel="0" collapsed="false">
      <c r="A152" s="90" t="s">
        <v>26</v>
      </c>
      <c r="B152" s="74" t="s">
        <v>27</v>
      </c>
      <c r="D152" s="71" t="n">
        <f aca="false">63/302*(SUM(E150:E151))</f>
        <v>0</v>
      </c>
      <c r="E152" s="69" t="n">
        <f aca="false">D152</f>
        <v>0</v>
      </c>
      <c r="F152" s="70"/>
    </row>
    <row r="153" customFormat="false" ht="13.05" hidden="false" customHeight="true" outlineLevel="0" collapsed="false">
      <c r="A153" s="90" t="s">
        <v>28</v>
      </c>
      <c r="B153" s="74" t="s">
        <v>5</v>
      </c>
      <c r="C153" s="74" t="n">
        <v>40</v>
      </c>
      <c r="D153" s="71" t="n">
        <f aca="false">E149</f>
        <v>0</v>
      </c>
      <c r="E153" s="69" t="n">
        <f aca="false">C153*D153/100</f>
        <v>0</v>
      </c>
      <c r="F153" s="70"/>
    </row>
    <row r="154" customFormat="false" ht="13.05" hidden="false" customHeight="true" outlineLevel="0" collapsed="false">
      <c r="A154" s="91" t="s">
        <v>29</v>
      </c>
      <c r="B154" s="74" t="s">
        <v>19</v>
      </c>
      <c r="C154" s="74" t="n">
        <v>1</v>
      </c>
      <c r="D154" s="71"/>
      <c r="E154" s="75" t="n">
        <f aca="false">C154*D154</f>
        <v>0</v>
      </c>
      <c r="F154" s="70"/>
    </row>
    <row r="155" customFormat="false" ht="13.05" hidden="false" customHeight="true" outlineLevel="0" collapsed="false">
      <c r="A155" s="92" t="s">
        <v>30</v>
      </c>
      <c r="B155" s="77"/>
      <c r="C155" s="77"/>
      <c r="D155" s="78"/>
      <c r="E155" s="79" t="n">
        <f aca="false">SUM(E149:E154)</f>
        <v>0</v>
      </c>
      <c r="F155" s="70"/>
    </row>
    <row r="156" customFormat="false" ht="13.05" hidden="false" customHeight="true" outlineLevel="0" collapsed="false">
      <c r="A156" s="90" t="s">
        <v>31</v>
      </c>
      <c r="B156" s="74" t="s">
        <v>5</v>
      </c>
      <c r="C156" s="80" t="n">
        <f aca="false">'2.Encargos Sociais'!$C$37*100</f>
        <v>0</v>
      </c>
      <c r="D156" s="71" t="n">
        <f aca="false">E155</f>
        <v>0</v>
      </c>
      <c r="E156" s="69" t="n">
        <f aca="false">D156*C156/100</f>
        <v>0</v>
      </c>
      <c r="F156" s="70"/>
    </row>
    <row r="157" customFormat="false" ht="13.05" hidden="false" customHeight="true" outlineLevel="0" collapsed="false">
      <c r="A157" s="92" t="s">
        <v>48</v>
      </c>
      <c r="B157" s="81"/>
      <c r="C157" s="81"/>
      <c r="D157" s="82"/>
      <c r="E157" s="79" t="n">
        <f aca="false">E155+E156</f>
        <v>0</v>
      </c>
      <c r="F157" s="70"/>
    </row>
    <row r="158" customFormat="false" ht="13.05" hidden="false" customHeight="true" outlineLevel="0" collapsed="false">
      <c r="A158" s="90" t="s">
        <v>33</v>
      </c>
      <c r="B158" s="74" t="s">
        <v>34</v>
      </c>
      <c r="C158" s="83" t="n">
        <f aca="false">E40</f>
        <v>11</v>
      </c>
      <c r="D158" s="71" t="n">
        <f aca="false">E157</f>
        <v>0</v>
      </c>
      <c r="E158" s="69" t="n">
        <f aca="false">C158*D158</f>
        <v>0</v>
      </c>
      <c r="F158" s="70"/>
    </row>
    <row r="159" customFormat="false" ht="13.05" hidden="false" customHeight="true" outlineLevel="0" collapsed="false">
      <c r="D159" s="2" t="s">
        <v>35</v>
      </c>
      <c r="E159" s="84" t="n">
        <v>1</v>
      </c>
      <c r="F159" s="104" t="n">
        <f aca="false">ROUND(E158*E159,2)</f>
        <v>0</v>
      </c>
    </row>
    <row r="160" customFormat="false" ht="13.05" hidden="false" customHeight="true" outlineLevel="0" collapsed="false">
      <c r="F160" s="70"/>
    </row>
    <row r="161" customFormat="false" ht="13.05" hidden="false" customHeight="true" outlineLevel="0" collapsed="false">
      <c r="A161" s="106" t="s">
        <v>50</v>
      </c>
      <c r="B161" s="107"/>
      <c r="C161" s="107"/>
      <c r="D161" s="108"/>
      <c r="E161" s="109"/>
      <c r="F161" s="110" t="n">
        <f aca="false">F159+F145+F131+F117+F101+F87+F73+F59</f>
        <v>0</v>
      </c>
    </row>
    <row r="162" customFormat="false" ht="13.05" hidden="false" customHeight="true" outlineLevel="0" collapsed="false">
      <c r="F162" s="70"/>
    </row>
    <row r="163" customFormat="false" ht="17.4" hidden="false" customHeight="true" outlineLevel="0" collapsed="false">
      <c r="A163" s="58" t="s">
        <v>51</v>
      </c>
      <c r="B163" s="58"/>
      <c r="C163" s="58"/>
      <c r="D163" s="58"/>
      <c r="E163" s="58"/>
      <c r="F163" s="58"/>
    </row>
    <row r="164" customFormat="false" ht="13.05" hidden="false" customHeight="true" outlineLevel="0" collapsed="false">
      <c r="A164" s="111"/>
      <c r="B164" s="112"/>
      <c r="C164" s="112"/>
      <c r="D164" s="113"/>
      <c r="E164" s="114"/>
      <c r="F164" s="114"/>
    </row>
    <row r="165" customFormat="false" ht="13.05" hidden="false" customHeight="true" outlineLevel="0" collapsed="false">
      <c r="A165" s="90" t="s">
        <v>52</v>
      </c>
      <c r="B165" s="115"/>
      <c r="D165" s="56"/>
      <c r="E165" s="116"/>
      <c r="F165" s="70"/>
    </row>
    <row r="166" customFormat="false" ht="13.05" hidden="false" customHeight="true" outlineLevel="0" collapsed="false">
      <c r="A166" s="59" t="s">
        <v>13</v>
      </c>
      <c r="B166" s="60" t="s">
        <v>14</v>
      </c>
      <c r="C166" s="60" t="s">
        <v>9</v>
      </c>
      <c r="D166" s="61" t="s">
        <v>15</v>
      </c>
      <c r="E166" s="62" t="s">
        <v>16</v>
      </c>
      <c r="F166" s="102" t="s">
        <v>17</v>
      </c>
    </row>
    <row r="167" customFormat="false" ht="15.5" hidden="false" customHeight="true" outlineLevel="0" collapsed="false">
      <c r="A167" s="90" t="s">
        <v>53</v>
      </c>
      <c r="B167" s="74" t="s">
        <v>27</v>
      </c>
      <c r="C167" s="117" t="n">
        <v>1</v>
      </c>
      <c r="D167" s="118"/>
      <c r="E167" s="69"/>
      <c r="F167" s="70"/>
    </row>
    <row r="168" customFormat="false" ht="15.5" hidden="false" customHeight="true" outlineLevel="0" collapsed="false">
      <c r="A168" s="90" t="s">
        <v>54</v>
      </c>
      <c r="B168" s="74" t="s">
        <v>55</v>
      </c>
      <c r="C168" s="119" t="n">
        <v>26</v>
      </c>
      <c r="D168" s="71"/>
      <c r="E168" s="69"/>
      <c r="F168" s="70"/>
    </row>
    <row r="169" customFormat="false" ht="21.5" hidden="false" customHeight="true" outlineLevel="0" collapsed="false">
      <c r="A169" s="120" t="str">
        <f aca="false">A33</f>
        <v>1.1.  TRABALHADOR DE SERVIÇO DE LIMPEZA E CONSERVAÇÃO DE ÁREAS PÚBLICAS - CBO  5142-25</v>
      </c>
      <c r="B169" s="74" t="s">
        <v>14</v>
      </c>
      <c r="C169" s="119"/>
      <c r="D169" s="121" t="n">
        <f aca="false">((C168*4*D167)-(D47*0.06))/104</f>
        <v>0</v>
      </c>
      <c r="E169" s="69" t="n">
        <f aca="false">IFERROR(C169*D169,"-")</f>
        <v>0</v>
      </c>
      <c r="F169" s="70"/>
    </row>
    <row r="170" customFormat="false" ht="15.5" hidden="false" customHeight="true" outlineLevel="0" collapsed="false">
      <c r="A170" s="120" t="str">
        <f aca="false">A34</f>
        <v>1.2.  RECEPCIONISTA - CBO  4221</v>
      </c>
      <c r="B170" s="74" t="s">
        <v>14</v>
      </c>
      <c r="C170" s="119"/>
      <c r="D170" s="121" t="n">
        <f aca="false">((C168*4*D167)-(D63*0.06))/104</f>
        <v>0</v>
      </c>
      <c r="E170" s="69" t="n">
        <f aca="false">IFERROR(C170*D170,"-")</f>
        <v>0</v>
      </c>
      <c r="F170" s="70"/>
    </row>
    <row r="171" customFormat="false" ht="21.5" hidden="false" customHeight="true" outlineLevel="0" collapsed="false">
      <c r="A171" s="120" t="str">
        <f aca="false">A35</f>
        <v>1.3. ENCARREGADO / TRABALHADOR DE SERVIÇO DE LIMPEZA E CONSERVAÇÃO DE ÁREAS PÚBLICAS - CBO  5142-25 </v>
      </c>
      <c r="B171" s="74" t="s">
        <v>14</v>
      </c>
      <c r="C171" s="119"/>
      <c r="D171" s="121" t="n">
        <f aca="false">((C168*4*D167)-(D77*0.06))/104</f>
        <v>0</v>
      </c>
      <c r="E171" s="69" t="n">
        <f aca="false">IFERROR(C171*D171,"-")</f>
        <v>0</v>
      </c>
      <c r="F171" s="70"/>
    </row>
    <row r="172" customFormat="false" ht="15.5" hidden="false" customHeight="true" outlineLevel="0" collapsed="false">
      <c r="A172" s="120" t="str">
        <f aca="false">A36</f>
        <v>1.4.  OPERADOR DE  MAQUINAS RODOVIÁRIA CBO 7151</v>
      </c>
      <c r="B172" s="74" t="s">
        <v>14</v>
      </c>
      <c r="C172" s="119"/>
      <c r="D172" s="121" t="n">
        <f aca="false">((C168*4*D167)-(D91*0.06))/104</f>
        <v>0</v>
      </c>
      <c r="E172" s="69" t="n">
        <f aca="false">IFERROR(C172*D172,"-")</f>
        <v>0</v>
      </c>
      <c r="F172" s="70"/>
    </row>
    <row r="173" customFormat="false" ht="15.5" hidden="false" customHeight="true" outlineLevel="0" collapsed="false">
      <c r="A173" s="120" t="str">
        <f aca="false">A37</f>
        <v>1.5.  MOTORISTA DE CAMINHÃO - CBO 7825‑10</v>
      </c>
      <c r="B173" s="74" t="s">
        <v>14</v>
      </c>
      <c r="C173" s="119"/>
      <c r="D173" s="121" t="n">
        <f aca="false">((C168*4*D167)-(D105*0.06))/104</f>
        <v>0</v>
      </c>
      <c r="E173" s="69" t="n">
        <f aca="false">IFERROR(C173*D173,"-")</f>
        <v>0</v>
      </c>
      <c r="F173" s="70"/>
    </row>
    <row r="174" customFormat="false" ht="15.5" hidden="false" customHeight="true" outlineLevel="0" collapsed="false">
      <c r="A174" s="120" t="str">
        <f aca="false">A38</f>
        <v>1.6.  MOTORISTA DE CAMINHÃO COLETA- CBO 7825‑10</v>
      </c>
      <c r="B174" s="74" t="s">
        <v>14</v>
      </c>
      <c r="C174" s="119"/>
      <c r="D174" s="121" t="n">
        <f aca="false">((C168*4*D167)-(D121*0.06))/104</f>
        <v>0</v>
      </c>
      <c r="E174" s="69" t="n">
        <f aca="false">IFERROR(C174*D174,"-")</f>
        <v>0</v>
      </c>
      <c r="F174" s="70"/>
    </row>
    <row r="175" customFormat="false" ht="15.5" hidden="false" customHeight="true" outlineLevel="0" collapsed="false">
      <c r="A175" s="120" t="str">
        <f aca="false">A39</f>
        <v>1.7.  AUXILIAR DE MECÂNICO- CBO‐9144</v>
      </c>
      <c r="B175" s="74" t="s">
        <v>14</v>
      </c>
      <c r="C175" s="119"/>
      <c r="D175" s="121" t="n">
        <f aca="false">((C168*4*D167)-(D135*0.06))/104</f>
        <v>0</v>
      </c>
      <c r="E175" s="69" t="n">
        <f aca="false">IFERROR(C175*D175,"-")</f>
        <v>0</v>
      </c>
      <c r="F175" s="70"/>
    </row>
    <row r="176" customFormat="false" ht="15.5" hidden="false" customHeight="true" outlineLevel="0" collapsed="false">
      <c r="A176" s="120" t="str">
        <f aca="false">A40</f>
        <v>1.8.  COLETOR DE RSU RECICLÁVEL - CBO 5142</v>
      </c>
      <c r="B176" s="74" t="s">
        <v>14</v>
      </c>
      <c r="C176" s="119"/>
      <c r="D176" s="121" t="n">
        <f aca="false">((C168*4*D167)-(D149*0.06))/104</f>
        <v>0</v>
      </c>
      <c r="E176" s="69" t="n">
        <f aca="false">IFERROR(C176*D176,"-")</f>
        <v>0</v>
      </c>
      <c r="F176" s="70"/>
    </row>
    <row r="177" customFormat="false" ht="13.05" hidden="false" customHeight="true" outlineLevel="0" collapsed="false">
      <c r="F177" s="122" t="n">
        <f aca="false">ROUND(SUM(E169:E176),2)</f>
        <v>0</v>
      </c>
    </row>
    <row r="178" customFormat="false" ht="13.05" hidden="false" customHeight="true" outlineLevel="0" collapsed="false">
      <c r="A178" s="1" t="s">
        <v>56</v>
      </c>
      <c r="F178" s="123"/>
    </row>
    <row r="179" customFormat="false" ht="13.05" hidden="false" customHeight="true" outlineLevel="0" collapsed="false">
      <c r="A179" s="59" t="s">
        <v>13</v>
      </c>
      <c r="B179" s="60" t="s">
        <v>14</v>
      </c>
      <c r="C179" s="60" t="s">
        <v>9</v>
      </c>
      <c r="D179" s="61" t="s">
        <v>57</v>
      </c>
      <c r="E179" s="62" t="s">
        <v>16</v>
      </c>
      <c r="F179" s="63" t="s">
        <v>17</v>
      </c>
    </row>
    <row r="180" customFormat="false" ht="17.4" hidden="false" customHeight="true" outlineLevel="0" collapsed="false">
      <c r="A180" s="120" t="str">
        <f aca="false">A169</f>
        <v>1.1.  TRABALHADOR DE SERVIÇO DE LIMPEZA E CONSERVAÇÃO DE ÁREAS PÚBLICAS - CBO  5142-25</v>
      </c>
      <c r="B180" s="74" t="s">
        <v>58</v>
      </c>
      <c r="C180" s="124" t="n">
        <f aca="false">E33</f>
        <v>273</v>
      </c>
      <c r="D180" s="125"/>
      <c r="E180" s="84" t="n">
        <f aca="false">(C180*D180*$C$168)-((C180*D180*$C$168)*0.19)</f>
        <v>0</v>
      </c>
      <c r="F180" s="123"/>
    </row>
    <row r="181" customFormat="false" ht="17.4" hidden="false" customHeight="true" outlineLevel="0" collapsed="false">
      <c r="A181" s="126" t="str">
        <f aca="false">A170</f>
        <v>1.2.  RECEPCIONISTA - CBO  4221</v>
      </c>
      <c r="B181" s="74" t="s">
        <v>58</v>
      </c>
      <c r="C181" s="124" t="n">
        <f aca="false">E34</f>
        <v>5</v>
      </c>
      <c r="D181" s="125"/>
      <c r="E181" s="84" t="n">
        <f aca="false">(C181*D181*$C$168)-((C181*D181*$C$168)*0.19)</f>
        <v>0</v>
      </c>
      <c r="F181" s="123"/>
    </row>
    <row r="182" customFormat="false" ht="17.4" hidden="false" customHeight="true" outlineLevel="0" collapsed="false">
      <c r="A182" s="120" t="str">
        <f aca="false">A171</f>
        <v>1.3. ENCARREGADO / TRABALHADOR DE SERVIÇO DE LIMPEZA E CONSERVAÇÃO DE ÁREAS PÚBLICAS - CBO  5142-25 </v>
      </c>
      <c r="B182" s="74" t="s">
        <v>58</v>
      </c>
      <c r="C182" s="124" t="n">
        <f aca="false">E35</f>
        <v>7</v>
      </c>
      <c r="D182" s="125"/>
      <c r="E182" s="84" t="n">
        <f aca="false">(C182*D182*$C$168)-((C182*D182*$C$168)*0.19)</f>
        <v>0</v>
      </c>
      <c r="F182" s="123"/>
    </row>
    <row r="183" customFormat="false" ht="17.4" hidden="false" customHeight="true" outlineLevel="0" collapsed="false">
      <c r="A183" s="126" t="str">
        <f aca="false">A172</f>
        <v>1.4.  OPERADOR DE  MAQUINAS RODOVIÁRIA CBO 7151</v>
      </c>
      <c r="B183" s="74" t="s">
        <v>58</v>
      </c>
      <c r="C183" s="124" t="n">
        <f aca="false">E36</f>
        <v>4</v>
      </c>
      <c r="D183" s="125"/>
      <c r="E183" s="84" t="n">
        <f aca="false">(C183*D183*$C$168)-((C183*D183*$C$168)*0.19)</f>
        <v>0</v>
      </c>
      <c r="F183" s="123"/>
    </row>
    <row r="184" customFormat="false" ht="17.4" hidden="false" customHeight="true" outlineLevel="0" collapsed="false">
      <c r="A184" s="126" t="str">
        <f aca="false">A173</f>
        <v>1.5.  MOTORISTA DE CAMINHÃO - CBO 7825‑10</v>
      </c>
      <c r="B184" s="74" t="s">
        <v>58</v>
      </c>
      <c r="C184" s="124" t="n">
        <f aca="false">E37</f>
        <v>9</v>
      </c>
      <c r="D184" s="125"/>
      <c r="E184" s="84" t="n">
        <f aca="false">(C184*D184*$C$168)-((C184*D184*$C$168)*0.19)</f>
        <v>0</v>
      </c>
      <c r="F184" s="123"/>
    </row>
    <row r="185" customFormat="false" ht="17.4" hidden="false" customHeight="true" outlineLevel="0" collapsed="false">
      <c r="A185" s="126" t="str">
        <f aca="false">A119</f>
        <v>1.6.  MOTORISTA DE CAMINHÃO COLETA- CBO 7825‑10</v>
      </c>
      <c r="B185" s="74" t="s">
        <v>58</v>
      </c>
      <c r="C185" s="124" t="n">
        <f aca="false">E38</f>
        <v>4</v>
      </c>
      <c r="D185" s="125"/>
      <c r="E185" s="84" t="n">
        <f aca="false">(C185*D185*$C$168)-((C185*D185*$C$168)*0.19)</f>
        <v>0</v>
      </c>
      <c r="F185" s="123"/>
    </row>
    <row r="186" customFormat="false" ht="17.4" hidden="false" customHeight="true" outlineLevel="0" collapsed="false">
      <c r="A186" s="126" t="str">
        <f aca="false">A175</f>
        <v>1.7.  AUXILIAR DE MECÂNICO- CBO‐9144</v>
      </c>
      <c r="B186" s="74" t="s">
        <v>58</v>
      </c>
      <c r="C186" s="124" t="n">
        <f aca="false">E39</f>
        <v>2</v>
      </c>
      <c r="D186" s="125"/>
      <c r="E186" s="84" t="n">
        <f aca="false">(C186*D186*$C$168)-((C186*D186*$C$168)*0.19)</f>
        <v>0</v>
      </c>
      <c r="F186" s="123"/>
    </row>
    <row r="187" customFormat="false" ht="17.4" hidden="false" customHeight="true" outlineLevel="0" collapsed="false">
      <c r="A187" s="126" t="str">
        <f aca="false">A147</f>
        <v>1.8.  COLETOR DE RSU RECICLÁVEL - CBO 5142</v>
      </c>
      <c r="B187" s="74" t="s">
        <v>58</v>
      </c>
      <c r="C187" s="124" t="n">
        <f aca="false">C158</f>
        <v>11</v>
      </c>
      <c r="D187" s="125"/>
      <c r="E187" s="84" t="n">
        <f aca="false">(C187*D187*$C$168)-((C187*D187*$C$168)*0.19)</f>
        <v>0</v>
      </c>
      <c r="F187" s="123"/>
    </row>
    <row r="188" customFormat="false" ht="13.05" hidden="false" customHeight="true" outlineLevel="0" collapsed="false">
      <c r="D188" s="2" t="s">
        <v>35</v>
      </c>
      <c r="E188" s="84" t="n">
        <v>1</v>
      </c>
      <c r="F188" s="122" t="n">
        <f aca="false">ROUND(SUM(E180:E187)*E188,2)</f>
        <v>0</v>
      </c>
    </row>
    <row r="189" customFormat="false" ht="13.05" hidden="false" customHeight="true" outlineLevel="0" collapsed="false">
      <c r="F189" s="70"/>
    </row>
    <row r="190" customFormat="false" ht="17.4" hidden="false" customHeight="true" outlineLevel="0" collapsed="false">
      <c r="A190" s="106" t="s">
        <v>59</v>
      </c>
      <c r="B190" s="107"/>
      <c r="C190" s="107"/>
      <c r="D190" s="108"/>
      <c r="E190" s="109"/>
      <c r="F190" s="110" t="n">
        <f aca="false">F188+F177</f>
        <v>0</v>
      </c>
    </row>
    <row r="191" customFormat="false" ht="13.05" hidden="false" customHeight="true" outlineLevel="0" collapsed="false">
      <c r="F191" s="70"/>
    </row>
    <row r="192" customFormat="false" ht="17.4" hidden="false" customHeight="true" outlineLevel="0" collapsed="false">
      <c r="A192" s="58" t="s">
        <v>60</v>
      </c>
      <c r="B192" s="58"/>
      <c r="C192" s="58"/>
      <c r="D192" s="58"/>
      <c r="E192" s="58"/>
      <c r="F192" s="58"/>
    </row>
    <row r="193" customFormat="false" ht="13.05" hidden="false" customHeight="true" outlineLevel="0" collapsed="false">
      <c r="F193" s="70"/>
    </row>
    <row r="194" customFormat="false" ht="13.05" hidden="false" customHeight="true" outlineLevel="0" collapsed="false">
      <c r="A194" s="1" t="s">
        <v>61</v>
      </c>
      <c r="F194" s="70"/>
    </row>
    <row r="195" customFormat="false" ht="21.75" hidden="false" customHeight="true" outlineLevel="0" collapsed="false">
      <c r="A195" s="59" t="s">
        <v>13</v>
      </c>
      <c r="B195" s="60" t="s">
        <v>14</v>
      </c>
      <c r="C195" s="127" t="s">
        <v>62</v>
      </c>
      <c r="D195" s="61" t="s">
        <v>15</v>
      </c>
      <c r="E195" s="62" t="s">
        <v>16</v>
      </c>
      <c r="F195" s="63" t="s">
        <v>17</v>
      </c>
    </row>
    <row r="196" customFormat="false" ht="13.05" hidden="false" customHeight="true" outlineLevel="0" collapsed="false">
      <c r="A196" s="66" t="s">
        <v>63</v>
      </c>
      <c r="B196" s="67" t="s">
        <v>58</v>
      </c>
      <c r="C196" s="128"/>
      <c r="D196" s="129"/>
      <c r="E196" s="89" t="n">
        <f aca="false">IFERROR(D196/C196,0)</f>
        <v>0</v>
      </c>
      <c r="F196" s="70"/>
    </row>
    <row r="197" customFormat="false" ht="13.05" hidden="false" customHeight="true" outlineLevel="0" collapsed="false">
      <c r="A197" s="90" t="s">
        <v>64</v>
      </c>
      <c r="B197" s="74" t="s">
        <v>58</v>
      </c>
      <c r="C197" s="128"/>
      <c r="D197" s="129"/>
      <c r="E197" s="89" t="n">
        <f aca="false">IFERROR(D197/C197,0)</f>
        <v>0</v>
      </c>
      <c r="F197" s="70"/>
    </row>
    <row r="198" customFormat="false" ht="13.05" hidden="false" customHeight="true" outlineLevel="0" collapsed="false">
      <c r="A198" s="90" t="s">
        <v>65</v>
      </c>
      <c r="B198" s="74" t="s">
        <v>58</v>
      </c>
      <c r="C198" s="128"/>
      <c r="D198" s="129"/>
      <c r="E198" s="89" t="n">
        <f aca="false">IFERROR(D198/C198,0)</f>
        <v>0</v>
      </c>
      <c r="F198" s="70"/>
    </row>
    <row r="199" customFormat="false" ht="13.05" hidden="false" customHeight="true" outlineLevel="0" collapsed="false">
      <c r="A199" s="90" t="s">
        <v>66</v>
      </c>
      <c r="B199" s="74" t="s">
        <v>67</v>
      </c>
      <c r="C199" s="128"/>
      <c r="D199" s="129"/>
      <c r="E199" s="89" t="n">
        <f aca="false">IFERROR(D199/C199,0)</f>
        <v>0</v>
      </c>
      <c r="F199" s="70"/>
    </row>
    <row r="200" customFormat="false" ht="13.05" hidden="false" customHeight="true" outlineLevel="0" collapsed="false">
      <c r="A200" s="90" t="s">
        <v>68</v>
      </c>
      <c r="B200" s="74" t="s">
        <v>67</v>
      </c>
      <c r="C200" s="128"/>
      <c r="D200" s="129"/>
      <c r="E200" s="89" t="n">
        <f aca="false">IFERROR(D200/C200,0)</f>
        <v>0</v>
      </c>
      <c r="F200" s="70"/>
    </row>
    <row r="201" customFormat="false" ht="13.05" hidden="false" customHeight="true" outlineLevel="0" collapsed="false">
      <c r="A201" s="90" t="s">
        <v>69</v>
      </c>
      <c r="B201" s="74" t="s">
        <v>70</v>
      </c>
      <c r="C201" s="83"/>
      <c r="D201" s="129"/>
      <c r="E201" s="89" t="n">
        <f aca="false">IFERROR(D201/C201,0)</f>
        <v>0</v>
      </c>
      <c r="F201" s="70"/>
    </row>
    <row r="202" customFormat="false" ht="13.05" hidden="false" customHeight="true" outlineLevel="0" collapsed="false">
      <c r="A202" s="90" t="s">
        <v>33</v>
      </c>
      <c r="B202" s="74" t="s">
        <v>34</v>
      </c>
      <c r="C202" s="83" t="n">
        <f aca="false">E41</f>
        <v>315</v>
      </c>
      <c r="D202" s="125" t="n">
        <f aca="false">+SUM(E196:E201)</f>
        <v>0</v>
      </c>
      <c r="E202" s="69" t="n">
        <f aca="false">C202*D202</f>
        <v>0</v>
      </c>
      <c r="F202" s="70"/>
    </row>
    <row r="203" customFormat="false" ht="13.05" hidden="false" customHeight="true" outlineLevel="0" collapsed="false">
      <c r="D203" s="2" t="s">
        <v>35</v>
      </c>
      <c r="E203" s="84" t="n">
        <v>1</v>
      </c>
      <c r="F203" s="85" t="n">
        <f aca="false">ROUND(E202*E203,2)</f>
        <v>0</v>
      </c>
    </row>
    <row r="204" customFormat="false" ht="13.05" hidden="false" customHeight="true" outlineLevel="0" collapsed="false">
      <c r="F204" s="70"/>
    </row>
    <row r="205" customFormat="false" ht="13.05" hidden="false" customHeight="true" outlineLevel="0" collapsed="false">
      <c r="A205" s="1" t="s">
        <v>71</v>
      </c>
      <c r="F205" s="70"/>
    </row>
    <row r="206" customFormat="false" ht="22.35" hidden="false" customHeight="true" outlineLevel="0" collapsed="false">
      <c r="A206" s="59" t="s">
        <v>13</v>
      </c>
      <c r="B206" s="60" t="s">
        <v>14</v>
      </c>
      <c r="C206" s="127" t="s">
        <v>62</v>
      </c>
      <c r="D206" s="61" t="s">
        <v>15</v>
      </c>
      <c r="E206" s="62" t="s">
        <v>16</v>
      </c>
      <c r="F206" s="63" t="s">
        <v>17</v>
      </c>
    </row>
    <row r="207" customFormat="false" ht="13.05" hidden="false" customHeight="true" outlineLevel="0" collapsed="false">
      <c r="A207" s="90" t="s">
        <v>72</v>
      </c>
      <c r="B207" s="74" t="s">
        <v>58</v>
      </c>
      <c r="C207" s="130"/>
      <c r="D207" s="129"/>
      <c r="E207" s="89" t="n">
        <f aca="false">IFERROR(D207/C207,0)</f>
        <v>0</v>
      </c>
      <c r="F207" s="70"/>
    </row>
    <row r="208" customFormat="false" ht="13.05" hidden="false" customHeight="true" outlineLevel="0" collapsed="false">
      <c r="A208" s="90" t="s">
        <v>73</v>
      </c>
      <c r="B208" s="74" t="s">
        <v>58</v>
      </c>
      <c r="C208" s="130"/>
      <c r="D208" s="129"/>
      <c r="E208" s="89" t="n">
        <f aca="false">IFERROR(D208/C208,0)</f>
        <v>0</v>
      </c>
      <c r="F208" s="70"/>
    </row>
    <row r="209" customFormat="false" ht="13.05" hidden="false" customHeight="true" outlineLevel="0" collapsed="false">
      <c r="A209" s="131" t="s">
        <v>74</v>
      </c>
      <c r="B209" s="132" t="s">
        <v>58</v>
      </c>
      <c r="C209" s="130"/>
      <c r="D209" s="129"/>
      <c r="E209" s="89" t="n">
        <f aca="false">IFERROR(D209/C209,0)</f>
        <v>0</v>
      </c>
      <c r="F209" s="133"/>
    </row>
    <row r="210" customFormat="false" ht="13.05" hidden="false" customHeight="true" outlineLevel="0" collapsed="false">
      <c r="A210" s="90" t="s">
        <v>75</v>
      </c>
      <c r="B210" s="74" t="s">
        <v>67</v>
      </c>
      <c r="C210" s="130"/>
      <c r="D210" s="129"/>
      <c r="E210" s="89" t="n">
        <f aca="false">IFERROR(D210/C210,0)</f>
        <v>0</v>
      </c>
      <c r="F210" s="70"/>
    </row>
    <row r="211" customFormat="false" ht="13.05" hidden="false" customHeight="true" outlineLevel="0" collapsed="false">
      <c r="A211" s="90" t="s">
        <v>76</v>
      </c>
      <c r="B211" s="74" t="s">
        <v>77</v>
      </c>
      <c r="C211" s="130"/>
      <c r="D211" s="129"/>
      <c r="E211" s="89" t="n">
        <f aca="false">IFERROR(D211/C211,0)</f>
        <v>0</v>
      </c>
      <c r="F211" s="70"/>
    </row>
    <row r="212" customFormat="false" ht="13.05" hidden="false" customHeight="true" outlineLevel="0" collapsed="false">
      <c r="A212" s="90" t="s">
        <v>78</v>
      </c>
      <c r="B212" s="74" t="s">
        <v>58</v>
      </c>
      <c r="C212" s="83"/>
      <c r="D212" s="129"/>
      <c r="E212" s="89" t="n">
        <f aca="false">IFERROR(D212/C212,0)</f>
        <v>0</v>
      </c>
      <c r="F212" s="70"/>
    </row>
    <row r="213" customFormat="false" ht="13.05" hidden="false" customHeight="true" outlineLevel="0" collapsed="false">
      <c r="A213" s="90" t="s">
        <v>79</v>
      </c>
      <c r="B213" s="74" t="s">
        <v>58</v>
      </c>
      <c r="C213" s="83"/>
      <c r="D213" s="129"/>
      <c r="E213" s="89" t="n">
        <f aca="false">IFERROR(D213/C213,0)</f>
        <v>0</v>
      </c>
      <c r="F213" s="70"/>
    </row>
    <row r="214" customFormat="false" ht="13.05" hidden="false" customHeight="true" outlineLevel="0" collapsed="false">
      <c r="A214" s="90" t="s">
        <v>80</v>
      </c>
      <c r="B214" s="74" t="s">
        <v>58</v>
      </c>
      <c r="C214" s="83"/>
      <c r="D214" s="129"/>
      <c r="E214" s="89" t="n">
        <f aca="false">IFERROR(D214/C214,0)</f>
        <v>0</v>
      </c>
      <c r="F214" s="70"/>
    </row>
    <row r="215" customFormat="false" ht="13.05" hidden="false" customHeight="true" outlineLevel="0" collapsed="false">
      <c r="A215" s="90" t="s">
        <v>33</v>
      </c>
      <c r="B215" s="74" t="s">
        <v>34</v>
      </c>
      <c r="C215" s="83" t="n">
        <f aca="false">E41-E34</f>
        <v>310</v>
      </c>
      <c r="D215" s="125"/>
      <c r="E215" s="69" t="n">
        <f aca="false">(SUM(E207:E211)*310)+(SUM(E212:E214)*51)</f>
        <v>0</v>
      </c>
      <c r="F215" s="70"/>
    </row>
    <row r="216" customFormat="false" ht="13.05" hidden="false" customHeight="true" outlineLevel="0" collapsed="false">
      <c r="D216" s="2" t="s">
        <v>35</v>
      </c>
      <c r="E216" s="84" t="n">
        <v>1</v>
      </c>
      <c r="F216" s="85" t="n">
        <f aca="false">ROUND(E215*E216,2)</f>
        <v>0</v>
      </c>
    </row>
    <row r="217" customFormat="false" ht="13.05" hidden="false" customHeight="true" outlineLevel="0" collapsed="false">
      <c r="F217" s="70"/>
    </row>
    <row r="218" customFormat="false" ht="13.05" hidden="false" customHeight="true" outlineLevel="0" collapsed="false">
      <c r="F218" s="70"/>
    </row>
    <row r="219" customFormat="false" ht="14.3" hidden="false" customHeight="true" outlineLevel="0" collapsed="false">
      <c r="A219" s="106" t="s">
        <v>81</v>
      </c>
      <c r="B219" s="106"/>
      <c r="C219" s="106"/>
      <c r="D219" s="106"/>
      <c r="E219" s="106"/>
      <c r="F219" s="134" t="n">
        <f aca="false">F216+F203</f>
        <v>0</v>
      </c>
    </row>
    <row r="220" customFormat="false" ht="13.05" hidden="false" customHeight="true" outlineLevel="0" collapsed="false">
      <c r="A220" s="23"/>
      <c r="F220" s="70"/>
    </row>
    <row r="221" customFormat="false" ht="13.05" hidden="false" customHeight="true" outlineLevel="0" collapsed="false">
      <c r="A221" s="23"/>
      <c r="F221" s="70"/>
    </row>
    <row r="222" customFormat="false" ht="19.9" hidden="false" customHeight="true" outlineLevel="0" collapsed="false">
      <c r="A222" s="58" t="s">
        <v>82</v>
      </c>
      <c r="B222" s="58"/>
      <c r="C222" s="58"/>
      <c r="D222" s="58"/>
      <c r="E222" s="58"/>
      <c r="F222" s="58"/>
    </row>
    <row r="223" customFormat="false" ht="13.05" hidden="false" customHeight="true" outlineLevel="0" collapsed="false">
      <c r="A223" s="23"/>
      <c r="F223" s="70"/>
    </row>
    <row r="224" customFormat="false" ht="13.05" hidden="false" customHeight="true" outlineLevel="0" collapsed="false">
      <c r="A224" s="58" t="s">
        <v>83</v>
      </c>
      <c r="B224" s="58"/>
      <c r="C224" s="58"/>
      <c r="D224" s="58"/>
      <c r="E224" s="58"/>
      <c r="F224" s="58"/>
    </row>
    <row r="225" customFormat="false" ht="13.05" hidden="false" customHeight="true" outlineLevel="0" collapsed="false">
      <c r="A225" s="23"/>
      <c r="F225" s="70"/>
    </row>
    <row r="226" customFormat="false" ht="13.05" hidden="false" customHeight="true" outlineLevel="0" collapsed="false">
      <c r="A226" s="135" t="s">
        <v>84</v>
      </c>
      <c r="F226" s="70"/>
    </row>
    <row r="227" customFormat="false" ht="13.05" hidden="false" customHeight="true" outlineLevel="0" collapsed="false">
      <c r="A227" s="59" t="s">
        <v>13</v>
      </c>
      <c r="B227" s="60" t="s">
        <v>14</v>
      </c>
      <c r="C227" s="60" t="s">
        <v>9</v>
      </c>
      <c r="D227" s="61" t="s">
        <v>15</v>
      </c>
      <c r="E227" s="62" t="s">
        <v>16</v>
      </c>
      <c r="F227" s="63" t="s">
        <v>17</v>
      </c>
    </row>
    <row r="228" customFormat="false" ht="13.05" hidden="false" customHeight="true" outlineLevel="0" collapsed="false">
      <c r="A228" s="66" t="s">
        <v>85</v>
      </c>
      <c r="B228" s="67" t="s">
        <v>58</v>
      </c>
      <c r="C228" s="136" t="n">
        <v>1</v>
      </c>
      <c r="D228" s="129"/>
      <c r="E228" s="89" t="n">
        <f aca="false">C228*D228</f>
        <v>0</v>
      </c>
      <c r="F228" s="70"/>
    </row>
    <row r="229" customFormat="false" ht="13.05" hidden="false" customHeight="true" outlineLevel="0" collapsed="false">
      <c r="A229" s="90" t="s">
        <v>86</v>
      </c>
      <c r="B229" s="74" t="s">
        <v>87</v>
      </c>
      <c r="C229" s="136" t="n">
        <v>1</v>
      </c>
      <c r="D229" s="71"/>
      <c r="E229" s="69"/>
      <c r="F229" s="70"/>
    </row>
    <row r="230" customFormat="false" ht="13.05" hidden="false" customHeight="true" outlineLevel="0" collapsed="false">
      <c r="A230" s="90" t="s">
        <v>88</v>
      </c>
      <c r="B230" s="74" t="s">
        <v>87</v>
      </c>
      <c r="C230" s="136" t="n">
        <v>0</v>
      </c>
      <c r="D230" s="71"/>
      <c r="E230" s="69"/>
      <c r="F230" s="137"/>
    </row>
    <row r="231" customFormat="false" ht="13.05" hidden="false" customHeight="true" outlineLevel="0" collapsed="false">
      <c r="A231" s="90" t="s">
        <v>89</v>
      </c>
      <c r="B231" s="74" t="s">
        <v>5</v>
      </c>
      <c r="C231" s="74" t="n">
        <f aca="false">IFERROR(VLOOKUP(C229,'5. Depreciação'!A3:B17,2,FALSE()),0)</f>
        <v>33.63</v>
      </c>
      <c r="D231" s="71" t="n">
        <f aca="false">E228</f>
        <v>0</v>
      </c>
      <c r="E231" s="69" t="n">
        <f aca="false">C231*D231/100</f>
        <v>0</v>
      </c>
      <c r="F231" s="70"/>
    </row>
    <row r="232" customFormat="false" ht="13.05" hidden="false" customHeight="true" outlineLevel="0" collapsed="false">
      <c r="A232" s="90" t="s">
        <v>90</v>
      </c>
      <c r="B232" s="74" t="s">
        <v>19</v>
      </c>
      <c r="C232" s="74" t="n">
        <f aca="false">C229*12</f>
        <v>12</v>
      </c>
      <c r="D232" s="71" t="n">
        <f aca="false">IF(C230&lt;=C229,E231,0)</f>
        <v>0</v>
      </c>
      <c r="E232" s="69" t="n">
        <f aca="false">IFERROR(D232/C232,0)</f>
        <v>0</v>
      </c>
      <c r="F232" s="70"/>
    </row>
    <row r="233" customFormat="false" ht="13.05" hidden="false" customHeight="true" outlineLevel="0" collapsed="false">
      <c r="A233" s="90" t="s">
        <v>91</v>
      </c>
      <c r="B233" s="74"/>
      <c r="C233" s="74"/>
      <c r="D233" s="71"/>
      <c r="E233" s="69" t="n">
        <f aca="false">E232</f>
        <v>0</v>
      </c>
      <c r="F233" s="70"/>
    </row>
    <row r="234" customFormat="false" ht="13.05" hidden="false" customHeight="true" outlineLevel="0" collapsed="false">
      <c r="A234" s="90" t="s">
        <v>92</v>
      </c>
      <c r="B234" s="74" t="s">
        <v>58</v>
      </c>
      <c r="C234" s="74" t="n">
        <v>1</v>
      </c>
      <c r="D234" s="78" t="n">
        <f aca="false">E233</f>
        <v>0</v>
      </c>
      <c r="E234" s="79" t="n">
        <f aca="false">C234*D234</f>
        <v>0</v>
      </c>
      <c r="F234" s="70"/>
    </row>
    <row r="235" customFormat="false" ht="13.05" hidden="false" customHeight="true" outlineLevel="0" collapsed="false">
      <c r="A235" s="138"/>
      <c r="B235" s="138"/>
      <c r="C235" s="138"/>
      <c r="D235" s="2" t="s">
        <v>35</v>
      </c>
      <c r="E235" s="84" t="n">
        <v>1</v>
      </c>
      <c r="F235" s="139" t="n">
        <f aca="false">ROUND(E234*E235,2)</f>
        <v>0</v>
      </c>
    </row>
    <row r="236" customFormat="false" ht="13.05" hidden="false" customHeight="true" outlineLevel="0" collapsed="false">
      <c r="F236" s="70"/>
    </row>
    <row r="237" customFormat="false" ht="13.05" hidden="false" customHeight="true" outlineLevel="0" collapsed="false">
      <c r="A237" s="135" t="s">
        <v>93</v>
      </c>
      <c r="F237" s="70"/>
    </row>
    <row r="238" customFormat="false" ht="13.05" hidden="false" customHeight="true" outlineLevel="0" collapsed="false">
      <c r="A238" s="140" t="s">
        <v>13</v>
      </c>
      <c r="B238" s="141" t="s">
        <v>14</v>
      </c>
      <c r="C238" s="141" t="s">
        <v>9</v>
      </c>
      <c r="D238" s="61" t="s">
        <v>15</v>
      </c>
      <c r="E238" s="142" t="s">
        <v>16</v>
      </c>
      <c r="F238" s="63" t="s">
        <v>17</v>
      </c>
    </row>
    <row r="239" customFormat="false" ht="13.05" hidden="false" customHeight="true" outlineLevel="0" collapsed="false">
      <c r="A239" s="90" t="s">
        <v>85</v>
      </c>
      <c r="B239" s="74" t="s">
        <v>58</v>
      </c>
      <c r="C239" s="67" t="n">
        <v>1</v>
      </c>
      <c r="D239" s="71" t="n">
        <f aca="false">D228</f>
        <v>0</v>
      </c>
      <c r="E239" s="69" t="n">
        <f aca="false">C239*D239</f>
        <v>0</v>
      </c>
      <c r="F239" s="137"/>
    </row>
    <row r="240" customFormat="false" ht="13.05" hidden="false" customHeight="true" outlineLevel="0" collapsed="false">
      <c r="A240" s="90" t="s">
        <v>94</v>
      </c>
      <c r="B240" s="74" t="s">
        <v>5</v>
      </c>
      <c r="C240" s="143"/>
      <c r="D240" s="71"/>
      <c r="E240" s="69"/>
      <c r="F240" s="137"/>
    </row>
    <row r="241" customFormat="false" ht="13.05" hidden="false" customHeight="true" outlineLevel="0" collapsed="false">
      <c r="A241" s="90" t="s">
        <v>95</v>
      </c>
      <c r="B241" s="74" t="s">
        <v>27</v>
      </c>
      <c r="C241" s="144" t="n">
        <f aca="false">IFERROR(IF(C230&lt;=C229,E228-(C231/(100*C229)*C230)*E228,E228-E231),0)</f>
        <v>0</v>
      </c>
      <c r="D241" s="71"/>
      <c r="E241" s="69"/>
      <c r="F241" s="137"/>
    </row>
    <row r="242" customFormat="false" ht="13.05" hidden="false" customHeight="true" outlineLevel="0" collapsed="false">
      <c r="A242" s="90" t="s">
        <v>96</v>
      </c>
      <c r="B242" s="74" t="s">
        <v>27</v>
      </c>
      <c r="C242" s="144" t="n">
        <f aca="false">(E228+E231)/2</f>
        <v>0</v>
      </c>
      <c r="D242" s="71"/>
      <c r="E242" s="69"/>
      <c r="F242" s="137"/>
    </row>
    <row r="243" customFormat="false" ht="13.05" hidden="false" customHeight="true" outlineLevel="0" collapsed="false">
      <c r="A243" s="90" t="s">
        <v>97</v>
      </c>
      <c r="B243" s="80" t="s">
        <v>27</v>
      </c>
      <c r="C243" s="80"/>
      <c r="D243" s="71" t="n">
        <f aca="false">C240*C242/12/100</f>
        <v>0</v>
      </c>
      <c r="E243" s="69" t="n">
        <f aca="false">D243</f>
        <v>0</v>
      </c>
      <c r="F243" s="137"/>
    </row>
    <row r="244" customFormat="false" ht="13.05" hidden="false" customHeight="true" outlineLevel="0" collapsed="false">
      <c r="A244" s="90" t="s">
        <v>91</v>
      </c>
      <c r="B244" s="80"/>
      <c r="C244" s="80"/>
      <c r="E244" s="75" t="n">
        <f aca="false">E243</f>
        <v>0</v>
      </c>
      <c r="F244" s="137"/>
    </row>
    <row r="245" customFormat="false" ht="13.05" hidden="false" customHeight="true" outlineLevel="0" collapsed="false">
      <c r="A245" s="90" t="s">
        <v>92</v>
      </c>
      <c r="B245" s="77" t="s">
        <v>58</v>
      </c>
      <c r="C245" s="74" t="n">
        <f aca="false">C234</f>
        <v>1</v>
      </c>
      <c r="D245" s="78" t="n">
        <f aca="false">E244</f>
        <v>0</v>
      </c>
      <c r="E245" s="79" t="n">
        <f aca="false">C245*D245</f>
        <v>0</v>
      </c>
      <c r="F245" s="137"/>
    </row>
    <row r="246" customFormat="false" ht="13.05" hidden="false" customHeight="true" outlineLevel="0" collapsed="false">
      <c r="A246" s="23"/>
      <c r="B246" s="81"/>
      <c r="C246" s="100"/>
      <c r="D246" s="82"/>
      <c r="E246" s="79"/>
      <c r="F246" s="137"/>
    </row>
    <row r="247" customFormat="false" ht="13.05" hidden="false" customHeight="true" outlineLevel="0" collapsed="false">
      <c r="C247" s="100"/>
      <c r="D247" s="2" t="s">
        <v>35</v>
      </c>
      <c r="E247" s="84" t="n">
        <v>1</v>
      </c>
      <c r="F247" s="139" t="n">
        <f aca="false">ROUND(E245*E247,2)</f>
        <v>0</v>
      </c>
    </row>
    <row r="248" customFormat="false" ht="13.05" hidden="false" customHeight="true" outlineLevel="0" collapsed="false">
      <c r="A248" s="145" t="s">
        <v>98</v>
      </c>
      <c r="B248" s="145" t="n">
        <v>200</v>
      </c>
      <c r="C248" s="100"/>
      <c r="F248" s="86"/>
    </row>
    <row r="249" customFormat="false" ht="13.05" hidden="false" customHeight="true" outlineLevel="0" collapsed="false">
      <c r="A249" s="145" t="s">
        <v>99</v>
      </c>
      <c r="B249" s="145" t="n">
        <v>100</v>
      </c>
      <c r="C249" s="100"/>
      <c r="F249" s="86"/>
    </row>
    <row r="250" customFormat="false" ht="13.05" hidden="false" customHeight="true" outlineLevel="0" collapsed="false">
      <c r="C250" s="100"/>
      <c r="F250" s="86"/>
    </row>
    <row r="251" customFormat="false" ht="13.05" hidden="false" customHeight="true" outlineLevel="0" collapsed="false">
      <c r="A251" s="1" t="s">
        <v>100</v>
      </c>
      <c r="C251" s="100"/>
      <c r="F251" s="137"/>
    </row>
    <row r="252" customFormat="false" ht="13.05" hidden="false" customHeight="true" outlineLevel="0" collapsed="false">
      <c r="A252" s="146" t="s">
        <v>13</v>
      </c>
      <c r="B252" s="146" t="s">
        <v>14</v>
      </c>
      <c r="C252" s="147" t="s">
        <v>101</v>
      </c>
      <c r="D252" s="148" t="s">
        <v>15</v>
      </c>
      <c r="E252" s="149" t="s">
        <v>16</v>
      </c>
      <c r="F252" s="150" t="s">
        <v>102</v>
      </c>
    </row>
    <row r="253" customFormat="false" ht="13.05" hidden="false" customHeight="true" outlineLevel="0" collapsed="false">
      <c r="A253" s="90" t="s">
        <v>103</v>
      </c>
      <c r="B253" s="90" t="s">
        <v>104</v>
      </c>
      <c r="C253" s="74"/>
      <c r="D253" s="71"/>
      <c r="E253" s="84"/>
      <c r="F253" s="86"/>
    </row>
    <row r="254" customFormat="false" ht="13.05" hidden="false" customHeight="true" outlineLevel="0" collapsed="false">
      <c r="A254" s="90" t="s">
        <v>105</v>
      </c>
      <c r="B254" s="90" t="s">
        <v>106</v>
      </c>
      <c r="C254" s="74"/>
      <c r="D254" s="71" t="n">
        <f aca="false">D253*C253</f>
        <v>0</v>
      </c>
      <c r="E254" s="84" t="n">
        <f aca="false">IFERROR(+D254*C254,"-")</f>
        <v>0</v>
      </c>
      <c r="F254" s="86"/>
    </row>
    <row r="255" customFormat="false" ht="13.05" hidden="false" customHeight="true" outlineLevel="0" collapsed="false">
      <c r="A255" s="90" t="s">
        <v>107</v>
      </c>
      <c r="B255" s="90" t="s">
        <v>104</v>
      </c>
      <c r="C255" s="74"/>
      <c r="D255" s="71"/>
      <c r="E255" s="84"/>
      <c r="F255" s="86"/>
    </row>
    <row r="256" customFormat="false" ht="13.05" hidden="false" customHeight="true" outlineLevel="0" collapsed="false">
      <c r="A256" s="90" t="s">
        <v>108</v>
      </c>
      <c r="B256" s="90" t="s">
        <v>106</v>
      </c>
      <c r="C256" s="74"/>
      <c r="D256" s="71" t="n">
        <f aca="false">D255*C255</f>
        <v>0</v>
      </c>
      <c r="E256" s="84" t="n">
        <f aca="false">C256*D256</f>
        <v>0</v>
      </c>
      <c r="F256" s="86"/>
    </row>
    <row r="257" customFormat="false" ht="13.05" hidden="false" customHeight="true" outlineLevel="0" collapsed="false">
      <c r="A257" s="90" t="s">
        <v>109</v>
      </c>
      <c r="B257" s="90" t="s">
        <v>110</v>
      </c>
      <c r="C257" s="74" t="n">
        <v>100</v>
      </c>
      <c r="D257" s="71"/>
      <c r="E257" s="84" t="n">
        <f aca="false">D257*C257</f>
        <v>0</v>
      </c>
      <c r="F257" s="86"/>
    </row>
    <row r="258" customFormat="false" ht="13.05" hidden="false" customHeight="true" outlineLevel="0" collapsed="false">
      <c r="A258" s="90" t="s">
        <v>92</v>
      </c>
      <c r="B258" s="77" t="s">
        <v>58</v>
      </c>
      <c r="C258" s="74" t="n">
        <v>1</v>
      </c>
      <c r="D258" s="78" t="n">
        <f aca="false">SUM(E254:E257)</f>
        <v>0</v>
      </c>
      <c r="E258" s="79" t="n">
        <f aca="false">C258*D258</f>
        <v>0</v>
      </c>
      <c r="F258" s="86"/>
    </row>
    <row r="259" customFormat="false" ht="13.05" hidden="false" customHeight="true" outlineLevel="0" collapsed="false">
      <c r="A259" s="151"/>
      <c r="B259" s="152"/>
      <c r="C259" s="153"/>
      <c r="D259" s="154"/>
      <c r="E259" s="155"/>
      <c r="F259" s="139" t="n">
        <f aca="false">E258</f>
        <v>0</v>
      </c>
    </row>
    <row r="260" customFormat="false" ht="13.05" hidden="false" customHeight="true" outlineLevel="0" collapsed="false">
      <c r="C260" s="100"/>
      <c r="F260" s="86"/>
    </row>
    <row r="261" customFormat="false" ht="13.05" hidden="false" customHeight="true" outlineLevel="0" collapsed="false">
      <c r="A261" s="146" t="s">
        <v>111</v>
      </c>
      <c r="B261" s="147" t="s">
        <v>14</v>
      </c>
      <c r="C261" s="147" t="n">
        <v>51</v>
      </c>
      <c r="D261" s="156"/>
      <c r="E261" s="157" t="n">
        <f aca="false">F259+F247+F235</f>
        <v>0</v>
      </c>
      <c r="F261" s="150" t="n">
        <f aca="false">ROUND(E261*C261,2)</f>
        <v>0</v>
      </c>
    </row>
    <row r="262" customFormat="false" ht="13.05" hidden="false" customHeight="true" outlineLevel="0" collapsed="false">
      <c r="C262" s="100"/>
      <c r="F262" s="86"/>
    </row>
    <row r="263" customFormat="false" ht="13.05" hidden="false" customHeight="true" outlineLevel="0" collapsed="false">
      <c r="A263" s="158" t="s">
        <v>112</v>
      </c>
      <c r="B263" s="158"/>
      <c r="C263" s="158"/>
      <c r="D263" s="158"/>
      <c r="E263" s="158"/>
      <c r="F263" s="159" t="n">
        <f aca="false">F261</f>
        <v>0</v>
      </c>
    </row>
    <row r="264" customFormat="false" ht="13.05" hidden="false" customHeight="true" outlineLevel="0" collapsed="false">
      <c r="A264" s="160"/>
      <c r="B264" s="160"/>
      <c r="C264" s="160"/>
      <c r="D264" s="118"/>
      <c r="E264" s="161"/>
      <c r="F264" s="137"/>
    </row>
    <row r="265" customFormat="false" ht="13.05" hidden="false" customHeight="true" outlineLevel="0" collapsed="false">
      <c r="A265" s="162"/>
      <c r="B265" s="163" t="s">
        <v>113</v>
      </c>
      <c r="C265" s="163"/>
      <c r="D265" s="163"/>
      <c r="E265" s="163"/>
      <c r="F265" s="164" t="s">
        <v>114</v>
      </c>
    </row>
    <row r="266" customFormat="false" ht="13.05" hidden="false" customHeight="true" outlineLevel="0" collapsed="false">
      <c r="A266" s="58" t="s">
        <v>115</v>
      </c>
      <c r="B266" s="165" t="s">
        <v>116</v>
      </c>
      <c r="C266" s="165" t="s">
        <v>117</v>
      </c>
      <c r="D266" s="166" t="s">
        <v>118</v>
      </c>
      <c r="E266" s="167" t="s">
        <v>119</v>
      </c>
      <c r="F266" s="168"/>
    </row>
    <row r="267" customFormat="false" ht="13.05" hidden="false" customHeight="true" outlineLevel="0" collapsed="false">
      <c r="A267" s="23"/>
      <c r="B267" s="169"/>
      <c r="C267" s="169"/>
      <c r="F267" s="139" t="n">
        <f aca="false">SUM(B267:E267)</f>
        <v>0</v>
      </c>
    </row>
    <row r="268" customFormat="false" ht="13.05" hidden="false" customHeight="true" outlineLevel="0" collapsed="false">
      <c r="A268" s="1" t="s">
        <v>120</v>
      </c>
      <c r="B268" s="170"/>
      <c r="C268" s="170"/>
      <c r="D268" s="56"/>
      <c r="E268" s="116"/>
      <c r="F268" s="137"/>
    </row>
    <row r="269" customFormat="false" ht="13.05" hidden="false" customHeight="true" outlineLevel="0" collapsed="false">
      <c r="A269" s="146" t="s">
        <v>13</v>
      </c>
      <c r="B269" s="146" t="s">
        <v>14</v>
      </c>
      <c r="C269" s="147" t="s">
        <v>9</v>
      </c>
      <c r="D269" s="148" t="s">
        <v>15</v>
      </c>
      <c r="E269" s="149" t="s">
        <v>16</v>
      </c>
      <c r="F269" s="150" t="s">
        <v>102</v>
      </c>
    </row>
    <row r="270" customFormat="false" ht="13.05" hidden="false" customHeight="true" outlineLevel="0" collapsed="false">
      <c r="A270" s="90" t="s">
        <v>121</v>
      </c>
      <c r="B270" s="90" t="s">
        <v>58</v>
      </c>
      <c r="C270" s="74" t="n">
        <v>1</v>
      </c>
      <c r="D270" s="71"/>
      <c r="E270" s="84" t="n">
        <f aca="false">C270*D270</f>
        <v>0</v>
      </c>
      <c r="F270" s="137"/>
    </row>
    <row r="271" customFormat="false" ht="13.05" hidden="false" customHeight="true" outlineLevel="0" collapsed="false">
      <c r="A271" s="90" t="s">
        <v>122</v>
      </c>
      <c r="B271" s="90" t="s">
        <v>87</v>
      </c>
      <c r="C271" s="74" t="n">
        <v>10</v>
      </c>
      <c r="D271" s="71"/>
      <c r="E271" s="84"/>
      <c r="F271" s="137"/>
    </row>
    <row r="272" customFormat="false" ht="13.05" hidden="false" customHeight="true" outlineLevel="0" collapsed="false">
      <c r="A272" s="90" t="s">
        <v>123</v>
      </c>
      <c r="B272" s="90" t="s">
        <v>87</v>
      </c>
      <c r="C272" s="74" t="n">
        <v>0</v>
      </c>
      <c r="D272" s="71"/>
      <c r="E272" s="84"/>
      <c r="F272" s="137"/>
    </row>
    <row r="273" customFormat="false" ht="13.05" hidden="false" customHeight="true" outlineLevel="0" collapsed="false">
      <c r="A273" s="90" t="s">
        <v>124</v>
      </c>
      <c r="B273" s="90" t="s">
        <v>5</v>
      </c>
      <c r="C273" s="74" t="n">
        <v>65.1</v>
      </c>
      <c r="D273" s="71" t="n">
        <f aca="false">E270</f>
        <v>0</v>
      </c>
      <c r="E273" s="84" t="n">
        <f aca="false">C273*D273/100</f>
        <v>0</v>
      </c>
      <c r="F273" s="137"/>
    </row>
    <row r="274" customFormat="false" ht="13.05" hidden="false" customHeight="true" outlineLevel="0" collapsed="false">
      <c r="A274" s="90" t="s">
        <v>90</v>
      </c>
      <c r="B274" s="90" t="s">
        <v>19</v>
      </c>
      <c r="C274" s="74" t="n">
        <v>120</v>
      </c>
      <c r="D274" s="56" t="n">
        <f aca="false">IF(C272&lt;=C271,E273,0)</f>
        <v>0</v>
      </c>
      <c r="E274" s="171" t="n">
        <f aca="false">IFERROR(D274/C274,0)</f>
        <v>0</v>
      </c>
      <c r="F274" s="137"/>
    </row>
    <row r="275" customFormat="false" ht="13.05" hidden="false" customHeight="true" outlineLevel="0" collapsed="false">
      <c r="A275" s="90" t="s">
        <v>125</v>
      </c>
      <c r="B275" s="90"/>
      <c r="C275" s="74"/>
      <c r="D275" s="71"/>
      <c r="E275" s="84" t="n">
        <f aca="false">E274</f>
        <v>0</v>
      </c>
      <c r="F275" s="137"/>
    </row>
    <row r="276" customFormat="false" ht="13.05" hidden="false" customHeight="true" outlineLevel="0" collapsed="false">
      <c r="A276" s="90" t="s">
        <v>126</v>
      </c>
      <c r="B276" s="145" t="s">
        <v>58</v>
      </c>
      <c r="C276" s="77" t="n">
        <v>1</v>
      </c>
      <c r="D276" s="71" t="n">
        <f aca="false">E275</f>
        <v>0</v>
      </c>
      <c r="E276" s="84" t="n">
        <f aca="false">C276*D276</f>
        <v>0</v>
      </c>
      <c r="F276" s="137"/>
    </row>
    <row r="277" customFormat="false" ht="13.05" hidden="false" customHeight="true" outlineLevel="0" collapsed="false">
      <c r="C277" s="100"/>
      <c r="D277" s="2" t="s">
        <v>35</v>
      </c>
      <c r="E277" s="3" t="n">
        <v>1</v>
      </c>
      <c r="F277" s="139" t="n">
        <f aca="false">E276</f>
        <v>0</v>
      </c>
    </row>
    <row r="278" customFormat="false" ht="13.05" hidden="false" customHeight="true" outlineLevel="0" collapsed="false">
      <c r="C278" s="4"/>
      <c r="D278" s="172"/>
      <c r="F278" s="137"/>
    </row>
    <row r="279" customFormat="false" ht="13.05" hidden="false" customHeight="true" outlineLevel="0" collapsed="false">
      <c r="A279" s="1" t="s">
        <v>127</v>
      </c>
      <c r="C279" s="100"/>
      <c r="F279" s="137"/>
    </row>
    <row r="280" customFormat="false" ht="13.05" hidden="false" customHeight="true" outlineLevel="0" collapsed="false">
      <c r="A280" s="146" t="s">
        <v>13</v>
      </c>
      <c r="B280" s="146" t="s">
        <v>14</v>
      </c>
      <c r="C280" s="147" t="s">
        <v>9</v>
      </c>
      <c r="D280" s="148" t="s">
        <v>15</v>
      </c>
      <c r="E280" s="149" t="s">
        <v>16</v>
      </c>
      <c r="F280" s="150" t="s">
        <v>102</v>
      </c>
    </row>
    <row r="281" customFormat="false" ht="13.05" hidden="false" customHeight="true" outlineLevel="0" collapsed="false">
      <c r="A281" s="90" t="s">
        <v>128</v>
      </c>
      <c r="B281" s="90" t="s">
        <v>58</v>
      </c>
      <c r="C281" s="74" t="n">
        <v>1</v>
      </c>
      <c r="D281" s="71" t="n">
        <f aca="false">D270</f>
        <v>0</v>
      </c>
      <c r="E281" s="84" t="n">
        <f aca="false">D281*C281</f>
        <v>0</v>
      </c>
      <c r="F281" s="137"/>
    </row>
    <row r="282" customFormat="false" ht="13.05" hidden="false" customHeight="true" outlineLevel="0" collapsed="false">
      <c r="A282" s="90" t="s">
        <v>94</v>
      </c>
      <c r="B282" s="90" t="s">
        <v>5</v>
      </c>
      <c r="C282" s="74"/>
      <c r="D282" s="71"/>
      <c r="E282" s="84"/>
      <c r="F282" s="137"/>
    </row>
    <row r="283" customFormat="false" ht="13.05" hidden="false" customHeight="true" outlineLevel="0" collapsed="false">
      <c r="A283" s="90" t="s">
        <v>95</v>
      </c>
      <c r="B283" s="90" t="s">
        <v>27</v>
      </c>
      <c r="C283" s="144" t="n">
        <f aca="false">E281</f>
        <v>0</v>
      </c>
      <c r="D283" s="71"/>
      <c r="E283" s="84"/>
      <c r="F283" s="137"/>
    </row>
    <row r="284" customFormat="false" ht="13.05" hidden="false" customHeight="true" outlineLevel="0" collapsed="false">
      <c r="A284" s="90" t="s">
        <v>129</v>
      </c>
      <c r="B284" s="90" t="s">
        <v>27</v>
      </c>
      <c r="C284" s="144" t="n">
        <f aca="false">IFERROR(IF(C272&gt;=C271,C283,((((C283)-(E270-E273))*(((C271-C272)+1)/(2*(C271-C272))))+(E270-E273))),0)</f>
        <v>0</v>
      </c>
      <c r="D284" s="71"/>
      <c r="E284" s="84"/>
      <c r="F284" s="137"/>
    </row>
    <row r="285" customFormat="false" ht="13.05" hidden="false" customHeight="true" outlineLevel="0" collapsed="false">
      <c r="A285" s="90" t="s">
        <v>130</v>
      </c>
      <c r="B285" s="90" t="s">
        <v>27</v>
      </c>
      <c r="C285" s="74"/>
      <c r="D285" s="71" t="n">
        <f aca="false">C284*C282/12/100</f>
        <v>0</v>
      </c>
      <c r="E285" s="84" t="n">
        <f aca="false">D285</f>
        <v>0</v>
      </c>
      <c r="F285" s="137"/>
    </row>
    <row r="286" customFormat="false" ht="13.05" hidden="false" customHeight="true" outlineLevel="0" collapsed="false">
      <c r="A286" s="90" t="s">
        <v>125</v>
      </c>
      <c r="B286" s="90"/>
      <c r="C286" s="74"/>
      <c r="D286" s="71"/>
      <c r="E286" s="84" t="n">
        <f aca="false">E285</f>
        <v>0</v>
      </c>
      <c r="F286" s="137"/>
    </row>
    <row r="287" customFormat="false" ht="13.05" hidden="false" customHeight="true" outlineLevel="0" collapsed="false">
      <c r="A287" s="90" t="s">
        <v>126</v>
      </c>
      <c r="B287" s="145" t="s">
        <v>58</v>
      </c>
      <c r="C287" s="77" t="n">
        <v>1</v>
      </c>
      <c r="D287" s="71" t="n">
        <f aca="false">E286</f>
        <v>0</v>
      </c>
      <c r="E287" s="84" t="n">
        <f aca="false">ROUND(D287*C287,2)</f>
        <v>0</v>
      </c>
      <c r="F287" s="137"/>
    </row>
    <row r="288" customFormat="false" ht="13.05" hidden="false" customHeight="true" outlineLevel="0" collapsed="false">
      <c r="C288" s="100"/>
      <c r="D288" s="2" t="s">
        <v>35</v>
      </c>
      <c r="E288" s="3" t="n">
        <v>1</v>
      </c>
      <c r="F288" s="139" t="n">
        <f aca="false">E287</f>
        <v>0</v>
      </c>
    </row>
    <row r="289" customFormat="false" ht="13.05" hidden="false" customHeight="true" outlineLevel="0" collapsed="false">
      <c r="C289" s="100"/>
      <c r="F289" s="86"/>
    </row>
    <row r="290" customFormat="false" ht="13.05" hidden="false" customHeight="true" outlineLevel="0" collapsed="false">
      <c r="A290" s="1" t="s">
        <v>131</v>
      </c>
      <c r="C290" s="100"/>
      <c r="F290" s="93"/>
    </row>
    <row r="291" customFormat="false" ht="13.05" hidden="false" customHeight="true" outlineLevel="0" collapsed="false">
      <c r="A291" s="146" t="s">
        <v>13</v>
      </c>
      <c r="B291" s="146" t="s">
        <v>14</v>
      </c>
      <c r="C291" s="147" t="s">
        <v>9</v>
      </c>
      <c r="D291" s="148" t="s">
        <v>15</v>
      </c>
      <c r="E291" s="149" t="s">
        <v>16</v>
      </c>
      <c r="F291" s="150" t="s">
        <v>102</v>
      </c>
    </row>
    <row r="292" customFormat="false" ht="13.05" hidden="false" customHeight="true" outlineLevel="0" collapsed="false">
      <c r="A292" s="90" t="s">
        <v>132</v>
      </c>
      <c r="B292" s="90" t="s">
        <v>58</v>
      </c>
      <c r="C292" s="74" t="n">
        <v>1</v>
      </c>
      <c r="D292" s="71" t="n">
        <v>0</v>
      </c>
      <c r="E292" s="84" t="n">
        <v>0</v>
      </c>
      <c r="F292" s="137"/>
    </row>
    <row r="293" customFormat="false" ht="13.05" hidden="false" customHeight="true" outlineLevel="0" collapsed="false">
      <c r="A293" s="90" t="s">
        <v>133</v>
      </c>
      <c r="B293" s="90" t="s">
        <v>58</v>
      </c>
      <c r="C293" s="74" t="n">
        <v>1</v>
      </c>
      <c r="D293" s="71" t="n">
        <v>0</v>
      </c>
      <c r="E293" s="84" t="n">
        <v>0</v>
      </c>
      <c r="F293" s="137"/>
    </row>
    <row r="294" customFormat="false" ht="13.05" hidden="false" customHeight="true" outlineLevel="0" collapsed="false">
      <c r="A294" s="90" t="s">
        <v>134</v>
      </c>
      <c r="B294" s="90" t="s">
        <v>58</v>
      </c>
      <c r="C294" s="74" t="n">
        <v>1</v>
      </c>
      <c r="D294" s="71"/>
      <c r="E294" s="84" t="n">
        <f aca="false">C294*D294</f>
        <v>0</v>
      </c>
      <c r="F294" s="137"/>
    </row>
    <row r="295" customFormat="false" ht="13.05" hidden="false" customHeight="true" outlineLevel="0" collapsed="false">
      <c r="A295" s="90" t="s">
        <v>135</v>
      </c>
      <c r="B295" s="90" t="s">
        <v>19</v>
      </c>
      <c r="C295" s="74" t="n">
        <v>12</v>
      </c>
      <c r="D295" s="71" t="n">
        <f aca="false">E294</f>
        <v>0</v>
      </c>
      <c r="E295" s="84" t="n">
        <f aca="false">D295/C295</f>
        <v>0</v>
      </c>
      <c r="F295" s="137"/>
    </row>
    <row r="296" customFormat="false" ht="13.05" hidden="false" customHeight="true" outlineLevel="0" collapsed="false">
      <c r="C296" s="100"/>
      <c r="D296" s="2" t="s">
        <v>35</v>
      </c>
      <c r="E296" s="3" t="n">
        <v>1</v>
      </c>
      <c r="F296" s="139" t="n">
        <f aca="false">E295</f>
        <v>0</v>
      </c>
    </row>
    <row r="297" customFormat="false" ht="13.05" hidden="false" customHeight="true" outlineLevel="0" collapsed="false">
      <c r="C297" s="100"/>
      <c r="F297" s="137"/>
    </row>
    <row r="298" customFormat="false" ht="13.05" hidden="false" customHeight="true" outlineLevel="0" collapsed="false">
      <c r="A298" s="4"/>
      <c r="C298" s="100"/>
      <c r="F298" s="137"/>
    </row>
    <row r="299" customFormat="false" ht="13.05" hidden="false" customHeight="true" outlineLevel="0" collapsed="false">
      <c r="A299" s="145" t="s">
        <v>98</v>
      </c>
      <c r="B299" s="145" t="n">
        <v>208</v>
      </c>
      <c r="C299" s="100"/>
      <c r="F299" s="137"/>
    </row>
    <row r="300" customFormat="false" ht="13.05" hidden="false" customHeight="true" outlineLevel="0" collapsed="false">
      <c r="A300" s="1" t="s">
        <v>136</v>
      </c>
      <c r="C300" s="100"/>
      <c r="F300" s="137"/>
    </row>
    <row r="301" customFormat="false" ht="13.05" hidden="false" customHeight="true" outlineLevel="0" collapsed="false">
      <c r="A301" s="146" t="s">
        <v>13</v>
      </c>
      <c r="B301" s="146" t="s">
        <v>14</v>
      </c>
      <c r="C301" s="147" t="s">
        <v>101</v>
      </c>
      <c r="D301" s="148" t="s">
        <v>15</v>
      </c>
      <c r="E301" s="149" t="s">
        <v>16</v>
      </c>
      <c r="F301" s="150" t="s">
        <v>102</v>
      </c>
    </row>
    <row r="302" customFormat="false" ht="13.05" hidden="false" customHeight="true" outlineLevel="0" collapsed="false">
      <c r="A302" s="90" t="s">
        <v>137</v>
      </c>
      <c r="B302" s="90" t="s">
        <v>104</v>
      </c>
      <c r="C302" s="74"/>
      <c r="D302" s="71"/>
      <c r="E302" s="84"/>
      <c r="F302" s="137"/>
    </row>
    <row r="303" customFormat="false" ht="13.05" hidden="false" customHeight="true" outlineLevel="0" collapsed="false">
      <c r="A303" s="90" t="s">
        <v>138</v>
      </c>
      <c r="B303" s="90" t="s">
        <v>106</v>
      </c>
      <c r="C303" s="74" t="n">
        <f aca="false">B299</f>
        <v>208</v>
      </c>
      <c r="D303" s="71" t="n">
        <f aca="false">IFERROR(+D302*C302,"-")</f>
        <v>0</v>
      </c>
      <c r="E303" s="84" t="n">
        <f aca="false">IFERROR(+D303*C303,"-")</f>
        <v>0</v>
      </c>
      <c r="F303" s="137"/>
    </row>
    <row r="304" customFormat="false" ht="13.05" hidden="false" customHeight="true" outlineLevel="0" collapsed="false">
      <c r="A304" s="90" t="s">
        <v>139</v>
      </c>
      <c r="B304" s="90" t="s">
        <v>140</v>
      </c>
      <c r="C304" s="74"/>
      <c r="D304" s="71"/>
      <c r="E304" s="84"/>
      <c r="F304" s="137"/>
    </row>
    <row r="305" customFormat="false" ht="13.05" hidden="false" customHeight="true" outlineLevel="0" collapsed="false">
      <c r="A305" s="90" t="s">
        <v>141</v>
      </c>
      <c r="B305" s="90" t="s">
        <v>106</v>
      </c>
      <c r="C305" s="74" t="n">
        <f aca="false">C303</f>
        <v>208</v>
      </c>
      <c r="D305" s="71" t="n">
        <f aca="false">+(D304*C304)/500</f>
        <v>0</v>
      </c>
      <c r="E305" s="84" t="n">
        <f aca="false">C305*D305</f>
        <v>0</v>
      </c>
      <c r="F305" s="137"/>
    </row>
    <row r="306" customFormat="false" ht="13.05" hidden="false" customHeight="true" outlineLevel="0" collapsed="false">
      <c r="A306" s="90" t="s">
        <v>142</v>
      </c>
      <c r="B306" s="90" t="s">
        <v>140</v>
      </c>
      <c r="C306" s="74"/>
      <c r="D306" s="71"/>
      <c r="E306" s="84"/>
      <c r="F306" s="137"/>
    </row>
    <row r="307" customFormat="false" ht="13.05" hidden="false" customHeight="true" outlineLevel="0" collapsed="false">
      <c r="A307" s="90" t="s">
        <v>143</v>
      </c>
      <c r="B307" s="90" t="s">
        <v>106</v>
      </c>
      <c r="C307" s="74" t="n">
        <f aca="false">C303</f>
        <v>208</v>
      </c>
      <c r="D307" s="71" t="n">
        <f aca="false">+(D306*C306)/500</f>
        <v>0</v>
      </c>
      <c r="E307" s="84" t="n">
        <f aca="false">D307*C307</f>
        <v>0</v>
      </c>
      <c r="F307" s="137"/>
    </row>
    <row r="308" customFormat="false" ht="13.05" hidden="false" customHeight="true" outlineLevel="0" collapsed="false">
      <c r="A308" s="90" t="s">
        <v>144</v>
      </c>
      <c r="B308" s="90" t="s">
        <v>140</v>
      </c>
      <c r="C308" s="74"/>
      <c r="D308" s="71"/>
      <c r="E308" s="84"/>
      <c r="F308" s="137"/>
    </row>
    <row r="309" customFormat="false" ht="13.05" hidden="false" customHeight="true" outlineLevel="0" collapsed="false">
      <c r="A309" s="90" t="s">
        <v>145</v>
      </c>
      <c r="B309" s="90" t="s">
        <v>106</v>
      </c>
      <c r="C309" s="74" t="n">
        <f aca="false">C303</f>
        <v>208</v>
      </c>
      <c r="D309" s="71" t="n">
        <f aca="false">+(D308*C308)/500</f>
        <v>0</v>
      </c>
      <c r="E309" s="84" t="n">
        <f aca="false">D309*C309</f>
        <v>0</v>
      </c>
      <c r="F309" s="137"/>
    </row>
    <row r="310" customFormat="false" ht="13.05" hidden="false" customHeight="true" outlineLevel="0" collapsed="false">
      <c r="A310" s="90" t="s">
        <v>146</v>
      </c>
      <c r="B310" s="90" t="s">
        <v>147</v>
      </c>
      <c r="C310" s="74"/>
      <c r="D310" s="71"/>
      <c r="E310" s="84"/>
      <c r="F310" s="137"/>
    </row>
    <row r="311" customFormat="false" ht="13.05" hidden="false" customHeight="true" outlineLevel="0" collapsed="false">
      <c r="A311" s="90" t="s">
        <v>148</v>
      </c>
      <c r="B311" s="90" t="s">
        <v>106</v>
      </c>
      <c r="C311" s="74" t="n">
        <f aca="false">C303</f>
        <v>208</v>
      </c>
      <c r="D311" s="71" t="n">
        <f aca="false">+(D310*C310)/500</f>
        <v>0</v>
      </c>
      <c r="E311" s="84" t="n">
        <f aca="false">D311*C311</f>
        <v>0</v>
      </c>
      <c r="F311" s="137"/>
    </row>
    <row r="312" customFormat="false" ht="13.05" hidden="false" customHeight="true" outlineLevel="0" collapsed="false">
      <c r="A312" s="90" t="s">
        <v>149</v>
      </c>
      <c r="B312" s="90" t="s">
        <v>150</v>
      </c>
      <c r="C312" s="74"/>
      <c r="D312" s="71" t="n">
        <f aca="false">IFERROR(D303+D305+D307+D309+D311,0)</f>
        <v>0</v>
      </c>
      <c r="E312" s="84" t="n">
        <f aca="false">D312*B299</f>
        <v>0</v>
      </c>
      <c r="F312" s="137"/>
    </row>
    <row r="313" customFormat="false" ht="13.05" hidden="false" customHeight="true" outlineLevel="0" collapsed="false">
      <c r="C313" s="100"/>
      <c r="F313" s="139" t="n">
        <f aca="false">E312</f>
        <v>0</v>
      </c>
    </row>
    <row r="314" customFormat="false" ht="13.05" hidden="false" customHeight="true" outlineLevel="0" collapsed="false">
      <c r="C314" s="100"/>
      <c r="D314" s="172"/>
      <c r="F314" s="137"/>
    </row>
    <row r="315" customFormat="false" ht="13.05" hidden="false" customHeight="true" outlineLevel="0" collapsed="false">
      <c r="A315" s="1" t="s">
        <v>151</v>
      </c>
      <c r="C315" s="100"/>
      <c r="F315" s="137"/>
    </row>
    <row r="316" customFormat="false" ht="13.05" hidden="false" customHeight="true" outlineLevel="0" collapsed="false">
      <c r="A316" s="146" t="s">
        <v>13</v>
      </c>
      <c r="B316" s="146" t="s">
        <v>14</v>
      </c>
      <c r="C316" s="147" t="s">
        <v>9</v>
      </c>
      <c r="D316" s="148" t="s">
        <v>15</v>
      </c>
      <c r="E316" s="149" t="s">
        <v>16</v>
      </c>
      <c r="F316" s="150" t="s">
        <v>102</v>
      </c>
    </row>
    <row r="317" customFormat="false" ht="13.05" hidden="false" customHeight="true" outlineLevel="0" collapsed="false">
      <c r="A317" s="90" t="s">
        <v>152</v>
      </c>
      <c r="B317" s="90" t="s">
        <v>153</v>
      </c>
      <c r="C317" s="74" t="n">
        <f aca="false">B299</f>
        <v>208</v>
      </c>
      <c r="D317" s="71"/>
      <c r="E317" s="84" t="n">
        <f aca="false">D317*C317</f>
        <v>0</v>
      </c>
      <c r="F317" s="137"/>
    </row>
    <row r="318" customFormat="false" ht="13.05" hidden="false" customHeight="true" outlineLevel="0" collapsed="false">
      <c r="C318" s="100"/>
      <c r="F318" s="139" t="n">
        <f aca="false">E317</f>
        <v>0</v>
      </c>
    </row>
    <row r="319" customFormat="false" ht="13.05" hidden="false" customHeight="true" outlineLevel="0" collapsed="false">
      <c r="C319" s="100"/>
      <c r="F319" s="137"/>
    </row>
    <row r="320" customFormat="false" ht="13.05" hidden="false" customHeight="true" outlineLevel="0" collapsed="false">
      <c r="A320" s="1" t="s">
        <v>154</v>
      </c>
      <c r="C320" s="100"/>
      <c r="F320" s="137"/>
    </row>
    <row r="321" customFormat="false" ht="13.05" hidden="false" customHeight="true" outlineLevel="0" collapsed="false">
      <c r="A321" s="146" t="s">
        <v>13</v>
      </c>
      <c r="B321" s="146" t="s">
        <v>14</v>
      </c>
      <c r="C321" s="147" t="s">
        <v>9</v>
      </c>
      <c r="D321" s="148" t="s">
        <v>15</v>
      </c>
      <c r="E321" s="149" t="s">
        <v>16</v>
      </c>
      <c r="F321" s="150" t="s">
        <v>102</v>
      </c>
    </row>
    <row r="322" customFormat="false" ht="13.05" hidden="false" customHeight="true" outlineLevel="0" collapsed="false">
      <c r="A322" s="90" t="s">
        <v>155</v>
      </c>
      <c r="B322" s="90" t="s">
        <v>58</v>
      </c>
      <c r="C322" s="74"/>
      <c r="D322" s="71"/>
      <c r="E322" s="84" t="n">
        <f aca="false">D322*C322</f>
        <v>0</v>
      </c>
      <c r="F322" s="137"/>
    </row>
    <row r="323" customFormat="false" ht="13.05" hidden="false" customHeight="true" outlineLevel="0" collapsed="false">
      <c r="A323" s="90" t="s">
        <v>156</v>
      </c>
      <c r="B323" s="90" t="s">
        <v>58</v>
      </c>
      <c r="C323" s="74"/>
      <c r="D323" s="71"/>
      <c r="E323" s="84"/>
      <c r="F323" s="137"/>
    </row>
    <row r="324" customFormat="false" ht="13.05" hidden="false" customHeight="true" outlineLevel="0" collapsed="false">
      <c r="A324" s="90" t="s">
        <v>157</v>
      </c>
      <c r="B324" s="90" t="s">
        <v>58</v>
      </c>
      <c r="C324" s="74"/>
      <c r="D324" s="71"/>
      <c r="E324" s="84" t="n">
        <f aca="false">D324*C324</f>
        <v>0</v>
      </c>
      <c r="F324" s="137"/>
    </row>
    <row r="325" customFormat="false" ht="13.05" hidden="false" customHeight="true" outlineLevel="0" collapsed="false">
      <c r="A325" s="90" t="s">
        <v>158</v>
      </c>
      <c r="B325" s="90" t="s">
        <v>159</v>
      </c>
      <c r="C325" s="74"/>
      <c r="D325" s="71" t="n">
        <f aca="false">E322+E324</f>
        <v>0</v>
      </c>
      <c r="E325" s="84" t="str">
        <f aca="false">IFERROR(D325/C325,"-")</f>
        <v>-</v>
      </c>
      <c r="F325" s="137"/>
      <c r="XED325" s="4"/>
      <c r="XEE325" s="4"/>
      <c r="XEF325" s="4"/>
      <c r="XEG325" s="4"/>
      <c r="XEH325" s="4"/>
      <c r="XEI325" s="4"/>
      <c r="XEJ325" s="4"/>
      <c r="XEK325" s="4"/>
      <c r="XEL325" s="4"/>
      <c r="XEM325" s="4"/>
      <c r="XEN325" s="4"/>
      <c r="XEO325" s="4"/>
      <c r="XEP325" s="4"/>
      <c r="XEQ325" s="4"/>
      <c r="XER325" s="4"/>
      <c r="XES325" s="4"/>
      <c r="XET325" s="4"/>
      <c r="XEU325" s="4"/>
      <c r="XEV325" s="4"/>
      <c r="XEW325" s="4"/>
      <c r="XEX325" s="4"/>
      <c r="XEY325" s="4"/>
      <c r="XEZ325" s="4"/>
      <c r="XFA325" s="4"/>
      <c r="XFB325" s="4"/>
      <c r="XFC325" s="4"/>
      <c r="XFD325" s="4"/>
    </row>
    <row r="326" customFormat="false" ht="13.05" hidden="false" customHeight="true" outlineLevel="0" collapsed="false">
      <c r="A326" s="90" t="s">
        <v>160</v>
      </c>
      <c r="B326" s="90" t="s">
        <v>161</v>
      </c>
      <c r="C326" s="74" t="n">
        <f aca="false">B299</f>
        <v>208</v>
      </c>
      <c r="D326" s="71" t="str">
        <f aca="false">E325</f>
        <v>-</v>
      </c>
      <c r="E326" s="84" t="e">
        <f aca="false">ROUND(C326*D326,2)</f>
        <v>#VALUE!</v>
      </c>
      <c r="F326" s="137"/>
      <c r="XED326" s="4"/>
      <c r="XEE326" s="4"/>
      <c r="XEF326" s="4"/>
      <c r="XEG326" s="4"/>
      <c r="XEH326" s="4"/>
      <c r="XEI326" s="4"/>
      <c r="XEJ326" s="4"/>
      <c r="XEK326" s="4"/>
      <c r="XEL326" s="4"/>
      <c r="XEM326" s="4"/>
      <c r="XEN326" s="4"/>
      <c r="XEO326" s="4"/>
      <c r="XEP326" s="4"/>
      <c r="XEQ326" s="4"/>
      <c r="XER326" s="4"/>
      <c r="XES326" s="4"/>
      <c r="XET326" s="4"/>
      <c r="XEU326" s="4"/>
      <c r="XEV326" s="4"/>
      <c r="XEW326" s="4"/>
      <c r="XEX326" s="4"/>
      <c r="XEY326" s="4"/>
      <c r="XEZ326" s="4"/>
      <c r="XFA326" s="4"/>
      <c r="XFB326" s="4"/>
      <c r="XFC326" s="4"/>
      <c r="XFD326" s="4"/>
    </row>
    <row r="327" customFormat="false" ht="13.05" hidden="false" customHeight="true" outlineLevel="0" collapsed="false">
      <c r="C327" s="100"/>
      <c r="F327" s="139" t="e">
        <f aca="false">E326</f>
        <v>#VALUE!</v>
      </c>
      <c r="XED327" s="4"/>
      <c r="XEE327" s="4"/>
      <c r="XEF327" s="4"/>
      <c r="XEG327" s="4"/>
      <c r="XEH327" s="4"/>
      <c r="XEI327" s="4"/>
      <c r="XEJ327" s="4"/>
      <c r="XEK327" s="4"/>
      <c r="XEL327" s="4"/>
      <c r="XEM327" s="4"/>
      <c r="XEN327" s="4"/>
      <c r="XEO327" s="4"/>
      <c r="XEP327" s="4"/>
      <c r="XEQ327" s="4"/>
      <c r="XER327" s="4"/>
      <c r="XES327" s="4"/>
      <c r="XET327" s="4"/>
      <c r="XEU327" s="4"/>
      <c r="XEV327" s="4"/>
      <c r="XEW327" s="4"/>
      <c r="XEX327" s="4"/>
      <c r="XEY327" s="4"/>
      <c r="XEZ327" s="4"/>
      <c r="XFA327" s="4"/>
      <c r="XFB327" s="4"/>
      <c r="XFC327" s="4"/>
      <c r="XFD327" s="4"/>
    </row>
    <row r="328" customFormat="false" ht="13.05" hidden="false" customHeight="true" outlineLevel="0" collapsed="false">
      <c r="C328" s="100"/>
      <c r="F328" s="137"/>
      <c r="XED328" s="4"/>
      <c r="XEE328" s="4"/>
      <c r="XEF328" s="4"/>
      <c r="XEG328" s="4"/>
      <c r="XEH328" s="4"/>
      <c r="XEI328" s="4"/>
      <c r="XEJ328" s="4"/>
      <c r="XEK328" s="4"/>
      <c r="XEL328" s="4"/>
      <c r="XEM328" s="4"/>
      <c r="XEN328" s="4"/>
      <c r="XEO328" s="4"/>
      <c r="XEP328" s="4"/>
      <c r="XEQ328" s="4"/>
      <c r="XER328" s="4"/>
      <c r="XES328" s="4"/>
      <c r="XET328" s="4"/>
      <c r="XEU328" s="4"/>
      <c r="XEV328" s="4"/>
      <c r="XEW328" s="4"/>
      <c r="XEX328" s="4"/>
      <c r="XEY328" s="4"/>
      <c r="XEZ328" s="4"/>
      <c r="XFA328" s="4"/>
      <c r="XFB328" s="4"/>
      <c r="XFC328" s="4"/>
      <c r="XFD328" s="4"/>
    </row>
    <row r="329" customFormat="false" ht="13.05" hidden="false" customHeight="true" outlineLevel="0" collapsed="false">
      <c r="A329" s="1" t="s">
        <v>162</v>
      </c>
      <c r="C329" s="100"/>
      <c r="F329" s="137"/>
      <c r="XED329" s="4"/>
      <c r="XEE329" s="4"/>
      <c r="XEF329" s="4"/>
      <c r="XEG329" s="4"/>
      <c r="XEH329" s="4"/>
      <c r="XEI329" s="4"/>
      <c r="XEJ329" s="4"/>
      <c r="XEK329" s="4"/>
      <c r="XEL329" s="4"/>
      <c r="XEM329" s="4"/>
      <c r="XEN329" s="4"/>
      <c r="XEO329" s="4"/>
      <c r="XEP329" s="4"/>
      <c r="XEQ329" s="4"/>
      <c r="XER329" s="4"/>
      <c r="XES329" s="4"/>
      <c r="XET329" s="4"/>
      <c r="XEU329" s="4"/>
      <c r="XEV329" s="4"/>
      <c r="XEW329" s="4"/>
      <c r="XEX329" s="4"/>
      <c r="XEY329" s="4"/>
      <c r="XEZ329" s="4"/>
      <c r="XFA329" s="4"/>
      <c r="XFB329" s="4"/>
      <c r="XFC329" s="4"/>
      <c r="XFD329" s="4"/>
    </row>
    <row r="330" customFormat="false" ht="13.05" hidden="false" customHeight="true" outlineLevel="0" collapsed="false">
      <c r="A330" s="146" t="s">
        <v>13</v>
      </c>
      <c r="B330" s="146" t="s">
        <v>14</v>
      </c>
      <c r="C330" s="147" t="s">
        <v>9</v>
      </c>
      <c r="D330" s="148" t="s">
        <v>15</v>
      </c>
      <c r="E330" s="149" t="s">
        <v>16</v>
      </c>
      <c r="F330" s="150" t="s">
        <v>102</v>
      </c>
      <c r="XED330" s="4"/>
      <c r="XEE330" s="4"/>
      <c r="XEF330" s="4"/>
      <c r="XEG330" s="4"/>
      <c r="XEH330" s="4"/>
      <c r="XEI330" s="4"/>
      <c r="XEJ330" s="4"/>
      <c r="XEK330" s="4"/>
      <c r="XEL330" s="4"/>
      <c r="XEM330" s="4"/>
      <c r="XEN330" s="4"/>
      <c r="XEO330" s="4"/>
      <c r="XEP330" s="4"/>
      <c r="XEQ330" s="4"/>
      <c r="XER330" s="4"/>
      <c r="XES330" s="4"/>
      <c r="XET330" s="4"/>
      <c r="XEU330" s="4"/>
      <c r="XEV330" s="4"/>
      <c r="XEW330" s="4"/>
      <c r="XEX330" s="4"/>
      <c r="XEY330" s="4"/>
      <c r="XEZ330" s="4"/>
      <c r="XFA330" s="4"/>
      <c r="XFB330" s="4"/>
      <c r="XFC330" s="4"/>
      <c r="XFD330" s="4"/>
    </row>
    <row r="331" customFormat="false" ht="13.05" hidden="false" customHeight="true" outlineLevel="0" collapsed="false">
      <c r="A331" s="90" t="s">
        <v>163</v>
      </c>
      <c r="B331" s="90" t="s">
        <v>58</v>
      </c>
      <c r="C331" s="74"/>
      <c r="D331" s="71"/>
      <c r="E331" s="84" t="n">
        <f aca="false">D331*C331</f>
        <v>0</v>
      </c>
      <c r="F331" s="137"/>
      <c r="XED331" s="4"/>
      <c r="XEE331" s="4"/>
      <c r="XEF331" s="4"/>
      <c r="XEG331" s="4"/>
      <c r="XEH331" s="4"/>
      <c r="XEI331" s="4"/>
      <c r="XEJ331" s="4"/>
      <c r="XEK331" s="4"/>
      <c r="XEL331" s="4"/>
      <c r="XEM331" s="4"/>
      <c r="XEN331" s="4"/>
      <c r="XEO331" s="4"/>
      <c r="XEP331" s="4"/>
      <c r="XEQ331" s="4"/>
      <c r="XER331" s="4"/>
      <c r="XES331" s="4"/>
      <c r="XET331" s="4"/>
      <c r="XEU331" s="4"/>
      <c r="XEV331" s="4"/>
      <c r="XEW331" s="4"/>
      <c r="XEX331" s="4"/>
      <c r="XEY331" s="4"/>
      <c r="XEZ331" s="4"/>
      <c r="XFA331" s="4"/>
      <c r="XFB331" s="4"/>
      <c r="XFC331" s="4"/>
      <c r="XFD331" s="4"/>
    </row>
    <row r="332" customFormat="false" ht="13.05" hidden="false" customHeight="true" outlineLevel="0" collapsed="false">
      <c r="A332" s="90" t="s">
        <v>156</v>
      </c>
      <c r="B332" s="90" t="s">
        <v>58</v>
      </c>
      <c r="C332" s="74"/>
      <c r="D332" s="71"/>
      <c r="E332" s="84"/>
      <c r="F332" s="137"/>
      <c r="XED332" s="4"/>
      <c r="XEE332" s="4"/>
      <c r="XEF332" s="4"/>
      <c r="XEG332" s="4"/>
      <c r="XEH332" s="4"/>
      <c r="XEI332" s="4"/>
      <c r="XEJ332" s="4"/>
      <c r="XEK332" s="4"/>
      <c r="XEL332" s="4"/>
      <c r="XEM332" s="4"/>
      <c r="XEN332" s="4"/>
      <c r="XEO332" s="4"/>
      <c r="XEP332" s="4"/>
      <c r="XEQ332" s="4"/>
      <c r="XER332" s="4"/>
      <c r="XES332" s="4"/>
      <c r="XET332" s="4"/>
      <c r="XEU332" s="4"/>
      <c r="XEV332" s="4"/>
      <c r="XEW332" s="4"/>
      <c r="XEX332" s="4"/>
      <c r="XEY332" s="4"/>
      <c r="XEZ332" s="4"/>
      <c r="XFA332" s="4"/>
      <c r="XFB332" s="4"/>
      <c r="XFC332" s="4"/>
      <c r="XFD332" s="4"/>
    </row>
    <row r="333" customFormat="false" ht="13.05" hidden="false" customHeight="true" outlineLevel="0" collapsed="false">
      <c r="A333" s="90" t="s">
        <v>157</v>
      </c>
      <c r="B333" s="90" t="s">
        <v>58</v>
      </c>
      <c r="C333" s="74"/>
      <c r="D333" s="71"/>
      <c r="E333" s="84" t="n">
        <f aca="false">D333*C333</f>
        <v>0</v>
      </c>
      <c r="F333" s="137"/>
      <c r="XED333" s="4"/>
      <c r="XEE333" s="4"/>
      <c r="XEF333" s="4"/>
      <c r="XEG333" s="4"/>
      <c r="XEH333" s="4"/>
      <c r="XEI333" s="4"/>
      <c r="XEJ333" s="4"/>
      <c r="XEK333" s="4"/>
      <c r="XEL333" s="4"/>
      <c r="XEM333" s="4"/>
      <c r="XEN333" s="4"/>
      <c r="XEO333" s="4"/>
      <c r="XEP333" s="4"/>
      <c r="XEQ333" s="4"/>
      <c r="XER333" s="4"/>
      <c r="XES333" s="4"/>
      <c r="XET333" s="4"/>
      <c r="XEU333" s="4"/>
      <c r="XEV333" s="4"/>
      <c r="XEW333" s="4"/>
      <c r="XEX333" s="4"/>
      <c r="XEY333" s="4"/>
      <c r="XEZ333" s="4"/>
      <c r="XFA333" s="4"/>
      <c r="XFB333" s="4"/>
      <c r="XFC333" s="4"/>
      <c r="XFD333" s="4"/>
    </row>
    <row r="334" customFormat="false" ht="13.05" hidden="false" customHeight="true" outlineLevel="0" collapsed="false">
      <c r="A334" s="90" t="s">
        <v>158</v>
      </c>
      <c r="B334" s="90" t="s">
        <v>159</v>
      </c>
      <c r="C334" s="74"/>
      <c r="D334" s="71" t="n">
        <f aca="false">E331+E333</f>
        <v>0</v>
      </c>
      <c r="E334" s="84" t="str">
        <f aca="false">IFERROR(D334/C334,"-")</f>
        <v>-</v>
      </c>
      <c r="F334" s="137"/>
      <c r="XED334" s="4"/>
      <c r="XEE334" s="4"/>
      <c r="XEF334" s="4"/>
      <c r="XEG334" s="4"/>
      <c r="XEH334" s="4"/>
      <c r="XEI334" s="4"/>
      <c r="XEJ334" s="4"/>
      <c r="XEK334" s="4"/>
      <c r="XEL334" s="4"/>
      <c r="XEM334" s="4"/>
      <c r="XEN334" s="4"/>
      <c r="XEO334" s="4"/>
      <c r="XEP334" s="4"/>
      <c r="XEQ334" s="4"/>
      <c r="XER334" s="4"/>
      <c r="XES334" s="4"/>
      <c r="XET334" s="4"/>
      <c r="XEU334" s="4"/>
      <c r="XEV334" s="4"/>
      <c r="XEW334" s="4"/>
      <c r="XEX334" s="4"/>
      <c r="XEY334" s="4"/>
      <c r="XEZ334" s="4"/>
      <c r="XFA334" s="4"/>
      <c r="XFB334" s="4"/>
      <c r="XFC334" s="4"/>
      <c r="XFD334" s="4"/>
    </row>
    <row r="335" customFormat="false" ht="13.05" hidden="false" customHeight="true" outlineLevel="0" collapsed="false">
      <c r="A335" s="90" t="s">
        <v>160</v>
      </c>
      <c r="B335" s="90" t="s">
        <v>159</v>
      </c>
      <c r="C335" s="74" t="n">
        <f aca="false">B299</f>
        <v>208</v>
      </c>
      <c r="D335" s="71" t="str">
        <f aca="false">E334</f>
        <v>-</v>
      </c>
      <c r="E335" s="84" t="e">
        <f aca="false">ROUND(D335*C335,2)</f>
        <v>#VALUE!</v>
      </c>
      <c r="F335" s="137"/>
      <c r="XED335" s="4"/>
      <c r="XEE335" s="4"/>
      <c r="XEF335" s="4"/>
      <c r="XEG335" s="4"/>
      <c r="XEH335" s="4"/>
      <c r="XEI335" s="4"/>
      <c r="XEJ335" s="4"/>
      <c r="XEK335" s="4"/>
      <c r="XEL335" s="4"/>
      <c r="XEM335" s="4"/>
      <c r="XEN335" s="4"/>
      <c r="XEO335" s="4"/>
      <c r="XEP335" s="4"/>
      <c r="XEQ335" s="4"/>
      <c r="XER335" s="4"/>
      <c r="XES335" s="4"/>
      <c r="XET335" s="4"/>
      <c r="XEU335" s="4"/>
      <c r="XEV335" s="4"/>
      <c r="XEW335" s="4"/>
      <c r="XEX335" s="4"/>
      <c r="XEY335" s="4"/>
      <c r="XEZ335" s="4"/>
      <c r="XFA335" s="4"/>
      <c r="XFB335" s="4"/>
      <c r="XFC335" s="4"/>
      <c r="XFD335" s="4"/>
    </row>
    <row r="336" customFormat="false" ht="13.05" hidden="false" customHeight="true" outlineLevel="0" collapsed="false">
      <c r="C336" s="100"/>
      <c r="F336" s="139" t="e">
        <f aca="false">E335</f>
        <v>#VALUE!</v>
      </c>
      <c r="H336" s="5"/>
      <c r="I336" s="5"/>
      <c r="XED336" s="4"/>
      <c r="XEE336" s="4"/>
      <c r="XEF336" s="4"/>
      <c r="XEG336" s="4"/>
      <c r="XEH336" s="4"/>
      <c r="XEI336" s="4"/>
      <c r="XEJ336" s="4"/>
      <c r="XEK336" s="4"/>
      <c r="XEL336" s="4"/>
      <c r="XEM336" s="4"/>
      <c r="XEN336" s="4"/>
      <c r="XEO336" s="4"/>
      <c r="XEP336" s="4"/>
      <c r="XEQ336" s="4"/>
      <c r="XER336" s="4"/>
      <c r="XES336" s="4"/>
      <c r="XET336" s="4"/>
      <c r="XEU336" s="4"/>
      <c r="XEV336" s="4"/>
      <c r="XEW336" s="4"/>
      <c r="XEX336" s="4"/>
      <c r="XEY336" s="4"/>
      <c r="XEZ336" s="4"/>
      <c r="XFA336" s="4"/>
      <c r="XFB336" s="4"/>
      <c r="XFC336" s="4"/>
      <c r="XFD336" s="4"/>
    </row>
    <row r="337" customFormat="false" ht="13.05" hidden="false" customHeight="true" outlineLevel="0" collapsed="false">
      <c r="C337" s="100"/>
      <c r="F337" s="86"/>
      <c r="H337" s="5"/>
      <c r="I337" s="5"/>
      <c r="XED337" s="4"/>
      <c r="XEE337" s="4"/>
      <c r="XEF337" s="4"/>
      <c r="XEG337" s="4"/>
      <c r="XEH337" s="4"/>
      <c r="XEI337" s="4"/>
      <c r="XEJ337" s="4"/>
      <c r="XEK337" s="4"/>
      <c r="XEL337" s="4"/>
      <c r="XEM337" s="4"/>
      <c r="XEN337" s="4"/>
      <c r="XEO337" s="4"/>
      <c r="XEP337" s="4"/>
      <c r="XEQ337" s="4"/>
      <c r="XER337" s="4"/>
      <c r="XES337" s="4"/>
      <c r="XET337" s="4"/>
      <c r="XEU337" s="4"/>
      <c r="XEV337" s="4"/>
      <c r="XEW337" s="4"/>
      <c r="XEX337" s="4"/>
      <c r="XEY337" s="4"/>
      <c r="XEZ337" s="4"/>
      <c r="XFA337" s="4"/>
      <c r="XFB337" s="4"/>
      <c r="XFC337" s="4"/>
      <c r="XFD337" s="4"/>
    </row>
    <row r="338" customFormat="false" ht="13.05" hidden="false" customHeight="true" outlineLevel="0" collapsed="false">
      <c r="A338" s="173" t="s">
        <v>111</v>
      </c>
      <c r="B338" s="146" t="s">
        <v>14</v>
      </c>
      <c r="C338" s="147" t="n">
        <v>9</v>
      </c>
      <c r="D338" s="174"/>
      <c r="E338" s="149" t="e">
        <f aca="false">F267+F277+F288+F296+F313+F318+F327+F336</f>
        <v>#VALUE!</v>
      </c>
      <c r="F338" s="150" t="e">
        <f aca="false">ROUND(E338*C338,2)</f>
        <v>#VALUE!</v>
      </c>
      <c r="H338" s="5"/>
      <c r="I338" s="5"/>
      <c r="XED338" s="4"/>
      <c r="XEE338" s="4"/>
      <c r="XEF338" s="4"/>
      <c r="XEG338" s="4"/>
      <c r="XEH338" s="4"/>
      <c r="XEI338" s="4"/>
      <c r="XEJ338" s="4"/>
      <c r="XEK338" s="4"/>
      <c r="XEL338" s="4"/>
      <c r="XEM338" s="4"/>
      <c r="XEN338" s="4"/>
      <c r="XEO338" s="4"/>
      <c r="XEP338" s="4"/>
      <c r="XEQ338" s="4"/>
      <c r="XER338" s="4"/>
      <c r="XES338" s="4"/>
      <c r="XET338" s="4"/>
      <c r="XEU338" s="4"/>
      <c r="XEV338" s="4"/>
      <c r="XEW338" s="4"/>
      <c r="XEX338" s="4"/>
      <c r="XEY338" s="4"/>
      <c r="XEZ338" s="4"/>
      <c r="XFA338" s="4"/>
      <c r="XFB338" s="4"/>
      <c r="XFC338" s="4"/>
      <c r="XFD338" s="4"/>
    </row>
    <row r="339" customFormat="false" ht="13.05" hidden="false" customHeight="true" outlineLevel="0" collapsed="false">
      <c r="C339" s="100"/>
      <c r="F339" s="86"/>
      <c r="H339" s="5"/>
      <c r="I339" s="5"/>
      <c r="XED339" s="4"/>
      <c r="XEE339" s="4"/>
      <c r="XEF339" s="4"/>
      <c r="XEG339" s="4"/>
      <c r="XEH339" s="4"/>
      <c r="XEI339" s="4"/>
      <c r="XEJ339" s="4"/>
      <c r="XEK339" s="4"/>
      <c r="XEL339" s="4"/>
      <c r="XEM339" s="4"/>
      <c r="XEN339" s="4"/>
      <c r="XEO339" s="4"/>
      <c r="XEP339" s="4"/>
      <c r="XEQ339" s="4"/>
      <c r="XER339" s="4"/>
      <c r="XES339" s="4"/>
      <c r="XET339" s="4"/>
      <c r="XEU339" s="4"/>
      <c r="XEV339" s="4"/>
      <c r="XEW339" s="4"/>
      <c r="XEX339" s="4"/>
      <c r="XEY339" s="4"/>
      <c r="XEZ339" s="4"/>
      <c r="XFA339" s="4"/>
      <c r="XFB339" s="4"/>
      <c r="XFC339" s="4"/>
      <c r="XFD339" s="4"/>
    </row>
    <row r="340" customFormat="false" ht="13.05" hidden="false" customHeight="true" outlineLevel="0" collapsed="false">
      <c r="A340" s="175" t="s">
        <v>164</v>
      </c>
      <c r="B340" s="175"/>
      <c r="C340" s="175"/>
      <c r="D340" s="175"/>
      <c r="E340" s="175"/>
      <c r="F340" s="176" t="e">
        <f aca="false">F338</f>
        <v>#VALUE!</v>
      </c>
      <c r="H340" s="5"/>
      <c r="I340" s="5"/>
      <c r="XED340" s="4"/>
      <c r="XEE340" s="4"/>
      <c r="XEF340" s="4"/>
      <c r="XEG340" s="4"/>
      <c r="XEH340" s="4"/>
      <c r="XEI340" s="4"/>
      <c r="XEJ340" s="4"/>
      <c r="XEK340" s="4"/>
      <c r="XEL340" s="4"/>
      <c r="XEM340" s="4"/>
      <c r="XEN340" s="4"/>
      <c r="XEO340" s="4"/>
      <c r="XEP340" s="4"/>
      <c r="XEQ340" s="4"/>
      <c r="XER340" s="4"/>
      <c r="XES340" s="4"/>
      <c r="XET340" s="4"/>
      <c r="XEU340" s="4"/>
      <c r="XEV340" s="4"/>
      <c r="XEW340" s="4"/>
      <c r="XEX340" s="4"/>
      <c r="XEY340" s="4"/>
      <c r="XEZ340" s="4"/>
      <c r="XFA340" s="4"/>
      <c r="XFB340" s="4"/>
      <c r="XFC340" s="4"/>
      <c r="XFD340" s="4"/>
    </row>
    <row r="341" customFormat="false" ht="13.05" hidden="false" customHeight="true" outlineLevel="0" collapsed="false">
      <c r="C341" s="100"/>
      <c r="F341" s="137"/>
      <c r="XED341" s="4"/>
      <c r="XEE341" s="4"/>
      <c r="XEF341" s="4"/>
      <c r="XEG341" s="4"/>
      <c r="XEH341" s="4"/>
      <c r="XEI341" s="4"/>
      <c r="XEJ341" s="4"/>
      <c r="XEK341" s="4"/>
      <c r="XEL341" s="4"/>
      <c r="XEM341" s="4"/>
      <c r="XEN341" s="4"/>
      <c r="XEO341" s="4"/>
      <c r="XEP341" s="4"/>
      <c r="XEQ341" s="4"/>
      <c r="XER341" s="4"/>
      <c r="XES341" s="4"/>
      <c r="XET341" s="4"/>
      <c r="XEU341" s="4"/>
      <c r="XEV341" s="4"/>
      <c r="XEW341" s="4"/>
      <c r="XEX341" s="4"/>
      <c r="XEY341" s="4"/>
      <c r="XEZ341" s="4"/>
      <c r="XFA341" s="4"/>
      <c r="XFB341" s="4"/>
      <c r="XFC341" s="4"/>
      <c r="XFD341" s="4"/>
    </row>
    <row r="342" customFormat="false" ht="16.75" hidden="false" customHeight="true" outlineLevel="0" collapsed="false">
      <c r="A342" s="58" t="s">
        <v>165</v>
      </c>
      <c r="B342" s="163" t="s">
        <v>166</v>
      </c>
      <c r="C342" s="163"/>
      <c r="D342" s="163"/>
      <c r="E342" s="163"/>
      <c r="F342" s="164" t="s">
        <v>114</v>
      </c>
    </row>
    <row r="343" customFormat="false" ht="13.05" hidden="false" customHeight="true" outlineLevel="0" collapsed="false">
      <c r="B343" s="177" t="s">
        <v>116</v>
      </c>
      <c r="C343" s="177" t="s">
        <v>117</v>
      </c>
      <c r="D343" s="178" t="s">
        <v>118</v>
      </c>
      <c r="E343" s="179" t="s">
        <v>119</v>
      </c>
      <c r="F343" s="180"/>
    </row>
    <row r="344" customFormat="false" ht="13.05" hidden="false" customHeight="true" outlineLevel="0" collapsed="false">
      <c r="A344" s="5"/>
      <c r="B344" s="169"/>
      <c r="C344" s="169"/>
      <c r="F344" s="139" t="n">
        <f aca="false">SUM(B344:E344)</f>
        <v>0</v>
      </c>
    </row>
    <row r="345" customFormat="false" ht="13.05" hidden="false" customHeight="true" outlineLevel="0" collapsed="false">
      <c r="A345" s="1" t="s">
        <v>167</v>
      </c>
      <c r="B345" s="181"/>
      <c r="C345" s="182"/>
      <c r="D345" s="183"/>
      <c r="E345" s="184"/>
      <c r="F345" s="185"/>
    </row>
    <row r="346" customFormat="false" ht="13.05" hidden="false" customHeight="true" outlineLevel="0" collapsed="false">
      <c r="A346" s="146" t="s">
        <v>13</v>
      </c>
      <c r="B346" s="146" t="s">
        <v>14</v>
      </c>
      <c r="C346" s="147" t="s">
        <v>9</v>
      </c>
      <c r="D346" s="148" t="s">
        <v>15</v>
      </c>
      <c r="E346" s="149" t="s">
        <v>16</v>
      </c>
      <c r="F346" s="150" t="s">
        <v>102</v>
      </c>
    </row>
    <row r="347" customFormat="false" ht="13.05" hidden="false" customHeight="true" outlineLevel="0" collapsed="false">
      <c r="A347" s="90" t="s">
        <v>121</v>
      </c>
      <c r="B347" s="90" t="s">
        <v>58</v>
      </c>
      <c r="C347" s="74" t="n">
        <v>1</v>
      </c>
      <c r="D347" s="71"/>
      <c r="E347" s="84" t="n">
        <f aca="false">C347*D347</f>
        <v>0</v>
      </c>
      <c r="F347" s="137"/>
    </row>
    <row r="348" customFormat="false" ht="13.05" hidden="false" customHeight="true" outlineLevel="0" collapsed="false">
      <c r="A348" s="90" t="s">
        <v>122</v>
      </c>
      <c r="B348" s="90" t="s">
        <v>87</v>
      </c>
      <c r="C348" s="74" t="n">
        <v>10</v>
      </c>
      <c r="D348" s="71"/>
      <c r="E348" s="84"/>
      <c r="F348" s="137"/>
    </row>
    <row r="349" customFormat="false" ht="13.05" hidden="false" customHeight="true" outlineLevel="0" collapsed="false">
      <c r="A349" s="90" t="s">
        <v>123</v>
      </c>
      <c r="B349" s="90" t="s">
        <v>87</v>
      </c>
      <c r="C349" s="74" t="n">
        <v>0</v>
      </c>
      <c r="D349" s="71"/>
      <c r="E349" s="84"/>
      <c r="F349" s="137"/>
    </row>
    <row r="350" customFormat="false" ht="13.05" hidden="false" customHeight="true" outlineLevel="0" collapsed="false">
      <c r="A350" s="90" t="s">
        <v>124</v>
      </c>
      <c r="B350" s="90" t="s">
        <v>5</v>
      </c>
      <c r="C350" s="74" t="n">
        <v>65.1</v>
      </c>
      <c r="D350" s="71" t="n">
        <f aca="false">E347</f>
        <v>0</v>
      </c>
      <c r="E350" s="84" t="n">
        <f aca="false">C350*D350/100</f>
        <v>0</v>
      </c>
      <c r="F350" s="137"/>
    </row>
    <row r="351" customFormat="false" ht="13.05" hidden="false" customHeight="true" outlineLevel="0" collapsed="false">
      <c r="A351" s="90" t="s">
        <v>168</v>
      </c>
      <c r="B351" s="90" t="s">
        <v>19</v>
      </c>
      <c r="C351" s="74" t="n">
        <v>120</v>
      </c>
      <c r="D351" s="71" t="n">
        <f aca="false">E350</f>
        <v>0</v>
      </c>
      <c r="E351" s="84" t="n">
        <f aca="false">IFERROR(D351/C351,0)</f>
        <v>0</v>
      </c>
      <c r="F351" s="137"/>
    </row>
    <row r="352" customFormat="false" ht="13.05" hidden="false" customHeight="true" outlineLevel="0" collapsed="false">
      <c r="A352" s="90" t="s">
        <v>169</v>
      </c>
      <c r="B352" s="90" t="s">
        <v>58</v>
      </c>
      <c r="C352" s="74" t="n">
        <v>1</v>
      </c>
      <c r="D352" s="71"/>
      <c r="E352" s="84" t="n">
        <f aca="false">D352*C352</f>
        <v>0</v>
      </c>
      <c r="F352" s="137"/>
    </row>
    <row r="353" customFormat="false" ht="13.05" hidden="false" customHeight="true" outlineLevel="0" collapsed="false">
      <c r="A353" s="90" t="s">
        <v>170</v>
      </c>
      <c r="B353" s="90" t="s">
        <v>87</v>
      </c>
      <c r="C353" s="74" t="n">
        <v>10</v>
      </c>
      <c r="D353" s="71"/>
      <c r="E353" s="84"/>
      <c r="F353" s="137"/>
    </row>
    <row r="354" customFormat="false" ht="13.05" hidden="false" customHeight="true" outlineLevel="0" collapsed="false">
      <c r="A354" s="90" t="s">
        <v>171</v>
      </c>
      <c r="B354" s="90" t="s">
        <v>87</v>
      </c>
      <c r="C354" s="74" t="n">
        <v>0</v>
      </c>
      <c r="D354" s="71"/>
      <c r="E354" s="84"/>
      <c r="F354" s="137"/>
    </row>
    <row r="355" customFormat="false" ht="13.05" hidden="false" customHeight="true" outlineLevel="0" collapsed="false">
      <c r="A355" s="90" t="s">
        <v>172</v>
      </c>
      <c r="B355" s="90" t="s">
        <v>5</v>
      </c>
      <c r="C355" s="74" t="n">
        <v>65.1</v>
      </c>
      <c r="D355" s="71" t="n">
        <f aca="false">E352</f>
        <v>0</v>
      </c>
      <c r="E355" s="84" t="n">
        <f aca="false">C355*D355/100</f>
        <v>0</v>
      </c>
      <c r="F355" s="137"/>
    </row>
    <row r="356" customFormat="false" ht="13.05" hidden="false" customHeight="true" outlineLevel="0" collapsed="false">
      <c r="A356" s="90" t="s">
        <v>90</v>
      </c>
      <c r="B356" s="90" t="s">
        <v>19</v>
      </c>
      <c r="C356" s="74" t="n">
        <v>120</v>
      </c>
      <c r="D356" s="71" t="n">
        <f aca="false">E355</f>
        <v>0</v>
      </c>
      <c r="E356" s="84" t="n">
        <f aca="false">D356/C356</f>
        <v>0</v>
      </c>
      <c r="F356" s="137"/>
    </row>
    <row r="357" customFormat="false" ht="13.05" hidden="false" customHeight="true" outlineLevel="0" collapsed="false">
      <c r="A357" s="90" t="s">
        <v>125</v>
      </c>
      <c r="B357" s="90"/>
      <c r="C357" s="74"/>
      <c r="D357" s="71"/>
      <c r="E357" s="84" t="n">
        <f aca="false">E351+E356</f>
        <v>0</v>
      </c>
      <c r="F357" s="137"/>
    </row>
    <row r="358" customFormat="false" ht="13.05" hidden="false" customHeight="true" outlineLevel="0" collapsed="false">
      <c r="A358" s="90" t="s">
        <v>126</v>
      </c>
      <c r="B358" s="90" t="s">
        <v>58</v>
      </c>
      <c r="C358" s="74" t="n">
        <v>1</v>
      </c>
      <c r="D358" s="71" t="n">
        <f aca="false">E357</f>
        <v>0</v>
      </c>
      <c r="E358" s="84" t="n">
        <f aca="false">ROUND(C358*D358,2)</f>
        <v>0</v>
      </c>
      <c r="F358" s="137"/>
    </row>
    <row r="359" customFormat="false" ht="13.05" hidden="false" customHeight="true" outlineLevel="0" collapsed="false">
      <c r="C359" s="100"/>
      <c r="D359" s="2" t="s">
        <v>35</v>
      </c>
      <c r="E359" s="3" t="n">
        <v>1</v>
      </c>
      <c r="F359" s="139" t="n">
        <f aca="false">E358</f>
        <v>0</v>
      </c>
    </row>
    <row r="360" customFormat="false" ht="13.05" hidden="false" customHeight="true" outlineLevel="0" collapsed="false">
      <c r="C360" s="100"/>
      <c r="F360" s="137"/>
    </row>
    <row r="361" customFormat="false" ht="13.05" hidden="false" customHeight="true" outlineLevel="0" collapsed="false">
      <c r="A361" s="1" t="s">
        <v>173</v>
      </c>
      <c r="C361" s="100"/>
      <c r="F361" s="137"/>
    </row>
    <row r="362" customFormat="false" ht="13.05" hidden="false" customHeight="true" outlineLevel="0" collapsed="false">
      <c r="A362" s="146" t="s">
        <v>13</v>
      </c>
      <c r="B362" s="146" t="s">
        <v>14</v>
      </c>
      <c r="C362" s="147" t="s">
        <v>9</v>
      </c>
      <c r="D362" s="148" t="s">
        <v>15</v>
      </c>
      <c r="E362" s="149" t="s">
        <v>16</v>
      </c>
      <c r="F362" s="150" t="s">
        <v>102</v>
      </c>
    </row>
    <row r="363" customFormat="false" ht="13.05" hidden="false" customHeight="true" outlineLevel="0" collapsed="false">
      <c r="A363" s="90" t="s">
        <v>128</v>
      </c>
      <c r="B363" s="90" t="s">
        <v>58</v>
      </c>
      <c r="C363" s="74" t="n">
        <v>1</v>
      </c>
      <c r="D363" s="71" t="n">
        <f aca="false">D347</f>
        <v>0</v>
      </c>
      <c r="E363" s="84" t="n">
        <f aca="false">D363*C363</f>
        <v>0</v>
      </c>
      <c r="F363" s="137"/>
    </row>
    <row r="364" customFormat="false" ht="13.05" hidden="false" customHeight="true" outlineLevel="0" collapsed="false">
      <c r="A364" s="90" t="s">
        <v>94</v>
      </c>
      <c r="B364" s="90" t="s">
        <v>5</v>
      </c>
      <c r="C364" s="74"/>
      <c r="D364" s="71"/>
      <c r="E364" s="84"/>
      <c r="F364" s="137"/>
    </row>
    <row r="365" customFormat="false" ht="13.05" hidden="false" customHeight="true" outlineLevel="0" collapsed="false">
      <c r="A365" s="90" t="s">
        <v>95</v>
      </c>
      <c r="B365" s="90" t="s">
        <v>27</v>
      </c>
      <c r="C365" s="144" t="n">
        <f aca="false">E363</f>
        <v>0</v>
      </c>
      <c r="D365" s="71"/>
      <c r="E365" s="84"/>
      <c r="F365" s="137"/>
    </row>
    <row r="366" customFormat="false" ht="13.05" hidden="false" customHeight="true" outlineLevel="0" collapsed="false">
      <c r="A366" s="90" t="s">
        <v>129</v>
      </c>
      <c r="B366" s="90" t="s">
        <v>27</v>
      </c>
      <c r="C366" s="144" t="n">
        <f aca="false">IFERROR(IF(C349&gt;=C348,C365,((((C365)-(E347-E350))*(((C348-C349)+1)/(2*(C348-C349))))+(E347-E350))),0)</f>
        <v>0</v>
      </c>
      <c r="D366" s="71"/>
      <c r="E366" s="84"/>
      <c r="F366" s="137"/>
    </row>
    <row r="367" customFormat="false" ht="13.05" hidden="false" customHeight="true" outlineLevel="0" collapsed="false">
      <c r="A367" s="90" t="s">
        <v>130</v>
      </c>
      <c r="B367" s="90" t="s">
        <v>27</v>
      </c>
      <c r="C367" s="74"/>
      <c r="D367" s="71" t="n">
        <f aca="false">C366*C364/12/100</f>
        <v>0</v>
      </c>
      <c r="E367" s="84" t="n">
        <f aca="false">D367</f>
        <v>0</v>
      </c>
      <c r="F367" s="137"/>
    </row>
    <row r="368" customFormat="false" ht="13.05" hidden="false" customHeight="true" outlineLevel="0" collapsed="false">
      <c r="A368" s="90" t="s">
        <v>169</v>
      </c>
      <c r="B368" s="90" t="s">
        <v>58</v>
      </c>
      <c r="C368" s="74" t="n">
        <v>1</v>
      </c>
      <c r="D368" s="71" t="n">
        <f aca="false">D352</f>
        <v>0</v>
      </c>
      <c r="E368" s="84" t="n">
        <f aca="false">C368*D368</f>
        <v>0</v>
      </c>
      <c r="F368" s="137"/>
    </row>
    <row r="369" customFormat="false" ht="13.05" hidden="false" customHeight="true" outlineLevel="0" collapsed="false">
      <c r="A369" s="90" t="s">
        <v>94</v>
      </c>
      <c r="B369" s="90" t="s">
        <v>5</v>
      </c>
      <c r="C369" s="74"/>
      <c r="D369" s="71"/>
      <c r="E369" s="84"/>
      <c r="F369" s="137"/>
    </row>
    <row r="370" customFormat="false" ht="13.05" hidden="false" customHeight="true" outlineLevel="0" collapsed="false">
      <c r="A370" s="90" t="s">
        <v>174</v>
      </c>
      <c r="B370" s="90" t="s">
        <v>27</v>
      </c>
      <c r="C370" s="144" t="n">
        <f aca="false">IFERROR(IF(C354&lt;=C353,E352-(C355/(100*C353)*C354)*E352,E352-E355),0)</f>
        <v>0</v>
      </c>
      <c r="D370" s="71"/>
      <c r="E370" s="84"/>
      <c r="F370" s="137"/>
    </row>
    <row r="371" customFormat="false" ht="13.05" hidden="false" customHeight="true" outlineLevel="0" collapsed="false">
      <c r="A371" s="90" t="s">
        <v>96</v>
      </c>
      <c r="B371" s="90" t="s">
        <v>27</v>
      </c>
      <c r="C371" s="144" t="n">
        <f aca="false">IFERROR(IF(C354&gt;=C353,C370,((((C370)-(E352-E355))*(((C353-C354)+1)/(2*(C353-C354))))+(E352-E355))),0)</f>
        <v>0</v>
      </c>
      <c r="D371" s="71"/>
      <c r="E371" s="84"/>
      <c r="F371" s="137"/>
    </row>
    <row r="372" customFormat="false" ht="13.05" hidden="false" customHeight="true" outlineLevel="0" collapsed="false">
      <c r="A372" s="90" t="s">
        <v>97</v>
      </c>
      <c r="B372" s="90" t="s">
        <v>27</v>
      </c>
      <c r="C372" s="74"/>
      <c r="D372" s="71" t="n">
        <f aca="false">C371*C369/12/100</f>
        <v>0</v>
      </c>
      <c r="E372" s="84" t="n">
        <f aca="false">D372</f>
        <v>0</v>
      </c>
      <c r="F372" s="137"/>
    </row>
    <row r="373" customFormat="false" ht="13.05" hidden="false" customHeight="true" outlineLevel="0" collapsed="false">
      <c r="A373" s="90" t="s">
        <v>125</v>
      </c>
      <c r="B373" s="90"/>
      <c r="C373" s="74"/>
      <c r="D373" s="71"/>
      <c r="E373" s="84" t="n">
        <f aca="false">E367+E372</f>
        <v>0</v>
      </c>
      <c r="F373" s="137"/>
    </row>
    <row r="374" customFormat="false" ht="13.05" hidden="false" customHeight="true" outlineLevel="0" collapsed="false">
      <c r="A374" s="90" t="s">
        <v>126</v>
      </c>
      <c r="B374" s="90" t="s">
        <v>58</v>
      </c>
      <c r="C374" s="74" t="n">
        <v>1</v>
      </c>
      <c r="D374" s="71" t="n">
        <f aca="false">E373</f>
        <v>0</v>
      </c>
      <c r="E374" s="84" t="n">
        <f aca="false">ROUND(D374*C374,2)</f>
        <v>0</v>
      </c>
      <c r="F374" s="137"/>
    </row>
    <row r="375" customFormat="false" ht="13.05" hidden="false" customHeight="true" outlineLevel="0" collapsed="false">
      <c r="C375" s="100"/>
      <c r="D375" s="2" t="s">
        <v>35</v>
      </c>
      <c r="E375" s="3" t="n">
        <v>1</v>
      </c>
      <c r="F375" s="139" t="n">
        <f aca="false">E374</f>
        <v>0</v>
      </c>
    </row>
    <row r="376" customFormat="false" ht="13.05" hidden="false" customHeight="true" outlineLevel="0" collapsed="false">
      <c r="C376" s="100"/>
      <c r="F376" s="137"/>
    </row>
    <row r="377" customFormat="false" ht="13.05" hidden="false" customHeight="true" outlineLevel="0" collapsed="false">
      <c r="A377" s="1" t="s">
        <v>175</v>
      </c>
      <c r="C377" s="100"/>
      <c r="F377" s="137"/>
    </row>
    <row r="378" customFormat="false" ht="13.05" hidden="false" customHeight="true" outlineLevel="0" collapsed="false">
      <c r="A378" s="146" t="s">
        <v>13</v>
      </c>
      <c r="B378" s="146" t="s">
        <v>14</v>
      </c>
      <c r="C378" s="147" t="s">
        <v>9</v>
      </c>
      <c r="D378" s="148" t="s">
        <v>15</v>
      </c>
      <c r="E378" s="149" t="s">
        <v>16</v>
      </c>
      <c r="F378" s="150" t="s">
        <v>102</v>
      </c>
    </row>
    <row r="379" customFormat="false" ht="13.05" hidden="false" customHeight="true" outlineLevel="0" collapsed="false">
      <c r="A379" s="90" t="s">
        <v>132</v>
      </c>
      <c r="B379" s="90" t="s">
        <v>58</v>
      </c>
      <c r="C379" s="74" t="n">
        <v>1</v>
      </c>
      <c r="D379" s="71"/>
      <c r="E379" s="84" t="n">
        <v>0</v>
      </c>
      <c r="F379" s="137"/>
    </row>
    <row r="380" customFormat="false" ht="13.05" hidden="false" customHeight="true" outlineLevel="0" collapsed="false">
      <c r="A380" s="90" t="s">
        <v>133</v>
      </c>
      <c r="B380" s="90" t="s">
        <v>58</v>
      </c>
      <c r="C380" s="74" t="n">
        <v>1</v>
      </c>
      <c r="D380" s="71"/>
      <c r="E380" s="84" t="n">
        <v>0</v>
      </c>
      <c r="F380" s="137"/>
    </row>
    <row r="381" customFormat="false" ht="13.05" hidden="false" customHeight="true" outlineLevel="0" collapsed="false">
      <c r="A381" s="90" t="s">
        <v>134</v>
      </c>
      <c r="B381" s="90" t="s">
        <v>58</v>
      </c>
      <c r="C381" s="74" t="n">
        <v>1</v>
      </c>
      <c r="D381" s="71"/>
      <c r="E381" s="84" t="n">
        <f aca="false">D381*C381</f>
        <v>0</v>
      </c>
      <c r="F381" s="137"/>
    </row>
    <row r="382" customFormat="false" ht="13.05" hidden="false" customHeight="true" outlineLevel="0" collapsed="false">
      <c r="A382" s="90" t="s">
        <v>135</v>
      </c>
      <c r="B382" s="90" t="s">
        <v>19</v>
      </c>
      <c r="C382" s="74" t="n">
        <v>12</v>
      </c>
      <c r="D382" s="71" t="n">
        <f aca="false">E381</f>
        <v>0</v>
      </c>
      <c r="E382" s="84" t="n">
        <f aca="false">D382/C382</f>
        <v>0</v>
      </c>
      <c r="F382" s="137"/>
    </row>
    <row r="383" customFormat="false" ht="13.05" hidden="false" customHeight="true" outlineLevel="0" collapsed="false">
      <c r="C383" s="100"/>
      <c r="D383" s="2" t="s">
        <v>35</v>
      </c>
      <c r="E383" s="3" t="n">
        <v>1</v>
      </c>
      <c r="F383" s="139" t="n">
        <f aca="false">E382</f>
        <v>0</v>
      </c>
    </row>
    <row r="384" customFormat="false" ht="13.05" hidden="false" customHeight="true" outlineLevel="0" collapsed="false">
      <c r="C384" s="100"/>
      <c r="F384" s="137"/>
    </row>
    <row r="385" customFormat="false" ht="13.05" hidden="false" customHeight="true" outlineLevel="0" collapsed="false">
      <c r="A385" s="4"/>
      <c r="C385" s="100"/>
      <c r="F385" s="137"/>
    </row>
    <row r="386" customFormat="false" ht="13.05" hidden="false" customHeight="true" outlineLevel="0" collapsed="false">
      <c r="A386" s="145" t="s">
        <v>98</v>
      </c>
      <c r="B386" s="90" t="n">
        <v>208</v>
      </c>
      <c r="C386" s="100"/>
      <c r="F386" s="137"/>
    </row>
    <row r="387" customFormat="false" ht="13.05" hidden="false" customHeight="true" outlineLevel="0" collapsed="false">
      <c r="A387" s="1" t="s">
        <v>176</v>
      </c>
      <c r="C387" s="100"/>
      <c r="F387" s="137"/>
    </row>
    <row r="388" customFormat="false" ht="13.05" hidden="false" customHeight="true" outlineLevel="0" collapsed="false">
      <c r="A388" s="146" t="s">
        <v>13</v>
      </c>
      <c r="B388" s="146" t="s">
        <v>14</v>
      </c>
      <c r="C388" s="147" t="s">
        <v>101</v>
      </c>
      <c r="D388" s="148" t="s">
        <v>15</v>
      </c>
      <c r="E388" s="149" t="s">
        <v>16</v>
      </c>
      <c r="F388" s="150" t="s">
        <v>102</v>
      </c>
    </row>
    <row r="389" customFormat="false" ht="13.05" hidden="false" customHeight="true" outlineLevel="0" collapsed="false">
      <c r="A389" s="90" t="s">
        <v>177</v>
      </c>
      <c r="B389" s="90" t="s">
        <v>178</v>
      </c>
      <c r="C389" s="74"/>
      <c r="D389" s="71"/>
      <c r="E389" s="84"/>
      <c r="F389" s="137"/>
    </row>
    <row r="390" customFormat="false" ht="13.05" hidden="false" customHeight="true" outlineLevel="0" collapsed="false">
      <c r="A390" s="90" t="s">
        <v>138</v>
      </c>
      <c r="B390" s="90" t="s">
        <v>24</v>
      </c>
      <c r="C390" s="74" t="n">
        <f aca="false">B386</f>
        <v>208</v>
      </c>
      <c r="D390" s="71" t="n">
        <f aca="false">IFERROR(+D389*C389,"-")</f>
        <v>0</v>
      </c>
      <c r="E390" s="84" t="n">
        <f aca="false">IFERROR(+D390*C390,"-")</f>
        <v>0</v>
      </c>
      <c r="F390" s="137"/>
    </row>
    <row r="391" customFormat="false" ht="13.05" hidden="false" customHeight="true" outlineLevel="0" collapsed="false">
      <c r="A391" s="90" t="s">
        <v>179</v>
      </c>
      <c r="B391" s="90" t="s">
        <v>180</v>
      </c>
      <c r="C391" s="74"/>
      <c r="D391" s="71"/>
      <c r="E391" s="84"/>
      <c r="F391" s="137"/>
    </row>
    <row r="392" customFormat="false" ht="13.05" hidden="false" customHeight="true" outlineLevel="0" collapsed="false">
      <c r="A392" s="90" t="s">
        <v>141</v>
      </c>
      <c r="B392" s="90" t="s">
        <v>24</v>
      </c>
      <c r="C392" s="74" t="n">
        <f aca="false">C390</f>
        <v>208</v>
      </c>
      <c r="D392" s="71" t="n">
        <f aca="false">+(D391*C391)/500</f>
        <v>0</v>
      </c>
      <c r="E392" s="84" t="n">
        <f aca="false">C392*D392</f>
        <v>0</v>
      </c>
      <c r="F392" s="137"/>
    </row>
    <row r="393" customFormat="false" ht="13.05" hidden="false" customHeight="true" outlineLevel="0" collapsed="false">
      <c r="A393" s="90" t="s">
        <v>181</v>
      </c>
      <c r="B393" s="90" t="s">
        <v>180</v>
      </c>
      <c r="C393" s="74"/>
      <c r="D393" s="71"/>
      <c r="E393" s="84"/>
      <c r="F393" s="137"/>
    </row>
    <row r="394" customFormat="false" ht="13.05" hidden="false" customHeight="true" outlineLevel="0" collapsed="false">
      <c r="A394" s="90" t="s">
        <v>143</v>
      </c>
      <c r="B394" s="90" t="s">
        <v>24</v>
      </c>
      <c r="C394" s="74" t="n">
        <f aca="false">C390</f>
        <v>208</v>
      </c>
      <c r="D394" s="71" t="n">
        <f aca="false">+(D393*C393)/500</f>
        <v>0</v>
      </c>
      <c r="E394" s="84" t="n">
        <f aca="false">D394*C394</f>
        <v>0</v>
      </c>
      <c r="F394" s="137"/>
    </row>
    <row r="395" customFormat="false" ht="13.05" hidden="false" customHeight="true" outlineLevel="0" collapsed="false">
      <c r="A395" s="90" t="s">
        <v>182</v>
      </c>
      <c r="B395" s="90" t="s">
        <v>180</v>
      </c>
      <c r="C395" s="74"/>
      <c r="D395" s="71"/>
      <c r="E395" s="84"/>
      <c r="F395" s="137"/>
    </row>
    <row r="396" customFormat="false" ht="13.05" hidden="false" customHeight="true" outlineLevel="0" collapsed="false">
      <c r="A396" s="90" t="s">
        <v>145</v>
      </c>
      <c r="B396" s="90" t="s">
        <v>24</v>
      </c>
      <c r="C396" s="74" t="n">
        <f aca="false">C390</f>
        <v>208</v>
      </c>
      <c r="D396" s="71" t="n">
        <f aca="false">+(D395*C395)/500</f>
        <v>0</v>
      </c>
      <c r="E396" s="84" t="n">
        <f aca="false">D396*C396</f>
        <v>0</v>
      </c>
      <c r="F396" s="137"/>
    </row>
    <row r="397" customFormat="false" ht="13.05" hidden="false" customHeight="true" outlineLevel="0" collapsed="false">
      <c r="A397" s="90" t="s">
        <v>183</v>
      </c>
      <c r="B397" s="90" t="s">
        <v>180</v>
      </c>
      <c r="C397" s="74"/>
      <c r="D397" s="71"/>
      <c r="E397" s="84"/>
      <c r="F397" s="137"/>
    </row>
    <row r="398" customFormat="false" ht="13.05" hidden="false" customHeight="true" outlineLevel="0" collapsed="false">
      <c r="A398" s="90" t="s">
        <v>148</v>
      </c>
      <c r="B398" s="90" t="s">
        <v>24</v>
      </c>
      <c r="C398" s="74" t="n">
        <f aca="false">C390</f>
        <v>208</v>
      </c>
      <c r="D398" s="71" t="n">
        <f aca="false">+(D397*C397)/500</f>
        <v>0</v>
      </c>
      <c r="E398" s="84" t="n">
        <f aca="false">D398*C398</f>
        <v>0</v>
      </c>
      <c r="F398" s="137"/>
    </row>
    <row r="399" customFormat="false" ht="13.05" hidden="false" customHeight="true" outlineLevel="0" collapsed="false">
      <c r="A399" s="90" t="s">
        <v>184</v>
      </c>
      <c r="B399" s="90" t="s">
        <v>58</v>
      </c>
      <c r="C399" s="74"/>
      <c r="D399" s="71"/>
      <c r="E399" s="84"/>
      <c r="F399" s="137"/>
    </row>
    <row r="400" customFormat="false" ht="13.05" hidden="false" customHeight="true" outlineLevel="0" collapsed="false">
      <c r="A400" s="90"/>
      <c r="B400" s="90"/>
      <c r="C400" s="74" t="n">
        <f aca="false">C390</f>
        <v>208</v>
      </c>
      <c r="D400" s="71" t="n">
        <f aca="false">+(D399*C399)/1760</f>
        <v>0</v>
      </c>
      <c r="E400" s="84" t="n">
        <f aca="false">D400*C400</f>
        <v>0</v>
      </c>
      <c r="F400" s="137"/>
    </row>
    <row r="401" customFormat="false" ht="13.05" hidden="false" customHeight="true" outlineLevel="0" collapsed="false">
      <c r="A401" s="90" t="s">
        <v>185</v>
      </c>
      <c r="B401" s="90" t="s">
        <v>186</v>
      </c>
      <c r="C401" s="74"/>
      <c r="D401" s="71" t="n">
        <f aca="false">ROUND(IFERROR(D390+D392+D394+D396+D398+D400,0),2)</f>
        <v>0</v>
      </c>
      <c r="E401" s="84"/>
      <c r="F401" s="137"/>
    </row>
    <row r="402" customFormat="false" ht="13.05" hidden="false" customHeight="true" outlineLevel="0" collapsed="false">
      <c r="C402" s="100"/>
      <c r="F402" s="139" t="n">
        <f aca="false">D401*B386</f>
        <v>0</v>
      </c>
    </row>
    <row r="403" customFormat="false" ht="13.05" hidden="false" customHeight="true" outlineLevel="0" collapsed="false">
      <c r="C403" s="100"/>
      <c r="F403" s="137"/>
    </row>
    <row r="404" customFormat="false" ht="13.05" hidden="false" customHeight="true" outlineLevel="0" collapsed="false">
      <c r="A404" s="1" t="s">
        <v>187</v>
      </c>
      <c r="C404" s="100"/>
      <c r="F404" s="137"/>
    </row>
    <row r="405" customFormat="false" ht="13.05" hidden="false" customHeight="true" outlineLevel="0" collapsed="false">
      <c r="A405" s="146" t="s">
        <v>13</v>
      </c>
      <c r="B405" s="146" t="s">
        <v>14</v>
      </c>
      <c r="C405" s="147" t="s">
        <v>9</v>
      </c>
      <c r="D405" s="148" t="s">
        <v>15</v>
      </c>
      <c r="E405" s="149" t="s">
        <v>16</v>
      </c>
      <c r="F405" s="150" t="s">
        <v>102</v>
      </c>
    </row>
    <row r="406" customFormat="false" ht="13.05" hidden="false" customHeight="true" outlineLevel="0" collapsed="false">
      <c r="A406" s="90" t="s">
        <v>152</v>
      </c>
      <c r="B406" s="90" t="s">
        <v>188</v>
      </c>
      <c r="C406" s="74" t="n">
        <f aca="false">B386</f>
        <v>208</v>
      </c>
      <c r="D406" s="71"/>
      <c r="E406" s="84" t="n">
        <f aca="false">C406*D406</f>
        <v>0</v>
      </c>
      <c r="F406" s="137"/>
    </row>
    <row r="407" customFormat="false" ht="13.05" hidden="false" customHeight="true" outlineLevel="0" collapsed="false">
      <c r="C407" s="100"/>
      <c r="F407" s="139" t="n">
        <f aca="false">E406</f>
        <v>0</v>
      </c>
    </row>
    <row r="408" customFormat="false" ht="13.05" hidden="false" customHeight="true" outlineLevel="0" collapsed="false">
      <c r="C408" s="100"/>
      <c r="F408" s="137"/>
    </row>
    <row r="409" customFormat="false" ht="13.05" hidden="false" customHeight="true" outlineLevel="0" collapsed="false">
      <c r="A409" s="1" t="s">
        <v>189</v>
      </c>
      <c r="C409" s="100"/>
      <c r="F409" s="137"/>
    </row>
    <row r="410" customFormat="false" ht="13.05" hidden="false" customHeight="true" outlineLevel="0" collapsed="false">
      <c r="A410" s="146" t="s">
        <v>13</v>
      </c>
      <c r="B410" s="146" t="s">
        <v>14</v>
      </c>
      <c r="C410" s="147" t="s">
        <v>9</v>
      </c>
      <c r="D410" s="148" t="s">
        <v>15</v>
      </c>
      <c r="E410" s="149" t="s">
        <v>16</v>
      </c>
      <c r="F410" s="150" t="s">
        <v>102</v>
      </c>
    </row>
    <row r="411" customFormat="false" ht="13.05" hidden="false" customHeight="true" outlineLevel="0" collapsed="false">
      <c r="A411" s="90" t="s">
        <v>163</v>
      </c>
      <c r="B411" s="90" t="s">
        <v>58</v>
      </c>
      <c r="C411" s="74"/>
      <c r="D411" s="71"/>
      <c r="E411" s="84" t="n">
        <f aca="false">D411*C411</f>
        <v>0</v>
      </c>
      <c r="F411" s="137"/>
    </row>
    <row r="412" customFormat="false" ht="13.05" hidden="false" customHeight="true" outlineLevel="0" collapsed="false">
      <c r="A412" s="90" t="s">
        <v>156</v>
      </c>
      <c r="B412" s="90" t="s">
        <v>58</v>
      </c>
      <c r="C412" s="74"/>
      <c r="D412" s="71"/>
      <c r="E412" s="84"/>
      <c r="F412" s="137"/>
    </row>
    <row r="413" customFormat="false" ht="13.05" hidden="false" customHeight="true" outlineLevel="0" collapsed="false">
      <c r="A413" s="90" t="s">
        <v>157</v>
      </c>
      <c r="B413" s="90" t="s">
        <v>58</v>
      </c>
      <c r="C413" s="74"/>
      <c r="D413" s="71"/>
      <c r="E413" s="84" t="n">
        <f aca="false">D413*C413</f>
        <v>0</v>
      </c>
      <c r="F413" s="137"/>
    </row>
    <row r="414" customFormat="false" ht="13.05" hidden="false" customHeight="true" outlineLevel="0" collapsed="false">
      <c r="A414" s="90" t="s">
        <v>158</v>
      </c>
      <c r="B414" s="90" t="s">
        <v>190</v>
      </c>
      <c r="C414" s="74"/>
      <c r="D414" s="71"/>
      <c r="E414" s="84" t="e">
        <f aca="false">D414/C414</f>
        <v>#DIV/0!</v>
      </c>
      <c r="F414" s="137"/>
    </row>
    <row r="415" customFormat="false" ht="13.05" hidden="false" customHeight="true" outlineLevel="0" collapsed="false">
      <c r="A415" s="90" t="s">
        <v>160</v>
      </c>
      <c r="B415" s="90" t="s">
        <v>191</v>
      </c>
      <c r="C415" s="74" t="n">
        <f aca="false">B386</f>
        <v>208</v>
      </c>
      <c r="D415" s="71" t="e">
        <f aca="false">E414</f>
        <v>#DIV/0!</v>
      </c>
      <c r="E415" s="84" t="e">
        <f aca="false">ROUND(C415*D415,2)</f>
        <v>#DIV/0!</v>
      </c>
      <c r="F415" s="137"/>
    </row>
    <row r="416" customFormat="false" ht="13.05" hidden="false" customHeight="true" outlineLevel="0" collapsed="false">
      <c r="C416" s="100"/>
      <c r="F416" s="139" t="e">
        <f aca="false">E415</f>
        <v>#DIV/0!</v>
      </c>
    </row>
    <row r="417" customFormat="false" ht="13.05" hidden="false" customHeight="true" outlineLevel="0" collapsed="false">
      <c r="C417" s="100"/>
      <c r="F417" s="86"/>
    </row>
    <row r="418" customFormat="false" ht="13.05" hidden="false" customHeight="true" outlineLevel="0" collapsed="false">
      <c r="A418" s="186" t="s">
        <v>111</v>
      </c>
      <c r="B418" s="187" t="s">
        <v>14</v>
      </c>
      <c r="C418" s="188" t="n">
        <v>1</v>
      </c>
      <c r="D418" s="189"/>
      <c r="E418" s="190" t="e">
        <f aca="false">F416+F407+F402+F383+F375+F359+F344</f>
        <v>#DIV/0!</v>
      </c>
      <c r="F418" s="191" t="e">
        <f aca="false">ROUND(E418*C418,2)</f>
        <v>#DIV/0!</v>
      </c>
    </row>
    <row r="419" customFormat="false" ht="13.05" hidden="false" customHeight="true" outlineLevel="0" collapsed="false">
      <c r="C419" s="100"/>
      <c r="F419" s="86"/>
    </row>
    <row r="420" customFormat="false" ht="13.05" hidden="false" customHeight="true" outlineLevel="0" collapsed="false">
      <c r="A420" s="192" t="s">
        <v>192</v>
      </c>
      <c r="B420" s="192"/>
      <c r="C420" s="192"/>
      <c r="D420" s="192"/>
      <c r="E420" s="192"/>
      <c r="F420" s="139" t="e">
        <f aca="false">F418</f>
        <v>#DIV/0!</v>
      </c>
    </row>
    <row r="421" customFormat="false" ht="13.05" hidden="false" customHeight="true" outlineLevel="0" collapsed="false">
      <c r="C421" s="100"/>
      <c r="F421" s="137"/>
    </row>
    <row r="422" customFormat="false" ht="18.65" hidden="false" customHeight="true" outlineLevel="0" collapsed="false">
      <c r="A422" s="58" t="s">
        <v>193</v>
      </c>
      <c r="B422" s="163" t="s">
        <v>166</v>
      </c>
      <c r="C422" s="163"/>
      <c r="D422" s="163"/>
      <c r="E422" s="163"/>
      <c r="F422" s="164" t="s">
        <v>114</v>
      </c>
    </row>
    <row r="423" customFormat="false" ht="13.05" hidden="false" customHeight="true" outlineLevel="0" collapsed="false">
      <c r="B423" s="177" t="s">
        <v>116</v>
      </c>
      <c r="C423" s="177" t="s">
        <v>117</v>
      </c>
      <c r="D423" s="178" t="s">
        <v>118</v>
      </c>
      <c r="E423" s="179" t="s">
        <v>119</v>
      </c>
      <c r="F423" s="180"/>
    </row>
    <row r="424" customFormat="false" ht="13.05" hidden="false" customHeight="true" outlineLevel="0" collapsed="false">
      <c r="A424" s="4"/>
      <c r="B424" s="169"/>
      <c r="C424" s="169"/>
      <c r="F424" s="139" t="n">
        <f aca="false">SUM(B424:E424)</f>
        <v>0</v>
      </c>
    </row>
    <row r="425" customFormat="false" ht="13.05" hidden="false" customHeight="true" outlineLevel="0" collapsed="false">
      <c r="A425" s="1" t="s">
        <v>194</v>
      </c>
      <c r="B425" s="193"/>
      <c r="C425" s="194"/>
      <c r="D425" s="195"/>
      <c r="E425" s="70"/>
      <c r="F425" s="137"/>
    </row>
    <row r="426" customFormat="false" ht="13.05" hidden="false" customHeight="true" outlineLevel="0" collapsed="false">
      <c r="A426" s="146" t="s">
        <v>13</v>
      </c>
      <c r="B426" s="146" t="s">
        <v>14</v>
      </c>
      <c r="C426" s="147" t="s">
        <v>9</v>
      </c>
      <c r="D426" s="148" t="s">
        <v>15</v>
      </c>
      <c r="E426" s="149" t="s">
        <v>16</v>
      </c>
      <c r="F426" s="150" t="s">
        <v>102</v>
      </c>
    </row>
    <row r="427" customFormat="false" ht="13.05" hidden="false" customHeight="true" outlineLevel="0" collapsed="false">
      <c r="A427" s="90" t="s">
        <v>121</v>
      </c>
      <c r="B427" s="90" t="s">
        <v>58</v>
      </c>
      <c r="C427" s="74" t="n">
        <v>1</v>
      </c>
      <c r="D427" s="71"/>
      <c r="E427" s="84" t="n">
        <f aca="false">D427*C427</f>
        <v>0</v>
      </c>
      <c r="F427" s="137"/>
    </row>
    <row r="428" customFormat="false" ht="13.05" hidden="false" customHeight="true" outlineLevel="0" collapsed="false">
      <c r="A428" s="90" t="s">
        <v>122</v>
      </c>
      <c r="B428" s="90" t="s">
        <v>87</v>
      </c>
      <c r="C428" s="74" t="n">
        <v>10</v>
      </c>
      <c r="D428" s="71"/>
      <c r="E428" s="84"/>
      <c r="F428" s="137"/>
    </row>
    <row r="429" customFormat="false" ht="13.05" hidden="false" customHeight="true" outlineLevel="0" collapsed="false">
      <c r="A429" s="90" t="s">
        <v>123</v>
      </c>
      <c r="B429" s="90" t="s">
        <v>87</v>
      </c>
      <c r="C429" s="74" t="n">
        <v>0</v>
      </c>
      <c r="D429" s="71"/>
      <c r="E429" s="84"/>
      <c r="F429" s="137"/>
    </row>
    <row r="430" customFormat="false" ht="13.05" hidden="false" customHeight="true" outlineLevel="0" collapsed="false">
      <c r="A430" s="90" t="s">
        <v>124</v>
      </c>
      <c r="B430" s="90" t="s">
        <v>5</v>
      </c>
      <c r="C430" s="74" t="n">
        <v>65.1</v>
      </c>
      <c r="D430" s="71" t="n">
        <f aca="false">E427</f>
        <v>0</v>
      </c>
      <c r="E430" s="84" t="n">
        <f aca="false">(D430*C430)/100</f>
        <v>0</v>
      </c>
      <c r="F430" s="137"/>
    </row>
    <row r="431" customFormat="false" ht="13.05" hidden="false" customHeight="true" outlineLevel="0" collapsed="false">
      <c r="A431" s="90" t="s">
        <v>168</v>
      </c>
      <c r="B431" s="90" t="s">
        <v>19</v>
      </c>
      <c r="C431" s="74" t="n">
        <v>120</v>
      </c>
      <c r="D431" s="71" t="n">
        <f aca="false">E430</f>
        <v>0</v>
      </c>
      <c r="E431" s="84" t="n">
        <f aca="false">IFERROR(D431/C431,0)</f>
        <v>0</v>
      </c>
      <c r="F431" s="137"/>
    </row>
    <row r="432" customFormat="false" ht="13.05" hidden="false" customHeight="true" outlineLevel="0" collapsed="false">
      <c r="A432" s="90" t="s">
        <v>169</v>
      </c>
      <c r="B432" s="90" t="s">
        <v>58</v>
      </c>
      <c r="C432" s="74" t="n">
        <v>1</v>
      </c>
      <c r="D432" s="71"/>
      <c r="E432" s="84" t="n">
        <f aca="false">D432*C432</f>
        <v>0</v>
      </c>
      <c r="F432" s="137"/>
    </row>
    <row r="433" customFormat="false" ht="13.05" hidden="false" customHeight="true" outlineLevel="0" collapsed="false">
      <c r="A433" s="90" t="s">
        <v>170</v>
      </c>
      <c r="B433" s="90" t="s">
        <v>87</v>
      </c>
      <c r="C433" s="74" t="n">
        <v>10</v>
      </c>
      <c r="D433" s="71"/>
      <c r="E433" s="84"/>
      <c r="F433" s="137"/>
    </row>
    <row r="434" customFormat="false" ht="13.05" hidden="false" customHeight="true" outlineLevel="0" collapsed="false">
      <c r="A434" s="90" t="s">
        <v>171</v>
      </c>
      <c r="B434" s="90" t="s">
        <v>87</v>
      </c>
      <c r="C434" s="74" t="n">
        <v>0</v>
      </c>
      <c r="D434" s="71"/>
      <c r="E434" s="84"/>
      <c r="F434" s="137"/>
    </row>
    <row r="435" customFormat="false" ht="13.05" hidden="false" customHeight="true" outlineLevel="0" collapsed="false">
      <c r="A435" s="90" t="s">
        <v>172</v>
      </c>
      <c r="B435" s="90" t="s">
        <v>5</v>
      </c>
      <c r="C435" s="74" t="n">
        <v>65.1</v>
      </c>
      <c r="D435" s="71" t="n">
        <f aca="false">E432</f>
        <v>0</v>
      </c>
      <c r="E435" s="84" t="n">
        <f aca="false">C435*D435/100</f>
        <v>0</v>
      </c>
      <c r="F435" s="137"/>
    </row>
    <row r="436" customFormat="false" ht="13.05" hidden="false" customHeight="true" outlineLevel="0" collapsed="false">
      <c r="A436" s="90" t="s">
        <v>90</v>
      </c>
      <c r="B436" s="90" t="s">
        <v>19</v>
      </c>
      <c r="C436" s="74" t="n">
        <v>120</v>
      </c>
      <c r="D436" s="71" t="n">
        <f aca="false">E435</f>
        <v>0</v>
      </c>
      <c r="E436" s="84" t="n">
        <f aca="false">D436/C436</f>
        <v>0</v>
      </c>
      <c r="F436" s="137"/>
    </row>
    <row r="437" customFormat="false" ht="13.05" hidden="false" customHeight="true" outlineLevel="0" collapsed="false">
      <c r="A437" s="90" t="s">
        <v>125</v>
      </c>
      <c r="B437" s="90"/>
      <c r="C437" s="74"/>
      <c r="D437" s="71"/>
      <c r="E437" s="84" t="n">
        <f aca="false">E436+E431</f>
        <v>0</v>
      </c>
      <c r="F437" s="137"/>
    </row>
    <row r="438" customFormat="false" ht="13.05" hidden="false" customHeight="true" outlineLevel="0" collapsed="false">
      <c r="A438" s="90" t="s">
        <v>126</v>
      </c>
      <c r="B438" s="90" t="s">
        <v>58</v>
      </c>
      <c r="C438" s="74" t="n">
        <v>1</v>
      </c>
      <c r="D438" s="71" t="n">
        <f aca="false">E437</f>
        <v>0</v>
      </c>
      <c r="E438" s="84" t="n">
        <f aca="false">ROUND(C438*D438,2)</f>
        <v>0</v>
      </c>
      <c r="F438" s="137"/>
    </row>
    <row r="439" customFormat="false" ht="13.05" hidden="false" customHeight="true" outlineLevel="0" collapsed="false">
      <c r="C439" s="100"/>
      <c r="D439" s="2" t="s">
        <v>35</v>
      </c>
      <c r="E439" s="3" t="n">
        <v>1</v>
      </c>
      <c r="F439" s="139" t="n">
        <f aca="false">E438</f>
        <v>0</v>
      </c>
    </row>
    <row r="440" customFormat="false" ht="13.05" hidden="false" customHeight="true" outlineLevel="0" collapsed="false">
      <c r="B440" s="196"/>
      <c r="C440" s="196"/>
      <c r="D440" s="172"/>
      <c r="F440" s="137"/>
    </row>
    <row r="441" customFormat="false" ht="13.05" hidden="false" customHeight="true" outlineLevel="0" collapsed="false">
      <c r="A441" s="1" t="s">
        <v>195</v>
      </c>
      <c r="C441" s="100"/>
      <c r="D441" s="172"/>
      <c r="F441" s="137"/>
    </row>
    <row r="442" customFormat="false" ht="13.05" hidden="false" customHeight="true" outlineLevel="0" collapsed="false">
      <c r="A442" s="146" t="s">
        <v>13</v>
      </c>
      <c r="B442" s="146" t="s">
        <v>14</v>
      </c>
      <c r="C442" s="147" t="s">
        <v>9</v>
      </c>
      <c r="D442" s="148" t="s">
        <v>15</v>
      </c>
      <c r="E442" s="149" t="s">
        <v>16</v>
      </c>
      <c r="F442" s="150" t="s">
        <v>102</v>
      </c>
    </row>
    <row r="443" customFormat="false" ht="13.05" hidden="false" customHeight="true" outlineLevel="0" collapsed="false">
      <c r="A443" s="90" t="s">
        <v>128</v>
      </c>
      <c r="B443" s="90" t="s">
        <v>58</v>
      </c>
      <c r="C443" s="74" t="n">
        <v>1</v>
      </c>
      <c r="D443" s="71" t="n">
        <f aca="false">D427</f>
        <v>0</v>
      </c>
      <c r="E443" s="84" t="n">
        <f aca="false">D443*C443</f>
        <v>0</v>
      </c>
      <c r="F443" s="137"/>
    </row>
    <row r="444" customFormat="false" ht="13.05" hidden="false" customHeight="true" outlineLevel="0" collapsed="false">
      <c r="A444" s="90" t="s">
        <v>94</v>
      </c>
      <c r="B444" s="90" t="s">
        <v>5</v>
      </c>
      <c r="C444" s="74"/>
      <c r="D444" s="71"/>
      <c r="E444" s="84"/>
      <c r="F444" s="137"/>
    </row>
    <row r="445" customFormat="false" ht="13.05" hidden="false" customHeight="true" outlineLevel="0" collapsed="false">
      <c r="A445" s="90" t="s">
        <v>95</v>
      </c>
      <c r="B445" s="90" t="s">
        <v>27</v>
      </c>
      <c r="C445" s="144" t="n">
        <f aca="false">E443</f>
        <v>0</v>
      </c>
      <c r="D445" s="71"/>
      <c r="E445" s="84"/>
      <c r="F445" s="137"/>
    </row>
    <row r="446" customFormat="false" ht="13.05" hidden="false" customHeight="true" outlineLevel="0" collapsed="false">
      <c r="A446" s="90" t="s">
        <v>129</v>
      </c>
      <c r="B446" s="90" t="s">
        <v>27</v>
      </c>
      <c r="C446" s="73" t="n">
        <f aca="false">IFERROR(IF(C429&gt;=C428,C445,((((C445)-(E427-E430))*(((C428-C429)+1)/(2*(C428-C429))))+(E427-E430))),0)</f>
        <v>0</v>
      </c>
      <c r="D446" s="68"/>
      <c r="E446" s="84"/>
      <c r="F446" s="137"/>
    </row>
    <row r="447" customFormat="false" ht="13.05" hidden="false" customHeight="true" outlineLevel="0" collapsed="false">
      <c r="A447" s="90" t="s">
        <v>130</v>
      </c>
      <c r="B447" s="90" t="s">
        <v>27</v>
      </c>
      <c r="C447" s="74"/>
      <c r="D447" s="71" t="n">
        <f aca="false">C446*C444/12/100</f>
        <v>0</v>
      </c>
      <c r="E447" s="84" t="n">
        <f aca="false">D447</f>
        <v>0</v>
      </c>
      <c r="F447" s="137"/>
    </row>
    <row r="448" customFormat="false" ht="13.05" hidden="false" customHeight="true" outlineLevel="0" collapsed="false">
      <c r="A448" s="90" t="s">
        <v>169</v>
      </c>
      <c r="B448" s="90" t="s">
        <v>58</v>
      </c>
      <c r="C448" s="74" t="n">
        <v>1</v>
      </c>
      <c r="D448" s="71" t="n">
        <f aca="false">D432</f>
        <v>0</v>
      </c>
      <c r="E448" s="84" t="n">
        <f aca="false">C448*D448</f>
        <v>0</v>
      </c>
      <c r="F448" s="137"/>
    </row>
    <row r="449" customFormat="false" ht="13.05" hidden="false" customHeight="true" outlineLevel="0" collapsed="false">
      <c r="A449" s="90" t="s">
        <v>94</v>
      </c>
      <c r="B449" s="90" t="s">
        <v>5</v>
      </c>
      <c r="C449" s="74"/>
      <c r="D449" s="71"/>
      <c r="E449" s="84"/>
      <c r="F449" s="137"/>
    </row>
    <row r="450" customFormat="false" ht="13.05" hidden="false" customHeight="true" outlineLevel="0" collapsed="false">
      <c r="A450" s="90" t="s">
        <v>174</v>
      </c>
      <c r="B450" s="90" t="s">
        <v>27</v>
      </c>
      <c r="C450" s="144" t="n">
        <f aca="false">E448</f>
        <v>0</v>
      </c>
      <c r="D450" s="71"/>
      <c r="E450" s="84"/>
      <c r="F450" s="137"/>
    </row>
    <row r="451" customFormat="false" ht="13.05" hidden="false" customHeight="true" outlineLevel="0" collapsed="false">
      <c r="A451" s="90" t="s">
        <v>96</v>
      </c>
      <c r="B451" s="90" t="s">
        <v>27</v>
      </c>
      <c r="C451" s="144" t="n">
        <f aca="false">IFERROR(IF(C429&gt;=C428,C450,((((C450)-(E432-E435))*(((C428-C429)+1)/(2*(C428-C429))))+(E432-E435))),0)</f>
        <v>0</v>
      </c>
      <c r="D451" s="71"/>
      <c r="E451" s="84"/>
      <c r="F451" s="137"/>
    </row>
    <row r="452" customFormat="false" ht="13.05" hidden="false" customHeight="true" outlineLevel="0" collapsed="false">
      <c r="A452" s="90" t="s">
        <v>97</v>
      </c>
      <c r="B452" s="90" t="s">
        <v>27</v>
      </c>
      <c r="C452" s="74"/>
      <c r="D452" s="71" t="n">
        <f aca="false">C451*C449/12/100</f>
        <v>0</v>
      </c>
      <c r="E452" s="84" t="n">
        <f aca="false">D452</f>
        <v>0</v>
      </c>
      <c r="F452" s="137"/>
    </row>
    <row r="453" customFormat="false" ht="13.05" hidden="false" customHeight="true" outlineLevel="0" collapsed="false">
      <c r="A453" s="90" t="s">
        <v>125</v>
      </c>
      <c r="B453" s="90"/>
      <c r="C453" s="74"/>
      <c r="D453" s="71"/>
      <c r="E453" s="84" t="n">
        <f aca="false">E452+E447</f>
        <v>0</v>
      </c>
      <c r="F453" s="137"/>
    </row>
    <row r="454" customFormat="false" ht="13.05" hidden="false" customHeight="true" outlineLevel="0" collapsed="false">
      <c r="A454" s="90" t="s">
        <v>126</v>
      </c>
      <c r="B454" s="90" t="s">
        <v>58</v>
      </c>
      <c r="C454" s="74" t="n">
        <v>1</v>
      </c>
      <c r="D454" s="71" t="n">
        <f aca="false">E453</f>
        <v>0</v>
      </c>
      <c r="E454" s="84" t="n">
        <f aca="false">ROUND(C454*D454,2)</f>
        <v>0</v>
      </c>
      <c r="F454" s="137"/>
    </row>
    <row r="455" customFormat="false" ht="13.05" hidden="false" customHeight="true" outlineLevel="0" collapsed="false">
      <c r="C455" s="100"/>
      <c r="D455" s="2" t="s">
        <v>35</v>
      </c>
      <c r="E455" s="3" t="n">
        <v>1</v>
      </c>
      <c r="F455" s="139" t="n">
        <f aca="false">E454</f>
        <v>0</v>
      </c>
    </row>
    <row r="456" customFormat="false" ht="13.05" hidden="false" customHeight="true" outlineLevel="0" collapsed="false">
      <c r="C456" s="100"/>
      <c r="F456" s="137"/>
    </row>
    <row r="457" customFormat="false" ht="13.05" hidden="false" customHeight="true" outlineLevel="0" collapsed="false">
      <c r="A457" s="1" t="s">
        <v>196</v>
      </c>
      <c r="C457" s="100"/>
      <c r="F457" s="137"/>
    </row>
    <row r="458" customFormat="false" ht="13.05" hidden="false" customHeight="true" outlineLevel="0" collapsed="false">
      <c r="A458" s="146" t="s">
        <v>13</v>
      </c>
      <c r="B458" s="146" t="s">
        <v>14</v>
      </c>
      <c r="C458" s="147" t="s">
        <v>9</v>
      </c>
      <c r="D458" s="148" t="s">
        <v>15</v>
      </c>
      <c r="E458" s="149" t="s">
        <v>16</v>
      </c>
      <c r="F458" s="150" t="s">
        <v>102</v>
      </c>
    </row>
    <row r="459" customFormat="false" ht="13.05" hidden="false" customHeight="true" outlineLevel="0" collapsed="false">
      <c r="A459" s="90" t="s">
        <v>132</v>
      </c>
      <c r="B459" s="90" t="s">
        <v>58</v>
      </c>
      <c r="C459" s="74" t="n">
        <v>1</v>
      </c>
      <c r="D459" s="71"/>
      <c r="E459" s="84" t="n">
        <v>0</v>
      </c>
      <c r="F459" s="137"/>
    </row>
    <row r="460" customFormat="false" ht="13.05" hidden="false" customHeight="true" outlineLevel="0" collapsed="false">
      <c r="A460" s="90" t="s">
        <v>133</v>
      </c>
      <c r="B460" s="90" t="s">
        <v>58</v>
      </c>
      <c r="C460" s="74" t="n">
        <v>1</v>
      </c>
      <c r="D460" s="71"/>
      <c r="E460" s="84" t="n">
        <v>0</v>
      </c>
      <c r="F460" s="137"/>
    </row>
    <row r="461" customFormat="false" ht="13.05" hidden="false" customHeight="true" outlineLevel="0" collapsed="false">
      <c r="A461" s="90" t="s">
        <v>134</v>
      </c>
      <c r="B461" s="90" t="s">
        <v>58</v>
      </c>
      <c r="C461" s="74" t="n">
        <v>1</v>
      </c>
      <c r="D461" s="71"/>
      <c r="E461" s="84" t="n">
        <f aca="false">C461*D461</f>
        <v>0</v>
      </c>
      <c r="F461" s="137"/>
    </row>
    <row r="462" customFormat="false" ht="13.05" hidden="false" customHeight="true" outlineLevel="0" collapsed="false">
      <c r="A462" s="90" t="s">
        <v>135</v>
      </c>
      <c r="B462" s="90" t="s">
        <v>19</v>
      </c>
      <c r="C462" s="74" t="n">
        <v>12</v>
      </c>
      <c r="D462" s="71" t="n">
        <f aca="false">E461</f>
        <v>0</v>
      </c>
      <c r="E462" s="84" t="n">
        <f aca="false">D462/C462</f>
        <v>0</v>
      </c>
      <c r="F462" s="137"/>
    </row>
    <row r="463" customFormat="false" ht="13.05" hidden="false" customHeight="true" outlineLevel="0" collapsed="false">
      <c r="C463" s="100"/>
      <c r="D463" s="2" t="s">
        <v>35</v>
      </c>
      <c r="E463" s="3" t="n">
        <v>1</v>
      </c>
      <c r="F463" s="139" t="n">
        <f aca="false">E462</f>
        <v>0</v>
      </c>
    </row>
    <row r="464" customFormat="false" ht="13.05" hidden="false" customHeight="true" outlineLevel="0" collapsed="false">
      <c r="C464" s="100"/>
      <c r="F464" s="137"/>
    </row>
    <row r="465" customFormat="false" ht="13.05" hidden="false" customHeight="true" outlineLevel="0" collapsed="false">
      <c r="A465" s="4"/>
      <c r="C465" s="100"/>
      <c r="F465" s="137"/>
    </row>
    <row r="466" customFormat="false" ht="13.05" hidden="false" customHeight="true" outlineLevel="0" collapsed="false">
      <c r="A466" s="145" t="s">
        <v>98</v>
      </c>
      <c r="B466" s="145" t="n">
        <v>208</v>
      </c>
      <c r="C466" s="100"/>
      <c r="F466" s="137"/>
    </row>
    <row r="467" customFormat="false" ht="13.05" hidden="false" customHeight="true" outlineLevel="0" collapsed="false">
      <c r="A467" s="1" t="s">
        <v>197</v>
      </c>
      <c r="C467" s="100"/>
      <c r="F467" s="137"/>
    </row>
    <row r="468" customFormat="false" ht="13.05" hidden="false" customHeight="true" outlineLevel="0" collapsed="false">
      <c r="A468" s="146" t="s">
        <v>13</v>
      </c>
      <c r="B468" s="146" t="s">
        <v>14</v>
      </c>
      <c r="C468" s="147" t="s">
        <v>101</v>
      </c>
      <c r="D468" s="148" t="s">
        <v>15</v>
      </c>
      <c r="E468" s="149" t="s">
        <v>16</v>
      </c>
      <c r="F468" s="150" t="s">
        <v>102</v>
      </c>
    </row>
    <row r="469" customFormat="false" ht="13.05" hidden="false" customHeight="true" outlineLevel="0" collapsed="false">
      <c r="A469" s="90" t="s">
        <v>177</v>
      </c>
      <c r="B469" s="90" t="s">
        <v>178</v>
      </c>
      <c r="C469" s="74"/>
      <c r="D469" s="71"/>
      <c r="E469" s="84"/>
      <c r="F469" s="137"/>
    </row>
    <row r="470" customFormat="false" ht="13.05" hidden="false" customHeight="true" outlineLevel="0" collapsed="false">
      <c r="A470" s="90" t="s">
        <v>138</v>
      </c>
      <c r="B470" s="90" t="s">
        <v>24</v>
      </c>
      <c r="C470" s="74" t="n">
        <f aca="false">B466</f>
        <v>208</v>
      </c>
      <c r="D470" s="71" t="n">
        <f aca="false">IFERROR(+D469*C469,"-")</f>
        <v>0</v>
      </c>
      <c r="E470" s="84" t="n">
        <f aca="false">D470*C470</f>
        <v>0</v>
      </c>
      <c r="F470" s="137"/>
    </row>
    <row r="471" customFormat="false" ht="13.05" hidden="false" customHeight="true" outlineLevel="0" collapsed="false">
      <c r="A471" s="90" t="s">
        <v>179</v>
      </c>
      <c r="B471" s="90" t="s">
        <v>180</v>
      </c>
      <c r="C471" s="74"/>
      <c r="D471" s="71"/>
      <c r="E471" s="84"/>
      <c r="F471" s="137"/>
    </row>
    <row r="472" customFormat="false" ht="13.05" hidden="false" customHeight="true" outlineLevel="0" collapsed="false">
      <c r="A472" s="90" t="s">
        <v>141</v>
      </c>
      <c r="B472" s="90" t="s">
        <v>24</v>
      </c>
      <c r="C472" s="74" t="n">
        <f aca="false">B466</f>
        <v>208</v>
      </c>
      <c r="D472" s="71" t="n">
        <f aca="false">+(D471*C471)/500</f>
        <v>0</v>
      </c>
      <c r="E472" s="84" t="n">
        <f aca="false">D472*C472</f>
        <v>0</v>
      </c>
      <c r="F472" s="137"/>
    </row>
    <row r="473" customFormat="false" ht="13.05" hidden="false" customHeight="true" outlineLevel="0" collapsed="false">
      <c r="A473" s="90" t="s">
        <v>181</v>
      </c>
      <c r="B473" s="90" t="s">
        <v>180</v>
      </c>
      <c r="C473" s="74"/>
      <c r="D473" s="71"/>
      <c r="E473" s="84"/>
      <c r="F473" s="137"/>
    </row>
    <row r="474" customFormat="false" ht="13.05" hidden="false" customHeight="true" outlineLevel="0" collapsed="false">
      <c r="A474" s="90" t="s">
        <v>143</v>
      </c>
      <c r="B474" s="90" t="s">
        <v>24</v>
      </c>
      <c r="C474" s="74" t="n">
        <f aca="false">B466</f>
        <v>208</v>
      </c>
      <c r="D474" s="71" t="n">
        <f aca="false">+(D473*C473)/500</f>
        <v>0</v>
      </c>
      <c r="E474" s="84" t="n">
        <f aca="false">D474*C474</f>
        <v>0</v>
      </c>
      <c r="F474" s="137"/>
    </row>
    <row r="475" customFormat="false" ht="13.05" hidden="false" customHeight="true" outlineLevel="0" collapsed="false">
      <c r="A475" s="90" t="s">
        <v>182</v>
      </c>
      <c r="B475" s="90" t="s">
        <v>180</v>
      </c>
      <c r="C475" s="74"/>
      <c r="D475" s="71"/>
      <c r="E475" s="84"/>
      <c r="F475" s="137"/>
    </row>
    <row r="476" customFormat="false" ht="13.05" hidden="false" customHeight="true" outlineLevel="0" collapsed="false">
      <c r="A476" s="90" t="s">
        <v>145</v>
      </c>
      <c r="B476" s="90" t="s">
        <v>24</v>
      </c>
      <c r="C476" s="74" t="n">
        <f aca="false">B466</f>
        <v>208</v>
      </c>
      <c r="D476" s="71" t="n">
        <f aca="false">+(D475*C475)/500</f>
        <v>0</v>
      </c>
      <c r="E476" s="84" t="n">
        <f aca="false">D476*C476</f>
        <v>0</v>
      </c>
      <c r="F476" s="137"/>
    </row>
    <row r="477" customFormat="false" ht="13.05" hidden="false" customHeight="true" outlineLevel="0" collapsed="false">
      <c r="A477" s="90" t="s">
        <v>183</v>
      </c>
      <c r="B477" s="90" t="s">
        <v>180</v>
      </c>
      <c r="C477" s="74"/>
      <c r="D477" s="71"/>
      <c r="E477" s="84"/>
      <c r="F477" s="137"/>
    </row>
    <row r="478" customFormat="false" ht="13.05" hidden="false" customHeight="true" outlineLevel="0" collapsed="false">
      <c r="A478" s="90" t="s">
        <v>148</v>
      </c>
      <c r="B478" s="90" t="s">
        <v>24</v>
      </c>
      <c r="C478" s="74" t="n">
        <f aca="false">B466</f>
        <v>208</v>
      </c>
      <c r="D478" s="71" t="n">
        <f aca="false">+(D477*C477)/500</f>
        <v>0</v>
      </c>
      <c r="E478" s="84" t="n">
        <f aca="false">D478*C478</f>
        <v>0</v>
      </c>
      <c r="F478" s="137"/>
    </row>
    <row r="479" customFormat="false" ht="13.05" hidden="false" customHeight="true" outlineLevel="0" collapsed="false">
      <c r="A479" s="90" t="s">
        <v>185</v>
      </c>
      <c r="B479" s="90" t="s">
        <v>186</v>
      </c>
      <c r="C479" s="74"/>
      <c r="D479" s="71" t="n">
        <f aca="false">ROUND(D470+D472+D474+D476+D478,2)</f>
        <v>0</v>
      </c>
      <c r="E479" s="84"/>
      <c r="F479" s="137"/>
    </row>
    <row r="480" customFormat="false" ht="13.05" hidden="false" customHeight="true" outlineLevel="0" collapsed="false">
      <c r="C480" s="100"/>
      <c r="F480" s="139" t="n">
        <f aca="false">D479*B466</f>
        <v>0</v>
      </c>
    </row>
    <row r="481" customFormat="false" ht="13.05" hidden="false" customHeight="true" outlineLevel="0" collapsed="false">
      <c r="C481" s="100"/>
      <c r="F481" s="137"/>
    </row>
    <row r="482" customFormat="false" ht="13.05" hidden="false" customHeight="true" outlineLevel="0" collapsed="false">
      <c r="A482" s="1" t="s">
        <v>198</v>
      </c>
      <c r="C482" s="100"/>
      <c r="F482" s="137"/>
    </row>
    <row r="483" customFormat="false" ht="13.05" hidden="false" customHeight="true" outlineLevel="0" collapsed="false">
      <c r="A483" s="146" t="s">
        <v>13</v>
      </c>
      <c r="B483" s="146" t="s">
        <v>14</v>
      </c>
      <c r="C483" s="147" t="s">
        <v>9</v>
      </c>
      <c r="D483" s="148" t="s">
        <v>15</v>
      </c>
      <c r="E483" s="149" t="s">
        <v>16</v>
      </c>
      <c r="F483" s="150" t="s">
        <v>102</v>
      </c>
    </row>
    <row r="484" customFormat="false" ht="13.05" hidden="false" customHeight="true" outlineLevel="0" collapsed="false">
      <c r="A484" s="90" t="s">
        <v>152</v>
      </c>
      <c r="B484" s="90" t="s">
        <v>188</v>
      </c>
      <c r="C484" s="74" t="n">
        <f aca="false">B466</f>
        <v>208</v>
      </c>
      <c r="D484" s="71"/>
      <c r="E484" s="84" t="n">
        <f aca="false">C484*D484</f>
        <v>0</v>
      </c>
      <c r="F484" s="93"/>
    </row>
    <row r="485" customFormat="false" ht="13.05" hidden="false" customHeight="true" outlineLevel="0" collapsed="false">
      <c r="C485" s="100"/>
      <c r="F485" s="139" t="n">
        <f aca="false">E484</f>
        <v>0</v>
      </c>
    </row>
    <row r="486" customFormat="false" ht="13.05" hidden="false" customHeight="true" outlineLevel="0" collapsed="false">
      <c r="C486" s="100"/>
      <c r="F486" s="137"/>
    </row>
    <row r="487" customFormat="false" ht="13.05" hidden="false" customHeight="true" outlineLevel="0" collapsed="false">
      <c r="A487" s="1" t="s">
        <v>199</v>
      </c>
      <c r="C487" s="100"/>
      <c r="F487" s="137"/>
    </row>
    <row r="488" customFormat="false" ht="13.05" hidden="false" customHeight="true" outlineLevel="0" collapsed="false">
      <c r="A488" s="173" t="s">
        <v>13</v>
      </c>
      <c r="B488" s="173" t="s">
        <v>14</v>
      </c>
      <c r="C488" s="197" t="s">
        <v>9</v>
      </c>
      <c r="D488" s="174" t="s">
        <v>15</v>
      </c>
      <c r="E488" s="198" t="s">
        <v>16</v>
      </c>
      <c r="F488" s="150" t="s">
        <v>102</v>
      </c>
    </row>
    <row r="489" customFormat="false" ht="13.05" hidden="false" customHeight="true" outlineLevel="0" collapsed="false">
      <c r="A489" s="199" t="s">
        <v>155</v>
      </c>
      <c r="B489" s="90" t="s">
        <v>58</v>
      </c>
      <c r="C489" s="74"/>
      <c r="D489" s="71"/>
      <c r="E489" s="84" t="n">
        <f aca="false">D489*C489</f>
        <v>0</v>
      </c>
      <c r="F489" s="137"/>
    </row>
    <row r="490" customFormat="false" ht="13.05" hidden="false" customHeight="true" outlineLevel="0" collapsed="false">
      <c r="A490" s="90" t="s">
        <v>156</v>
      </c>
      <c r="B490" s="90" t="s">
        <v>58</v>
      </c>
      <c r="C490" s="74"/>
      <c r="D490" s="71"/>
      <c r="E490" s="84"/>
      <c r="F490" s="137"/>
    </row>
    <row r="491" customFormat="false" ht="13.05" hidden="false" customHeight="true" outlineLevel="0" collapsed="false">
      <c r="A491" s="90" t="s">
        <v>157</v>
      </c>
      <c r="B491" s="90" t="s">
        <v>58</v>
      </c>
      <c r="C491" s="74"/>
      <c r="D491" s="71"/>
      <c r="E491" s="84" t="n">
        <f aca="false">D491*C491</f>
        <v>0</v>
      </c>
      <c r="F491" s="137"/>
    </row>
    <row r="492" customFormat="false" ht="13.05" hidden="false" customHeight="true" outlineLevel="0" collapsed="false">
      <c r="A492" s="90" t="s">
        <v>158</v>
      </c>
      <c r="B492" s="90" t="s">
        <v>190</v>
      </c>
      <c r="C492" s="74"/>
      <c r="D492" s="71" t="n">
        <f aca="false">E489+E491</f>
        <v>0</v>
      </c>
      <c r="E492" s="84" t="e">
        <f aca="false">D492/C492</f>
        <v>#DIV/0!</v>
      </c>
      <c r="F492" s="137"/>
    </row>
    <row r="493" customFormat="false" ht="13.05" hidden="false" customHeight="true" outlineLevel="0" collapsed="false">
      <c r="A493" s="90" t="s">
        <v>160</v>
      </c>
      <c r="B493" s="90" t="s">
        <v>191</v>
      </c>
      <c r="C493" s="74" t="n">
        <f aca="false">B466</f>
        <v>208</v>
      </c>
      <c r="D493" s="71" t="e">
        <f aca="false">E492</f>
        <v>#DIV/0!</v>
      </c>
      <c r="E493" s="84" t="e">
        <f aca="false">ROUND(D493*C493,2)</f>
        <v>#DIV/0!</v>
      </c>
      <c r="F493" s="137"/>
    </row>
    <row r="494" customFormat="false" ht="13.05" hidden="false" customHeight="true" outlineLevel="0" collapsed="false">
      <c r="C494" s="100"/>
      <c r="F494" s="139" t="e">
        <f aca="false">E493</f>
        <v>#DIV/0!</v>
      </c>
    </row>
    <row r="495" customFormat="false" ht="13.05" hidden="false" customHeight="true" outlineLevel="0" collapsed="false">
      <c r="C495" s="100"/>
      <c r="F495" s="86"/>
    </row>
    <row r="496" customFormat="false" ht="13.05" hidden="false" customHeight="true" outlineLevel="0" collapsed="false">
      <c r="A496" s="1" t="s">
        <v>199</v>
      </c>
      <c r="C496" s="100"/>
      <c r="F496" s="137"/>
    </row>
    <row r="497" customFormat="false" ht="13.05" hidden="false" customHeight="true" outlineLevel="0" collapsed="false">
      <c r="A497" s="173" t="s">
        <v>13</v>
      </c>
      <c r="B497" s="173" t="s">
        <v>14</v>
      </c>
      <c r="C497" s="197" t="s">
        <v>9</v>
      </c>
      <c r="D497" s="174" t="s">
        <v>15</v>
      </c>
      <c r="E497" s="198" t="s">
        <v>16</v>
      </c>
      <c r="F497" s="150" t="s">
        <v>102</v>
      </c>
    </row>
    <row r="498" customFormat="false" ht="13.05" hidden="false" customHeight="true" outlineLevel="0" collapsed="false">
      <c r="A498" s="199" t="s">
        <v>155</v>
      </c>
      <c r="B498" s="90" t="s">
        <v>58</v>
      </c>
      <c r="C498" s="74"/>
      <c r="D498" s="71"/>
      <c r="E498" s="84" t="n">
        <f aca="false">D498*C498</f>
        <v>0</v>
      </c>
      <c r="F498" s="137"/>
    </row>
    <row r="499" customFormat="false" ht="13.05" hidden="false" customHeight="true" outlineLevel="0" collapsed="false">
      <c r="A499" s="90" t="s">
        <v>156</v>
      </c>
      <c r="B499" s="90" t="s">
        <v>58</v>
      </c>
      <c r="C499" s="74"/>
      <c r="D499" s="71"/>
      <c r="E499" s="84"/>
      <c r="F499" s="137"/>
    </row>
    <row r="500" customFormat="false" ht="13.05" hidden="false" customHeight="true" outlineLevel="0" collapsed="false">
      <c r="A500" s="90" t="s">
        <v>157</v>
      </c>
      <c r="B500" s="90" t="s">
        <v>58</v>
      </c>
      <c r="C500" s="74"/>
      <c r="D500" s="71"/>
      <c r="E500" s="84" t="n">
        <f aca="false">D500*C500</f>
        <v>0</v>
      </c>
      <c r="F500" s="137"/>
      <c r="H500" s="5"/>
      <c r="I500" s="5"/>
    </row>
    <row r="501" customFormat="false" ht="13.05" hidden="false" customHeight="true" outlineLevel="0" collapsed="false">
      <c r="A501" s="90" t="s">
        <v>158</v>
      </c>
      <c r="B501" s="90" t="s">
        <v>190</v>
      </c>
      <c r="C501" s="74"/>
      <c r="D501" s="71" t="n">
        <f aca="false">E498+E500</f>
        <v>0</v>
      </c>
      <c r="E501" s="84" t="e">
        <f aca="false">D501/C501</f>
        <v>#DIV/0!</v>
      </c>
      <c r="F501" s="137"/>
      <c r="H501" s="5"/>
      <c r="I501" s="5"/>
    </row>
    <row r="502" customFormat="false" ht="13.05" hidden="false" customHeight="true" outlineLevel="0" collapsed="false">
      <c r="A502" s="90" t="s">
        <v>160</v>
      </c>
      <c r="B502" s="90" t="s">
        <v>191</v>
      </c>
      <c r="C502" s="74" t="n">
        <f aca="false">B466</f>
        <v>208</v>
      </c>
      <c r="D502" s="71" t="e">
        <f aca="false">E501</f>
        <v>#DIV/0!</v>
      </c>
      <c r="E502" s="84" t="e">
        <f aca="false">ROUND(D502*C502,2)</f>
        <v>#DIV/0!</v>
      </c>
      <c r="F502" s="137"/>
      <c r="H502" s="5"/>
      <c r="I502" s="5"/>
    </row>
    <row r="503" customFormat="false" ht="13.05" hidden="false" customHeight="true" outlineLevel="0" collapsed="false">
      <c r="C503" s="100"/>
      <c r="F503" s="139" t="e">
        <f aca="false">E502</f>
        <v>#DIV/0!</v>
      </c>
      <c r="H503" s="5"/>
      <c r="I503" s="5"/>
    </row>
    <row r="504" customFormat="false" ht="13.05" hidden="false" customHeight="true" outlineLevel="0" collapsed="false">
      <c r="C504" s="100"/>
      <c r="F504" s="86"/>
    </row>
    <row r="505" customFormat="false" ht="13.05" hidden="false" customHeight="true" outlineLevel="0" collapsed="false">
      <c r="A505" s="173" t="s">
        <v>111</v>
      </c>
      <c r="B505" s="146" t="s">
        <v>14</v>
      </c>
      <c r="C505" s="147" t="n">
        <v>4</v>
      </c>
      <c r="D505" s="174"/>
      <c r="E505" s="149" t="e">
        <f aca="false">F503+F494+F485+F480+F463+F455+F439+F424</f>
        <v>#DIV/0!</v>
      </c>
      <c r="F505" s="150" t="e">
        <f aca="false">ROUND(E505*C505,2)</f>
        <v>#DIV/0!</v>
      </c>
    </row>
    <row r="506" customFormat="false" ht="13.05" hidden="false" customHeight="true" outlineLevel="0" collapsed="false">
      <c r="C506" s="100"/>
      <c r="F506" s="86"/>
    </row>
    <row r="507" customFormat="false" ht="15.5" hidden="false" customHeight="true" outlineLevel="0" collapsed="false">
      <c r="A507" s="175" t="s">
        <v>200</v>
      </c>
      <c r="B507" s="175"/>
      <c r="C507" s="175"/>
      <c r="D507" s="175"/>
      <c r="E507" s="175"/>
      <c r="F507" s="176" t="e">
        <f aca="false">F505</f>
        <v>#DIV/0!</v>
      </c>
    </row>
    <row r="508" customFormat="false" ht="13.05" hidden="false" customHeight="true" outlineLevel="0" collapsed="false">
      <c r="C508" s="100"/>
      <c r="F508" s="137"/>
    </row>
    <row r="509" customFormat="false" ht="17.4" hidden="false" customHeight="true" outlineLevel="0" collapsed="false">
      <c r="A509" s="58" t="s">
        <v>201</v>
      </c>
      <c r="B509" s="163" t="s">
        <v>166</v>
      </c>
      <c r="C509" s="163"/>
      <c r="D509" s="163"/>
      <c r="E509" s="163"/>
      <c r="F509" s="168" t="s">
        <v>114</v>
      </c>
    </row>
    <row r="510" customFormat="false" ht="13.05" hidden="false" customHeight="true" outlineLevel="0" collapsed="false">
      <c r="A510" s="162"/>
      <c r="B510" s="165" t="s">
        <v>116</v>
      </c>
      <c r="C510" s="165" t="s">
        <v>117</v>
      </c>
      <c r="D510" s="166" t="s">
        <v>118</v>
      </c>
      <c r="E510" s="167" t="s">
        <v>119</v>
      </c>
      <c r="F510" s="168"/>
    </row>
    <row r="511" customFormat="false" ht="13.05" hidden="false" customHeight="true" outlineLevel="0" collapsed="false">
      <c r="A511" s="4"/>
      <c r="B511" s="200"/>
      <c r="C511" s="4"/>
      <c r="E511" s="200"/>
      <c r="F511" s="139" t="n">
        <f aca="false">SUM(B511:E511)</f>
        <v>0</v>
      </c>
    </row>
    <row r="512" customFormat="false" ht="13.05" hidden="false" customHeight="true" outlineLevel="0" collapsed="false">
      <c r="A512" s="1" t="s">
        <v>202</v>
      </c>
      <c r="B512" s="193"/>
      <c r="C512" s="193"/>
      <c r="D512" s="195"/>
      <c r="E512" s="70"/>
      <c r="F512" s="137"/>
    </row>
    <row r="513" customFormat="false" ht="13.05" hidden="false" customHeight="true" outlineLevel="0" collapsed="false">
      <c r="A513" s="146" t="s">
        <v>13</v>
      </c>
      <c r="B513" s="146" t="s">
        <v>14</v>
      </c>
      <c r="C513" s="147" t="s">
        <v>9</v>
      </c>
      <c r="D513" s="148" t="s">
        <v>15</v>
      </c>
      <c r="E513" s="149" t="s">
        <v>16</v>
      </c>
      <c r="F513" s="150" t="s">
        <v>102</v>
      </c>
    </row>
    <row r="514" customFormat="false" ht="13.05" hidden="false" customHeight="true" outlineLevel="0" collapsed="false">
      <c r="A514" s="90" t="s">
        <v>121</v>
      </c>
      <c r="B514" s="90" t="s">
        <v>58</v>
      </c>
      <c r="C514" s="74" t="n">
        <v>1</v>
      </c>
      <c r="D514" s="71"/>
      <c r="E514" s="84" t="n">
        <f aca="false">C514*D514</f>
        <v>0</v>
      </c>
      <c r="F514" s="137"/>
    </row>
    <row r="515" customFormat="false" ht="13.05" hidden="false" customHeight="true" outlineLevel="0" collapsed="false">
      <c r="A515" s="90" t="s">
        <v>122</v>
      </c>
      <c r="B515" s="90" t="s">
        <v>87</v>
      </c>
      <c r="C515" s="74" t="n">
        <v>10</v>
      </c>
      <c r="D515" s="71"/>
      <c r="E515" s="84"/>
      <c r="F515" s="137"/>
    </row>
    <row r="516" customFormat="false" ht="13.05" hidden="false" customHeight="true" outlineLevel="0" collapsed="false">
      <c r="A516" s="90" t="s">
        <v>123</v>
      </c>
      <c r="B516" s="90" t="s">
        <v>87</v>
      </c>
      <c r="C516" s="74" t="n">
        <v>0</v>
      </c>
      <c r="D516" s="71"/>
      <c r="E516" s="84"/>
      <c r="F516" s="137"/>
    </row>
    <row r="517" customFormat="false" ht="13.05" hidden="false" customHeight="true" outlineLevel="0" collapsed="false">
      <c r="A517" s="90" t="s">
        <v>124</v>
      </c>
      <c r="B517" s="90" t="s">
        <v>5</v>
      </c>
      <c r="C517" s="74" t="n">
        <v>65.1</v>
      </c>
      <c r="D517" s="71" t="n">
        <f aca="false">E514</f>
        <v>0</v>
      </c>
      <c r="E517" s="84" t="n">
        <f aca="false">D517*C517/100</f>
        <v>0</v>
      </c>
      <c r="F517" s="137"/>
    </row>
    <row r="518" s="23" customFormat="true" ht="13.05" hidden="false" customHeight="true" outlineLevel="0" collapsed="false">
      <c r="A518" s="145" t="s">
        <v>203</v>
      </c>
      <c r="B518" s="90" t="s">
        <v>19</v>
      </c>
      <c r="C518" s="74" t="n">
        <v>120</v>
      </c>
      <c r="D518" s="71" t="n">
        <f aca="false">E517</f>
        <v>0</v>
      </c>
      <c r="E518" s="84" t="n">
        <f aca="false">D518/C518</f>
        <v>0</v>
      </c>
      <c r="F518" s="86"/>
      <c r="G518" s="4"/>
      <c r="H518" s="4"/>
      <c r="I518" s="4"/>
      <c r="J518" s="4"/>
      <c r="K518" s="4"/>
      <c r="L518" s="4"/>
      <c r="M518" s="4"/>
      <c r="XEB518" s="5"/>
      <c r="XEC518" s="5"/>
      <c r="XED518" s="1"/>
      <c r="XEE518" s="1"/>
      <c r="XEF518" s="1"/>
      <c r="XEG518" s="1"/>
      <c r="XEH518" s="1"/>
      <c r="XEI518" s="1"/>
      <c r="XEJ518" s="1"/>
      <c r="XEK518" s="1"/>
      <c r="XEL518" s="1"/>
      <c r="XEM518" s="1"/>
      <c r="XEN518" s="1"/>
      <c r="XEO518" s="1"/>
      <c r="XEP518" s="1"/>
      <c r="XEQ518" s="1"/>
      <c r="XER518" s="1"/>
      <c r="XES518" s="1"/>
      <c r="XET518" s="1"/>
      <c r="XEU518" s="1"/>
      <c r="XEV518" s="1"/>
      <c r="XEW518" s="1"/>
      <c r="XEX518" s="1"/>
      <c r="XEY518" s="1"/>
      <c r="XEZ518" s="1"/>
      <c r="XFA518" s="1"/>
      <c r="XFB518" s="1"/>
      <c r="XFC518" s="1"/>
      <c r="XFD518" s="1"/>
    </row>
    <row r="519" customFormat="false" ht="13.05" hidden="false" customHeight="true" outlineLevel="0" collapsed="false">
      <c r="A519" s="90" t="s">
        <v>204</v>
      </c>
      <c r="B519" s="90" t="s">
        <v>58</v>
      </c>
      <c r="C519" s="74" t="n">
        <v>1</v>
      </c>
      <c r="D519" s="71"/>
      <c r="E519" s="84" t="n">
        <v>50000</v>
      </c>
      <c r="F519" s="137"/>
    </row>
    <row r="520" customFormat="false" ht="13.05" hidden="false" customHeight="true" outlineLevel="0" collapsed="false">
      <c r="A520" s="90" t="s">
        <v>205</v>
      </c>
      <c r="B520" s="90" t="s">
        <v>87</v>
      </c>
      <c r="C520" s="74" t="n">
        <v>10</v>
      </c>
      <c r="D520" s="71"/>
      <c r="E520" s="84"/>
      <c r="F520" s="137"/>
    </row>
    <row r="521" customFormat="false" ht="13.05" hidden="false" customHeight="true" outlineLevel="0" collapsed="false">
      <c r="A521" s="90" t="s">
        <v>206</v>
      </c>
      <c r="B521" s="90" t="s">
        <v>87</v>
      </c>
      <c r="C521" s="74" t="n">
        <v>0</v>
      </c>
      <c r="D521" s="71"/>
      <c r="E521" s="84"/>
      <c r="F521" s="137"/>
    </row>
    <row r="522" customFormat="false" ht="13.05" hidden="false" customHeight="true" outlineLevel="0" collapsed="false">
      <c r="A522" s="90" t="s">
        <v>207</v>
      </c>
      <c r="B522" s="90" t="s">
        <v>5</v>
      </c>
      <c r="C522" s="74" t="n">
        <v>65.1</v>
      </c>
      <c r="D522" s="71"/>
      <c r="E522" s="84" t="n">
        <f aca="false">D522*C522/100</f>
        <v>0</v>
      </c>
      <c r="F522" s="137"/>
    </row>
    <row r="523" s="23" customFormat="true" ht="13.05" hidden="false" customHeight="true" outlineLevel="0" collapsed="false">
      <c r="A523" s="145" t="s">
        <v>208</v>
      </c>
      <c r="B523" s="90" t="s">
        <v>19</v>
      </c>
      <c r="C523" s="74" t="n">
        <v>120</v>
      </c>
      <c r="D523" s="71" t="n">
        <f aca="false">E522</f>
        <v>0</v>
      </c>
      <c r="E523" s="84" t="n">
        <f aca="false">D523/C523</f>
        <v>0</v>
      </c>
      <c r="F523" s="86"/>
      <c r="G523" s="4"/>
      <c r="H523" s="4"/>
      <c r="I523" s="4"/>
      <c r="J523" s="4"/>
      <c r="K523" s="4"/>
      <c r="L523" s="4"/>
      <c r="M523" s="4"/>
      <c r="XEB523" s="5"/>
      <c r="XEC523" s="5"/>
      <c r="XED523" s="1"/>
      <c r="XEE523" s="1"/>
      <c r="XEF523" s="1"/>
      <c r="XEG523" s="1"/>
      <c r="XEH523" s="1"/>
      <c r="XEI523" s="1"/>
      <c r="XEJ523" s="1"/>
      <c r="XEK523" s="1"/>
      <c r="XEL523" s="1"/>
      <c r="XEM523" s="1"/>
      <c r="XEN523" s="1"/>
      <c r="XEO523" s="1"/>
      <c r="XEP523" s="1"/>
      <c r="XEQ523" s="1"/>
      <c r="XER523" s="1"/>
      <c r="XES523" s="1"/>
      <c r="XET523" s="1"/>
      <c r="XEU523" s="1"/>
      <c r="XEV523" s="1"/>
      <c r="XEW523" s="1"/>
      <c r="XEX523" s="1"/>
      <c r="XEY523" s="1"/>
      <c r="XEZ523" s="1"/>
      <c r="XFA523" s="1"/>
      <c r="XFB523" s="1"/>
      <c r="XFC523" s="1"/>
      <c r="XFD523" s="1"/>
    </row>
    <row r="524" customFormat="false" ht="13.05" hidden="false" customHeight="true" outlineLevel="0" collapsed="false">
      <c r="A524" s="90" t="s">
        <v>125</v>
      </c>
      <c r="B524" s="90"/>
      <c r="C524" s="74"/>
      <c r="D524" s="71"/>
      <c r="E524" s="201" t="n">
        <f aca="false">E523+E518</f>
        <v>0</v>
      </c>
      <c r="F524" s="137"/>
    </row>
    <row r="525" customFormat="false" ht="13.05" hidden="false" customHeight="true" outlineLevel="0" collapsed="false">
      <c r="A525" s="90" t="s">
        <v>126</v>
      </c>
      <c r="B525" s="90" t="s">
        <v>58</v>
      </c>
      <c r="C525" s="74" t="n">
        <v>1</v>
      </c>
      <c r="D525" s="71" t="n">
        <f aca="false">E524</f>
        <v>0</v>
      </c>
      <c r="E525" s="84" t="n">
        <f aca="false">D525*C525</f>
        <v>0</v>
      </c>
      <c r="F525" s="137"/>
    </row>
    <row r="526" customFormat="false" ht="13.05" hidden="false" customHeight="true" outlineLevel="0" collapsed="false">
      <c r="C526" s="100"/>
      <c r="D526" s="2" t="s">
        <v>35</v>
      </c>
      <c r="E526" s="3" t="n">
        <v>1</v>
      </c>
      <c r="F526" s="139" t="n">
        <f aca="false">E525</f>
        <v>0</v>
      </c>
    </row>
    <row r="527" customFormat="false" ht="13.05" hidden="false" customHeight="true" outlineLevel="0" collapsed="false">
      <c r="C527" s="100"/>
      <c r="F527" s="137"/>
    </row>
    <row r="528" customFormat="false" ht="13.05" hidden="false" customHeight="true" outlineLevel="0" collapsed="false">
      <c r="A528" s="1" t="s">
        <v>209</v>
      </c>
      <c r="C528" s="100"/>
      <c r="F528" s="137"/>
    </row>
    <row r="529" customFormat="false" ht="13.05" hidden="false" customHeight="true" outlineLevel="0" collapsed="false">
      <c r="A529" s="146" t="s">
        <v>13</v>
      </c>
      <c r="B529" s="146" t="s">
        <v>14</v>
      </c>
      <c r="C529" s="147" t="s">
        <v>9</v>
      </c>
      <c r="D529" s="148" t="s">
        <v>15</v>
      </c>
      <c r="E529" s="149" t="s">
        <v>16</v>
      </c>
      <c r="F529" s="150" t="s">
        <v>102</v>
      </c>
    </row>
    <row r="530" customFormat="false" ht="13.05" hidden="false" customHeight="true" outlineLevel="0" collapsed="false">
      <c r="A530" s="90" t="s">
        <v>128</v>
      </c>
      <c r="B530" s="90" t="s">
        <v>58</v>
      </c>
      <c r="C530" s="74" t="n">
        <v>1</v>
      </c>
      <c r="D530" s="71" t="n">
        <f aca="false">D514</f>
        <v>0</v>
      </c>
      <c r="E530" s="84" t="n">
        <f aca="false">C530*D530</f>
        <v>0</v>
      </c>
      <c r="F530" s="137"/>
    </row>
    <row r="531" customFormat="false" ht="13.05" hidden="false" customHeight="true" outlineLevel="0" collapsed="false">
      <c r="A531" s="90" t="s">
        <v>94</v>
      </c>
      <c r="B531" s="90" t="s">
        <v>5</v>
      </c>
      <c r="C531" s="74"/>
      <c r="D531" s="71"/>
      <c r="E531" s="84"/>
      <c r="F531" s="137"/>
    </row>
    <row r="532" customFormat="false" ht="13.05" hidden="false" customHeight="true" outlineLevel="0" collapsed="false">
      <c r="A532" s="90" t="s">
        <v>95</v>
      </c>
      <c r="B532" s="90" t="s">
        <v>27</v>
      </c>
      <c r="C532" s="144" t="n">
        <f aca="false">E530</f>
        <v>0</v>
      </c>
      <c r="D532" s="71"/>
      <c r="E532" s="84"/>
      <c r="F532" s="137"/>
    </row>
    <row r="533" customFormat="false" ht="13.05" hidden="false" customHeight="true" outlineLevel="0" collapsed="false">
      <c r="A533" s="90" t="s">
        <v>129</v>
      </c>
      <c r="B533" s="90" t="s">
        <v>27</v>
      </c>
      <c r="C533" s="144" t="n">
        <f aca="false">IFERROR(IF(C516&gt;=C515,C532,((((C532)-(E514-E517))*(((C515-C516)+1)/(2*(C515-C516))))+(E514-E517))),0)</f>
        <v>0</v>
      </c>
      <c r="D533" s="71"/>
      <c r="E533" s="84"/>
      <c r="F533" s="137"/>
    </row>
    <row r="534" customFormat="false" ht="13.05" hidden="false" customHeight="true" outlineLevel="0" collapsed="false">
      <c r="A534" s="90" t="s">
        <v>130</v>
      </c>
      <c r="B534" s="90" t="s">
        <v>27</v>
      </c>
      <c r="C534" s="74"/>
      <c r="D534" s="71" t="n">
        <f aca="false">C533*C531/12/100</f>
        <v>0</v>
      </c>
      <c r="E534" s="84" t="n">
        <f aca="false">D534</f>
        <v>0</v>
      </c>
      <c r="F534" s="137"/>
    </row>
    <row r="535" customFormat="false" ht="13.05" hidden="false" customHeight="true" outlineLevel="0" collapsed="false">
      <c r="A535" s="90" t="s">
        <v>210</v>
      </c>
      <c r="B535" s="90" t="s">
        <v>58</v>
      </c>
      <c r="C535" s="74" t="n">
        <v>1</v>
      </c>
      <c r="D535" s="71"/>
      <c r="E535" s="84" t="n">
        <f aca="false">D535*C535</f>
        <v>0</v>
      </c>
      <c r="F535" s="137"/>
    </row>
    <row r="536" customFormat="false" ht="13.05" hidden="false" customHeight="true" outlineLevel="0" collapsed="false">
      <c r="A536" s="90" t="s">
        <v>94</v>
      </c>
      <c r="B536" s="90" t="s">
        <v>5</v>
      </c>
      <c r="C536" s="74"/>
      <c r="D536" s="71"/>
      <c r="E536" s="84"/>
      <c r="F536" s="137"/>
    </row>
    <row r="537" customFormat="false" ht="13.05" hidden="false" customHeight="true" outlineLevel="0" collapsed="false">
      <c r="A537" s="90" t="s">
        <v>211</v>
      </c>
      <c r="B537" s="90" t="s">
        <v>27</v>
      </c>
      <c r="C537" s="144" t="n">
        <f aca="false">D535</f>
        <v>0</v>
      </c>
      <c r="D537" s="71"/>
      <c r="E537" s="84"/>
      <c r="F537" s="137"/>
    </row>
    <row r="538" customFormat="false" ht="13.05" hidden="false" customHeight="true" outlineLevel="0" collapsed="false">
      <c r="A538" s="90" t="s">
        <v>212</v>
      </c>
      <c r="B538" s="90" t="s">
        <v>27</v>
      </c>
      <c r="C538" s="144"/>
      <c r="D538" s="71"/>
      <c r="E538" s="84"/>
      <c r="F538" s="137"/>
    </row>
    <row r="539" customFormat="false" ht="13.05" hidden="false" customHeight="true" outlineLevel="0" collapsed="false">
      <c r="A539" s="90" t="s">
        <v>213</v>
      </c>
      <c r="B539" s="90" t="s">
        <v>27</v>
      </c>
      <c r="C539" s="74"/>
      <c r="D539" s="71" t="n">
        <f aca="false">C538*C536/12/100</f>
        <v>0</v>
      </c>
      <c r="E539" s="84" t="n">
        <f aca="false">D539</f>
        <v>0</v>
      </c>
      <c r="F539" s="137"/>
    </row>
    <row r="540" customFormat="false" ht="13.05" hidden="false" customHeight="true" outlineLevel="0" collapsed="false">
      <c r="A540" s="90" t="s">
        <v>125</v>
      </c>
      <c r="B540" s="90"/>
      <c r="C540" s="74"/>
      <c r="D540" s="71"/>
      <c r="E540" s="84" t="n">
        <f aca="false">E539+E534</f>
        <v>0</v>
      </c>
      <c r="F540" s="137"/>
    </row>
    <row r="541" customFormat="false" ht="13.05" hidden="false" customHeight="true" outlineLevel="0" collapsed="false">
      <c r="A541" s="90" t="s">
        <v>126</v>
      </c>
      <c r="B541" s="90" t="s">
        <v>58</v>
      </c>
      <c r="C541" s="74" t="n">
        <v>1</v>
      </c>
      <c r="D541" s="71" t="n">
        <f aca="false">E540</f>
        <v>0</v>
      </c>
      <c r="E541" s="84" t="n">
        <f aca="false">ROUND(C541*D541,2)</f>
        <v>0</v>
      </c>
      <c r="F541" s="137"/>
    </row>
    <row r="542" customFormat="false" ht="13.05" hidden="false" customHeight="true" outlineLevel="0" collapsed="false">
      <c r="C542" s="100"/>
      <c r="D542" s="2" t="s">
        <v>35</v>
      </c>
      <c r="E542" s="3" t="n">
        <v>1</v>
      </c>
      <c r="F542" s="139" t="n">
        <f aca="false">E541</f>
        <v>0</v>
      </c>
    </row>
    <row r="543" customFormat="false" ht="13.05" hidden="false" customHeight="true" outlineLevel="0" collapsed="false">
      <c r="C543" s="100"/>
      <c r="F543" s="137"/>
    </row>
    <row r="544" customFormat="false" ht="13.05" hidden="false" customHeight="true" outlineLevel="0" collapsed="false">
      <c r="A544" s="1" t="s">
        <v>214</v>
      </c>
      <c r="C544" s="100"/>
      <c r="F544" s="137"/>
    </row>
    <row r="545" customFormat="false" ht="13.05" hidden="false" customHeight="true" outlineLevel="0" collapsed="false">
      <c r="A545" s="146" t="s">
        <v>13</v>
      </c>
      <c r="B545" s="146" t="s">
        <v>14</v>
      </c>
      <c r="C545" s="147" t="s">
        <v>9</v>
      </c>
      <c r="D545" s="148" t="s">
        <v>15</v>
      </c>
      <c r="E545" s="149" t="s">
        <v>16</v>
      </c>
      <c r="F545" s="150" t="s">
        <v>102</v>
      </c>
    </row>
    <row r="546" customFormat="false" ht="13.05" hidden="false" customHeight="true" outlineLevel="0" collapsed="false">
      <c r="A546" s="90" t="s">
        <v>132</v>
      </c>
      <c r="B546" s="90" t="s">
        <v>58</v>
      </c>
      <c r="C546" s="74" t="n">
        <v>1</v>
      </c>
      <c r="D546" s="71"/>
      <c r="E546" s="84" t="n">
        <f aca="false">C546*D546</f>
        <v>0</v>
      </c>
      <c r="F546" s="137"/>
    </row>
    <row r="547" customFormat="false" ht="13.05" hidden="false" customHeight="true" outlineLevel="0" collapsed="false">
      <c r="A547" s="90" t="s">
        <v>133</v>
      </c>
      <c r="B547" s="90" t="s">
        <v>58</v>
      </c>
      <c r="C547" s="74" t="n">
        <v>1</v>
      </c>
      <c r="D547" s="71"/>
      <c r="E547" s="84" t="n">
        <f aca="false">D547*C547</f>
        <v>0</v>
      </c>
      <c r="F547" s="137"/>
    </row>
    <row r="548" customFormat="false" ht="13.05" hidden="false" customHeight="true" outlineLevel="0" collapsed="false">
      <c r="A548" s="90" t="s">
        <v>134</v>
      </c>
      <c r="B548" s="90" t="s">
        <v>58</v>
      </c>
      <c r="C548" s="74" t="n">
        <v>1</v>
      </c>
      <c r="D548" s="71"/>
      <c r="E548" s="84" t="n">
        <f aca="false">D548*C548</f>
        <v>0</v>
      </c>
      <c r="F548" s="137"/>
    </row>
    <row r="549" customFormat="false" ht="13.05" hidden="false" customHeight="true" outlineLevel="0" collapsed="false">
      <c r="A549" s="90" t="s">
        <v>135</v>
      </c>
      <c r="B549" s="90" t="s">
        <v>19</v>
      </c>
      <c r="C549" s="74" t="n">
        <v>12</v>
      </c>
      <c r="D549" s="71" t="n">
        <f aca="false">SUM(E546:E548)</f>
        <v>0</v>
      </c>
      <c r="E549" s="84" t="n">
        <f aca="false">ROUND(D549/C549,2)</f>
        <v>0</v>
      </c>
      <c r="F549" s="137"/>
    </row>
    <row r="550" customFormat="false" ht="13.05" hidden="false" customHeight="true" outlineLevel="0" collapsed="false">
      <c r="C550" s="100"/>
      <c r="D550" s="2" t="s">
        <v>35</v>
      </c>
      <c r="E550" s="3" t="n">
        <v>1</v>
      </c>
      <c r="F550" s="139" t="n">
        <f aca="false">E549</f>
        <v>0</v>
      </c>
    </row>
    <row r="551" customFormat="false" ht="13.05" hidden="false" customHeight="true" outlineLevel="0" collapsed="false">
      <c r="C551" s="100"/>
      <c r="F551" s="137"/>
    </row>
    <row r="552" customFormat="false" ht="13.05" hidden="false" customHeight="true" outlineLevel="0" collapsed="false">
      <c r="A552" s="4"/>
      <c r="C552" s="100"/>
      <c r="F552" s="137"/>
    </row>
    <row r="553" customFormat="false" ht="13.05" hidden="false" customHeight="true" outlineLevel="0" collapsed="false">
      <c r="A553" s="145" t="s">
        <v>215</v>
      </c>
      <c r="B553" s="145" t="n">
        <v>1235</v>
      </c>
      <c r="C553" s="100"/>
      <c r="D553" s="202"/>
      <c r="F553" s="137"/>
    </row>
    <row r="554" customFormat="false" ht="13.05" hidden="false" customHeight="true" outlineLevel="0" collapsed="false">
      <c r="A554" s="1" t="s">
        <v>216</v>
      </c>
      <c r="C554" s="100"/>
      <c r="F554" s="137"/>
    </row>
    <row r="555" customFormat="false" ht="13.05" hidden="false" customHeight="true" outlineLevel="0" collapsed="false">
      <c r="A555" s="146" t="s">
        <v>13</v>
      </c>
      <c r="B555" s="146" t="s">
        <v>14</v>
      </c>
      <c r="C555" s="147" t="s">
        <v>101</v>
      </c>
      <c r="D555" s="148" t="s">
        <v>15</v>
      </c>
      <c r="E555" s="149" t="s">
        <v>16</v>
      </c>
      <c r="F555" s="150" t="s">
        <v>102</v>
      </c>
    </row>
    <row r="556" customFormat="false" ht="13.05" hidden="false" customHeight="true" outlineLevel="0" collapsed="false">
      <c r="A556" s="90" t="s">
        <v>217</v>
      </c>
      <c r="B556" s="90" t="s">
        <v>218</v>
      </c>
      <c r="C556" s="74"/>
      <c r="D556" s="71"/>
      <c r="E556" s="84"/>
      <c r="F556" s="137"/>
    </row>
    <row r="557" customFormat="false" ht="13.05" hidden="false" customHeight="true" outlineLevel="0" collapsed="false">
      <c r="A557" s="90" t="s">
        <v>138</v>
      </c>
      <c r="B557" s="90" t="s">
        <v>161</v>
      </c>
      <c r="C557" s="136" t="n">
        <f aca="false">B553</f>
        <v>1235</v>
      </c>
      <c r="D557" s="71" t="e">
        <f aca="false">D556/C556</f>
        <v>#DIV/0!</v>
      </c>
      <c r="E557" s="84" t="e">
        <f aca="false">C557*D557</f>
        <v>#DIV/0!</v>
      </c>
      <c r="F557" s="137"/>
    </row>
    <row r="558" customFormat="false" ht="13.05" hidden="false" customHeight="true" outlineLevel="0" collapsed="false">
      <c r="A558" s="90" t="s">
        <v>219</v>
      </c>
      <c r="B558" s="90" t="s">
        <v>220</v>
      </c>
      <c r="C558" s="74"/>
      <c r="D558" s="71"/>
      <c r="E558" s="84"/>
      <c r="F558" s="137"/>
    </row>
    <row r="559" customFormat="false" ht="13.05" hidden="false" customHeight="true" outlineLevel="0" collapsed="false">
      <c r="A559" s="90" t="s">
        <v>141</v>
      </c>
      <c r="B559" s="90" t="s">
        <v>161</v>
      </c>
      <c r="C559" s="136" t="n">
        <f aca="false">B553</f>
        <v>1235</v>
      </c>
      <c r="D559" s="71" t="n">
        <f aca="false">+(D558*C558)/1000</f>
        <v>0</v>
      </c>
      <c r="E559" s="84" t="n">
        <f aca="false">D559*C559</f>
        <v>0</v>
      </c>
      <c r="F559" s="137"/>
    </row>
    <row r="560" customFormat="false" ht="13.05" hidden="false" customHeight="true" outlineLevel="0" collapsed="false">
      <c r="A560" s="90" t="s">
        <v>221</v>
      </c>
      <c r="B560" s="90" t="s">
        <v>220</v>
      </c>
      <c r="C560" s="74"/>
      <c r="D560" s="71"/>
      <c r="E560" s="84"/>
      <c r="F560" s="137"/>
    </row>
    <row r="561" customFormat="false" ht="13.05" hidden="false" customHeight="true" outlineLevel="0" collapsed="false">
      <c r="A561" s="90" t="s">
        <v>143</v>
      </c>
      <c r="B561" s="90" t="s">
        <v>161</v>
      </c>
      <c r="C561" s="136" t="n">
        <f aca="false">B553</f>
        <v>1235</v>
      </c>
      <c r="D561" s="71" t="n">
        <f aca="false">+(D560*C560)/1000</f>
        <v>0</v>
      </c>
      <c r="E561" s="84" t="n">
        <f aca="false">D561*C561</f>
        <v>0</v>
      </c>
      <c r="F561" s="137"/>
    </row>
    <row r="562" customFormat="false" ht="13.05" hidden="false" customHeight="true" outlineLevel="0" collapsed="false">
      <c r="A562" s="90" t="s">
        <v>222</v>
      </c>
      <c r="B562" s="90" t="s">
        <v>220</v>
      </c>
      <c r="C562" s="74"/>
      <c r="D562" s="71"/>
      <c r="E562" s="84"/>
      <c r="F562" s="137"/>
    </row>
    <row r="563" customFormat="false" ht="13.05" hidden="false" customHeight="true" outlineLevel="0" collapsed="false">
      <c r="A563" s="90" t="s">
        <v>145</v>
      </c>
      <c r="B563" s="90" t="s">
        <v>161</v>
      </c>
      <c r="C563" s="136" t="n">
        <f aca="false">B553</f>
        <v>1235</v>
      </c>
      <c r="D563" s="71" t="n">
        <f aca="false">+(D562*C562)/1000</f>
        <v>0</v>
      </c>
      <c r="E563" s="84" t="n">
        <f aca="false">D563*C563</f>
        <v>0</v>
      </c>
      <c r="F563" s="137"/>
    </row>
    <row r="564" customFormat="false" ht="13.05" hidden="false" customHeight="true" outlineLevel="0" collapsed="false">
      <c r="A564" s="90" t="s">
        <v>223</v>
      </c>
      <c r="B564" s="90" t="s">
        <v>224</v>
      </c>
      <c r="C564" s="74"/>
      <c r="D564" s="71"/>
      <c r="E564" s="84"/>
      <c r="F564" s="137"/>
    </row>
    <row r="565" customFormat="false" ht="13.05" hidden="false" customHeight="true" outlineLevel="0" collapsed="false">
      <c r="A565" s="90" t="s">
        <v>148</v>
      </c>
      <c r="B565" s="90" t="s">
        <v>161</v>
      </c>
      <c r="C565" s="136" t="n">
        <f aca="false">B553</f>
        <v>1235</v>
      </c>
      <c r="D565" s="71" t="n">
        <f aca="false">+(D564*C564)/500</f>
        <v>0</v>
      </c>
      <c r="E565" s="84" t="n">
        <f aca="false">D565*C565</f>
        <v>0</v>
      </c>
      <c r="F565" s="137"/>
    </row>
    <row r="566" customFormat="false" ht="13.05" hidden="false" customHeight="true" outlineLevel="0" collapsed="false">
      <c r="A566" s="90" t="s">
        <v>225</v>
      </c>
      <c r="B566" s="90" t="s">
        <v>226</v>
      </c>
      <c r="C566" s="74"/>
      <c r="D566" s="71" t="e">
        <f aca="false">ROUND(D565+D563+D561+D559+D557,2)</f>
        <v>#DIV/0!</v>
      </c>
      <c r="E566" s="84"/>
      <c r="F566" s="137"/>
    </row>
    <row r="567" customFormat="false" ht="13.05" hidden="false" customHeight="true" outlineLevel="0" collapsed="false">
      <c r="C567" s="100"/>
      <c r="F567" s="139" t="e">
        <f aca="false">D566*B553</f>
        <v>#DIV/0!</v>
      </c>
    </row>
    <row r="568" customFormat="false" ht="13.05" hidden="false" customHeight="true" outlineLevel="0" collapsed="false">
      <c r="C568" s="100"/>
      <c r="F568" s="137"/>
    </row>
    <row r="569" customFormat="false" ht="13.05" hidden="false" customHeight="true" outlineLevel="0" collapsed="false">
      <c r="A569" s="1" t="s">
        <v>227</v>
      </c>
      <c r="C569" s="100"/>
      <c r="F569" s="137"/>
    </row>
    <row r="570" customFormat="false" ht="13.05" hidden="false" customHeight="true" outlineLevel="0" collapsed="false">
      <c r="A570" s="146" t="s">
        <v>13</v>
      </c>
      <c r="B570" s="146" t="s">
        <v>14</v>
      </c>
      <c r="C570" s="147" t="s">
        <v>9</v>
      </c>
      <c r="D570" s="148" t="s">
        <v>15</v>
      </c>
      <c r="E570" s="149" t="s">
        <v>16</v>
      </c>
      <c r="F570" s="150" t="s">
        <v>102</v>
      </c>
    </row>
    <row r="571" customFormat="false" ht="13.05" hidden="false" customHeight="true" outlineLevel="0" collapsed="false">
      <c r="A571" s="90" t="s">
        <v>152</v>
      </c>
      <c r="B571" s="90" t="s">
        <v>226</v>
      </c>
      <c r="C571" s="136" t="n">
        <f aca="false">B553</f>
        <v>1235</v>
      </c>
      <c r="D571" s="71"/>
      <c r="E571" s="84" t="n">
        <f aca="false">D571*C571</f>
        <v>0</v>
      </c>
      <c r="F571" s="93"/>
    </row>
    <row r="572" customFormat="false" ht="13.05" hidden="false" customHeight="true" outlineLevel="0" collapsed="false">
      <c r="C572" s="100"/>
      <c r="F572" s="139" t="n">
        <f aca="false">E571</f>
        <v>0</v>
      </c>
    </row>
    <row r="573" customFormat="false" ht="13.05" hidden="false" customHeight="true" outlineLevel="0" collapsed="false">
      <c r="C573" s="100"/>
      <c r="F573" s="137"/>
    </row>
    <row r="574" customFormat="false" ht="13.05" hidden="false" customHeight="true" outlineLevel="0" collapsed="false">
      <c r="A574" s="1" t="s">
        <v>228</v>
      </c>
      <c r="C574" s="100"/>
      <c r="F574" s="137"/>
    </row>
    <row r="575" customFormat="false" ht="13.05" hidden="false" customHeight="true" outlineLevel="0" collapsed="false">
      <c r="A575" s="173" t="s">
        <v>13</v>
      </c>
      <c r="B575" s="173" t="s">
        <v>14</v>
      </c>
      <c r="C575" s="197" t="s">
        <v>9</v>
      </c>
      <c r="D575" s="174" t="s">
        <v>15</v>
      </c>
      <c r="E575" s="198" t="s">
        <v>16</v>
      </c>
      <c r="F575" s="150" t="s">
        <v>102</v>
      </c>
    </row>
    <row r="576" customFormat="false" ht="13.05" hidden="false" customHeight="true" outlineLevel="0" collapsed="false">
      <c r="A576" s="90" t="s">
        <v>163</v>
      </c>
      <c r="B576" s="90" t="s">
        <v>58</v>
      </c>
      <c r="C576" s="74"/>
      <c r="D576" s="71"/>
      <c r="E576" s="84" t="n">
        <f aca="false">D576*C576</f>
        <v>0</v>
      </c>
      <c r="F576" s="137"/>
      <c r="H576" s="5"/>
      <c r="I576" s="5"/>
    </row>
    <row r="577" customFormat="false" ht="13.05" hidden="false" customHeight="true" outlineLevel="0" collapsed="false">
      <c r="A577" s="90" t="s">
        <v>156</v>
      </c>
      <c r="B577" s="90" t="s">
        <v>58</v>
      </c>
      <c r="C577" s="74"/>
      <c r="D577" s="71"/>
      <c r="E577" s="84"/>
      <c r="F577" s="137"/>
      <c r="H577" s="5"/>
      <c r="I577" s="5"/>
    </row>
    <row r="578" customFormat="false" ht="13.05" hidden="false" customHeight="true" outlineLevel="0" collapsed="false">
      <c r="A578" s="90" t="s">
        <v>157</v>
      </c>
      <c r="B578" s="90" t="s">
        <v>58</v>
      </c>
      <c r="C578" s="74"/>
      <c r="D578" s="71"/>
      <c r="E578" s="84" t="n">
        <v>5400</v>
      </c>
      <c r="F578" s="137"/>
      <c r="H578" s="5"/>
      <c r="I578" s="5"/>
    </row>
    <row r="579" customFormat="false" ht="13.05" hidden="false" customHeight="true" outlineLevel="0" collapsed="false">
      <c r="A579" s="90" t="s">
        <v>158</v>
      </c>
      <c r="B579" s="90" t="s">
        <v>229</v>
      </c>
      <c r="C579" s="74"/>
      <c r="D579" s="71"/>
      <c r="E579" s="84" t="e">
        <f aca="false">D579/C579</f>
        <v>#DIV/0!</v>
      </c>
      <c r="F579" s="137"/>
      <c r="H579" s="5"/>
      <c r="I579" s="5"/>
    </row>
    <row r="580" customFormat="false" ht="13.05" hidden="false" customHeight="true" outlineLevel="0" collapsed="false">
      <c r="A580" s="90" t="s">
        <v>160</v>
      </c>
      <c r="B580" s="90" t="s">
        <v>161</v>
      </c>
      <c r="C580" s="136" t="n">
        <f aca="false">C565</f>
        <v>1235</v>
      </c>
      <c r="D580" s="71" t="e">
        <f aca="false">E579</f>
        <v>#DIV/0!</v>
      </c>
      <c r="E580" s="84" t="e">
        <f aca="false">ROUND(D580*C580,2)</f>
        <v>#DIV/0!</v>
      </c>
      <c r="F580" s="137"/>
    </row>
    <row r="581" customFormat="false" ht="13.05" hidden="false" customHeight="true" outlineLevel="0" collapsed="false">
      <c r="C581" s="100"/>
      <c r="F581" s="139" t="e">
        <f aca="false">E580</f>
        <v>#DIV/0!</v>
      </c>
    </row>
    <row r="582" customFormat="false" ht="13.05" hidden="false" customHeight="true" outlineLevel="0" collapsed="false">
      <c r="C582" s="100"/>
      <c r="F582" s="86"/>
    </row>
    <row r="583" customFormat="false" ht="13.05" hidden="false" customHeight="true" outlineLevel="0" collapsed="false">
      <c r="A583" s="173" t="s">
        <v>111</v>
      </c>
      <c r="B583" s="146" t="s">
        <v>14</v>
      </c>
      <c r="C583" s="147" t="n">
        <v>2</v>
      </c>
      <c r="D583" s="174"/>
      <c r="E583" s="149" t="e">
        <f aca="false">F581+F572+F567+F550+F542+F511</f>
        <v>#DIV/0!</v>
      </c>
      <c r="F583" s="150" t="e">
        <f aca="false">ROUND(E583*C583,2)</f>
        <v>#DIV/0!</v>
      </c>
    </row>
    <row r="584" customFormat="false" ht="13.05" hidden="false" customHeight="true" outlineLevel="0" collapsed="false">
      <c r="C584" s="100"/>
      <c r="F584" s="86"/>
    </row>
    <row r="585" customFormat="false" ht="17.4" hidden="false" customHeight="true" outlineLevel="0" collapsed="false">
      <c r="A585" s="175" t="s">
        <v>230</v>
      </c>
      <c r="B585" s="175"/>
      <c r="C585" s="175"/>
      <c r="D585" s="175"/>
      <c r="E585" s="175"/>
      <c r="F585" s="176" t="e">
        <f aca="false">F583</f>
        <v>#DIV/0!</v>
      </c>
    </row>
    <row r="586" customFormat="false" ht="13.05" hidden="false" customHeight="true" outlineLevel="0" collapsed="false">
      <c r="C586" s="100"/>
      <c r="F586" s="137"/>
    </row>
    <row r="587" customFormat="false" ht="14.9" hidden="false" customHeight="true" outlineLevel="0" collapsed="false">
      <c r="A587" s="203" t="s">
        <v>231</v>
      </c>
      <c r="B587" s="204" t="s">
        <v>166</v>
      </c>
      <c r="C587" s="204"/>
      <c r="D587" s="204"/>
      <c r="E587" s="204"/>
      <c r="F587" s="205" t="s">
        <v>114</v>
      </c>
    </row>
    <row r="588" customFormat="false" ht="13.05" hidden="false" customHeight="true" outlineLevel="0" collapsed="false">
      <c r="A588" s="206"/>
      <c r="B588" s="207" t="s">
        <v>116</v>
      </c>
      <c r="C588" s="207" t="s">
        <v>117</v>
      </c>
      <c r="D588" s="208" t="s">
        <v>118</v>
      </c>
      <c r="E588" s="209" t="s">
        <v>119</v>
      </c>
      <c r="F588" s="210"/>
    </row>
    <row r="589" customFormat="false" ht="13.05" hidden="false" customHeight="true" outlineLevel="0" collapsed="false">
      <c r="A589" s="4"/>
      <c r="B589" s="200"/>
      <c r="C589" s="4"/>
      <c r="E589" s="200"/>
      <c r="F589" s="139" t="n">
        <f aca="false">SUM(B589:E589)</f>
        <v>0</v>
      </c>
    </row>
    <row r="590" customFormat="false" ht="13.05" hidden="false" customHeight="true" outlineLevel="0" collapsed="false">
      <c r="A590" s="1" t="s">
        <v>232</v>
      </c>
      <c r="B590" s="193"/>
      <c r="C590" s="194"/>
      <c r="D590" s="195"/>
      <c r="E590" s="70"/>
      <c r="F590" s="137"/>
    </row>
    <row r="591" customFormat="false" ht="13.05" hidden="false" customHeight="true" outlineLevel="0" collapsed="false">
      <c r="A591" s="146" t="s">
        <v>13</v>
      </c>
      <c r="B591" s="146" t="s">
        <v>14</v>
      </c>
      <c r="C591" s="147" t="s">
        <v>9</v>
      </c>
      <c r="D591" s="148" t="s">
        <v>15</v>
      </c>
      <c r="E591" s="149" t="s">
        <v>16</v>
      </c>
      <c r="F591" s="150" t="s">
        <v>102</v>
      </c>
    </row>
    <row r="592" customFormat="false" ht="13.05" hidden="false" customHeight="true" outlineLevel="0" collapsed="false">
      <c r="A592" s="90" t="s">
        <v>121</v>
      </c>
      <c r="B592" s="90" t="s">
        <v>58</v>
      </c>
      <c r="C592" s="74" t="n">
        <v>1</v>
      </c>
      <c r="D592" s="71"/>
      <c r="E592" s="84" t="n">
        <f aca="false">D592*C592</f>
        <v>0</v>
      </c>
      <c r="F592" s="137"/>
    </row>
    <row r="593" customFormat="false" ht="13.05" hidden="false" customHeight="true" outlineLevel="0" collapsed="false">
      <c r="A593" s="90" t="s">
        <v>122</v>
      </c>
      <c r="B593" s="90" t="s">
        <v>87</v>
      </c>
      <c r="C593" s="74" t="n">
        <v>10</v>
      </c>
      <c r="D593" s="71"/>
      <c r="E593" s="84"/>
      <c r="F593" s="137"/>
    </row>
    <row r="594" customFormat="false" ht="13.05" hidden="false" customHeight="true" outlineLevel="0" collapsed="false">
      <c r="A594" s="90" t="s">
        <v>123</v>
      </c>
      <c r="B594" s="90" t="s">
        <v>87</v>
      </c>
      <c r="C594" s="74" t="n">
        <v>0</v>
      </c>
      <c r="D594" s="71"/>
      <c r="E594" s="84"/>
      <c r="F594" s="137"/>
    </row>
    <row r="595" customFormat="false" ht="13.05" hidden="false" customHeight="true" outlineLevel="0" collapsed="false">
      <c r="A595" s="90" t="s">
        <v>124</v>
      </c>
      <c r="B595" s="90" t="s">
        <v>5</v>
      </c>
      <c r="C595" s="74" t="n">
        <v>65.1</v>
      </c>
      <c r="D595" s="71" t="n">
        <f aca="false">E592</f>
        <v>0</v>
      </c>
      <c r="E595" s="84" t="n">
        <f aca="false">D595*C595/100</f>
        <v>0</v>
      </c>
      <c r="F595" s="137"/>
    </row>
    <row r="596" customFormat="false" ht="13.05" hidden="false" customHeight="true" outlineLevel="0" collapsed="false">
      <c r="A596" s="90" t="s">
        <v>233</v>
      </c>
      <c r="B596" s="90" t="s">
        <v>19</v>
      </c>
      <c r="C596" s="74" t="n">
        <v>120</v>
      </c>
      <c r="D596" s="71" t="n">
        <f aca="false">E595</f>
        <v>0</v>
      </c>
      <c r="E596" s="84" t="n">
        <f aca="false">D596/C596</f>
        <v>0</v>
      </c>
      <c r="F596" s="137"/>
    </row>
    <row r="597" customFormat="false" ht="13.05" hidden="false" customHeight="true" outlineLevel="0" collapsed="false">
      <c r="A597" s="90" t="s">
        <v>234</v>
      </c>
      <c r="B597" s="90" t="s">
        <v>58</v>
      </c>
      <c r="C597" s="74" t="n">
        <v>1</v>
      </c>
      <c r="D597" s="71"/>
      <c r="E597" s="84" t="n">
        <f aca="false">D597*C597</f>
        <v>0</v>
      </c>
      <c r="F597" s="137"/>
    </row>
    <row r="598" customFormat="false" ht="13.05" hidden="false" customHeight="true" outlineLevel="0" collapsed="false">
      <c r="A598" s="90" t="s">
        <v>235</v>
      </c>
      <c r="B598" s="90" t="s">
        <v>87</v>
      </c>
      <c r="C598" s="74" t="n">
        <v>10</v>
      </c>
      <c r="D598" s="71"/>
      <c r="E598" s="84"/>
      <c r="F598" s="137"/>
    </row>
    <row r="599" customFormat="false" ht="13.05" hidden="false" customHeight="true" outlineLevel="0" collapsed="false">
      <c r="A599" s="90" t="s">
        <v>236</v>
      </c>
      <c r="B599" s="90" t="s">
        <v>87</v>
      </c>
      <c r="C599" s="74" t="n">
        <v>0</v>
      </c>
      <c r="D599" s="71"/>
      <c r="E599" s="84"/>
      <c r="F599" s="137"/>
    </row>
    <row r="600" customFormat="false" ht="13.05" hidden="false" customHeight="true" outlineLevel="0" collapsed="false">
      <c r="A600" s="90" t="s">
        <v>237</v>
      </c>
      <c r="B600" s="90" t="s">
        <v>5</v>
      </c>
      <c r="C600" s="74" t="n">
        <v>65.1</v>
      </c>
      <c r="D600" s="71" t="n">
        <f aca="false">E597</f>
        <v>0</v>
      </c>
      <c r="E600" s="84" t="n">
        <f aca="false">D600*C600/100</f>
        <v>0</v>
      </c>
      <c r="F600" s="137"/>
    </row>
    <row r="601" customFormat="false" ht="13.05" hidden="false" customHeight="true" outlineLevel="0" collapsed="false">
      <c r="A601" s="90" t="s">
        <v>238</v>
      </c>
      <c r="B601" s="90" t="s">
        <v>19</v>
      </c>
      <c r="C601" s="74" t="n">
        <v>120</v>
      </c>
      <c r="D601" s="71" t="n">
        <f aca="false">E600</f>
        <v>0</v>
      </c>
      <c r="E601" s="84" t="n">
        <f aca="false">D601/C601</f>
        <v>0</v>
      </c>
      <c r="F601" s="137"/>
    </row>
    <row r="602" customFormat="false" ht="13.05" hidden="false" customHeight="true" outlineLevel="0" collapsed="false">
      <c r="A602" s="90" t="s">
        <v>125</v>
      </c>
      <c r="B602" s="90"/>
      <c r="C602" s="74"/>
      <c r="D602" s="71"/>
      <c r="E602" s="84" t="n">
        <f aca="false">E601+E596</f>
        <v>0</v>
      </c>
      <c r="F602" s="137"/>
    </row>
    <row r="603" customFormat="false" ht="13.05" hidden="false" customHeight="true" outlineLevel="0" collapsed="false">
      <c r="A603" s="90" t="s">
        <v>126</v>
      </c>
      <c r="B603" s="90" t="s">
        <v>58</v>
      </c>
      <c r="C603" s="74" t="n">
        <v>1</v>
      </c>
      <c r="D603" s="71" t="n">
        <f aca="false">E602</f>
        <v>0</v>
      </c>
      <c r="E603" s="84" t="n">
        <f aca="false">D603*C603</f>
        <v>0</v>
      </c>
      <c r="F603" s="137"/>
    </row>
    <row r="604" customFormat="false" ht="13.05" hidden="false" customHeight="true" outlineLevel="0" collapsed="false">
      <c r="C604" s="100"/>
      <c r="D604" s="2" t="s">
        <v>35</v>
      </c>
      <c r="E604" s="3" t="n">
        <v>1</v>
      </c>
      <c r="F604" s="139" t="n">
        <f aca="false">E603</f>
        <v>0</v>
      </c>
    </row>
    <row r="605" customFormat="false" ht="13.05" hidden="false" customHeight="true" outlineLevel="0" collapsed="false">
      <c r="C605" s="100"/>
      <c r="F605" s="137"/>
    </row>
    <row r="606" customFormat="false" ht="13.05" hidden="false" customHeight="true" outlineLevel="0" collapsed="false">
      <c r="A606" s="1" t="s">
        <v>239</v>
      </c>
      <c r="C606" s="100"/>
      <c r="F606" s="137"/>
    </row>
    <row r="607" customFormat="false" ht="13.05" hidden="false" customHeight="true" outlineLevel="0" collapsed="false">
      <c r="A607" s="146" t="s">
        <v>13</v>
      </c>
      <c r="B607" s="146" t="s">
        <v>14</v>
      </c>
      <c r="C607" s="147" t="s">
        <v>9</v>
      </c>
      <c r="D607" s="148" t="s">
        <v>15</v>
      </c>
      <c r="E607" s="149" t="s">
        <v>16</v>
      </c>
      <c r="F607" s="150" t="s">
        <v>102</v>
      </c>
    </row>
    <row r="608" customFormat="false" ht="13.05" hidden="false" customHeight="true" outlineLevel="0" collapsed="false">
      <c r="A608" s="90" t="s">
        <v>128</v>
      </c>
      <c r="B608" s="90" t="s">
        <v>58</v>
      </c>
      <c r="C608" s="74" t="n">
        <v>1</v>
      </c>
      <c r="D608" s="71" t="n">
        <f aca="false">D592</f>
        <v>0</v>
      </c>
      <c r="E608" s="84" t="n">
        <f aca="false">D608*C608</f>
        <v>0</v>
      </c>
      <c r="F608" s="137"/>
    </row>
    <row r="609" customFormat="false" ht="13.05" hidden="false" customHeight="true" outlineLevel="0" collapsed="false">
      <c r="A609" s="90" t="s">
        <v>94</v>
      </c>
      <c r="B609" s="90" t="s">
        <v>5</v>
      </c>
      <c r="C609" s="74"/>
      <c r="D609" s="71"/>
      <c r="E609" s="84"/>
      <c r="F609" s="137"/>
    </row>
    <row r="610" customFormat="false" ht="13.05" hidden="false" customHeight="true" outlineLevel="0" collapsed="false">
      <c r="A610" s="90" t="s">
        <v>95</v>
      </c>
      <c r="B610" s="90" t="s">
        <v>27</v>
      </c>
      <c r="C610" s="144" t="n">
        <f aca="false">E608</f>
        <v>0</v>
      </c>
      <c r="D610" s="71"/>
      <c r="E610" s="84"/>
      <c r="F610" s="137"/>
    </row>
    <row r="611" customFormat="false" ht="13.05" hidden="false" customHeight="true" outlineLevel="0" collapsed="false">
      <c r="A611" s="90" t="s">
        <v>129</v>
      </c>
      <c r="B611" s="90" t="s">
        <v>27</v>
      </c>
      <c r="C611" s="144" t="n">
        <f aca="false">IFERROR(IF(C594&gt;=C593,C610,((((C610)-(E592-E595))*(((C593-C594)+1)/(2*(C593-C594))))+(E592-E595))),0)</f>
        <v>0</v>
      </c>
      <c r="D611" s="71"/>
      <c r="E611" s="84"/>
      <c r="F611" s="137"/>
    </row>
    <row r="612" customFormat="false" ht="13.05" hidden="false" customHeight="true" outlineLevel="0" collapsed="false">
      <c r="A612" s="90" t="s">
        <v>130</v>
      </c>
      <c r="B612" s="90" t="s">
        <v>27</v>
      </c>
      <c r="C612" s="74"/>
      <c r="D612" s="71" t="n">
        <f aca="false">C611*C609/12/100</f>
        <v>0</v>
      </c>
      <c r="E612" s="84" t="n">
        <f aca="false">D612</f>
        <v>0</v>
      </c>
      <c r="F612" s="137"/>
    </row>
    <row r="613" customFormat="false" ht="13.05" hidden="false" customHeight="true" outlineLevel="0" collapsed="false">
      <c r="A613" s="90" t="s">
        <v>240</v>
      </c>
      <c r="B613" s="90" t="s">
        <v>58</v>
      </c>
      <c r="C613" s="74" t="n">
        <v>1</v>
      </c>
      <c r="D613" s="71" t="n">
        <f aca="false">D597</f>
        <v>0</v>
      </c>
      <c r="E613" s="84" t="n">
        <f aca="false">D613*C613</f>
        <v>0</v>
      </c>
      <c r="F613" s="137"/>
    </row>
    <row r="614" customFormat="false" ht="13.05" hidden="false" customHeight="true" outlineLevel="0" collapsed="false">
      <c r="A614" s="90" t="s">
        <v>94</v>
      </c>
      <c r="B614" s="90" t="s">
        <v>5</v>
      </c>
      <c r="C614" s="74"/>
      <c r="D614" s="71"/>
      <c r="E614" s="84"/>
      <c r="F614" s="137"/>
    </row>
    <row r="615" customFormat="false" ht="13.05" hidden="false" customHeight="true" outlineLevel="0" collapsed="false">
      <c r="A615" s="90" t="s">
        <v>211</v>
      </c>
      <c r="B615" s="90" t="s">
        <v>27</v>
      </c>
      <c r="C615" s="144" t="n">
        <f aca="false">E613</f>
        <v>0</v>
      </c>
      <c r="D615" s="71"/>
      <c r="E615" s="84"/>
      <c r="F615" s="137"/>
    </row>
    <row r="616" customFormat="false" ht="13.05" hidden="false" customHeight="true" outlineLevel="0" collapsed="false">
      <c r="A616" s="90" t="s">
        <v>241</v>
      </c>
      <c r="B616" s="90" t="s">
        <v>27</v>
      </c>
      <c r="C616" s="144" t="n">
        <f aca="false">IFERROR(IF(C594&gt;=C593,C615,((((C615)-(E597-E600))*(((C593-C594)+1)/(2*(C593-C594))))+(E597-E600))),0)</f>
        <v>0</v>
      </c>
      <c r="D616" s="71"/>
      <c r="E616" s="84"/>
      <c r="F616" s="137"/>
    </row>
    <row r="617" customFormat="false" ht="13.05" hidden="false" customHeight="true" outlineLevel="0" collapsed="false">
      <c r="A617" s="199" t="s">
        <v>242</v>
      </c>
      <c r="B617" s="90" t="s">
        <v>27</v>
      </c>
      <c r="C617" s="74"/>
      <c r="D617" s="71" t="n">
        <f aca="false">C616*C614/12/100</f>
        <v>0</v>
      </c>
      <c r="E617" s="84" t="n">
        <f aca="false">D617</f>
        <v>0</v>
      </c>
      <c r="F617" s="137"/>
    </row>
    <row r="618" customFormat="false" ht="13.05" hidden="false" customHeight="true" outlineLevel="0" collapsed="false">
      <c r="A618" s="90" t="s">
        <v>125</v>
      </c>
      <c r="B618" s="90"/>
      <c r="C618" s="74"/>
      <c r="D618" s="71"/>
      <c r="E618" s="84" t="n">
        <f aca="false">E617+E612</f>
        <v>0</v>
      </c>
      <c r="F618" s="137"/>
    </row>
    <row r="619" customFormat="false" ht="13.05" hidden="false" customHeight="true" outlineLevel="0" collapsed="false">
      <c r="A619" s="90" t="s">
        <v>126</v>
      </c>
      <c r="B619" s="90" t="s">
        <v>58</v>
      </c>
      <c r="C619" s="74" t="n">
        <v>1</v>
      </c>
      <c r="D619" s="71" t="n">
        <f aca="false">E618</f>
        <v>0</v>
      </c>
      <c r="E619" s="84" t="n">
        <f aca="false">ROUND(D619*C619,2)</f>
        <v>0</v>
      </c>
      <c r="F619" s="137"/>
    </row>
    <row r="620" customFormat="false" ht="13.05" hidden="false" customHeight="true" outlineLevel="0" collapsed="false">
      <c r="C620" s="100"/>
      <c r="D620" s="2" t="s">
        <v>35</v>
      </c>
      <c r="E620" s="3" t="n">
        <v>1</v>
      </c>
      <c r="F620" s="139" t="n">
        <f aca="false">E619</f>
        <v>0</v>
      </c>
    </row>
    <row r="621" customFormat="false" ht="13.05" hidden="false" customHeight="true" outlineLevel="0" collapsed="false">
      <c r="C621" s="100"/>
      <c r="F621" s="137"/>
    </row>
    <row r="622" customFormat="false" ht="13.05" hidden="false" customHeight="true" outlineLevel="0" collapsed="false">
      <c r="A622" s="1" t="s">
        <v>243</v>
      </c>
      <c r="C622" s="100"/>
      <c r="F622" s="137"/>
    </row>
    <row r="623" customFormat="false" ht="13.05" hidden="false" customHeight="true" outlineLevel="0" collapsed="false">
      <c r="A623" s="146" t="s">
        <v>13</v>
      </c>
      <c r="B623" s="146" t="s">
        <v>14</v>
      </c>
      <c r="C623" s="147" t="s">
        <v>9</v>
      </c>
      <c r="D623" s="148" t="s">
        <v>15</v>
      </c>
      <c r="E623" s="149" t="s">
        <v>16</v>
      </c>
      <c r="F623" s="150" t="s">
        <v>102</v>
      </c>
    </row>
    <row r="624" customFormat="false" ht="13.05" hidden="false" customHeight="true" outlineLevel="0" collapsed="false">
      <c r="A624" s="90" t="s">
        <v>132</v>
      </c>
      <c r="B624" s="90" t="s">
        <v>58</v>
      </c>
      <c r="C624" s="74" t="n">
        <v>1</v>
      </c>
      <c r="D624" s="71"/>
      <c r="E624" s="84" t="n">
        <f aca="false">D624*C624</f>
        <v>0</v>
      </c>
      <c r="F624" s="137"/>
    </row>
    <row r="625" customFormat="false" ht="13.05" hidden="false" customHeight="true" outlineLevel="0" collapsed="false">
      <c r="A625" s="90" t="s">
        <v>133</v>
      </c>
      <c r="B625" s="90" t="s">
        <v>58</v>
      </c>
      <c r="C625" s="74" t="n">
        <v>1</v>
      </c>
      <c r="D625" s="71"/>
      <c r="E625" s="84" t="n">
        <f aca="false">D625*C625</f>
        <v>0</v>
      </c>
      <c r="F625" s="137"/>
    </row>
    <row r="626" customFormat="false" ht="13.05" hidden="false" customHeight="true" outlineLevel="0" collapsed="false">
      <c r="A626" s="90" t="s">
        <v>134</v>
      </c>
      <c r="B626" s="90" t="s">
        <v>58</v>
      </c>
      <c r="C626" s="74" t="n">
        <v>1</v>
      </c>
      <c r="D626" s="71"/>
      <c r="E626" s="84" t="n">
        <f aca="false">D626*C626</f>
        <v>0</v>
      </c>
      <c r="F626" s="137"/>
    </row>
    <row r="627" customFormat="false" ht="13.05" hidden="false" customHeight="true" outlineLevel="0" collapsed="false">
      <c r="A627" s="90" t="s">
        <v>135</v>
      </c>
      <c r="B627" s="90" t="s">
        <v>19</v>
      </c>
      <c r="C627" s="74" t="n">
        <v>12</v>
      </c>
      <c r="D627" s="71" t="n">
        <f aca="false">E624+E625</f>
        <v>0</v>
      </c>
      <c r="E627" s="84" t="n">
        <f aca="false">ROUND(D627/C627,2)</f>
        <v>0</v>
      </c>
      <c r="F627" s="137"/>
    </row>
    <row r="628" customFormat="false" ht="13.05" hidden="false" customHeight="true" outlineLevel="0" collapsed="false">
      <c r="C628" s="100"/>
      <c r="D628" s="2" t="s">
        <v>35</v>
      </c>
      <c r="E628" s="3" t="n">
        <v>1</v>
      </c>
      <c r="F628" s="139" t="n">
        <f aca="false">E627</f>
        <v>0</v>
      </c>
    </row>
    <row r="629" customFormat="false" ht="13.05" hidden="false" customHeight="true" outlineLevel="0" collapsed="false">
      <c r="C629" s="100"/>
      <c r="F629" s="137"/>
    </row>
    <row r="630" customFormat="false" ht="13.05" hidden="false" customHeight="true" outlineLevel="0" collapsed="false">
      <c r="A630" s="4"/>
      <c r="C630" s="100"/>
      <c r="F630" s="137"/>
    </row>
    <row r="631" customFormat="false" ht="13.05" hidden="false" customHeight="true" outlineLevel="0" collapsed="false">
      <c r="A631" s="145" t="s">
        <v>215</v>
      </c>
      <c r="B631" s="145" t="n">
        <v>1235</v>
      </c>
      <c r="C631" s="211"/>
      <c r="F631" s="137"/>
    </row>
    <row r="632" customFormat="false" ht="13.05" hidden="false" customHeight="true" outlineLevel="0" collapsed="false">
      <c r="A632" s="1" t="s">
        <v>244</v>
      </c>
      <c r="C632" s="100"/>
      <c r="F632" s="137"/>
    </row>
    <row r="633" customFormat="false" ht="13.05" hidden="false" customHeight="true" outlineLevel="0" collapsed="false">
      <c r="A633" s="146" t="s">
        <v>13</v>
      </c>
      <c r="B633" s="146" t="s">
        <v>14</v>
      </c>
      <c r="C633" s="147" t="s">
        <v>101</v>
      </c>
      <c r="D633" s="148" t="s">
        <v>15</v>
      </c>
      <c r="E633" s="149" t="s">
        <v>16</v>
      </c>
      <c r="F633" s="150" t="s">
        <v>102</v>
      </c>
    </row>
    <row r="634" customFormat="false" ht="13.05" hidden="false" customHeight="true" outlineLevel="0" collapsed="false">
      <c r="A634" s="90" t="s">
        <v>217</v>
      </c>
      <c r="B634" s="90" t="s">
        <v>218</v>
      </c>
      <c r="C634" s="74"/>
      <c r="D634" s="71"/>
      <c r="E634" s="84"/>
      <c r="F634" s="137"/>
    </row>
    <row r="635" customFormat="false" ht="13.05" hidden="false" customHeight="true" outlineLevel="0" collapsed="false">
      <c r="A635" s="90" t="s">
        <v>138</v>
      </c>
      <c r="B635" s="90" t="s">
        <v>161</v>
      </c>
      <c r="C635" s="136" t="n">
        <f aca="false">B631</f>
        <v>1235</v>
      </c>
      <c r="D635" s="71" t="e">
        <f aca="false">D634/C634</f>
        <v>#DIV/0!</v>
      </c>
      <c r="E635" s="84" t="e">
        <f aca="false">C635*D635</f>
        <v>#DIV/0!</v>
      </c>
      <c r="F635" s="137"/>
    </row>
    <row r="636" customFormat="false" ht="13.05" hidden="false" customHeight="true" outlineLevel="0" collapsed="false">
      <c r="A636" s="90" t="s">
        <v>219</v>
      </c>
      <c r="B636" s="90" t="s">
        <v>220</v>
      </c>
      <c r="C636" s="74"/>
      <c r="D636" s="71"/>
      <c r="E636" s="84"/>
      <c r="F636" s="137"/>
    </row>
    <row r="637" customFormat="false" ht="13.05" hidden="false" customHeight="true" outlineLevel="0" collapsed="false">
      <c r="A637" s="90" t="s">
        <v>141</v>
      </c>
      <c r="B637" s="90" t="s">
        <v>161</v>
      </c>
      <c r="C637" s="136" t="n">
        <f aca="false">B631</f>
        <v>1235</v>
      </c>
      <c r="D637" s="71" t="n">
        <f aca="false">+(D636*C636)/1000</f>
        <v>0</v>
      </c>
      <c r="E637" s="84" t="n">
        <f aca="false">D637*C637</f>
        <v>0</v>
      </c>
      <c r="F637" s="137"/>
    </row>
    <row r="638" customFormat="false" ht="13.05" hidden="false" customHeight="true" outlineLevel="0" collapsed="false">
      <c r="A638" s="90" t="s">
        <v>221</v>
      </c>
      <c r="B638" s="90" t="s">
        <v>220</v>
      </c>
      <c r="C638" s="74"/>
      <c r="D638" s="71"/>
      <c r="E638" s="84"/>
      <c r="F638" s="137"/>
    </row>
    <row r="639" customFormat="false" ht="13.05" hidden="false" customHeight="true" outlineLevel="0" collapsed="false">
      <c r="A639" s="90" t="s">
        <v>143</v>
      </c>
      <c r="B639" s="90" t="s">
        <v>161</v>
      </c>
      <c r="C639" s="136" t="n">
        <f aca="false">B631</f>
        <v>1235</v>
      </c>
      <c r="D639" s="71" t="n">
        <f aca="false">+(D638*C638)/1000</f>
        <v>0</v>
      </c>
      <c r="E639" s="84" t="n">
        <f aca="false">D639*C639</f>
        <v>0</v>
      </c>
      <c r="F639" s="137"/>
    </row>
    <row r="640" customFormat="false" ht="13.05" hidden="false" customHeight="true" outlineLevel="0" collapsed="false">
      <c r="A640" s="90" t="s">
        <v>222</v>
      </c>
      <c r="B640" s="90" t="s">
        <v>220</v>
      </c>
      <c r="C640" s="74"/>
      <c r="D640" s="71"/>
      <c r="E640" s="84"/>
      <c r="F640" s="137"/>
    </row>
    <row r="641" customFormat="false" ht="13.05" hidden="false" customHeight="true" outlineLevel="0" collapsed="false">
      <c r="A641" s="90" t="s">
        <v>145</v>
      </c>
      <c r="B641" s="90" t="s">
        <v>161</v>
      </c>
      <c r="C641" s="136" t="n">
        <f aca="false">B631</f>
        <v>1235</v>
      </c>
      <c r="D641" s="71" t="n">
        <f aca="false">+(D640*C640)/1000</f>
        <v>0</v>
      </c>
      <c r="E641" s="84" t="n">
        <f aca="false">D641*C641</f>
        <v>0</v>
      </c>
      <c r="F641" s="137"/>
    </row>
    <row r="642" customFormat="false" ht="13.05" hidden="false" customHeight="true" outlineLevel="0" collapsed="false">
      <c r="A642" s="90" t="s">
        <v>223</v>
      </c>
      <c r="B642" s="90" t="s">
        <v>224</v>
      </c>
      <c r="C642" s="74"/>
      <c r="D642" s="71"/>
      <c r="E642" s="84"/>
      <c r="F642" s="137"/>
    </row>
    <row r="643" customFormat="false" ht="13.05" hidden="false" customHeight="true" outlineLevel="0" collapsed="false">
      <c r="A643" s="90" t="s">
        <v>148</v>
      </c>
      <c r="B643" s="90" t="s">
        <v>161</v>
      </c>
      <c r="C643" s="136" t="n">
        <f aca="false">B631</f>
        <v>1235</v>
      </c>
      <c r="D643" s="71" t="n">
        <f aca="false">+(D642*C642)/1000</f>
        <v>0</v>
      </c>
      <c r="E643" s="84" t="n">
        <f aca="false">D643*C643</f>
        <v>0</v>
      </c>
      <c r="F643" s="137"/>
    </row>
    <row r="644" customFormat="false" ht="13.05" hidden="false" customHeight="true" outlineLevel="0" collapsed="false">
      <c r="A644" s="90" t="s">
        <v>225</v>
      </c>
      <c r="B644" s="90" t="s">
        <v>226</v>
      </c>
      <c r="C644" s="74"/>
      <c r="D644" s="71" t="e">
        <f aca="false">ROUND(D643+D641+D639+D637+D635,2)</f>
        <v>#DIV/0!</v>
      </c>
      <c r="E644" s="84"/>
      <c r="F644" s="137"/>
    </row>
    <row r="645" customFormat="false" ht="13.05" hidden="false" customHeight="true" outlineLevel="0" collapsed="false">
      <c r="C645" s="100"/>
      <c r="F645" s="139" t="e">
        <f aca="false">D644*B631</f>
        <v>#DIV/0!</v>
      </c>
    </row>
    <row r="646" customFormat="false" ht="13.05" hidden="false" customHeight="true" outlineLevel="0" collapsed="false">
      <c r="C646" s="100"/>
      <c r="F646" s="137"/>
    </row>
    <row r="647" customFormat="false" ht="13.05" hidden="false" customHeight="true" outlineLevel="0" collapsed="false">
      <c r="A647" s="1" t="s">
        <v>245</v>
      </c>
      <c r="C647" s="100"/>
      <c r="F647" s="137"/>
    </row>
    <row r="648" customFormat="false" ht="13.05" hidden="false" customHeight="true" outlineLevel="0" collapsed="false">
      <c r="A648" s="146" t="s">
        <v>13</v>
      </c>
      <c r="B648" s="146" t="s">
        <v>14</v>
      </c>
      <c r="C648" s="147" t="s">
        <v>9</v>
      </c>
      <c r="D648" s="148" t="s">
        <v>15</v>
      </c>
      <c r="E648" s="149" t="s">
        <v>16</v>
      </c>
      <c r="F648" s="150" t="s">
        <v>102</v>
      </c>
    </row>
    <row r="649" customFormat="false" ht="13.05" hidden="false" customHeight="true" outlineLevel="0" collapsed="false">
      <c r="A649" s="90" t="s">
        <v>152</v>
      </c>
      <c r="B649" s="90" t="s">
        <v>226</v>
      </c>
      <c r="C649" s="136" t="n">
        <f aca="false">B631</f>
        <v>1235</v>
      </c>
      <c r="D649" s="71"/>
      <c r="E649" s="84" t="n">
        <f aca="false">D649*C649</f>
        <v>0</v>
      </c>
      <c r="F649" s="137"/>
    </row>
    <row r="650" customFormat="false" ht="13.05" hidden="false" customHeight="true" outlineLevel="0" collapsed="false">
      <c r="C650" s="100"/>
      <c r="F650" s="139" t="n">
        <f aca="false">E649</f>
        <v>0</v>
      </c>
    </row>
    <row r="651" customFormat="false" ht="13.05" hidden="false" customHeight="true" outlineLevel="0" collapsed="false">
      <c r="C651" s="100"/>
      <c r="F651" s="137"/>
    </row>
    <row r="652" customFormat="false" ht="13.05" hidden="false" customHeight="true" outlineLevel="0" collapsed="false">
      <c r="A652" s="1" t="s">
        <v>246</v>
      </c>
      <c r="C652" s="100"/>
      <c r="F652" s="137"/>
    </row>
    <row r="653" customFormat="false" ht="13.05" hidden="false" customHeight="true" outlineLevel="0" collapsed="false">
      <c r="A653" s="146" t="s">
        <v>13</v>
      </c>
      <c r="B653" s="146" t="s">
        <v>14</v>
      </c>
      <c r="C653" s="147" t="s">
        <v>9</v>
      </c>
      <c r="D653" s="148" t="s">
        <v>15</v>
      </c>
      <c r="E653" s="149" t="s">
        <v>16</v>
      </c>
      <c r="F653" s="150" t="s">
        <v>102</v>
      </c>
    </row>
    <row r="654" customFormat="false" ht="13.05" hidden="false" customHeight="true" outlineLevel="0" collapsed="false">
      <c r="A654" s="90" t="s">
        <v>163</v>
      </c>
      <c r="B654" s="90" t="s">
        <v>58</v>
      </c>
      <c r="C654" s="74"/>
      <c r="D654" s="71"/>
      <c r="E654" s="84" t="n">
        <f aca="false">D654*C654</f>
        <v>0</v>
      </c>
      <c r="F654" s="137"/>
    </row>
    <row r="655" customFormat="false" ht="13.05" hidden="false" customHeight="true" outlineLevel="0" collapsed="false">
      <c r="A655" s="90" t="s">
        <v>156</v>
      </c>
      <c r="B655" s="90" t="s">
        <v>58</v>
      </c>
      <c r="C655" s="74"/>
      <c r="D655" s="71"/>
      <c r="E655" s="84"/>
      <c r="F655" s="137"/>
    </row>
    <row r="656" customFormat="false" ht="13.05" hidden="false" customHeight="true" outlineLevel="0" collapsed="false">
      <c r="A656" s="90" t="s">
        <v>157</v>
      </c>
      <c r="B656" s="90" t="s">
        <v>58</v>
      </c>
      <c r="C656" s="74"/>
      <c r="D656" s="71"/>
      <c r="E656" s="84" t="n">
        <v>5400</v>
      </c>
      <c r="F656" s="137"/>
    </row>
    <row r="657" customFormat="false" ht="13.05" hidden="false" customHeight="true" outlineLevel="0" collapsed="false">
      <c r="A657" s="90" t="s">
        <v>158</v>
      </c>
      <c r="B657" s="90" t="s">
        <v>229</v>
      </c>
      <c r="C657" s="74"/>
      <c r="D657" s="71"/>
      <c r="E657" s="84" t="e">
        <f aca="false">D657/C657</f>
        <v>#DIV/0!</v>
      </c>
      <c r="F657" s="137"/>
    </row>
    <row r="658" customFormat="false" ht="13.05" hidden="false" customHeight="true" outlineLevel="0" collapsed="false">
      <c r="A658" s="90" t="s">
        <v>160</v>
      </c>
      <c r="B658" s="90" t="s">
        <v>161</v>
      </c>
      <c r="C658" s="136" t="n">
        <f aca="false">C643</f>
        <v>1235</v>
      </c>
      <c r="D658" s="71" t="e">
        <f aca="false">E657</f>
        <v>#DIV/0!</v>
      </c>
      <c r="E658" s="84" t="e">
        <f aca="false">ROUND(D658*C658,2)</f>
        <v>#DIV/0!</v>
      </c>
      <c r="F658" s="137"/>
      <c r="H658" s="5"/>
      <c r="I658" s="5"/>
    </row>
    <row r="659" customFormat="false" ht="13.05" hidden="false" customHeight="true" outlineLevel="0" collapsed="false">
      <c r="C659" s="100"/>
      <c r="F659" s="139" t="e">
        <f aca="false">E658</f>
        <v>#DIV/0!</v>
      </c>
      <c r="H659" s="5"/>
      <c r="I659" s="5"/>
    </row>
    <row r="660" customFormat="false" ht="13.05" hidden="false" customHeight="true" outlineLevel="0" collapsed="false">
      <c r="C660" s="100"/>
      <c r="F660" s="86"/>
      <c r="H660" s="5"/>
      <c r="I660" s="5"/>
    </row>
    <row r="661" customFormat="false" ht="13.05" hidden="false" customHeight="true" outlineLevel="0" collapsed="false">
      <c r="A661" s="173" t="s">
        <v>111</v>
      </c>
      <c r="B661" s="146" t="s">
        <v>14</v>
      </c>
      <c r="C661" s="147" t="n">
        <v>4</v>
      </c>
      <c r="D661" s="174"/>
      <c r="E661" s="149" t="e">
        <f aca="false">F659+F650+F645+F628+F620+F604+F589</f>
        <v>#DIV/0!</v>
      </c>
      <c r="F661" s="150" t="e">
        <f aca="false">ROUND(E661*C661,2)</f>
        <v>#DIV/0!</v>
      </c>
      <c r="H661" s="5"/>
      <c r="I661" s="5"/>
    </row>
    <row r="662" customFormat="false" ht="13.05" hidden="false" customHeight="true" outlineLevel="0" collapsed="false">
      <c r="C662" s="100"/>
      <c r="F662" s="86"/>
    </row>
    <row r="663" customFormat="false" ht="14.9" hidden="false" customHeight="true" outlineLevel="0" collapsed="false">
      <c r="A663" s="175" t="s">
        <v>247</v>
      </c>
      <c r="B663" s="175"/>
      <c r="C663" s="175"/>
      <c r="D663" s="175"/>
      <c r="E663" s="175"/>
      <c r="F663" s="176" t="e">
        <f aca="false">F661</f>
        <v>#DIV/0!</v>
      </c>
    </row>
    <row r="664" customFormat="false" ht="13.05" hidden="false" customHeight="true" outlineLevel="0" collapsed="false">
      <c r="C664" s="100"/>
      <c r="F664" s="137"/>
      <c r="H664" s="5"/>
      <c r="I664" s="5"/>
    </row>
    <row r="665" customFormat="false" ht="17.4" hidden="false" customHeight="true" outlineLevel="0" collapsed="false">
      <c r="A665" s="203" t="s">
        <v>248</v>
      </c>
      <c r="B665" s="204" t="s">
        <v>166</v>
      </c>
      <c r="C665" s="204"/>
      <c r="D665" s="204"/>
      <c r="E665" s="204"/>
      <c r="F665" s="205" t="s">
        <v>114</v>
      </c>
      <c r="H665" s="5"/>
      <c r="I665" s="5"/>
    </row>
    <row r="666" customFormat="false" ht="13.05" hidden="false" customHeight="true" outlineLevel="0" collapsed="false">
      <c r="A666" s="206"/>
      <c r="B666" s="207" t="s">
        <v>116</v>
      </c>
      <c r="C666" s="207" t="s">
        <v>117</v>
      </c>
      <c r="D666" s="208" t="s">
        <v>118</v>
      </c>
      <c r="E666" s="209" t="s">
        <v>119</v>
      </c>
      <c r="F666" s="210"/>
      <c r="H666" s="5"/>
      <c r="I666" s="5"/>
    </row>
    <row r="667" customFormat="false" ht="13.05" hidden="false" customHeight="true" outlineLevel="0" collapsed="false">
      <c r="A667" s="4"/>
      <c r="B667" s="200"/>
      <c r="C667" s="4"/>
      <c r="E667" s="200"/>
      <c r="F667" s="139" t="n">
        <f aca="false">SUM(B667:E667)</f>
        <v>0</v>
      </c>
      <c r="H667" s="5"/>
      <c r="I667" s="5"/>
    </row>
    <row r="668" customFormat="false" ht="13.05" hidden="false" customHeight="true" outlineLevel="0" collapsed="false">
      <c r="A668" s="1" t="s">
        <v>249</v>
      </c>
      <c r="B668" s="193"/>
      <c r="C668" s="194"/>
      <c r="D668" s="195"/>
      <c r="E668" s="70"/>
      <c r="F668" s="86"/>
      <c r="H668" s="5"/>
      <c r="I668" s="5"/>
    </row>
    <row r="669" customFormat="false" ht="13.05" hidden="false" customHeight="true" outlineLevel="0" collapsed="false">
      <c r="A669" s="146" t="s">
        <v>13</v>
      </c>
      <c r="B669" s="146" t="s">
        <v>14</v>
      </c>
      <c r="C669" s="147" t="s">
        <v>9</v>
      </c>
      <c r="D669" s="148" t="s">
        <v>15</v>
      </c>
      <c r="E669" s="149" t="s">
        <v>16</v>
      </c>
      <c r="F669" s="150" t="s">
        <v>102</v>
      </c>
    </row>
    <row r="670" customFormat="false" ht="13.05" hidden="false" customHeight="true" outlineLevel="0" collapsed="false">
      <c r="A670" s="90" t="s">
        <v>121</v>
      </c>
      <c r="B670" s="90" t="s">
        <v>58</v>
      </c>
      <c r="C670" s="74" t="n">
        <v>1</v>
      </c>
      <c r="D670" s="71"/>
      <c r="E670" s="84" t="n">
        <f aca="false">D670*C670</f>
        <v>0</v>
      </c>
      <c r="F670" s="137"/>
    </row>
    <row r="671" customFormat="false" ht="13.05" hidden="false" customHeight="true" outlineLevel="0" collapsed="false">
      <c r="A671" s="90" t="s">
        <v>122</v>
      </c>
      <c r="B671" s="90" t="s">
        <v>87</v>
      </c>
      <c r="C671" s="74" t="n">
        <v>10</v>
      </c>
      <c r="D671" s="71"/>
      <c r="E671" s="84"/>
      <c r="F671" s="137"/>
    </row>
    <row r="672" customFormat="false" ht="13.05" hidden="false" customHeight="true" outlineLevel="0" collapsed="false">
      <c r="A672" s="90" t="s">
        <v>123</v>
      </c>
      <c r="B672" s="90" t="s">
        <v>87</v>
      </c>
      <c r="C672" s="74" t="n">
        <v>0</v>
      </c>
      <c r="D672" s="71"/>
      <c r="E672" s="84"/>
      <c r="F672" s="137"/>
    </row>
    <row r="673" customFormat="false" ht="13.05" hidden="false" customHeight="true" outlineLevel="0" collapsed="false">
      <c r="A673" s="90" t="s">
        <v>124</v>
      </c>
      <c r="B673" s="90" t="s">
        <v>5</v>
      </c>
      <c r="C673" s="74" t="n">
        <v>65.1</v>
      </c>
      <c r="D673" s="71" t="n">
        <f aca="false">E670</f>
        <v>0</v>
      </c>
      <c r="E673" s="84" t="n">
        <f aca="false">D673*C673/100</f>
        <v>0</v>
      </c>
      <c r="F673" s="137"/>
    </row>
    <row r="674" customFormat="false" ht="13.05" hidden="false" customHeight="true" outlineLevel="0" collapsed="false">
      <c r="A674" s="90" t="s">
        <v>233</v>
      </c>
      <c r="B674" s="90" t="s">
        <v>19</v>
      </c>
      <c r="C674" s="74" t="n">
        <v>120</v>
      </c>
      <c r="D674" s="71" t="n">
        <f aca="false">E673</f>
        <v>0</v>
      </c>
      <c r="E674" s="84" t="n">
        <f aca="false">D674/C674</f>
        <v>0</v>
      </c>
      <c r="F674" s="137"/>
    </row>
    <row r="675" customFormat="false" ht="13.05" hidden="false" customHeight="true" outlineLevel="0" collapsed="false">
      <c r="A675" s="90" t="s">
        <v>125</v>
      </c>
      <c r="B675" s="90"/>
      <c r="C675" s="74"/>
      <c r="D675" s="71"/>
      <c r="E675" s="84" t="n">
        <f aca="false">E674</f>
        <v>0</v>
      </c>
      <c r="F675" s="137"/>
    </row>
    <row r="676" customFormat="false" ht="13.05" hidden="false" customHeight="true" outlineLevel="0" collapsed="false">
      <c r="A676" s="90" t="s">
        <v>126</v>
      </c>
      <c r="B676" s="90" t="s">
        <v>58</v>
      </c>
      <c r="C676" s="74" t="n">
        <v>1</v>
      </c>
      <c r="D676" s="71" t="n">
        <f aca="false">E675</f>
        <v>0</v>
      </c>
      <c r="E676" s="84" t="n">
        <f aca="false">D676*C676</f>
        <v>0</v>
      </c>
      <c r="F676" s="137"/>
    </row>
    <row r="677" customFormat="false" ht="13.05" hidden="false" customHeight="true" outlineLevel="0" collapsed="false">
      <c r="C677" s="100"/>
      <c r="D677" s="2" t="s">
        <v>35</v>
      </c>
      <c r="E677" s="3" t="n">
        <v>1</v>
      </c>
      <c r="F677" s="139" t="n">
        <f aca="false">E676</f>
        <v>0</v>
      </c>
    </row>
    <row r="678" customFormat="false" ht="13.05" hidden="false" customHeight="true" outlineLevel="0" collapsed="false">
      <c r="C678" s="100"/>
      <c r="F678" s="137"/>
    </row>
    <row r="679" customFormat="false" ht="13.05" hidden="false" customHeight="true" outlineLevel="0" collapsed="false">
      <c r="A679" s="1" t="s">
        <v>250</v>
      </c>
      <c r="C679" s="100"/>
      <c r="F679" s="137"/>
    </row>
    <row r="680" customFormat="false" ht="13.05" hidden="false" customHeight="true" outlineLevel="0" collapsed="false">
      <c r="A680" s="146" t="s">
        <v>13</v>
      </c>
      <c r="B680" s="146" t="s">
        <v>14</v>
      </c>
      <c r="C680" s="147" t="s">
        <v>9</v>
      </c>
      <c r="D680" s="148" t="s">
        <v>15</v>
      </c>
      <c r="E680" s="149" t="s">
        <v>16</v>
      </c>
      <c r="F680" s="150" t="s">
        <v>102</v>
      </c>
    </row>
    <row r="681" customFormat="false" ht="13.05" hidden="false" customHeight="true" outlineLevel="0" collapsed="false">
      <c r="A681" s="90" t="s">
        <v>128</v>
      </c>
      <c r="B681" s="90" t="s">
        <v>58</v>
      </c>
      <c r="C681" s="74" t="n">
        <v>1</v>
      </c>
      <c r="D681" s="71" t="n">
        <f aca="false">D670</f>
        <v>0</v>
      </c>
      <c r="E681" s="84" t="n">
        <f aca="false">D681*C681</f>
        <v>0</v>
      </c>
      <c r="F681" s="137"/>
    </row>
    <row r="682" customFormat="false" ht="13.05" hidden="false" customHeight="true" outlineLevel="0" collapsed="false">
      <c r="A682" s="90" t="s">
        <v>94</v>
      </c>
      <c r="B682" s="90" t="s">
        <v>5</v>
      </c>
      <c r="C682" s="74"/>
      <c r="D682" s="71"/>
      <c r="E682" s="84"/>
      <c r="F682" s="137"/>
    </row>
    <row r="683" customFormat="false" ht="13.05" hidden="false" customHeight="true" outlineLevel="0" collapsed="false">
      <c r="A683" s="90" t="s">
        <v>95</v>
      </c>
      <c r="B683" s="90" t="s">
        <v>27</v>
      </c>
      <c r="C683" s="144" t="n">
        <f aca="false">E681</f>
        <v>0</v>
      </c>
      <c r="D683" s="71"/>
      <c r="E683" s="84"/>
      <c r="F683" s="137"/>
    </row>
    <row r="684" customFormat="false" ht="13.05" hidden="false" customHeight="true" outlineLevel="0" collapsed="false">
      <c r="A684" s="90" t="s">
        <v>129</v>
      </c>
      <c r="B684" s="90" t="s">
        <v>27</v>
      </c>
      <c r="C684" s="144" t="n">
        <f aca="false">IFERROR(IF(C672&gt;=C671,C683,((((C683)-(E670-E673))*(((C671-C672)+1)/(2*(C671-C672))))+(E670-E673))),0)</f>
        <v>0</v>
      </c>
      <c r="D684" s="71"/>
      <c r="E684" s="84"/>
      <c r="F684" s="137"/>
    </row>
    <row r="685" customFormat="false" ht="13.05" hidden="false" customHeight="true" outlineLevel="0" collapsed="false">
      <c r="A685" s="90" t="s">
        <v>130</v>
      </c>
      <c r="B685" s="90" t="s">
        <v>27</v>
      </c>
      <c r="C685" s="74"/>
      <c r="D685" s="71" t="n">
        <f aca="false">C684*C682/12/100</f>
        <v>0</v>
      </c>
      <c r="E685" s="84" t="n">
        <f aca="false">D685</f>
        <v>0</v>
      </c>
      <c r="F685" s="137"/>
    </row>
    <row r="686" customFormat="false" ht="13.05" hidden="false" customHeight="true" outlineLevel="0" collapsed="false">
      <c r="A686" s="90" t="s">
        <v>125</v>
      </c>
      <c r="B686" s="90"/>
      <c r="C686" s="74"/>
      <c r="D686" s="71"/>
      <c r="E686" s="84" t="n">
        <f aca="false">E685</f>
        <v>0</v>
      </c>
      <c r="F686" s="137"/>
    </row>
    <row r="687" customFormat="false" ht="13.05" hidden="false" customHeight="true" outlineLevel="0" collapsed="false">
      <c r="A687" s="90" t="s">
        <v>126</v>
      </c>
      <c r="B687" s="90" t="s">
        <v>58</v>
      </c>
      <c r="C687" s="74" t="n">
        <v>1</v>
      </c>
      <c r="D687" s="71" t="n">
        <f aca="false">E686</f>
        <v>0</v>
      </c>
      <c r="E687" s="84" t="n">
        <f aca="false">ROUND(D687*C687,2)</f>
        <v>0</v>
      </c>
      <c r="F687" s="137"/>
    </row>
    <row r="688" customFormat="false" ht="13.05" hidden="false" customHeight="true" outlineLevel="0" collapsed="false">
      <c r="C688" s="100"/>
      <c r="D688" s="2" t="s">
        <v>35</v>
      </c>
      <c r="E688" s="3" t="n">
        <v>1</v>
      </c>
      <c r="F688" s="139" t="n">
        <f aca="false">E687</f>
        <v>0</v>
      </c>
    </row>
    <row r="689" customFormat="false" ht="13.05" hidden="false" customHeight="true" outlineLevel="0" collapsed="false">
      <c r="C689" s="100"/>
      <c r="F689" s="137"/>
    </row>
    <row r="690" customFormat="false" ht="13.05" hidden="false" customHeight="true" outlineLevel="0" collapsed="false">
      <c r="A690" s="1" t="s">
        <v>251</v>
      </c>
      <c r="C690" s="100"/>
      <c r="F690" s="137"/>
    </row>
    <row r="691" customFormat="false" ht="13.05" hidden="false" customHeight="true" outlineLevel="0" collapsed="false">
      <c r="A691" s="146" t="s">
        <v>13</v>
      </c>
      <c r="B691" s="146" t="s">
        <v>14</v>
      </c>
      <c r="C691" s="147" t="s">
        <v>9</v>
      </c>
      <c r="D691" s="148" t="s">
        <v>15</v>
      </c>
      <c r="E691" s="149" t="s">
        <v>16</v>
      </c>
      <c r="F691" s="150" t="s">
        <v>102</v>
      </c>
    </row>
    <row r="692" customFormat="false" ht="13.05" hidden="false" customHeight="true" outlineLevel="0" collapsed="false">
      <c r="A692" s="90" t="s">
        <v>132</v>
      </c>
      <c r="B692" s="90" t="s">
        <v>58</v>
      </c>
      <c r="C692" s="74" t="n">
        <v>1</v>
      </c>
      <c r="D692" s="71"/>
      <c r="E692" s="84" t="n">
        <f aca="false">D692*C692</f>
        <v>0</v>
      </c>
      <c r="F692" s="137"/>
    </row>
    <row r="693" customFormat="false" ht="13.05" hidden="false" customHeight="true" outlineLevel="0" collapsed="false">
      <c r="A693" s="90" t="s">
        <v>133</v>
      </c>
      <c r="B693" s="90" t="s">
        <v>58</v>
      </c>
      <c r="C693" s="74" t="n">
        <v>1</v>
      </c>
      <c r="D693" s="71"/>
      <c r="E693" s="84" t="n">
        <f aca="false">D693*C693</f>
        <v>0</v>
      </c>
      <c r="F693" s="137"/>
    </row>
    <row r="694" customFormat="false" ht="13.05" hidden="false" customHeight="true" outlineLevel="0" collapsed="false">
      <c r="A694" s="90" t="s">
        <v>134</v>
      </c>
      <c r="B694" s="90" t="s">
        <v>58</v>
      </c>
      <c r="C694" s="74" t="n">
        <v>1</v>
      </c>
      <c r="D694" s="71"/>
      <c r="E694" s="84" t="n">
        <f aca="false">D694*C694</f>
        <v>0</v>
      </c>
      <c r="F694" s="137"/>
    </row>
    <row r="695" customFormat="false" ht="13.05" hidden="false" customHeight="true" outlineLevel="0" collapsed="false">
      <c r="A695" s="90" t="s">
        <v>135</v>
      </c>
      <c r="B695" s="90" t="s">
        <v>19</v>
      </c>
      <c r="C695" s="74" t="n">
        <v>12</v>
      </c>
      <c r="D695" s="71" t="n">
        <f aca="false">E692+E693+E694</f>
        <v>0</v>
      </c>
      <c r="E695" s="84" t="n">
        <f aca="false">ROUND(D695/C695,2)</f>
        <v>0</v>
      </c>
      <c r="F695" s="137"/>
    </row>
    <row r="696" customFormat="false" ht="13.05" hidden="false" customHeight="true" outlineLevel="0" collapsed="false">
      <c r="C696" s="100"/>
      <c r="D696" s="2" t="s">
        <v>35</v>
      </c>
      <c r="E696" s="3" t="n">
        <v>1</v>
      </c>
      <c r="F696" s="139" t="n">
        <f aca="false">E695</f>
        <v>0</v>
      </c>
    </row>
    <row r="697" customFormat="false" ht="13.05" hidden="false" customHeight="true" outlineLevel="0" collapsed="false">
      <c r="C697" s="100"/>
      <c r="F697" s="137"/>
    </row>
    <row r="698" customFormat="false" ht="13.05" hidden="false" customHeight="true" outlineLevel="0" collapsed="false">
      <c r="A698" s="4"/>
      <c r="C698" s="100"/>
      <c r="F698" s="137"/>
    </row>
    <row r="699" customFormat="false" ht="13.05" hidden="false" customHeight="true" outlineLevel="0" collapsed="false">
      <c r="A699" s="145" t="s">
        <v>215</v>
      </c>
      <c r="B699" s="212" t="n">
        <v>1325</v>
      </c>
      <c r="C699" s="100"/>
      <c r="F699" s="137"/>
    </row>
    <row r="700" customFormat="false" ht="13.05" hidden="false" customHeight="true" outlineLevel="0" collapsed="false">
      <c r="A700" s="1" t="s">
        <v>252</v>
      </c>
      <c r="C700" s="100"/>
      <c r="F700" s="137"/>
    </row>
    <row r="701" customFormat="false" ht="13.05" hidden="false" customHeight="true" outlineLevel="0" collapsed="false">
      <c r="A701" s="146" t="s">
        <v>13</v>
      </c>
      <c r="B701" s="146" t="s">
        <v>14</v>
      </c>
      <c r="C701" s="147" t="s">
        <v>101</v>
      </c>
      <c r="D701" s="148" t="s">
        <v>15</v>
      </c>
      <c r="E701" s="149" t="s">
        <v>16</v>
      </c>
      <c r="F701" s="150" t="s">
        <v>102</v>
      </c>
    </row>
    <row r="702" customFormat="false" ht="13.05" hidden="false" customHeight="true" outlineLevel="0" collapsed="false">
      <c r="A702" s="90" t="s">
        <v>217</v>
      </c>
      <c r="B702" s="90" t="s">
        <v>218</v>
      </c>
      <c r="C702" s="74"/>
      <c r="D702" s="71"/>
      <c r="E702" s="84"/>
      <c r="F702" s="137"/>
    </row>
    <row r="703" customFormat="false" ht="13.05" hidden="false" customHeight="true" outlineLevel="0" collapsed="false">
      <c r="A703" s="90" t="s">
        <v>138</v>
      </c>
      <c r="B703" s="90" t="s">
        <v>161</v>
      </c>
      <c r="C703" s="136" t="n">
        <f aca="false">B699</f>
        <v>1325</v>
      </c>
      <c r="D703" s="71" t="e">
        <f aca="false">D702/C702</f>
        <v>#DIV/0!</v>
      </c>
      <c r="E703" s="84" t="e">
        <f aca="false">C703*D703</f>
        <v>#DIV/0!</v>
      </c>
      <c r="F703" s="137"/>
    </row>
    <row r="704" customFormat="false" ht="13.05" hidden="false" customHeight="true" outlineLevel="0" collapsed="false">
      <c r="A704" s="90" t="s">
        <v>219</v>
      </c>
      <c r="B704" s="90" t="s">
        <v>220</v>
      </c>
      <c r="C704" s="74"/>
      <c r="D704" s="71"/>
      <c r="E704" s="84"/>
      <c r="F704" s="137"/>
    </row>
    <row r="705" customFormat="false" ht="13.05" hidden="false" customHeight="true" outlineLevel="0" collapsed="false">
      <c r="A705" s="90" t="s">
        <v>141</v>
      </c>
      <c r="B705" s="90" t="s">
        <v>161</v>
      </c>
      <c r="C705" s="136" t="n">
        <f aca="false">B699</f>
        <v>1325</v>
      </c>
      <c r="D705" s="71" t="n">
        <f aca="false">+(D704*C704)/1000</f>
        <v>0</v>
      </c>
      <c r="E705" s="84" t="n">
        <f aca="false">D705*C705</f>
        <v>0</v>
      </c>
      <c r="F705" s="137"/>
    </row>
    <row r="706" customFormat="false" ht="13.05" hidden="false" customHeight="true" outlineLevel="0" collapsed="false">
      <c r="A706" s="90" t="s">
        <v>221</v>
      </c>
      <c r="B706" s="90" t="s">
        <v>220</v>
      </c>
      <c r="C706" s="74"/>
      <c r="D706" s="71"/>
      <c r="E706" s="84"/>
      <c r="F706" s="137"/>
    </row>
    <row r="707" customFormat="false" ht="13.05" hidden="false" customHeight="true" outlineLevel="0" collapsed="false">
      <c r="A707" s="90" t="s">
        <v>143</v>
      </c>
      <c r="B707" s="90" t="s">
        <v>161</v>
      </c>
      <c r="C707" s="136" t="n">
        <f aca="false">B699</f>
        <v>1325</v>
      </c>
      <c r="D707" s="71" t="n">
        <f aca="false">+(D706*C706)/1000</f>
        <v>0</v>
      </c>
      <c r="E707" s="84" t="n">
        <f aca="false">D707*C707</f>
        <v>0</v>
      </c>
      <c r="F707" s="137"/>
    </row>
    <row r="708" customFormat="false" ht="13.05" hidden="false" customHeight="true" outlineLevel="0" collapsed="false">
      <c r="A708" s="90" t="s">
        <v>222</v>
      </c>
      <c r="B708" s="90" t="s">
        <v>220</v>
      </c>
      <c r="C708" s="74"/>
      <c r="D708" s="71"/>
      <c r="E708" s="84"/>
      <c r="F708" s="137"/>
    </row>
    <row r="709" customFormat="false" ht="13.05" hidden="false" customHeight="true" outlineLevel="0" collapsed="false">
      <c r="A709" s="90" t="s">
        <v>145</v>
      </c>
      <c r="B709" s="90" t="s">
        <v>161</v>
      </c>
      <c r="C709" s="136" t="n">
        <f aca="false">B699</f>
        <v>1325</v>
      </c>
      <c r="D709" s="71" t="n">
        <f aca="false">+(D708*C708)/1000</f>
        <v>0</v>
      </c>
      <c r="E709" s="84" t="n">
        <f aca="false">D709*C709</f>
        <v>0</v>
      </c>
      <c r="F709" s="137"/>
    </row>
    <row r="710" customFormat="false" ht="13.05" hidden="false" customHeight="true" outlineLevel="0" collapsed="false">
      <c r="A710" s="90" t="s">
        <v>223</v>
      </c>
      <c r="B710" s="90" t="s">
        <v>224</v>
      </c>
      <c r="C710" s="74"/>
      <c r="D710" s="71"/>
      <c r="E710" s="84"/>
      <c r="F710" s="137"/>
    </row>
    <row r="711" customFormat="false" ht="13.05" hidden="false" customHeight="true" outlineLevel="0" collapsed="false">
      <c r="A711" s="90" t="s">
        <v>148</v>
      </c>
      <c r="B711" s="90" t="s">
        <v>161</v>
      </c>
      <c r="C711" s="136" t="n">
        <f aca="false">B699</f>
        <v>1325</v>
      </c>
      <c r="D711" s="71" t="n">
        <f aca="false">+(D710*C710)/1000</f>
        <v>0</v>
      </c>
      <c r="E711" s="84" t="n">
        <f aca="false">D711*C711</f>
        <v>0</v>
      </c>
      <c r="F711" s="137"/>
    </row>
    <row r="712" customFormat="false" ht="13.05" hidden="false" customHeight="true" outlineLevel="0" collapsed="false">
      <c r="A712" s="90" t="s">
        <v>225</v>
      </c>
      <c r="B712" s="90" t="s">
        <v>226</v>
      </c>
      <c r="C712" s="74"/>
      <c r="D712" s="71" t="e">
        <f aca="false">ROUND(D711+D709+D707+D705+D703,2)</f>
        <v>#DIV/0!</v>
      </c>
      <c r="E712" s="84"/>
      <c r="F712" s="137"/>
    </row>
    <row r="713" customFormat="false" ht="13.05" hidden="false" customHeight="true" outlineLevel="0" collapsed="false">
      <c r="C713" s="100"/>
      <c r="F713" s="139" t="e">
        <f aca="false">D712*B699</f>
        <v>#DIV/0!</v>
      </c>
    </row>
    <row r="714" customFormat="false" ht="13.05" hidden="false" customHeight="true" outlineLevel="0" collapsed="false">
      <c r="C714" s="100"/>
      <c r="F714" s="137"/>
    </row>
    <row r="715" customFormat="false" ht="13.05" hidden="false" customHeight="true" outlineLevel="0" collapsed="false">
      <c r="A715" s="1" t="s">
        <v>253</v>
      </c>
      <c r="C715" s="100"/>
      <c r="F715" s="137"/>
    </row>
    <row r="716" customFormat="false" ht="13.05" hidden="false" customHeight="true" outlineLevel="0" collapsed="false">
      <c r="A716" s="146" t="s">
        <v>13</v>
      </c>
      <c r="B716" s="146" t="s">
        <v>14</v>
      </c>
      <c r="C716" s="147" t="s">
        <v>9</v>
      </c>
      <c r="D716" s="148" t="s">
        <v>15</v>
      </c>
      <c r="E716" s="149" t="s">
        <v>16</v>
      </c>
      <c r="F716" s="150" t="s">
        <v>102</v>
      </c>
    </row>
    <row r="717" customFormat="false" ht="13.05" hidden="false" customHeight="true" outlineLevel="0" collapsed="false">
      <c r="A717" s="90" t="s">
        <v>152</v>
      </c>
      <c r="B717" s="90" t="s">
        <v>226</v>
      </c>
      <c r="C717" s="136" t="n">
        <f aca="false">B699</f>
        <v>1325</v>
      </c>
      <c r="D717" s="71"/>
      <c r="E717" s="84" t="n">
        <f aca="false">D717*C717</f>
        <v>0</v>
      </c>
      <c r="F717" s="93"/>
    </row>
    <row r="718" customFormat="false" ht="13.05" hidden="false" customHeight="true" outlineLevel="0" collapsed="false">
      <c r="C718" s="100"/>
      <c r="F718" s="139" t="n">
        <f aca="false">E717</f>
        <v>0</v>
      </c>
    </row>
    <row r="719" customFormat="false" ht="13.05" hidden="false" customHeight="true" outlineLevel="0" collapsed="false">
      <c r="C719" s="100"/>
      <c r="F719" s="137"/>
    </row>
    <row r="720" customFormat="false" ht="13.05" hidden="false" customHeight="true" outlineLevel="0" collapsed="false">
      <c r="A720" s="1" t="s">
        <v>254</v>
      </c>
      <c r="C720" s="100"/>
      <c r="F720" s="137"/>
    </row>
    <row r="721" customFormat="false" ht="13.05" hidden="false" customHeight="true" outlineLevel="0" collapsed="false">
      <c r="A721" s="173" t="s">
        <v>13</v>
      </c>
      <c r="B721" s="173" t="s">
        <v>14</v>
      </c>
      <c r="C721" s="197" t="s">
        <v>9</v>
      </c>
      <c r="D721" s="174" t="s">
        <v>15</v>
      </c>
      <c r="E721" s="198" t="s">
        <v>16</v>
      </c>
      <c r="F721" s="150" t="s">
        <v>102</v>
      </c>
    </row>
    <row r="722" customFormat="false" ht="13.05" hidden="false" customHeight="true" outlineLevel="0" collapsed="false">
      <c r="A722" s="90" t="s">
        <v>155</v>
      </c>
      <c r="B722" s="90" t="s">
        <v>58</v>
      </c>
      <c r="C722" s="74"/>
      <c r="D722" s="71"/>
      <c r="E722" s="84" t="n">
        <f aca="false">D722*C722</f>
        <v>0</v>
      </c>
      <c r="F722" s="137"/>
    </row>
    <row r="723" customFormat="false" ht="13.05" hidden="false" customHeight="true" outlineLevel="0" collapsed="false">
      <c r="A723" s="90" t="s">
        <v>156</v>
      </c>
      <c r="B723" s="90" t="s">
        <v>58</v>
      </c>
      <c r="C723" s="74"/>
      <c r="D723" s="71"/>
      <c r="E723" s="84"/>
      <c r="F723" s="137"/>
    </row>
    <row r="724" customFormat="false" ht="13.05" hidden="false" customHeight="true" outlineLevel="0" collapsed="false">
      <c r="A724" s="90" t="s">
        <v>157</v>
      </c>
      <c r="B724" s="90" t="s">
        <v>58</v>
      </c>
      <c r="C724" s="74"/>
      <c r="D724" s="71"/>
      <c r="E724" s="84" t="n">
        <f aca="false">C724*D724</f>
        <v>0</v>
      </c>
      <c r="F724" s="137"/>
    </row>
    <row r="725" customFormat="false" ht="13.05" hidden="false" customHeight="true" outlineLevel="0" collapsed="false">
      <c r="A725" s="90" t="s">
        <v>158</v>
      </c>
      <c r="B725" s="90" t="s">
        <v>229</v>
      </c>
      <c r="C725" s="74"/>
      <c r="D725" s="71" t="n">
        <f aca="false">E722+E724</f>
        <v>0</v>
      </c>
      <c r="E725" s="84" t="e">
        <f aca="false">D725/C725</f>
        <v>#DIV/0!</v>
      </c>
      <c r="F725" s="137"/>
    </row>
    <row r="726" customFormat="false" ht="13.05" hidden="false" customHeight="true" outlineLevel="0" collapsed="false">
      <c r="A726" s="90" t="s">
        <v>160</v>
      </c>
      <c r="B726" s="90" t="s">
        <v>161</v>
      </c>
      <c r="C726" s="136" t="n">
        <f aca="false">C717</f>
        <v>1325</v>
      </c>
      <c r="D726" s="71" t="e">
        <f aca="false">E725</f>
        <v>#DIV/0!</v>
      </c>
      <c r="E726" s="84" t="e">
        <f aca="false">ROUND(D726*C726,2)</f>
        <v>#DIV/0!</v>
      </c>
      <c r="F726" s="137"/>
    </row>
    <row r="727" customFormat="false" ht="13.05" hidden="false" customHeight="true" outlineLevel="0" collapsed="false">
      <c r="C727" s="100"/>
      <c r="F727" s="139" t="e">
        <f aca="false">E726</f>
        <v>#DIV/0!</v>
      </c>
      <c r="H727" s="5"/>
      <c r="I727" s="5"/>
    </row>
    <row r="728" customFormat="false" ht="13.05" hidden="false" customHeight="true" outlineLevel="0" collapsed="false">
      <c r="C728" s="100"/>
      <c r="F728" s="86"/>
      <c r="H728" s="5"/>
      <c r="I728" s="5"/>
    </row>
    <row r="729" customFormat="false" ht="13.05" hidden="false" customHeight="true" outlineLevel="0" collapsed="false">
      <c r="A729" s="173" t="s">
        <v>111</v>
      </c>
      <c r="B729" s="146" t="s">
        <v>14</v>
      </c>
      <c r="C729" s="147" t="n">
        <v>13</v>
      </c>
      <c r="D729" s="174"/>
      <c r="E729" s="149" t="e">
        <f aca="false">F727+F718+F713+F696+F688+F677+F667</f>
        <v>#DIV/0!</v>
      </c>
      <c r="F729" s="150" t="e">
        <f aca="false">ROUND(E729*C729,2)</f>
        <v>#DIV/0!</v>
      </c>
    </row>
    <row r="730" customFormat="false" ht="13.05" hidden="false" customHeight="true" outlineLevel="0" collapsed="false">
      <c r="C730" s="100"/>
      <c r="F730" s="86"/>
    </row>
    <row r="731" customFormat="false" ht="14.9" hidden="false" customHeight="true" outlineLevel="0" collapsed="false">
      <c r="A731" s="175" t="s">
        <v>255</v>
      </c>
      <c r="B731" s="175"/>
      <c r="C731" s="175"/>
      <c r="D731" s="175"/>
      <c r="E731" s="175"/>
      <c r="F731" s="176" t="e">
        <f aca="false">F729</f>
        <v>#DIV/0!</v>
      </c>
    </row>
    <row r="732" customFormat="false" ht="13.05" hidden="false" customHeight="true" outlineLevel="0" collapsed="false">
      <c r="C732" s="100"/>
      <c r="F732" s="137"/>
    </row>
    <row r="733" customFormat="false" ht="14.9" hidden="false" customHeight="true" outlineLevel="0" collapsed="false">
      <c r="A733" s="203" t="s">
        <v>256</v>
      </c>
      <c r="B733" s="204" t="s">
        <v>166</v>
      </c>
      <c r="C733" s="204"/>
      <c r="D733" s="204"/>
      <c r="E733" s="204"/>
      <c r="F733" s="205" t="s">
        <v>114</v>
      </c>
    </row>
    <row r="734" customFormat="false" ht="13.05" hidden="false" customHeight="true" outlineLevel="0" collapsed="false">
      <c r="A734" s="206"/>
      <c r="B734" s="207" t="s">
        <v>116</v>
      </c>
      <c r="C734" s="207" t="s">
        <v>117</v>
      </c>
      <c r="D734" s="208" t="s">
        <v>118</v>
      </c>
      <c r="E734" s="209" t="s">
        <v>119</v>
      </c>
      <c r="F734" s="210"/>
    </row>
    <row r="735" customFormat="false" ht="13.05" hidden="false" customHeight="true" outlineLevel="0" collapsed="false">
      <c r="A735" s="4"/>
      <c r="B735" s="169"/>
      <c r="C735" s="169"/>
      <c r="F735" s="139" t="n">
        <f aca="false">SUM(B735:E735)</f>
        <v>0</v>
      </c>
    </row>
    <row r="736" customFormat="false" ht="13.05" hidden="false" customHeight="true" outlineLevel="0" collapsed="false">
      <c r="A736" s="1" t="s">
        <v>257</v>
      </c>
      <c r="B736" s="193"/>
      <c r="C736" s="194"/>
      <c r="D736" s="195"/>
      <c r="E736" s="70"/>
      <c r="F736" s="185"/>
    </row>
    <row r="737" customFormat="false" ht="13.05" hidden="false" customHeight="true" outlineLevel="0" collapsed="false">
      <c r="A737" s="146" t="s">
        <v>13</v>
      </c>
      <c r="B737" s="146" t="s">
        <v>14</v>
      </c>
      <c r="C737" s="147" t="s">
        <v>9</v>
      </c>
      <c r="D737" s="148" t="s">
        <v>15</v>
      </c>
      <c r="E737" s="149" t="s">
        <v>16</v>
      </c>
      <c r="F737" s="150" t="s">
        <v>102</v>
      </c>
    </row>
    <row r="738" customFormat="false" ht="13.05" hidden="false" customHeight="true" outlineLevel="0" collapsed="false">
      <c r="A738" s="90" t="s">
        <v>121</v>
      </c>
      <c r="B738" s="90" t="s">
        <v>58</v>
      </c>
      <c r="C738" s="74" t="n">
        <v>1</v>
      </c>
      <c r="D738" s="71"/>
      <c r="E738" s="84" t="n">
        <f aca="false">D738*C738</f>
        <v>0</v>
      </c>
      <c r="F738" s="137"/>
    </row>
    <row r="739" customFormat="false" ht="13.05" hidden="false" customHeight="true" outlineLevel="0" collapsed="false">
      <c r="A739" s="90" t="s">
        <v>122</v>
      </c>
      <c r="B739" s="90" t="s">
        <v>87</v>
      </c>
      <c r="C739" s="74" t="n">
        <v>10</v>
      </c>
      <c r="D739" s="71"/>
      <c r="E739" s="84"/>
      <c r="F739" s="137"/>
    </row>
    <row r="740" customFormat="false" ht="13.05" hidden="false" customHeight="true" outlineLevel="0" collapsed="false">
      <c r="A740" s="90" t="s">
        <v>123</v>
      </c>
      <c r="B740" s="90" t="s">
        <v>87</v>
      </c>
      <c r="C740" s="74" t="n">
        <v>0</v>
      </c>
      <c r="D740" s="71"/>
      <c r="E740" s="84"/>
      <c r="F740" s="137"/>
    </row>
    <row r="741" customFormat="false" ht="13.05" hidden="false" customHeight="true" outlineLevel="0" collapsed="false">
      <c r="A741" s="90" t="s">
        <v>124</v>
      </c>
      <c r="B741" s="90" t="s">
        <v>5</v>
      </c>
      <c r="C741" s="74" t="n">
        <v>65.1</v>
      </c>
      <c r="D741" s="71" t="n">
        <f aca="false">E738</f>
        <v>0</v>
      </c>
      <c r="E741" s="84" t="n">
        <f aca="false">(D741*C741)/100</f>
        <v>0</v>
      </c>
      <c r="F741" s="137"/>
    </row>
    <row r="742" customFormat="false" ht="13.05" hidden="false" customHeight="true" outlineLevel="0" collapsed="false">
      <c r="A742" s="90" t="s">
        <v>168</v>
      </c>
      <c r="B742" s="90" t="s">
        <v>19</v>
      </c>
      <c r="C742" s="74" t="n">
        <v>120</v>
      </c>
      <c r="D742" s="71" t="n">
        <f aca="false">E741</f>
        <v>0</v>
      </c>
      <c r="E742" s="84" t="n">
        <f aca="false">IFERROR(D742/C742,0)</f>
        <v>0</v>
      </c>
      <c r="F742" s="137"/>
    </row>
    <row r="743" customFormat="false" ht="13.05" hidden="false" customHeight="true" outlineLevel="0" collapsed="false">
      <c r="A743" s="90" t="s">
        <v>258</v>
      </c>
      <c r="B743" s="90" t="s">
        <v>58</v>
      </c>
      <c r="C743" s="74" t="n">
        <v>1</v>
      </c>
      <c r="D743" s="71"/>
      <c r="E743" s="84" t="n">
        <f aca="false">D743*C743</f>
        <v>0</v>
      </c>
      <c r="F743" s="137"/>
    </row>
    <row r="744" customFormat="false" ht="13.05" hidden="false" customHeight="true" outlineLevel="0" collapsed="false">
      <c r="A744" s="90" t="s">
        <v>259</v>
      </c>
      <c r="B744" s="90" t="s">
        <v>87</v>
      </c>
      <c r="C744" s="74" t="n">
        <v>10</v>
      </c>
      <c r="D744" s="71"/>
      <c r="E744" s="84"/>
      <c r="F744" s="137"/>
    </row>
    <row r="745" customFormat="false" ht="13.05" hidden="false" customHeight="true" outlineLevel="0" collapsed="false">
      <c r="A745" s="90" t="s">
        <v>260</v>
      </c>
      <c r="B745" s="90" t="s">
        <v>87</v>
      </c>
      <c r="C745" s="74" t="n">
        <v>0</v>
      </c>
      <c r="D745" s="71"/>
      <c r="E745" s="84"/>
      <c r="F745" s="137"/>
    </row>
    <row r="746" customFormat="false" ht="13.05" hidden="false" customHeight="true" outlineLevel="0" collapsed="false">
      <c r="A746" s="90" t="s">
        <v>261</v>
      </c>
      <c r="B746" s="90" t="s">
        <v>5</v>
      </c>
      <c r="C746" s="74" t="n">
        <v>65.1</v>
      </c>
      <c r="D746" s="71" t="n">
        <f aca="false">E743</f>
        <v>0</v>
      </c>
      <c r="E746" s="84" t="n">
        <f aca="false">C746*D746/100</f>
        <v>0</v>
      </c>
      <c r="F746" s="137"/>
    </row>
    <row r="747" customFormat="false" ht="13.05" hidden="false" customHeight="true" outlineLevel="0" collapsed="false">
      <c r="A747" s="90" t="s">
        <v>262</v>
      </c>
      <c r="B747" s="90" t="s">
        <v>19</v>
      </c>
      <c r="C747" s="74" t="n">
        <v>120</v>
      </c>
      <c r="D747" s="71" t="n">
        <f aca="false">E746</f>
        <v>0</v>
      </c>
      <c r="E747" s="84" t="n">
        <f aca="false">D747/C747</f>
        <v>0</v>
      </c>
      <c r="F747" s="137"/>
    </row>
    <row r="748" customFormat="false" ht="13.05" hidden="false" customHeight="true" outlineLevel="0" collapsed="false">
      <c r="A748" s="90" t="s">
        <v>125</v>
      </c>
      <c r="B748" s="90"/>
      <c r="C748" s="74"/>
      <c r="D748" s="71"/>
      <c r="E748" s="84" t="n">
        <f aca="false">E747+E742</f>
        <v>0</v>
      </c>
      <c r="F748" s="137"/>
    </row>
    <row r="749" customFormat="false" ht="13.05" hidden="false" customHeight="true" outlineLevel="0" collapsed="false">
      <c r="A749" s="90" t="s">
        <v>126</v>
      </c>
      <c r="B749" s="90" t="s">
        <v>58</v>
      </c>
      <c r="C749" s="74" t="n">
        <v>1</v>
      </c>
      <c r="D749" s="71" t="n">
        <f aca="false">E748</f>
        <v>0</v>
      </c>
      <c r="E749" s="84" t="n">
        <f aca="false">ROUND(C749*D749,2)</f>
        <v>0</v>
      </c>
      <c r="F749" s="137"/>
    </row>
    <row r="750" customFormat="false" ht="13.05" hidden="false" customHeight="true" outlineLevel="0" collapsed="false">
      <c r="C750" s="100"/>
      <c r="D750" s="2" t="s">
        <v>35</v>
      </c>
      <c r="E750" s="3" t="n">
        <v>1</v>
      </c>
      <c r="F750" s="139" t="n">
        <f aca="false">E749</f>
        <v>0</v>
      </c>
    </row>
    <row r="751" customFormat="false" ht="13.05" hidden="false" customHeight="true" outlineLevel="0" collapsed="false">
      <c r="C751" s="100"/>
      <c r="F751" s="137"/>
    </row>
    <row r="752" customFormat="false" ht="13.05" hidden="false" customHeight="true" outlineLevel="0" collapsed="false">
      <c r="A752" s="1" t="s">
        <v>263</v>
      </c>
      <c r="C752" s="100"/>
      <c r="F752" s="137"/>
    </row>
    <row r="753" customFormat="false" ht="13.05" hidden="false" customHeight="true" outlineLevel="0" collapsed="false">
      <c r="A753" s="146" t="s">
        <v>13</v>
      </c>
      <c r="B753" s="146" t="s">
        <v>14</v>
      </c>
      <c r="C753" s="147" t="s">
        <v>9</v>
      </c>
      <c r="D753" s="148" t="s">
        <v>15</v>
      </c>
      <c r="E753" s="149" t="s">
        <v>16</v>
      </c>
      <c r="F753" s="150" t="s">
        <v>102</v>
      </c>
    </row>
    <row r="754" customFormat="false" ht="13.05" hidden="false" customHeight="true" outlineLevel="0" collapsed="false">
      <c r="A754" s="90" t="s">
        <v>128</v>
      </c>
      <c r="B754" s="90" t="s">
        <v>58</v>
      </c>
      <c r="C754" s="74" t="n">
        <v>1</v>
      </c>
      <c r="D754" s="71" t="n">
        <f aca="false">D738</f>
        <v>0</v>
      </c>
      <c r="E754" s="84" t="n">
        <f aca="false">D754*C754</f>
        <v>0</v>
      </c>
      <c r="F754" s="137"/>
    </row>
    <row r="755" customFormat="false" ht="13.05" hidden="false" customHeight="true" outlineLevel="0" collapsed="false">
      <c r="A755" s="90" t="s">
        <v>94</v>
      </c>
      <c r="B755" s="90" t="s">
        <v>5</v>
      </c>
      <c r="C755" s="74"/>
      <c r="D755" s="71"/>
      <c r="E755" s="84"/>
      <c r="F755" s="137"/>
    </row>
    <row r="756" customFormat="false" ht="13.05" hidden="false" customHeight="true" outlineLevel="0" collapsed="false">
      <c r="A756" s="90" t="s">
        <v>95</v>
      </c>
      <c r="B756" s="90" t="s">
        <v>27</v>
      </c>
      <c r="C756" s="144" t="n">
        <f aca="false">E754</f>
        <v>0</v>
      </c>
      <c r="D756" s="71"/>
      <c r="E756" s="84"/>
      <c r="F756" s="137"/>
    </row>
    <row r="757" customFormat="false" ht="13.05" hidden="false" customHeight="true" outlineLevel="0" collapsed="false">
      <c r="A757" s="90" t="s">
        <v>129</v>
      </c>
      <c r="B757" s="90" t="s">
        <v>27</v>
      </c>
      <c r="C757" s="144" t="n">
        <f aca="false">IFERROR(IF(C740&gt;=C739,C756,((((C756)-(E738-E741))*(((C739-C740)+1)/(2*(C739-C740))))+(E738-E741))),0)</f>
        <v>0</v>
      </c>
      <c r="D757" s="71"/>
      <c r="E757" s="84"/>
      <c r="F757" s="137"/>
    </row>
    <row r="758" customFormat="false" ht="13.05" hidden="false" customHeight="true" outlineLevel="0" collapsed="false">
      <c r="A758" s="90" t="s">
        <v>130</v>
      </c>
      <c r="B758" s="90" t="s">
        <v>27</v>
      </c>
      <c r="C758" s="74"/>
      <c r="D758" s="71" t="n">
        <f aca="false">C757*C755/12/100</f>
        <v>0</v>
      </c>
      <c r="E758" s="84" t="n">
        <f aca="false">D758</f>
        <v>0</v>
      </c>
      <c r="F758" s="137"/>
    </row>
    <row r="759" customFormat="false" ht="13.05" hidden="false" customHeight="true" outlineLevel="0" collapsed="false">
      <c r="A759" s="90" t="s">
        <v>258</v>
      </c>
      <c r="B759" s="90" t="s">
        <v>58</v>
      </c>
      <c r="C759" s="74" t="n">
        <v>1</v>
      </c>
      <c r="D759" s="71" t="n">
        <f aca="false">D743</f>
        <v>0</v>
      </c>
      <c r="E759" s="84" t="n">
        <f aca="false">D759*C759</f>
        <v>0</v>
      </c>
      <c r="F759" s="137"/>
    </row>
    <row r="760" customFormat="false" ht="13.05" hidden="false" customHeight="true" outlineLevel="0" collapsed="false">
      <c r="A760" s="90" t="s">
        <v>94</v>
      </c>
      <c r="B760" s="90" t="s">
        <v>5</v>
      </c>
      <c r="C760" s="74"/>
      <c r="D760" s="71"/>
      <c r="E760" s="84"/>
      <c r="F760" s="137"/>
    </row>
    <row r="761" customFormat="false" ht="13.05" hidden="false" customHeight="true" outlineLevel="0" collapsed="false">
      <c r="A761" s="90" t="s">
        <v>211</v>
      </c>
      <c r="B761" s="90" t="s">
        <v>27</v>
      </c>
      <c r="C761" s="144" t="n">
        <f aca="false">E759</f>
        <v>0</v>
      </c>
      <c r="D761" s="71"/>
      <c r="E761" s="84"/>
      <c r="F761" s="137"/>
    </row>
    <row r="762" customFormat="false" ht="13.05" hidden="false" customHeight="true" outlineLevel="0" collapsed="false">
      <c r="A762" s="90" t="s">
        <v>264</v>
      </c>
      <c r="B762" s="90" t="s">
        <v>27</v>
      </c>
      <c r="C762" s="144" t="n">
        <f aca="false">IFERROR(IF(C740&gt;=C739,C761,((((C761)-(E743-E746))*(((C739-C740)+1)/(2*(C739-C740))))+(E743-E746))),0)</f>
        <v>0</v>
      </c>
      <c r="D762" s="71"/>
      <c r="E762" s="84"/>
      <c r="F762" s="137"/>
    </row>
    <row r="763" customFormat="false" ht="13.05" hidden="false" customHeight="true" outlineLevel="0" collapsed="false">
      <c r="A763" s="90" t="s">
        <v>97</v>
      </c>
      <c r="B763" s="90" t="s">
        <v>27</v>
      </c>
      <c r="C763" s="74"/>
      <c r="D763" s="71" t="n">
        <f aca="false">C762*C760/12/100</f>
        <v>0</v>
      </c>
      <c r="E763" s="84" t="n">
        <f aca="false">D763</f>
        <v>0</v>
      </c>
      <c r="F763" s="137"/>
    </row>
    <row r="764" customFormat="false" ht="13.05" hidden="false" customHeight="true" outlineLevel="0" collapsed="false">
      <c r="A764" s="90" t="s">
        <v>125</v>
      </c>
      <c r="B764" s="90"/>
      <c r="C764" s="74"/>
      <c r="D764" s="71"/>
      <c r="E764" s="84" t="n">
        <f aca="false">E763+E758</f>
        <v>0</v>
      </c>
      <c r="F764" s="137"/>
    </row>
    <row r="765" customFormat="false" ht="13.05" hidden="false" customHeight="true" outlineLevel="0" collapsed="false">
      <c r="A765" s="90" t="s">
        <v>126</v>
      </c>
      <c r="B765" s="90" t="s">
        <v>58</v>
      </c>
      <c r="C765" s="74" t="n">
        <v>1</v>
      </c>
      <c r="D765" s="71" t="n">
        <f aca="false">E764</f>
        <v>0</v>
      </c>
      <c r="E765" s="84" t="n">
        <f aca="false">ROUND(D765*C765,2)</f>
        <v>0</v>
      </c>
      <c r="F765" s="137"/>
    </row>
    <row r="766" customFormat="false" ht="13.05" hidden="false" customHeight="true" outlineLevel="0" collapsed="false">
      <c r="C766" s="100"/>
      <c r="D766" s="2" t="s">
        <v>35</v>
      </c>
      <c r="E766" s="3" t="n">
        <v>1</v>
      </c>
      <c r="F766" s="139" t="n">
        <f aca="false">E765</f>
        <v>0</v>
      </c>
    </row>
    <row r="767" customFormat="false" ht="13.05" hidden="false" customHeight="true" outlineLevel="0" collapsed="false">
      <c r="C767" s="100"/>
      <c r="F767" s="137"/>
    </row>
    <row r="768" customFormat="false" ht="13.05" hidden="false" customHeight="true" outlineLevel="0" collapsed="false">
      <c r="A768" s="1" t="s">
        <v>265</v>
      </c>
      <c r="C768" s="100"/>
      <c r="F768" s="137"/>
    </row>
    <row r="769" customFormat="false" ht="13.05" hidden="false" customHeight="true" outlineLevel="0" collapsed="false">
      <c r="A769" s="146" t="s">
        <v>13</v>
      </c>
      <c r="B769" s="146" t="s">
        <v>14</v>
      </c>
      <c r="C769" s="147" t="s">
        <v>9</v>
      </c>
      <c r="D769" s="148" t="s">
        <v>15</v>
      </c>
      <c r="E769" s="149" t="s">
        <v>16</v>
      </c>
      <c r="F769" s="150" t="s">
        <v>102</v>
      </c>
    </row>
    <row r="770" customFormat="false" ht="13.05" hidden="false" customHeight="true" outlineLevel="0" collapsed="false">
      <c r="A770" s="90" t="s">
        <v>132</v>
      </c>
      <c r="B770" s="90" t="s">
        <v>58</v>
      </c>
      <c r="C770" s="74" t="n">
        <v>1</v>
      </c>
      <c r="D770" s="71"/>
      <c r="E770" s="84" t="n">
        <f aca="false">C770*D770</f>
        <v>0</v>
      </c>
      <c r="F770" s="137"/>
    </row>
    <row r="771" customFormat="false" ht="13.05" hidden="false" customHeight="true" outlineLevel="0" collapsed="false">
      <c r="A771" s="90" t="s">
        <v>133</v>
      </c>
      <c r="B771" s="90" t="s">
        <v>58</v>
      </c>
      <c r="C771" s="74" t="n">
        <v>1</v>
      </c>
      <c r="D771" s="71"/>
      <c r="E771" s="84" t="n">
        <f aca="false">D771*C771</f>
        <v>0</v>
      </c>
      <c r="F771" s="137"/>
    </row>
    <row r="772" customFormat="false" ht="13.05" hidden="false" customHeight="true" outlineLevel="0" collapsed="false">
      <c r="A772" s="90" t="s">
        <v>134</v>
      </c>
      <c r="B772" s="90" t="s">
        <v>58</v>
      </c>
      <c r="C772" s="74" t="n">
        <v>1</v>
      </c>
      <c r="D772" s="71"/>
      <c r="E772" s="84" t="n">
        <f aca="false">D772*C772</f>
        <v>0</v>
      </c>
      <c r="F772" s="137"/>
    </row>
    <row r="773" customFormat="false" ht="13.05" hidden="false" customHeight="true" outlineLevel="0" collapsed="false">
      <c r="A773" s="90" t="s">
        <v>135</v>
      </c>
      <c r="B773" s="90" t="s">
        <v>19</v>
      </c>
      <c r="C773" s="74" t="n">
        <v>12</v>
      </c>
      <c r="D773" s="71" t="n">
        <f aca="false">SUM(E770:E772)</f>
        <v>0</v>
      </c>
      <c r="E773" s="84" t="n">
        <f aca="false">D773/C773</f>
        <v>0</v>
      </c>
      <c r="F773" s="137"/>
    </row>
    <row r="774" customFormat="false" ht="13.05" hidden="false" customHeight="true" outlineLevel="0" collapsed="false">
      <c r="C774" s="100"/>
      <c r="D774" s="2" t="s">
        <v>35</v>
      </c>
      <c r="E774" s="3" t="n">
        <v>1</v>
      </c>
      <c r="F774" s="139" t="n">
        <f aca="false">E773</f>
        <v>0</v>
      </c>
    </row>
    <row r="775" customFormat="false" ht="13.05" hidden="false" customHeight="true" outlineLevel="0" collapsed="false">
      <c r="C775" s="100"/>
      <c r="F775" s="137"/>
    </row>
    <row r="776" customFormat="false" ht="13.05" hidden="false" customHeight="true" outlineLevel="0" collapsed="false">
      <c r="A776" s="4"/>
      <c r="C776" s="100"/>
      <c r="F776" s="137"/>
    </row>
    <row r="777" customFormat="false" ht="13.05" hidden="false" customHeight="true" outlineLevel="0" collapsed="false">
      <c r="A777" s="145" t="s">
        <v>98</v>
      </c>
      <c r="B777" s="212" t="n">
        <v>208</v>
      </c>
      <c r="C777" s="100"/>
      <c r="F777" s="137"/>
    </row>
    <row r="778" customFormat="false" ht="13.05" hidden="false" customHeight="true" outlineLevel="0" collapsed="false">
      <c r="A778" s="1" t="s">
        <v>266</v>
      </c>
      <c r="C778" s="100"/>
      <c r="F778" s="137"/>
    </row>
    <row r="779" customFormat="false" ht="13.05" hidden="false" customHeight="true" outlineLevel="0" collapsed="false">
      <c r="A779" s="173" t="s">
        <v>13</v>
      </c>
      <c r="B779" s="173" t="s">
        <v>14</v>
      </c>
      <c r="C779" s="197" t="s">
        <v>101</v>
      </c>
      <c r="D779" s="174" t="s">
        <v>15</v>
      </c>
      <c r="E779" s="198" t="s">
        <v>16</v>
      </c>
      <c r="F779" s="150" t="s">
        <v>102</v>
      </c>
    </row>
    <row r="780" customFormat="false" ht="13.05" hidden="false" customHeight="true" outlineLevel="0" collapsed="false">
      <c r="A780" s="90" t="s">
        <v>177</v>
      </c>
      <c r="B780" s="90" t="s">
        <v>178</v>
      </c>
      <c r="C780" s="74"/>
      <c r="D780" s="71"/>
      <c r="E780" s="84"/>
      <c r="F780" s="137"/>
    </row>
    <row r="781" customFormat="false" ht="13.05" hidden="false" customHeight="true" outlineLevel="0" collapsed="false">
      <c r="A781" s="90" t="s">
        <v>138</v>
      </c>
      <c r="B781" s="90" t="s">
        <v>24</v>
      </c>
      <c r="C781" s="136" t="n">
        <f aca="false">B777</f>
        <v>208</v>
      </c>
      <c r="D781" s="71" t="n">
        <f aca="false">D780*C780</f>
        <v>0</v>
      </c>
      <c r="E781" s="84" t="n">
        <f aca="false">C781*D781</f>
        <v>0</v>
      </c>
      <c r="F781" s="137"/>
    </row>
    <row r="782" customFormat="false" ht="13.05" hidden="false" customHeight="true" outlineLevel="0" collapsed="false">
      <c r="A782" s="90" t="s">
        <v>179</v>
      </c>
      <c r="B782" s="90" t="s">
        <v>180</v>
      </c>
      <c r="C782" s="74"/>
      <c r="D782" s="71"/>
      <c r="E782" s="84"/>
      <c r="F782" s="137"/>
    </row>
    <row r="783" customFormat="false" ht="13.05" hidden="false" customHeight="true" outlineLevel="0" collapsed="false">
      <c r="A783" s="90" t="s">
        <v>141</v>
      </c>
      <c r="B783" s="90" t="s">
        <v>24</v>
      </c>
      <c r="C783" s="136" t="n">
        <f aca="false">B777</f>
        <v>208</v>
      </c>
      <c r="D783" s="71" t="n">
        <f aca="false">+(D782*C782)/1000</f>
        <v>0</v>
      </c>
      <c r="E783" s="84" t="n">
        <f aca="false">D783*C783</f>
        <v>0</v>
      </c>
      <c r="F783" s="137"/>
    </row>
    <row r="784" customFormat="false" ht="13.05" hidden="false" customHeight="true" outlineLevel="0" collapsed="false">
      <c r="A784" s="90" t="s">
        <v>181</v>
      </c>
      <c r="B784" s="90" t="s">
        <v>180</v>
      </c>
      <c r="C784" s="74"/>
      <c r="D784" s="71"/>
      <c r="E784" s="84"/>
      <c r="F784" s="137"/>
    </row>
    <row r="785" customFormat="false" ht="13.05" hidden="false" customHeight="true" outlineLevel="0" collapsed="false">
      <c r="A785" s="90" t="s">
        <v>143</v>
      </c>
      <c r="B785" s="90" t="s">
        <v>24</v>
      </c>
      <c r="C785" s="136" t="n">
        <f aca="false">B777</f>
        <v>208</v>
      </c>
      <c r="D785" s="71" t="n">
        <f aca="false">+(D784*C784)/1000</f>
        <v>0</v>
      </c>
      <c r="E785" s="84" t="n">
        <f aca="false">D785*C785</f>
        <v>0</v>
      </c>
      <c r="F785" s="137"/>
    </row>
    <row r="786" customFormat="false" ht="13.05" hidden="false" customHeight="true" outlineLevel="0" collapsed="false">
      <c r="A786" s="90" t="s">
        <v>182</v>
      </c>
      <c r="B786" s="90" t="s">
        <v>180</v>
      </c>
      <c r="C786" s="74"/>
      <c r="D786" s="71"/>
      <c r="E786" s="84"/>
      <c r="F786" s="137"/>
    </row>
    <row r="787" customFormat="false" ht="13.05" hidden="false" customHeight="true" outlineLevel="0" collapsed="false">
      <c r="A787" s="90" t="s">
        <v>145</v>
      </c>
      <c r="B787" s="90" t="s">
        <v>24</v>
      </c>
      <c r="C787" s="136" t="n">
        <f aca="false">B777</f>
        <v>208</v>
      </c>
      <c r="D787" s="71" t="n">
        <f aca="false">+(D786*C786)/1000</f>
        <v>0</v>
      </c>
      <c r="E787" s="84" t="n">
        <f aca="false">D787*C787</f>
        <v>0</v>
      </c>
      <c r="F787" s="137"/>
    </row>
    <row r="788" customFormat="false" ht="13.05" hidden="false" customHeight="true" outlineLevel="0" collapsed="false">
      <c r="A788" s="90" t="s">
        <v>183</v>
      </c>
      <c r="B788" s="90" t="s">
        <v>180</v>
      </c>
      <c r="C788" s="74"/>
      <c r="D788" s="71"/>
      <c r="E788" s="84"/>
      <c r="F788" s="137"/>
    </row>
    <row r="789" customFormat="false" ht="13.05" hidden="false" customHeight="true" outlineLevel="0" collapsed="false">
      <c r="A789" s="90" t="s">
        <v>148</v>
      </c>
      <c r="B789" s="90" t="s">
        <v>24</v>
      </c>
      <c r="C789" s="136" t="n">
        <f aca="false">B777</f>
        <v>208</v>
      </c>
      <c r="D789" s="71" t="n">
        <f aca="false">+(D788*C788)/1000</f>
        <v>0</v>
      </c>
      <c r="E789" s="84" t="n">
        <f aca="false">D789*C789</f>
        <v>0</v>
      </c>
      <c r="F789" s="137"/>
    </row>
    <row r="790" customFormat="false" ht="13.05" hidden="false" customHeight="true" outlineLevel="0" collapsed="false">
      <c r="A790" s="145" t="s">
        <v>185</v>
      </c>
      <c r="B790" s="145" t="s">
        <v>186</v>
      </c>
      <c r="C790" s="74"/>
      <c r="D790" s="71" t="n">
        <f aca="false">ROUND(D789+D787+D785+D783+D781,2)</f>
        <v>0</v>
      </c>
      <c r="E790" s="84"/>
      <c r="F790" s="137"/>
    </row>
    <row r="791" customFormat="false" ht="13.05" hidden="false" customHeight="true" outlineLevel="0" collapsed="false">
      <c r="C791" s="100"/>
      <c r="F791" s="139" t="n">
        <f aca="false">D790*B777</f>
        <v>0</v>
      </c>
    </row>
    <row r="792" customFormat="false" ht="13.05" hidden="false" customHeight="true" outlineLevel="0" collapsed="false">
      <c r="C792" s="100"/>
      <c r="F792" s="137"/>
    </row>
    <row r="793" customFormat="false" ht="13.05" hidden="false" customHeight="true" outlineLevel="0" collapsed="false">
      <c r="A793" s="1" t="s">
        <v>267</v>
      </c>
      <c r="C793" s="100"/>
      <c r="F793" s="137"/>
    </row>
    <row r="794" customFormat="false" ht="13.05" hidden="false" customHeight="true" outlineLevel="0" collapsed="false">
      <c r="A794" s="146" t="s">
        <v>13</v>
      </c>
      <c r="B794" s="146" t="s">
        <v>14</v>
      </c>
      <c r="C794" s="147" t="s">
        <v>9</v>
      </c>
      <c r="D794" s="148" t="s">
        <v>15</v>
      </c>
      <c r="E794" s="149" t="s">
        <v>16</v>
      </c>
      <c r="F794" s="150" t="s">
        <v>102</v>
      </c>
    </row>
    <row r="795" customFormat="false" ht="13.05" hidden="false" customHeight="true" outlineLevel="0" collapsed="false">
      <c r="A795" s="90" t="s">
        <v>152</v>
      </c>
      <c r="B795" s="90" t="s">
        <v>188</v>
      </c>
      <c r="C795" s="136" t="n">
        <f aca="false">B777</f>
        <v>208</v>
      </c>
      <c r="D795" s="71"/>
      <c r="E795" s="84" t="n">
        <f aca="false">D795*C795</f>
        <v>0</v>
      </c>
      <c r="F795" s="137"/>
    </row>
    <row r="796" customFormat="false" ht="13.05" hidden="false" customHeight="true" outlineLevel="0" collapsed="false">
      <c r="C796" s="100"/>
      <c r="F796" s="139" t="n">
        <f aca="false">E795</f>
        <v>0</v>
      </c>
    </row>
    <row r="797" customFormat="false" ht="13.05" hidden="false" customHeight="true" outlineLevel="0" collapsed="false">
      <c r="C797" s="100"/>
      <c r="F797" s="137"/>
    </row>
    <row r="798" customFormat="false" ht="13.05" hidden="false" customHeight="true" outlineLevel="0" collapsed="false">
      <c r="A798" s="1" t="s">
        <v>199</v>
      </c>
      <c r="C798" s="100"/>
      <c r="F798" s="137"/>
    </row>
    <row r="799" customFormat="false" ht="13.05" hidden="false" customHeight="true" outlineLevel="0" collapsed="false">
      <c r="A799" s="173" t="s">
        <v>13</v>
      </c>
      <c r="B799" s="173" t="s">
        <v>14</v>
      </c>
      <c r="C799" s="197" t="s">
        <v>9</v>
      </c>
      <c r="D799" s="174" t="s">
        <v>15</v>
      </c>
      <c r="E799" s="198" t="s">
        <v>16</v>
      </c>
      <c r="F799" s="150" t="s">
        <v>102</v>
      </c>
    </row>
    <row r="800" customFormat="false" ht="13.05" hidden="false" customHeight="true" outlineLevel="0" collapsed="false">
      <c r="A800" s="199" t="s">
        <v>155</v>
      </c>
      <c r="B800" s="90" t="s">
        <v>58</v>
      </c>
      <c r="C800" s="74"/>
      <c r="D800" s="71"/>
      <c r="E800" s="84" t="n">
        <f aca="false">D800*C800</f>
        <v>0</v>
      </c>
      <c r="F800" s="137"/>
    </row>
    <row r="801" customFormat="false" ht="13.05" hidden="false" customHeight="true" outlineLevel="0" collapsed="false">
      <c r="A801" s="90" t="s">
        <v>156</v>
      </c>
      <c r="B801" s="90" t="s">
        <v>58</v>
      </c>
      <c r="C801" s="74"/>
      <c r="D801" s="71"/>
      <c r="E801" s="84"/>
      <c r="F801" s="137"/>
    </row>
    <row r="802" customFormat="false" ht="13.05" hidden="false" customHeight="true" outlineLevel="0" collapsed="false">
      <c r="A802" s="90" t="s">
        <v>157</v>
      </c>
      <c r="B802" s="90" t="s">
        <v>58</v>
      </c>
      <c r="C802" s="74"/>
      <c r="D802" s="71"/>
      <c r="E802" s="84" t="n">
        <f aca="false">D802*C802</f>
        <v>0</v>
      </c>
      <c r="F802" s="137"/>
    </row>
    <row r="803" customFormat="false" ht="13.05" hidden="false" customHeight="true" outlineLevel="0" collapsed="false">
      <c r="A803" s="90" t="s">
        <v>158</v>
      </c>
      <c r="B803" s="90" t="s">
        <v>190</v>
      </c>
      <c r="C803" s="74"/>
      <c r="D803" s="71" t="n">
        <f aca="false">E800+E802</f>
        <v>0</v>
      </c>
      <c r="E803" s="84" t="e">
        <f aca="false">D803/C803</f>
        <v>#DIV/0!</v>
      </c>
      <c r="F803" s="137"/>
    </row>
    <row r="804" customFormat="false" ht="13.05" hidden="false" customHeight="true" outlineLevel="0" collapsed="false">
      <c r="A804" s="90" t="s">
        <v>160</v>
      </c>
      <c r="B804" s="90" t="s">
        <v>191</v>
      </c>
      <c r="C804" s="136" t="n">
        <f aca="false">B777</f>
        <v>208</v>
      </c>
      <c r="D804" s="71" t="e">
        <f aca="false">E803</f>
        <v>#DIV/0!</v>
      </c>
      <c r="E804" s="84" t="e">
        <f aca="false">ROUND(D804*C804,2)</f>
        <v>#DIV/0!</v>
      </c>
      <c r="F804" s="137"/>
    </row>
    <row r="805" customFormat="false" ht="13.05" hidden="false" customHeight="true" outlineLevel="0" collapsed="false">
      <c r="C805" s="100"/>
      <c r="F805" s="139" t="e">
        <f aca="false">E804</f>
        <v>#DIV/0!</v>
      </c>
    </row>
    <row r="806" customFormat="false" ht="13.05" hidden="false" customHeight="true" outlineLevel="0" collapsed="false">
      <c r="C806" s="100"/>
      <c r="F806" s="86"/>
    </row>
    <row r="807" customFormat="false" ht="13.05" hidden="false" customHeight="true" outlineLevel="0" collapsed="false">
      <c r="A807" s="1" t="s">
        <v>199</v>
      </c>
      <c r="C807" s="100"/>
      <c r="F807" s="137"/>
    </row>
    <row r="808" customFormat="false" ht="13.05" hidden="false" customHeight="true" outlineLevel="0" collapsed="false">
      <c r="A808" s="173" t="s">
        <v>13</v>
      </c>
      <c r="B808" s="173" t="s">
        <v>14</v>
      </c>
      <c r="C808" s="197" t="s">
        <v>9</v>
      </c>
      <c r="D808" s="174" t="s">
        <v>15</v>
      </c>
      <c r="E808" s="198" t="s">
        <v>16</v>
      </c>
      <c r="F808" s="150" t="s">
        <v>102</v>
      </c>
    </row>
    <row r="809" customFormat="false" ht="13.05" hidden="false" customHeight="true" outlineLevel="0" collapsed="false">
      <c r="A809" s="199" t="s">
        <v>155</v>
      </c>
      <c r="B809" s="90" t="s">
        <v>58</v>
      </c>
      <c r="C809" s="74"/>
      <c r="D809" s="71"/>
      <c r="E809" s="84" t="n">
        <f aca="false">D809*C809</f>
        <v>0</v>
      </c>
      <c r="F809" s="137"/>
    </row>
    <row r="810" customFormat="false" ht="13.05" hidden="false" customHeight="true" outlineLevel="0" collapsed="false">
      <c r="A810" s="90" t="s">
        <v>156</v>
      </c>
      <c r="B810" s="90" t="s">
        <v>58</v>
      </c>
      <c r="C810" s="74"/>
      <c r="D810" s="71"/>
      <c r="E810" s="84"/>
      <c r="F810" s="137"/>
    </row>
    <row r="811" customFormat="false" ht="13.05" hidden="false" customHeight="true" outlineLevel="0" collapsed="false">
      <c r="A811" s="90" t="s">
        <v>157</v>
      </c>
      <c r="B811" s="90" t="s">
        <v>58</v>
      </c>
      <c r="C811" s="74"/>
      <c r="D811" s="71"/>
      <c r="E811" s="84" t="n">
        <f aca="false">D811*C811</f>
        <v>0</v>
      </c>
      <c r="F811" s="137"/>
    </row>
    <row r="812" customFormat="false" ht="13.05" hidden="false" customHeight="true" outlineLevel="0" collapsed="false">
      <c r="A812" s="90" t="s">
        <v>158</v>
      </c>
      <c r="B812" s="90" t="s">
        <v>190</v>
      </c>
      <c r="C812" s="74"/>
      <c r="D812" s="71" t="n">
        <f aca="false">E809+E811</f>
        <v>0</v>
      </c>
      <c r="E812" s="84" t="e">
        <f aca="false">D812/C812</f>
        <v>#DIV/0!</v>
      </c>
      <c r="F812" s="137"/>
    </row>
    <row r="813" customFormat="false" ht="13.05" hidden="false" customHeight="true" outlineLevel="0" collapsed="false">
      <c r="A813" s="90" t="s">
        <v>160</v>
      </c>
      <c r="B813" s="90" t="s">
        <v>191</v>
      </c>
      <c r="C813" s="136" t="n">
        <f aca="false">B777</f>
        <v>208</v>
      </c>
      <c r="D813" s="71" t="e">
        <f aca="false">E812</f>
        <v>#DIV/0!</v>
      </c>
      <c r="E813" s="84" t="e">
        <f aca="false">ROUND(D813*C813,2)</f>
        <v>#DIV/0!</v>
      </c>
      <c r="F813" s="137"/>
      <c r="H813" s="5"/>
      <c r="I813" s="5"/>
    </row>
    <row r="814" customFormat="false" ht="13.05" hidden="false" customHeight="true" outlineLevel="0" collapsed="false">
      <c r="C814" s="100"/>
      <c r="F814" s="139" t="e">
        <f aca="false">E813</f>
        <v>#DIV/0!</v>
      </c>
      <c r="H814" s="5"/>
      <c r="I814" s="5"/>
    </row>
    <row r="815" customFormat="false" ht="13.05" hidden="false" customHeight="true" outlineLevel="0" collapsed="false">
      <c r="C815" s="100"/>
      <c r="F815" s="86"/>
    </row>
    <row r="816" customFormat="false" ht="13.05" hidden="false" customHeight="true" outlineLevel="0" collapsed="false">
      <c r="A816" s="173" t="s">
        <v>111</v>
      </c>
      <c r="B816" s="146" t="s">
        <v>14</v>
      </c>
      <c r="C816" s="147" t="n">
        <v>3</v>
      </c>
      <c r="D816" s="174"/>
      <c r="E816" s="149" t="e">
        <f aca="false">F814+F805+F791+F774+F766+F750+F735</f>
        <v>#DIV/0!</v>
      </c>
      <c r="F816" s="150" t="e">
        <f aca="false">ROUND(E816*C816,2)</f>
        <v>#DIV/0!</v>
      </c>
    </row>
    <row r="817" customFormat="false" ht="13.05" hidden="false" customHeight="true" outlineLevel="0" collapsed="false">
      <c r="C817" s="100"/>
      <c r="F817" s="86"/>
    </row>
    <row r="818" customFormat="false" ht="15.5" hidden="false" customHeight="true" outlineLevel="0" collapsed="false">
      <c r="A818" s="213" t="s">
        <v>268</v>
      </c>
      <c r="B818" s="213"/>
      <c r="C818" s="213"/>
      <c r="D818" s="213"/>
      <c r="E818" s="213"/>
      <c r="F818" s="214" t="e">
        <f aca="false">F816</f>
        <v>#DIV/0!</v>
      </c>
    </row>
    <row r="819" customFormat="false" ht="13.05" hidden="false" customHeight="true" outlineLevel="0" collapsed="false">
      <c r="C819" s="100"/>
      <c r="F819" s="137"/>
    </row>
    <row r="820" customFormat="false" ht="18" hidden="false" customHeight="true" outlineLevel="0" collapsed="false">
      <c r="A820" s="215" t="s">
        <v>269</v>
      </c>
      <c r="B820" s="163" t="s">
        <v>166</v>
      </c>
      <c r="C820" s="163"/>
      <c r="D820" s="163"/>
      <c r="E820" s="163"/>
      <c r="F820" s="164" t="s">
        <v>114</v>
      </c>
    </row>
    <row r="821" customFormat="false" ht="13.05" hidden="false" customHeight="true" outlineLevel="0" collapsed="false">
      <c r="A821" s="162"/>
      <c r="B821" s="165" t="s">
        <v>116</v>
      </c>
      <c r="C821" s="165" t="s">
        <v>117</v>
      </c>
      <c r="D821" s="166" t="s">
        <v>118</v>
      </c>
      <c r="E821" s="167" t="s">
        <v>119</v>
      </c>
      <c r="F821" s="168"/>
    </row>
    <row r="822" customFormat="false" ht="13.05" hidden="false" customHeight="true" outlineLevel="0" collapsed="false">
      <c r="A822" s="4"/>
      <c r="B822" s="200"/>
      <c r="C822" s="4"/>
      <c r="E822" s="200"/>
      <c r="F822" s="139" t="n">
        <f aca="false">SUM(B822:E822)</f>
        <v>0</v>
      </c>
    </row>
    <row r="823" customFormat="false" ht="13.05" hidden="false" customHeight="true" outlineLevel="0" collapsed="false">
      <c r="A823" s="1" t="s">
        <v>270</v>
      </c>
      <c r="B823" s="193"/>
      <c r="C823" s="194"/>
      <c r="D823" s="195"/>
      <c r="E823" s="70"/>
      <c r="F823" s="86"/>
    </row>
    <row r="824" customFormat="false" ht="13.05" hidden="false" customHeight="true" outlineLevel="0" collapsed="false">
      <c r="A824" s="146" t="s">
        <v>13</v>
      </c>
      <c r="B824" s="146" t="s">
        <v>14</v>
      </c>
      <c r="C824" s="147" t="s">
        <v>9</v>
      </c>
      <c r="D824" s="148" t="s">
        <v>15</v>
      </c>
      <c r="E824" s="149" t="s">
        <v>16</v>
      </c>
      <c r="F824" s="150" t="s">
        <v>102</v>
      </c>
    </row>
    <row r="825" customFormat="false" ht="13.05" hidden="false" customHeight="true" outlineLevel="0" collapsed="false">
      <c r="A825" s="90" t="s">
        <v>121</v>
      </c>
      <c r="B825" s="90" t="s">
        <v>58</v>
      </c>
      <c r="C825" s="74" t="n">
        <v>1</v>
      </c>
      <c r="D825" s="71"/>
      <c r="E825" s="84" t="n">
        <f aca="false">D825*C825</f>
        <v>0</v>
      </c>
      <c r="F825" s="137"/>
    </row>
    <row r="826" customFormat="false" ht="13.05" hidden="false" customHeight="true" outlineLevel="0" collapsed="false">
      <c r="A826" s="90" t="s">
        <v>122</v>
      </c>
      <c r="B826" s="90" t="s">
        <v>87</v>
      </c>
      <c r="C826" s="74" t="n">
        <v>10</v>
      </c>
      <c r="D826" s="71"/>
      <c r="E826" s="84"/>
      <c r="F826" s="137"/>
    </row>
    <row r="827" customFormat="false" ht="13.05" hidden="false" customHeight="true" outlineLevel="0" collapsed="false">
      <c r="A827" s="90" t="s">
        <v>123</v>
      </c>
      <c r="B827" s="90" t="s">
        <v>87</v>
      </c>
      <c r="C827" s="74" t="n">
        <v>0</v>
      </c>
      <c r="D827" s="71"/>
      <c r="E827" s="84"/>
      <c r="F827" s="137"/>
    </row>
    <row r="828" customFormat="false" ht="13.05" hidden="false" customHeight="true" outlineLevel="0" collapsed="false">
      <c r="A828" s="90" t="s">
        <v>124</v>
      </c>
      <c r="B828" s="90" t="s">
        <v>5</v>
      </c>
      <c r="C828" s="74" t="n">
        <v>65.1</v>
      </c>
      <c r="D828" s="71" t="n">
        <f aca="false">E825</f>
        <v>0</v>
      </c>
      <c r="E828" s="84" t="n">
        <f aca="false">(D828*C828)/100</f>
        <v>0</v>
      </c>
      <c r="F828" s="137"/>
    </row>
    <row r="829" customFormat="false" ht="13.05" hidden="false" customHeight="true" outlineLevel="0" collapsed="false">
      <c r="A829" s="90" t="s">
        <v>271</v>
      </c>
      <c r="B829" s="90" t="s">
        <v>19</v>
      </c>
      <c r="C829" s="74" t="n">
        <v>120</v>
      </c>
      <c r="D829" s="71" t="n">
        <f aca="false">E828</f>
        <v>0</v>
      </c>
      <c r="E829" s="84" t="n">
        <f aca="false">IFERROR(D829/C829,0)</f>
        <v>0</v>
      </c>
      <c r="F829" s="137"/>
    </row>
    <row r="830" customFormat="false" ht="13.05" hidden="false" customHeight="true" outlineLevel="0" collapsed="false">
      <c r="A830" s="90" t="s">
        <v>125</v>
      </c>
      <c r="B830" s="90"/>
      <c r="C830" s="74"/>
      <c r="D830" s="71"/>
      <c r="E830" s="84" t="n">
        <f aca="false">E829</f>
        <v>0</v>
      </c>
      <c r="F830" s="137"/>
    </row>
    <row r="831" customFormat="false" ht="13.05" hidden="false" customHeight="true" outlineLevel="0" collapsed="false">
      <c r="A831" s="90" t="s">
        <v>126</v>
      </c>
      <c r="B831" s="90" t="s">
        <v>58</v>
      </c>
      <c r="C831" s="74" t="n">
        <v>1</v>
      </c>
      <c r="D831" s="71" t="n">
        <f aca="false">E830</f>
        <v>0</v>
      </c>
      <c r="E831" s="84" t="n">
        <f aca="false">ROUND(C831*D831,2)</f>
        <v>0</v>
      </c>
      <c r="F831" s="137"/>
    </row>
    <row r="832" customFormat="false" ht="13.05" hidden="false" customHeight="true" outlineLevel="0" collapsed="false">
      <c r="C832" s="100"/>
      <c r="D832" s="2" t="s">
        <v>35</v>
      </c>
      <c r="E832" s="3" t="n">
        <v>1</v>
      </c>
      <c r="F832" s="139" t="n">
        <f aca="false">E831</f>
        <v>0</v>
      </c>
    </row>
    <row r="833" customFormat="false" ht="13.05" hidden="false" customHeight="true" outlineLevel="0" collapsed="false">
      <c r="C833" s="100"/>
      <c r="F833" s="137"/>
    </row>
    <row r="834" customFormat="false" ht="13.05" hidden="false" customHeight="true" outlineLevel="0" collapsed="false">
      <c r="A834" s="1" t="s">
        <v>272</v>
      </c>
      <c r="C834" s="100"/>
      <c r="F834" s="137"/>
    </row>
    <row r="835" customFormat="false" ht="13.05" hidden="false" customHeight="true" outlineLevel="0" collapsed="false">
      <c r="A835" s="146" t="s">
        <v>13</v>
      </c>
      <c r="B835" s="146" t="s">
        <v>14</v>
      </c>
      <c r="C835" s="147" t="s">
        <v>9</v>
      </c>
      <c r="D835" s="148" t="s">
        <v>15</v>
      </c>
      <c r="E835" s="149" t="s">
        <v>16</v>
      </c>
      <c r="F835" s="150" t="s">
        <v>102</v>
      </c>
    </row>
    <row r="836" customFormat="false" ht="13.05" hidden="false" customHeight="true" outlineLevel="0" collapsed="false">
      <c r="A836" s="90" t="s">
        <v>128</v>
      </c>
      <c r="B836" s="90" t="s">
        <v>58</v>
      </c>
      <c r="C836" s="74" t="n">
        <v>1</v>
      </c>
      <c r="D836" s="71" t="n">
        <f aca="false">D825</f>
        <v>0</v>
      </c>
      <c r="E836" s="84" t="n">
        <f aca="false">D836*C836</f>
        <v>0</v>
      </c>
      <c r="F836" s="137"/>
    </row>
    <row r="837" customFormat="false" ht="13.05" hidden="false" customHeight="true" outlineLevel="0" collapsed="false">
      <c r="A837" s="90" t="s">
        <v>94</v>
      </c>
      <c r="B837" s="90" t="s">
        <v>5</v>
      </c>
      <c r="C837" s="74"/>
      <c r="D837" s="71"/>
      <c r="E837" s="84"/>
      <c r="F837" s="137"/>
    </row>
    <row r="838" customFormat="false" ht="13.05" hidden="false" customHeight="true" outlineLevel="0" collapsed="false">
      <c r="A838" s="90" t="s">
        <v>95</v>
      </c>
      <c r="B838" s="90" t="s">
        <v>27</v>
      </c>
      <c r="C838" s="144" t="n">
        <f aca="false">E836</f>
        <v>0</v>
      </c>
      <c r="D838" s="71"/>
      <c r="E838" s="84"/>
      <c r="F838" s="137"/>
    </row>
    <row r="839" customFormat="false" ht="13.05" hidden="false" customHeight="true" outlineLevel="0" collapsed="false">
      <c r="A839" s="90" t="s">
        <v>129</v>
      </c>
      <c r="B839" s="90" t="s">
        <v>27</v>
      </c>
      <c r="C839" s="73" t="n">
        <f aca="false">IFERROR(IF(C827&gt;=C826,C838,((((C838)-(E825-E828))*(((C826-C827)+1)/(2*(C826-C827))))+(E825-E828))),0)</f>
        <v>0</v>
      </c>
      <c r="D839" s="68"/>
      <c r="E839" s="84"/>
      <c r="F839" s="137"/>
    </row>
    <row r="840" customFormat="false" ht="13.05" hidden="false" customHeight="true" outlineLevel="0" collapsed="false">
      <c r="A840" s="90" t="s">
        <v>130</v>
      </c>
      <c r="B840" s="90" t="s">
        <v>27</v>
      </c>
      <c r="C840" s="74"/>
      <c r="D840" s="71" t="n">
        <f aca="false">C839*C837/12/100</f>
        <v>0</v>
      </c>
      <c r="E840" s="84" t="n">
        <f aca="false">D840</f>
        <v>0</v>
      </c>
      <c r="F840" s="137"/>
    </row>
    <row r="841" customFormat="false" ht="13.05" hidden="false" customHeight="true" outlineLevel="0" collapsed="false">
      <c r="A841" s="90" t="s">
        <v>125</v>
      </c>
      <c r="B841" s="90"/>
      <c r="C841" s="74"/>
      <c r="D841" s="71"/>
      <c r="E841" s="84" t="n">
        <f aca="false">E840</f>
        <v>0</v>
      </c>
      <c r="F841" s="137"/>
    </row>
    <row r="842" customFormat="false" ht="13.05" hidden="false" customHeight="true" outlineLevel="0" collapsed="false">
      <c r="A842" s="90" t="s">
        <v>126</v>
      </c>
      <c r="B842" s="90" t="s">
        <v>58</v>
      </c>
      <c r="C842" s="74" t="n">
        <v>1</v>
      </c>
      <c r="D842" s="71" t="n">
        <f aca="false">E841</f>
        <v>0</v>
      </c>
      <c r="E842" s="84" t="n">
        <f aca="false">ROUND(D842*C842,2)</f>
        <v>0</v>
      </c>
      <c r="F842" s="137"/>
    </row>
    <row r="843" customFormat="false" ht="13.05" hidden="false" customHeight="true" outlineLevel="0" collapsed="false">
      <c r="C843" s="100"/>
      <c r="D843" s="2" t="s">
        <v>35</v>
      </c>
      <c r="E843" s="3" t="n">
        <v>1</v>
      </c>
      <c r="F843" s="139" t="n">
        <f aca="false">E842</f>
        <v>0</v>
      </c>
    </row>
    <row r="844" customFormat="false" ht="13.05" hidden="false" customHeight="true" outlineLevel="0" collapsed="false">
      <c r="C844" s="100"/>
      <c r="F844" s="137"/>
    </row>
    <row r="845" customFormat="false" ht="13.05" hidden="false" customHeight="true" outlineLevel="0" collapsed="false">
      <c r="A845" s="1" t="s">
        <v>273</v>
      </c>
      <c r="C845" s="100"/>
      <c r="F845" s="137"/>
    </row>
    <row r="846" customFormat="false" ht="13.05" hidden="false" customHeight="true" outlineLevel="0" collapsed="false">
      <c r="A846" s="146" t="s">
        <v>13</v>
      </c>
      <c r="B846" s="146" t="s">
        <v>14</v>
      </c>
      <c r="C846" s="147" t="s">
        <v>9</v>
      </c>
      <c r="D846" s="148" t="s">
        <v>15</v>
      </c>
      <c r="E846" s="149" t="s">
        <v>16</v>
      </c>
      <c r="F846" s="150" t="s">
        <v>102</v>
      </c>
    </row>
    <row r="847" customFormat="false" ht="13.05" hidden="false" customHeight="true" outlineLevel="0" collapsed="false">
      <c r="A847" s="90" t="s">
        <v>132</v>
      </c>
      <c r="B847" s="90" t="s">
        <v>58</v>
      </c>
      <c r="C847" s="74" t="n">
        <v>1</v>
      </c>
      <c r="D847" s="71" t="n">
        <f aca="false">D825*0.01</f>
        <v>0</v>
      </c>
      <c r="E847" s="84" t="n">
        <f aca="false">D847*C847</f>
        <v>0</v>
      </c>
      <c r="F847" s="137"/>
    </row>
    <row r="848" customFormat="false" ht="13.05" hidden="false" customHeight="true" outlineLevel="0" collapsed="false">
      <c r="A848" s="90" t="s">
        <v>133</v>
      </c>
      <c r="B848" s="90" t="s">
        <v>58</v>
      </c>
      <c r="C848" s="74" t="n">
        <v>1</v>
      </c>
      <c r="D848" s="71"/>
      <c r="E848" s="84" t="n">
        <f aca="false">D848*C848</f>
        <v>0</v>
      </c>
      <c r="F848" s="137"/>
    </row>
    <row r="849" customFormat="false" ht="13.05" hidden="false" customHeight="true" outlineLevel="0" collapsed="false">
      <c r="A849" s="90" t="s">
        <v>134</v>
      </c>
      <c r="B849" s="90" t="s">
        <v>58</v>
      </c>
      <c r="C849" s="74" t="n">
        <v>1</v>
      </c>
      <c r="D849" s="71"/>
      <c r="E849" s="84" t="n">
        <f aca="false">D849*C849</f>
        <v>0</v>
      </c>
      <c r="F849" s="137"/>
    </row>
    <row r="850" customFormat="false" ht="13.05" hidden="false" customHeight="true" outlineLevel="0" collapsed="false">
      <c r="A850" s="90" t="s">
        <v>135</v>
      </c>
      <c r="B850" s="90" t="s">
        <v>19</v>
      </c>
      <c r="C850" s="74" t="n">
        <v>12</v>
      </c>
      <c r="D850" s="71" t="n">
        <f aca="false">E847+E848+E849</f>
        <v>0</v>
      </c>
      <c r="E850" s="84" t="n">
        <f aca="false">ROUND(D850/C850,2)</f>
        <v>0</v>
      </c>
      <c r="F850" s="137"/>
    </row>
    <row r="851" customFormat="false" ht="13.05" hidden="false" customHeight="true" outlineLevel="0" collapsed="false">
      <c r="C851" s="100"/>
      <c r="D851" s="2" t="s">
        <v>35</v>
      </c>
      <c r="E851" s="3" t="n">
        <v>1</v>
      </c>
      <c r="F851" s="139" t="n">
        <f aca="false">E850</f>
        <v>0</v>
      </c>
    </row>
    <row r="852" customFormat="false" ht="13.05" hidden="false" customHeight="true" outlineLevel="0" collapsed="false">
      <c r="C852" s="100"/>
      <c r="F852" s="137"/>
    </row>
    <row r="853" customFormat="false" ht="13.05" hidden="false" customHeight="true" outlineLevel="0" collapsed="false">
      <c r="A853" s="4"/>
      <c r="C853" s="100"/>
      <c r="F853" s="137"/>
    </row>
    <row r="854" customFormat="false" ht="13.05" hidden="false" customHeight="true" outlineLevel="0" collapsed="false">
      <c r="A854" s="145" t="s">
        <v>215</v>
      </c>
      <c r="B854" s="212" t="n">
        <v>1000</v>
      </c>
      <c r="C854" s="100"/>
      <c r="F854" s="137"/>
    </row>
    <row r="855" customFormat="false" ht="13.05" hidden="false" customHeight="true" outlineLevel="0" collapsed="false">
      <c r="A855" s="1" t="s">
        <v>274</v>
      </c>
      <c r="C855" s="100"/>
      <c r="F855" s="137"/>
    </row>
    <row r="856" customFormat="false" ht="13.05" hidden="false" customHeight="true" outlineLevel="0" collapsed="false">
      <c r="A856" s="146" t="s">
        <v>13</v>
      </c>
      <c r="B856" s="146" t="s">
        <v>14</v>
      </c>
      <c r="C856" s="147" t="s">
        <v>101</v>
      </c>
      <c r="D856" s="148" t="s">
        <v>15</v>
      </c>
      <c r="E856" s="149" t="s">
        <v>16</v>
      </c>
      <c r="F856" s="150" t="s">
        <v>102</v>
      </c>
    </row>
    <row r="857" customFormat="false" ht="13.05" hidden="false" customHeight="true" outlineLevel="0" collapsed="false">
      <c r="A857" s="90" t="s">
        <v>217</v>
      </c>
      <c r="B857" s="90" t="s">
        <v>218</v>
      </c>
      <c r="C857" s="74"/>
      <c r="D857" s="71"/>
      <c r="E857" s="84"/>
      <c r="F857" s="137"/>
    </row>
    <row r="858" customFormat="false" ht="13.05" hidden="false" customHeight="true" outlineLevel="0" collapsed="false">
      <c r="A858" s="90" t="s">
        <v>138</v>
      </c>
      <c r="B858" s="90" t="s">
        <v>161</v>
      </c>
      <c r="C858" s="136" t="n">
        <f aca="false">B854</f>
        <v>1000</v>
      </c>
      <c r="D858" s="71" t="e">
        <f aca="false">D857/C857</f>
        <v>#DIV/0!</v>
      </c>
      <c r="E858" s="84" t="e">
        <f aca="false">D858*C858</f>
        <v>#DIV/0!</v>
      </c>
      <c r="F858" s="137"/>
    </row>
    <row r="859" customFormat="false" ht="13.05" hidden="false" customHeight="true" outlineLevel="0" collapsed="false">
      <c r="A859" s="90" t="s">
        <v>219</v>
      </c>
      <c r="B859" s="90" t="s">
        <v>220</v>
      </c>
      <c r="C859" s="74"/>
      <c r="D859" s="71"/>
      <c r="E859" s="84"/>
      <c r="F859" s="137"/>
    </row>
    <row r="860" customFormat="false" ht="13.05" hidden="false" customHeight="true" outlineLevel="0" collapsed="false">
      <c r="A860" s="90" t="s">
        <v>141</v>
      </c>
      <c r="B860" s="90" t="s">
        <v>161</v>
      </c>
      <c r="C860" s="136" t="n">
        <f aca="false">B854</f>
        <v>1000</v>
      </c>
      <c r="D860" s="71" t="n">
        <f aca="false">D859*C859/1000</f>
        <v>0</v>
      </c>
      <c r="E860" s="84" t="n">
        <f aca="false">C860*D860</f>
        <v>0</v>
      </c>
      <c r="F860" s="137"/>
    </row>
    <row r="861" customFormat="false" ht="13.05" hidden="false" customHeight="true" outlineLevel="0" collapsed="false">
      <c r="A861" s="90" t="s">
        <v>221</v>
      </c>
      <c r="B861" s="90" t="s">
        <v>220</v>
      </c>
      <c r="C861" s="74"/>
      <c r="D861" s="71"/>
      <c r="E861" s="84"/>
      <c r="F861" s="137"/>
    </row>
    <row r="862" customFormat="false" ht="13.05" hidden="false" customHeight="true" outlineLevel="0" collapsed="false">
      <c r="A862" s="90" t="s">
        <v>143</v>
      </c>
      <c r="B862" s="90" t="s">
        <v>161</v>
      </c>
      <c r="C862" s="136" t="n">
        <f aca="false">B854</f>
        <v>1000</v>
      </c>
      <c r="D862" s="71" t="n">
        <f aca="false">D861*C861/1000</f>
        <v>0</v>
      </c>
      <c r="E862" s="84" t="n">
        <f aca="false">D862*C862</f>
        <v>0</v>
      </c>
      <c r="F862" s="137"/>
    </row>
    <row r="863" customFormat="false" ht="13.05" hidden="false" customHeight="true" outlineLevel="0" collapsed="false">
      <c r="A863" s="90" t="s">
        <v>222</v>
      </c>
      <c r="B863" s="90" t="s">
        <v>220</v>
      </c>
      <c r="C863" s="216"/>
      <c r="D863" s="71"/>
      <c r="E863" s="84"/>
      <c r="F863" s="137"/>
    </row>
    <row r="864" customFormat="false" ht="13.05" hidden="false" customHeight="true" outlineLevel="0" collapsed="false">
      <c r="A864" s="90" t="s">
        <v>145</v>
      </c>
      <c r="B864" s="90" t="s">
        <v>161</v>
      </c>
      <c r="C864" s="136" t="n">
        <f aca="false">B854</f>
        <v>1000</v>
      </c>
      <c r="D864" s="71" t="n">
        <v>0</v>
      </c>
      <c r="E864" s="84" t="n">
        <v>0</v>
      </c>
      <c r="F864" s="137"/>
    </row>
    <row r="865" customFormat="false" ht="13.05" hidden="false" customHeight="true" outlineLevel="0" collapsed="false">
      <c r="A865" s="90" t="s">
        <v>223</v>
      </c>
      <c r="B865" s="90" t="s">
        <v>224</v>
      </c>
      <c r="C865" s="74"/>
      <c r="D865" s="71"/>
      <c r="E865" s="84"/>
      <c r="F865" s="137"/>
    </row>
    <row r="866" customFormat="false" ht="13.05" hidden="false" customHeight="true" outlineLevel="0" collapsed="false">
      <c r="A866" s="90" t="s">
        <v>148</v>
      </c>
      <c r="B866" s="90" t="s">
        <v>161</v>
      </c>
      <c r="C866" s="136" t="n">
        <f aca="false">B854</f>
        <v>1000</v>
      </c>
      <c r="D866" s="71" t="n">
        <f aca="false">D865*C865/1000</f>
        <v>0</v>
      </c>
      <c r="E866" s="84" t="n">
        <f aca="false">D866*C866</f>
        <v>0</v>
      </c>
      <c r="F866" s="137"/>
    </row>
    <row r="867" customFormat="false" ht="13.05" hidden="false" customHeight="true" outlineLevel="0" collapsed="false">
      <c r="A867" s="145" t="s">
        <v>225</v>
      </c>
      <c r="B867" s="145" t="s">
        <v>226</v>
      </c>
      <c r="C867" s="4"/>
      <c r="D867" s="217" t="e">
        <f aca="false">ROUND(D858+D860+D862+D864+D866,2)</f>
        <v>#DIV/0!</v>
      </c>
      <c r="F867" s="137"/>
    </row>
    <row r="868" customFormat="false" ht="13.05" hidden="false" customHeight="true" outlineLevel="0" collapsed="false">
      <c r="C868" s="100"/>
      <c r="E868" s="3" t="s">
        <v>102</v>
      </c>
      <c r="F868" s="139" t="e">
        <f aca="false">D867*B854</f>
        <v>#DIV/0!</v>
      </c>
    </row>
    <row r="869" customFormat="false" ht="13.05" hidden="false" customHeight="true" outlineLevel="0" collapsed="false">
      <c r="C869" s="100"/>
      <c r="F869" s="137"/>
    </row>
    <row r="870" customFormat="false" ht="13.05" hidden="false" customHeight="true" outlineLevel="0" collapsed="false">
      <c r="A870" s="1" t="s">
        <v>275</v>
      </c>
      <c r="C870" s="100"/>
      <c r="F870" s="137"/>
    </row>
    <row r="871" customFormat="false" ht="13.05" hidden="false" customHeight="true" outlineLevel="0" collapsed="false">
      <c r="A871" s="146" t="s">
        <v>13</v>
      </c>
      <c r="B871" s="146" t="s">
        <v>14</v>
      </c>
      <c r="C871" s="147" t="s">
        <v>9</v>
      </c>
      <c r="D871" s="148" t="s">
        <v>15</v>
      </c>
      <c r="E871" s="149" t="s">
        <v>16</v>
      </c>
      <c r="F871" s="150" t="s">
        <v>102</v>
      </c>
    </row>
    <row r="872" customFormat="false" ht="13.05" hidden="false" customHeight="true" outlineLevel="0" collapsed="false">
      <c r="A872" s="90" t="s">
        <v>152</v>
      </c>
      <c r="B872" s="90" t="s">
        <v>226</v>
      </c>
      <c r="C872" s="136" t="n">
        <f aca="false">B854</f>
        <v>1000</v>
      </c>
      <c r="D872" s="71"/>
      <c r="E872" s="84" t="n">
        <f aca="false">D872*C872</f>
        <v>0</v>
      </c>
      <c r="F872" s="137"/>
    </row>
    <row r="873" customFormat="false" ht="13.05" hidden="false" customHeight="true" outlineLevel="0" collapsed="false">
      <c r="C873" s="100"/>
      <c r="E873" s="3" t="s">
        <v>102</v>
      </c>
      <c r="F873" s="139" t="n">
        <f aca="false">E872</f>
        <v>0</v>
      </c>
    </row>
    <row r="874" customFormat="false" ht="13.05" hidden="false" customHeight="true" outlineLevel="0" collapsed="false">
      <c r="C874" s="100"/>
      <c r="F874" s="137"/>
    </row>
    <row r="875" customFormat="false" ht="13.05" hidden="false" customHeight="true" outlineLevel="0" collapsed="false">
      <c r="A875" s="1" t="s">
        <v>276</v>
      </c>
      <c r="C875" s="100"/>
      <c r="F875" s="137"/>
    </row>
    <row r="876" customFormat="false" ht="13.05" hidden="false" customHeight="true" outlineLevel="0" collapsed="false">
      <c r="A876" s="146" t="s">
        <v>13</v>
      </c>
      <c r="B876" s="146" t="s">
        <v>14</v>
      </c>
      <c r="C876" s="147" t="s">
        <v>9</v>
      </c>
      <c r="D876" s="148" t="s">
        <v>15</v>
      </c>
      <c r="E876" s="149" t="s">
        <v>16</v>
      </c>
      <c r="F876" s="150" t="s">
        <v>102</v>
      </c>
    </row>
    <row r="877" customFormat="false" ht="13.05" hidden="false" customHeight="true" outlineLevel="0" collapsed="false">
      <c r="A877" s="90" t="s">
        <v>163</v>
      </c>
      <c r="B877" s="90" t="s">
        <v>58</v>
      </c>
      <c r="C877" s="74"/>
      <c r="D877" s="71"/>
      <c r="E877" s="84" t="n">
        <f aca="false">C877*D877</f>
        <v>0</v>
      </c>
      <c r="F877" s="137"/>
    </row>
    <row r="878" customFormat="false" ht="13.05" hidden="false" customHeight="true" outlineLevel="0" collapsed="false">
      <c r="A878" s="90" t="s">
        <v>156</v>
      </c>
      <c r="B878" s="90" t="s">
        <v>58</v>
      </c>
      <c r="C878" s="74"/>
      <c r="D878" s="71"/>
      <c r="E878" s="84"/>
      <c r="F878" s="137"/>
    </row>
    <row r="879" customFormat="false" ht="13.05" hidden="false" customHeight="true" outlineLevel="0" collapsed="false">
      <c r="A879" s="90" t="s">
        <v>157</v>
      </c>
      <c r="B879" s="90" t="s">
        <v>58</v>
      </c>
      <c r="C879" s="74"/>
      <c r="D879" s="71"/>
      <c r="E879" s="84" t="n">
        <f aca="false">D879*C879</f>
        <v>0</v>
      </c>
      <c r="F879" s="137"/>
    </row>
    <row r="880" customFormat="false" ht="13.05" hidden="false" customHeight="true" outlineLevel="0" collapsed="false">
      <c r="A880" s="90" t="s">
        <v>158</v>
      </c>
      <c r="B880" s="90" t="s">
        <v>229</v>
      </c>
      <c r="C880" s="74"/>
      <c r="D880" s="71" t="n">
        <f aca="false">E877+E879</f>
        <v>0</v>
      </c>
      <c r="E880" s="84" t="e">
        <f aca="false">D880/C880</f>
        <v>#DIV/0!</v>
      </c>
      <c r="F880" s="137"/>
    </row>
    <row r="881" customFormat="false" ht="13.05" hidden="false" customHeight="true" outlineLevel="0" collapsed="false">
      <c r="A881" s="90" t="s">
        <v>160</v>
      </c>
      <c r="B881" s="90" t="s">
        <v>161</v>
      </c>
      <c r="C881" s="136"/>
      <c r="D881" s="71" t="e">
        <f aca="false">E880</f>
        <v>#DIV/0!</v>
      </c>
      <c r="E881" s="84" t="e">
        <f aca="false">ROUND(D881*C881,2)</f>
        <v>#DIV/0!</v>
      </c>
      <c r="F881" s="137"/>
    </row>
    <row r="882" customFormat="false" ht="13.05" hidden="false" customHeight="true" outlineLevel="0" collapsed="false">
      <c r="C882" s="100"/>
      <c r="E882" s="3" t="s">
        <v>102</v>
      </c>
      <c r="F882" s="139" t="e">
        <f aca="false">E881</f>
        <v>#DIV/0!</v>
      </c>
    </row>
    <row r="883" customFormat="false" ht="13.05" hidden="false" customHeight="true" outlineLevel="0" collapsed="false">
      <c r="C883" s="100"/>
      <c r="F883" s="137"/>
    </row>
    <row r="884" customFormat="false" ht="13.05" hidden="false" customHeight="true" outlineLevel="0" collapsed="false">
      <c r="A884" s="173" t="s">
        <v>111</v>
      </c>
      <c r="B884" s="146" t="s">
        <v>14</v>
      </c>
      <c r="C884" s="147" t="n">
        <v>7</v>
      </c>
      <c r="D884" s="174"/>
      <c r="E884" s="149" t="e">
        <f aca="false">F882+F873+F868+F851+F843+F832+F822</f>
        <v>#DIV/0!</v>
      </c>
      <c r="F884" s="150" t="e">
        <f aca="false">ROUND(E884*C884,2)</f>
        <v>#DIV/0!</v>
      </c>
    </row>
    <row r="885" customFormat="false" ht="13.05" hidden="false" customHeight="true" outlineLevel="0" collapsed="false">
      <c r="C885" s="100"/>
      <c r="F885" s="137"/>
    </row>
    <row r="886" customFormat="false" ht="16.75" hidden="false" customHeight="true" outlineLevel="0" collapsed="false">
      <c r="A886" s="175" t="s">
        <v>277</v>
      </c>
      <c r="B886" s="175"/>
      <c r="C886" s="175"/>
      <c r="D886" s="175"/>
      <c r="E886" s="175"/>
      <c r="F886" s="176" t="e">
        <f aca="false">F884</f>
        <v>#DIV/0!</v>
      </c>
    </row>
    <row r="887" customFormat="false" ht="13.05" hidden="false" customHeight="true" outlineLevel="0" collapsed="false">
      <c r="C887" s="100"/>
      <c r="F887" s="137"/>
    </row>
    <row r="888" customFormat="false" ht="15.5" hidden="false" customHeight="true" outlineLevel="0" collapsed="false">
      <c r="A888" s="218" t="s">
        <v>278</v>
      </c>
      <c r="B888" s="218"/>
      <c r="C888" s="218"/>
      <c r="D888" s="219"/>
      <c r="E888" s="220"/>
      <c r="F888" s="221" t="e">
        <f aca="false">F886+F818+F731+F663+F585+F507+F420+F340+F263</f>
        <v>#DIV/0!</v>
      </c>
    </row>
    <row r="889" customFormat="false" ht="13.05" hidden="false" customHeight="true" outlineLevel="0" collapsed="false">
      <c r="C889" s="100"/>
      <c r="F889" s="137"/>
    </row>
    <row r="890" customFormat="false" ht="19.9" hidden="false" customHeight="true" outlineLevel="0" collapsed="false">
      <c r="A890" s="215" t="s">
        <v>279</v>
      </c>
      <c r="B890" s="222"/>
      <c r="C890" s="222"/>
      <c r="D890" s="223"/>
      <c r="E890" s="224"/>
      <c r="F890" s="225"/>
    </row>
    <row r="891" customFormat="false" ht="13.05" hidden="false" customHeight="true" outlineLevel="0" collapsed="false">
      <c r="A891" s="23"/>
      <c r="B891" s="226"/>
      <c r="C891" s="226"/>
      <c r="D891" s="227"/>
      <c r="E891" s="228"/>
      <c r="F891" s="137"/>
    </row>
    <row r="892" customFormat="false" ht="27.35" hidden="false" customHeight="true" outlineLevel="0" collapsed="false">
      <c r="A892" s="229" t="s">
        <v>13</v>
      </c>
      <c r="B892" s="230" t="s">
        <v>15</v>
      </c>
      <c r="C892" s="231" t="s">
        <v>280</v>
      </c>
      <c r="D892" s="232" t="s">
        <v>281</v>
      </c>
      <c r="E892" s="233" t="s">
        <v>282</v>
      </c>
      <c r="F892" s="150" t="s">
        <v>102</v>
      </c>
    </row>
    <row r="893" customFormat="false" ht="13.05" hidden="false" customHeight="true" outlineLevel="0" collapsed="false">
      <c r="A893" s="234" t="s">
        <v>283</v>
      </c>
      <c r="B893" s="235"/>
      <c r="C893" s="236"/>
      <c r="D893" s="237" t="n">
        <v>34</v>
      </c>
      <c r="E893" s="238" t="e">
        <f aca="false">ROUND(B893/C893*(D893),2)</f>
        <v>#DIV/0!</v>
      </c>
      <c r="F893" s="137"/>
    </row>
    <row r="894" customFormat="false" ht="13.05" hidden="false" customHeight="true" outlineLevel="0" collapsed="false">
      <c r="A894" s="234" t="s">
        <v>284</v>
      </c>
      <c r="B894" s="235"/>
      <c r="C894" s="236"/>
      <c r="D894" s="237" t="n">
        <v>77</v>
      </c>
      <c r="E894" s="238" t="e">
        <f aca="false">ROUND(B894/C894*(D894),2)</f>
        <v>#DIV/0!</v>
      </c>
      <c r="F894" s="137"/>
    </row>
    <row r="895" customFormat="false" ht="13.05" hidden="false" customHeight="true" outlineLevel="0" collapsed="false">
      <c r="A895" s="234" t="s">
        <v>285</v>
      </c>
      <c r="B895" s="235"/>
      <c r="C895" s="236"/>
      <c r="D895" s="237" t="n">
        <v>51</v>
      </c>
      <c r="E895" s="238" t="e">
        <f aca="false">ROUND(B895/C895*(D895),2)</f>
        <v>#DIV/0!</v>
      </c>
      <c r="F895" s="137"/>
    </row>
    <row r="896" customFormat="false" ht="13.05" hidden="false" customHeight="true" outlineLevel="0" collapsed="false">
      <c r="A896" s="234" t="s">
        <v>286</v>
      </c>
      <c r="B896" s="235"/>
      <c r="C896" s="236"/>
      <c r="D896" s="237" t="n">
        <v>67</v>
      </c>
      <c r="E896" s="238" t="e">
        <f aca="false">ROUND(B896/C896*(D896),2)</f>
        <v>#DIV/0!</v>
      </c>
      <c r="F896" s="137"/>
    </row>
    <row r="897" customFormat="false" ht="13.05" hidden="false" customHeight="true" outlineLevel="0" collapsed="false">
      <c r="A897" s="234" t="s">
        <v>287</v>
      </c>
      <c r="B897" s="235"/>
      <c r="C897" s="236"/>
      <c r="D897" s="237" t="n">
        <v>60</v>
      </c>
      <c r="E897" s="238" t="e">
        <f aca="false">ROUND(B897/C897*(D897),2)</f>
        <v>#DIV/0!</v>
      </c>
      <c r="F897" s="137"/>
    </row>
    <row r="898" customFormat="false" ht="13.05" hidden="false" customHeight="true" outlineLevel="0" collapsed="false">
      <c r="A898" s="239" t="s">
        <v>288</v>
      </c>
      <c r="B898" s="240"/>
      <c r="C898" s="236"/>
      <c r="D898" s="237" t="n">
        <v>82100</v>
      </c>
      <c r="E898" s="238" t="e">
        <f aca="false">ROUND(B898/C898*(D898),2)</f>
        <v>#DIV/0!</v>
      </c>
      <c r="F898" s="241"/>
    </row>
    <row r="899" customFormat="false" ht="13.05" hidden="false" customHeight="true" outlineLevel="0" collapsed="false">
      <c r="A899" s="239" t="s">
        <v>289</v>
      </c>
      <c r="B899" s="193"/>
      <c r="C899" s="74"/>
      <c r="D899" s="237" t="n">
        <v>92</v>
      </c>
      <c r="E899" s="238" t="e">
        <f aca="false">ROUND(B899/C899*(D899),2)</f>
        <v>#DIV/0!</v>
      </c>
      <c r="F899" s="241"/>
    </row>
    <row r="900" customFormat="false" ht="13.05" hidden="false" customHeight="true" outlineLevel="0" collapsed="false">
      <c r="A900" s="239" t="s">
        <v>290</v>
      </c>
      <c r="B900" s="240"/>
      <c r="C900" s="236"/>
      <c r="D900" s="237" t="n">
        <v>77</v>
      </c>
      <c r="E900" s="238" t="e">
        <f aca="false">ROUND(B900/C900*(D900),2)</f>
        <v>#DIV/0!</v>
      </c>
      <c r="F900" s="241"/>
    </row>
    <row r="901" customFormat="false" ht="13.05" hidden="false" customHeight="true" outlineLevel="0" collapsed="false">
      <c r="A901" s="242" t="s">
        <v>291</v>
      </c>
      <c r="B901" s="240"/>
      <c r="C901" s="236"/>
      <c r="D901" s="237" t="n">
        <v>24</v>
      </c>
      <c r="E901" s="238" t="e">
        <f aca="false">ROUND(B901/C901*(D901),2)</f>
        <v>#DIV/0!</v>
      </c>
      <c r="F901" s="241"/>
    </row>
    <row r="902" customFormat="false" ht="13.05" hidden="false" customHeight="true" outlineLevel="0" collapsed="false">
      <c r="A902" s="243" t="s">
        <v>292</v>
      </c>
      <c r="B902" s="244"/>
      <c r="C902" s="244"/>
      <c r="D902" s="245"/>
      <c r="E902" s="246"/>
      <c r="F902" s="139" t="e">
        <f aca="false">SUM(E893:E901)</f>
        <v>#DIV/0!</v>
      </c>
    </row>
    <row r="903" customFormat="false" ht="13.05" hidden="false" customHeight="true" outlineLevel="0" collapsed="false">
      <c r="A903" s="247"/>
      <c r="B903" s="247"/>
      <c r="C903" s="247"/>
      <c r="D903" s="248"/>
      <c r="E903" s="249"/>
      <c r="F903" s="123"/>
    </row>
    <row r="904" customFormat="false" ht="16.15" hidden="false" customHeight="true" outlineLevel="0" collapsed="false">
      <c r="A904" s="250" t="s">
        <v>293</v>
      </c>
      <c r="B904" s="250"/>
      <c r="C904" s="250"/>
      <c r="D904" s="251"/>
      <c r="E904" s="252"/>
      <c r="F904" s="252" t="e">
        <f aca="false">F902</f>
        <v>#DIV/0!</v>
      </c>
    </row>
    <row r="905" customFormat="false" ht="13.05" hidden="false" customHeight="true" outlineLevel="0" collapsed="false">
      <c r="F905" s="70"/>
    </row>
    <row r="906" customFormat="false" ht="13.05" hidden="false" customHeight="true" outlineLevel="0" collapsed="false">
      <c r="A906" s="23"/>
      <c r="F906" s="137"/>
    </row>
    <row r="907" customFormat="false" ht="19.25" hidden="false" customHeight="true" outlineLevel="0" collapsed="false">
      <c r="A907" s="253" t="s">
        <v>294</v>
      </c>
      <c r="B907" s="253"/>
      <c r="C907" s="253"/>
      <c r="D907" s="254"/>
      <c r="E907" s="255"/>
      <c r="F907" s="256" t="e">
        <f aca="false">F904+F888+F219+F190+F161</f>
        <v>#DIV/0!</v>
      </c>
    </row>
    <row r="908" customFormat="false" ht="17.4" hidden="false" customHeight="true" outlineLevel="0" collapsed="false">
      <c r="F908" s="70"/>
    </row>
    <row r="909" customFormat="false" ht="17.4" hidden="false" customHeight="true" outlineLevel="0" collapsed="false">
      <c r="A909" s="23" t="s">
        <v>295</v>
      </c>
      <c r="F909" s="70"/>
    </row>
    <row r="910" customFormat="false" ht="17.4" hidden="false" customHeight="true" outlineLevel="0" collapsed="false">
      <c r="F910" s="70"/>
    </row>
    <row r="911" customFormat="false" ht="17.4" hidden="false" customHeight="true" outlineLevel="0" collapsed="false">
      <c r="A911" s="59" t="s">
        <v>13</v>
      </c>
      <c r="B911" s="60" t="s">
        <v>14</v>
      </c>
      <c r="C911" s="60" t="s">
        <v>9</v>
      </c>
      <c r="D911" s="61" t="s">
        <v>15</v>
      </c>
      <c r="E911" s="62" t="s">
        <v>16</v>
      </c>
      <c r="F911" s="150" t="s">
        <v>17</v>
      </c>
    </row>
    <row r="912" customFormat="false" ht="17.4" hidden="false" customHeight="true" outlineLevel="0" collapsed="false">
      <c r="A912" s="66" t="s">
        <v>296</v>
      </c>
      <c r="B912" s="67" t="s">
        <v>5</v>
      </c>
      <c r="C912" s="257"/>
      <c r="D912" s="121" t="e">
        <f aca="false">F907</f>
        <v>#DIV/0!</v>
      </c>
      <c r="E912" s="89" t="e">
        <f aca="false">ROUND(C912*D912/100,2)</f>
        <v>#DIV/0!</v>
      </c>
      <c r="F912" s="70"/>
    </row>
    <row r="913" customFormat="false" ht="17.4" hidden="false" customHeight="true" outlineLevel="0" collapsed="false">
      <c r="F913" s="139" t="e">
        <f aca="false">+E912</f>
        <v>#DIV/0!</v>
      </c>
    </row>
    <row r="914" customFormat="false" ht="17.4" hidden="false" customHeight="true" outlineLevel="0" collapsed="false">
      <c r="F914" s="70"/>
    </row>
    <row r="915" customFormat="false" ht="17.4" hidden="false" customHeight="true" outlineLevel="0" collapsed="false">
      <c r="A915" s="250" t="s">
        <v>297</v>
      </c>
      <c r="B915" s="250"/>
      <c r="C915" s="250"/>
      <c r="D915" s="251"/>
      <c r="E915" s="252"/>
      <c r="F915" s="252" t="e">
        <f aca="false">F913</f>
        <v>#DIV/0!</v>
      </c>
    </row>
    <row r="916" customFormat="false" ht="17.4" hidden="false" customHeight="true" outlineLevel="0" collapsed="false">
      <c r="A916" s="23"/>
      <c r="B916" s="258"/>
      <c r="C916" s="23"/>
      <c r="D916" s="82"/>
      <c r="E916" s="259"/>
      <c r="F916" s="86"/>
    </row>
    <row r="917" customFormat="false" ht="17.4" hidden="false" customHeight="true" outlineLevel="0" collapsed="false">
      <c r="B917" s="260"/>
      <c r="C917" s="116"/>
      <c r="F917" s="70"/>
    </row>
    <row r="918" customFormat="false" ht="17.4" hidden="false" customHeight="true" outlineLevel="0" collapsed="false">
      <c r="A918" s="106" t="s">
        <v>298</v>
      </c>
      <c r="B918" s="261"/>
      <c r="C918" s="261"/>
      <c r="D918" s="262"/>
      <c r="E918" s="263"/>
      <c r="F918" s="264" t="e">
        <f aca="false">F907+F915</f>
        <v>#DIV/0!</v>
      </c>
    </row>
    <row r="919" customFormat="false" ht="17.4" hidden="false" customHeight="true" outlineLevel="0" collapsed="false">
      <c r="A919" s="23"/>
      <c r="F919" s="265"/>
    </row>
    <row r="920" customFormat="false" ht="17.4" hidden="false" customHeight="true" outlineLevel="0" collapsed="false">
      <c r="A920" s="23"/>
      <c r="D920" s="2" t="s">
        <v>299</v>
      </c>
      <c r="E920" s="2"/>
      <c r="F920" s="2"/>
    </row>
    <row r="921" customFormat="false" ht="13.05" hidden="false" customHeight="true" outlineLevel="0" collapsed="false">
      <c r="A921" s="23"/>
      <c r="E921" s="2"/>
      <c r="F921" s="2"/>
    </row>
    <row r="922" customFormat="false" ht="13.05" hidden="false" customHeight="true" outlineLevel="0" collapsed="false">
      <c r="A922" s="266"/>
      <c r="B922" s="266"/>
      <c r="C922" s="266"/>
      <c r="D922" s="266"/>
      <c r="E922" s="266"/>
      <c r="F922" s="266"/>
    </row>
    <row r="923" customFormat="false" ht="13.05" hidden="false" customHeight="true" outlineLevel="0" collapsed="false">
      <c r="A923" s="266"/>
      <c r="B923" s="266"/>
      <c r="C923" s="266"/>
      <c r="D923" s="266"/>
      <c r="E923" s="266"/>
      <c r="F923" s="266"/>
    </row>
    <row r="924" customFormat="false" ht="13.05" hidden="false" customHeight="true" outlineLevel="0" collapsed="false">
      <c r="A924" s="266"/>
      <c r="B924" s="266"/>
      <c r="C924" s="266"/>
      <c r="D924" s="266"/>
      <c r="E924" s="266"/>
      <c r="F924" s="266"/>
    </row>
    <row r="931" customFormat="false" ht="13.05" hidden="false" customHeight="true" outlineLevel="0" collapsed="false">
      <c r="D931" s="56"/>
      <c r="E931" s="116"/>
      <c r="F931" s="116"/>
    </row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2">
    <mergeCell ref="A1:F1"/>
    <mergeCell ref="A2:F2"/>
    <mergeCell ref="A4:F4"/>
    <mergeCell ref="A31:E31"/>
    <mergeCell ref="A32:D32"/>
    <mergeCell ref="A43:F43"/>
    <mergeCell ref="A163:F163"/>
    <mergeCell ref="A192:F192"/>
    <mergeCell ref="A219:E219"/>
    <mergeCell ref="A222:F222"/>
    <mergeCell ref="A224:F224"/>
    <mergeCell ref="B265:E265"/>
    <mergeCell ref="A340:E340"/>
    <mergeCell ref="B342:E342"/>
    <mergeCell ref="A420:E420"/>
    <mergeCell ref="B422:E422"/>
    <mergeCell ref="A507:E507"/>
    <mergeCell ref="B509:E509"/>
    <mergeCell ref="F509:F510"/>
    <mergeCell ref="A585:E585"/>
    <mergeCell ref="B587:E587"/>
    <mergeCell ref="A663:E663"/>
    <mergeCell ref="B665:E665"/>
    <mergeCell ref="A731:E731"/>
    <mergeCell ref="B733:E733"/>
    <mergeCell ref="A818:E818"/>
    <mergeCell ref="B820:E820"/>
    <mergeCell ref="A886:E886"/>
    <mergeCell ref="D920:F920"/>
    <mergeCell ref="A922:F922"/>
    <mergeCell ref="A923:F923"/>
    <mergeCell ref="A924:F924"/>
  </mergeCells>
  <hyperlinks>
    <hyperlink ref="A226" location="AbaDeprec" display="4.1 .1.DEPRECIAÇÃO"/>
    <hyperlink ref="A237" location="AbaRemun" display="4.1.2REMUNERAÇÃO DO CAPITAL"/>
  </hyperlinks>
  <printOptions headings="false" gridLines="false" gridLinesSet="true" horizontalCentered="false" verticalCentered="false"/>
  <pageMargins left="0.905555555555556" right="0.511805555555556" top="1.14236111111111" bottom="0.747916666666667" header="0.315277777777778" footer="0.315277777777778"/>
  <pageSetup paperSize="9" scale="100" fitToWidth="1" fitToHeight="20" pageOrder="downThenOver" orientation="portrait" blackAndWhite="false" draft="false" cellComments="none" horizontalDpi="300" verticalDpi="300" copies="1"/>
  <headerFooter differentFirst="false" differentOddEven="false">
    <oddHeader>&amp;CESTADO DO RIO GRANDE DO SUL
PREFEITURA DO MUNICÍPIO DO RIO GRANDE
SECRETARIA DE MUNICÍPIO DE SERVIÇOS URBANOS</oddHeader>
    <oddFooter>&amp;R&amp;P de &amp;N</oddFooter>
  </headerFooter>
  <rowBreaks count="4" manualBreakCount="4">
    <brk id="42" man="true" max="16383" min="0"/>
    <brk id="162" man="true" max="16383" min="0"/>
    <brk id="453" man="true" max="16383" min="0"/>
    <brk id="548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650"/>
  <sheetViews>
    <sheetView showFormulas="false" showGridLines="true" showRowColHeaders="true" showZeros="true" rightToLeft="false" tabSelected="false" showOutlineSymbols="true" defaultGridColor="true" view="normal" topLeftCell="A22" colorId="64" zoomScale="142" zoomScaleNormal="142" zoomScalePageLayoutView="100" workbookViewId="0">
      <selection pane="topLeft" activeCell="C18" activeCellId="0" sqref="C18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7" width="13.57"/>
    <col collapsed="false" customWidth="true" hidden="false" outlineLevel="0" max="2" min="2" style="267" width="39.57"/>
    <col collapsed="false" customWidth="true" hidden="false" outlineLevel="0" max="3" min="3" style="267" width="14.57"/>
    <col collapsed="false" customWidth="true" hidden="false" outlineLevel="0" max="4" min="4" style="267" width="37.29"/>
    <col collapsed="false" customWidth="false" hidden="false" outlineLevel="0" max="10" min="5" style="267" width="9.14"/>
    <col collapsed="false" customWidth="true" hidden="false" outlineLevel="0" max="11" min="11" style="267" width="11"/>
    <col collapsed="false" customWidth="false" hidden="false" outlineLevel="0" max="16384" min="12" style="268" width="9.14"/>
  </cols>
  <sheetData>
    <row r="1" s="267" customFormat="true" ht="12.75" hidden="false" customHeight="false" outlineLevel="0" collapsed="false">
      <c r="A1" s="269" t="s">
        <v>300</v>
      </c>
    </row>
    <row r="2" s="267" customFormat="true" ht="12.75" hidden="false" customHeight="false" outlineLevel="0" collapsed="false">
      <c r="A2" s="270" t="s">
        <v>301</v>
      </c>
    </row>
    <row r="3" s="267" customFormat="true" ht="15" hidden="false" customHeight="true" outlineLevel="0" collapsed="false">
      <c r="A3" s="268"/>
      <c r="B3" s="271"/>
      <c r="C3" s="271"/>
      <c r="D3" s="271"/>
      <c r="E3" s="271"/>
      <c r="F3" s="271"/>
      <c r="G3" s="272"/>
      <c r="H3" s="268"/>
      <c r="I3" s="268"/>
      <c r="J3" s="268"/>
      <c r="K3" s="268"/>
    </row>
    <row r="4" s="267" customFormat="true" ht="15" hidden="false" customHeight="true" outlineLevel="0" collapsed="false">
      <c r="A4" s="273" t="s">
        <v>302</v>
      </c>
      <c r="B4" s="271"/>
      <c r="C4" s="271"/>
      <c r="D4" s="271"/>
      <c r="E4" s="271"/>
      <c r="F4" s="271"/>
      <c r="G4" s="272"/>
      <c r="H4" s="268"/>
      <c r="I4" s="268"/>
      <c r="J4" s="268"/>
      <c r="K4" s="268"/>
    </row>
    <row r="5" s="267" customFormat="true" ht="16.5" hidden="false" customHeight="true" outlineLevel="0" collapsed="false">
      <c r="A5" s="273" t="s">
        <v>303</v>
      </c>
      <c r="B5" s="271"/>
      <c r="C5" s="271"/>
      <c r="D5" s="272"/>
      <c r="E5" s="272"/>
      <c r="F5" s="272"/>
      <c r="G5" s="272"/>
      <c r="H5" s="268"/>
      <c r="I5" s="268"/>
      <c r="J5" s="268"/>
      <c r="K5" s="268"/>
    </row>
    <row r="6" s="267" customFormat="true" ht="12.75" hidden="false" customHeight="true" outlineLevel="0" collapsed="false"/>
    <row r="7" s="267" customFormat="true" ht="17.35" hidden="false" customHeight="false" outlineLevel="0" collapsed="false">
      <c r="A7" s="274" t="s">
        <v>304</v>
      </c>
      <c r="B7" s="274"/>
      <c r="C7" s="274"/>
      <c r="D7" s="275"/>
      <c r="E7" s="275"/>
      <c r="F7" s="275"/>
    </row>
    <row r="8" s="267" customFormat="true" ht="13.8" hidden="false" customHeight="false" outlineLevel="0" collapsed="false">
      <c r="A8" s="276" t="s">
        <v>305</v>
      </c>
      <c r="B8" s="277" t="s">
        <v>306</v>
      </c>
      <c r="C8" s="278" t="s">
        <v>307</v>
      </c>
      <c r="D8" s="279"/>
    </row>
    <row r="9" s="267" customFormat="true" ht="13.8" hidden="false" customHeight="false" outlineLevel="0" collapsed="false">
      <c r="A9" s="276" t="s">
        <v>308</v>
      </c>
      <c r="B9" s="277" t="s">
        <v>309</v>
      </c>
      <c r="C9" s="280"/>
      <c r="D9" s="279"/>
    </row>
    <row r="10" s="267" customFormat="true" ht="13.8" hidden="false" customHeight="false" outlineLevel="0" collapsed="false">
      <c r="A10" s="276" t="s">
        <v>310</v>
      </c>
      <c r="B10" s="277" t="s">
        <v>311</v>
      </c>
      <c r="C10" s="280"/>
      <c r="D10" s="279"/>
    </row>
    <row r="11" s="267" customFormat="true" ht="13.8" hidden="false" customHeight="false" outlineLevel="0" collapsed="false">
      <c r="A11" s="276" t="s">
        <v>312</v>
      </c>
      <c r="B11" s="277" t="s">
        <v>313</v>
      </c>
      <c r="C11" s="280"/>
      <c r="D11" s="279"/>
    </row>
    <row r="12" s="267" customFormat="true" ht="13.8" hidden="false" customHeight="false" outlineLevel="0" collapsed="false">
      <c r="A12" s="276" t="s">
        <v>314</v>
      </c>
      <c r="B12" s="277" t="s">
        <v>315</v>
      </c>
      <c r="C12" s="280"/>
      <c r="D12" s="279"/>
    </row>
    <row r="13" s="267" customFormat="true" ht="13.8" hidden="false" customHeight="false" outlineLevel="0" collapsed="false">
      <c r="A13" s="276" t="s">
        <v>316</v>
      </c>
      <c r="B13" s="277" t="s">
        <v>317</v>
      </c>
      <c r="C13" s="280"/>
      <c r="D13" s="279"/>
    </row>
    <row r="14" s="267" customFormat="true" ht="13.8" hidden="false" customHeight="false" outlineLevel="0" collapsed="false">
      <c r="A14" s="276" t="s">
        <v>318</v>
      </c>
      <c r="B14" s="277" t="s">
        <v>319</v>
      </c>
      <c r="C14" s="280"/>
      <c r="D14" s="279"/>
    </row>
    <row r="15" s="267" customFormat="true" ht="13.8" hidden="false" customHeight="false" outlineLevel="0" collapsed="false">
      <c r="A15" s="276" t="s">
        <v>320</v>
      </c>
      <c r="B15" s="277" t="s">
        <v>321</v>
      </c>
      <c r="C15" s="280"/>
      <c r="D15" s="279"/>
    </row>
    <row r="16" s="267" customFormat="true" ht="13.8" hidden="false" customHeight="false" outlineLevel="0" collapsed="false">
      <c r="A16" s="276" t="s">
        <v>322</v>
      </c>
      <c r="B16" s="277" t="s">
        <v>323</v>
      </c>
      <c r="C16" s="280"/>
      <c r="D16" s="279"/>
    </row>
    <row r="17" s="267" customFormat="true" ht="13.8" hidden="false" customHeight="false" outlineLevel="0" collapsed="false">
      <c r="A17" s="276" t="s">
        <v>324</v>
      </c>
      <c r="B17" s="281" t="s">
        <v>325</v>
      </c>
      <c r="C17" s="282" t="n">
        <f aca="false">SUM(C9:C16)</f>
        <v>0</v>
      </c>
      <c r="D17" s="279"/>
    </row>
    <row r="18" s="267" customFormat="true" ht="13.8" hidden="false" customHeight="false" outlineLevel="0" collapsed="false">
      <c r="A18" s="283"/>
      <c r="B18" s="284"/>
      <c r="C18" s="285"/>
      <c r="D18" s="279"/>
    </row>
    <row r="19" s="267" customFormat="true" ht="13.8" hidden="false" customHeight="false" outlineLevel="0" collapsed="false">
      <c r="A19" s="276" t="s">
        <v>326</v>
      </c>
      <c r="B19" s="286" t="s">
        <v>327</v>
      </c>
      <c r="C19" s="280"/>
      <c r="D19" s="279"/>
    </row>
    <row r="20" s="267" customFormat="true" ht="13.8" hidden="false" customHeight="false" outlineLevel="0" collapsed="false">
      <c r="A20" s="276" t="s">
        <v>328</v>
      </c>
      <c r="B20" s="286" t="s">
        <v>329</v>
      </c>
      <c r="C20" s="280"/>
      <c r="D20" s="279"/>
    </row>
    <row r="21" s="267" customFormat="true" ht="13.8" hidden="false" customHeight="false" outlineLevel="0" collapsed="false">
      <c r="A21" s="276" t="s">
        <v>330</v>
      </c>
      <c r="B21" s="286" t="s">
        <v>331</v>
      </c>
      <c r="C21" s="280"/>
      <c r="D21" s="279"/>
    </row>
    <row r="22" s="267" customFormat="true" ht="13.8" hidden="false" customHeight="false" outlineLevel="0" collapsed="false">
      <c r="A22" s="276" t="s">
        <v>332</v>
      </c>
      <c r="B22" s="286" t="s">
        <v>333</v>
      </c>
      <c r="C22" s="280"/>
      <c r="D22" s="279"/>
    </row>
    <row r="23" s="267" customFormat="true" ht="13.8" hidden="false" customHeight="false" outlineLevel="0" collapsed="false">
      <c r="A23" s="276" t="s">
        <v>334</v>
      </c>
      <c r="B23" s="286" t="s">
        <v>335</v>
      </c>
      <c r="C23" s="280"/>
      <c r="D23" s="279"/>
    </row>
    <row r="24" s="267" customFormat="true" ht="13.8" hidden="false" customHeight="false" outlineLevel="0" collapsed="false">
      <c r="A24" s="276" t="s">
        <v>336</v>
      </c>
      <c r="B24" s="286" t="s">
        <v>337</v>
      </c>
      <c r="C24" s="280"/>
      <c r="D24" s="279"/>
    </row>
    <row r="25" s="267" customFormat="true" ht="13.8" hidden="false" customHeight="false" outlineLevel="0" collapsed="false">
      <c r="A25" s="276" t="s">
        <v>338</v>
      </c>
      <c r="B25" s="281" t="s">
        <v>339</v>
      </c>
      <c r="C25" s="282" t="n">
        <f aca="false">SUM(C19:C24)</f>
        <v>0</v>
      </c>
      <c r="D25" s="287"/>
    </row>
    <row r="26" s="267" customFormat="true" ht="13.8" hidden="false" customHeight="false" outlineLevel="0" collapsed="false">
      <c r="A26" s="283"/>
      <c r="B26" s="284"/>
      <c r="C26" s="285"/>
      <c r="D26" s="287"/>
    </row>
    <row r="27" s="267" customFormat="true" ht="13.8" hidden="false" customHeight="false" outlineLevel="0" collapsed="false">
      <c r="A27" s="276" t="s">
        <v>340</v>
      </c>
      <c r="B27" s="277" t="s">
        <v>341</v>
      </c>
      <c r="C27" s="280"/>
      <c r="D27" s="279"/>
      <c r="E27" s="288"/>
    </row>
    <row r="28" s="267" customFormat="true" ht="13.8" hidden="false" customHeight="false" outlineLevel="0" collapsed="false">
      <c r="A28" s="276" t="s">
        <v>342</v>
      </c>
      <c r="B28" s="277" t="s">
        <v>343</v>
      </c>
      <c r="C28" s="280"/>
      <c r="D28" s="279"/>
      <c r="H28" s="289"/>
    </row>
    <row r="29" s="267" customFormat="true" ht="13.8" hidden="false" customHeight="false" outlineLevel="0" collapsed="false">
      <c r="A29" s="276" t="s">
        <v>344</v>
      </c>
      <c r="B29" s="277" t="s">
        <v>345</v>
      </c>
      <c r="C29" s="280"/>
      <c r="D29" s="279"/>
      <c r="E29" s="288"/>
    </row>
    <row r="30" s="267" customFormat="true" ht="13.8" hidden="false" customHeight="false" outlineLevel="0" collapsed="false">
      <c r="A30" s="276" t="s">
        <v>346</v>
      </c>
      <c r="B30" s="277" t="s">
        <v>347</v>
      </c>
      <c r="C30" s="280"/>
      <c r="D30" s="279"/>
      <c r="G30" s="288"/>
    </row>
    <row r="31" s="267" customFormat="true" ht="13.8" hidden="false" customHeight="false" outlineLevel="0" collapsed="false">
      <c r="A31" s="276" t="s">
        <v>348</v>
      </c>
      <c r="B31" s="277" t="s">
        <v>349</v>
      </c>
      <c r="C31" s="280"/>
      <c r="D31" s="279"/>
    </row>
    <row r="32" s="267" customFormat="true" ht="13.8" hidden="false" customHeight="false" outlineLevel="0" collapsed="false">
      <c r="A32" s="276" t="s">
        <v>350</v>
      </c>
      <c r="B32" s="281" t="s">
        <v>351</v>
      </c>
      <c r="C32" s="282" t="n">
        <f aca="false">SUM(C27:C31)</f>
        <v>0</v>
      </c>
      <c r="D32" s="287"/>
    </row>
    <row r="33" s="267" customFormat="true" ht="13.8" hidden="false" customHeight="false" outlineLevel="0" collapsed="false">
      <c r="A33" s="283"/>
      <c r="B33" s="284"/>
      <c r="C33" s="285"/>
      <c r="D33" s="287"/>
    </row>
    <row r="34" s="267" customFormat="true" ht="13.8" hidden="false" customHeight="false" outlineLevel="0" collapsed="false">
      <c r="A34" s="276" t="s">
        <v>352</v>
      </c>
      <c r="B34" s="277" t="s">
        <v>353</v>
      </c>
      <c r="C34" s="280"/>
      <c r="D34" s="279"/>
    </row>
    <row r="35" s="267" customFormat="true" ht="26.85" hidden="false" customHeight="false" outlineLevel="0" collapsed="false">
      <c r="A35" s="276" t="s">
        <v>354</v>
      </c>
      <c r="B35" s="290" t="s">
        <v>355</v>
      </c>
      <c r="C35" s="280"/>
      <c r="D35" s="279"/>
    </row>
    <row r="36" s="267" customFormat="true" ht="13.8" hidden="false" customHeight="false" outlineLevel="0" collapsed="false">
      <c r="A36" s="276" t="s">
        <v>356</v>
      </c>
      <c r="B36" s="281" t="s">
        <v>357</v>
      </c>
      <c r="C36" s="282" t="n">
        <f aca="false">SUM(C34:C35)</f>
        <v>0</v>
      </c>
      <c r="D36" s="287"/>
    </row>
    <row r="37" s="267" customFormat="true" ht="13.8" hidden="false" customHeight="false" outlineLevel="0" collapsed="false">
      <c r="A37" s="291"/>
      <c r="B37" s="292" t="s">
        <v>358</v>
      </c>
      <c r="C37" s="293" t="n">
        <f aca="false">C36+C32+C25+C17</f>
        <v>0</v>
      </c>
      <c r="D37" s="287"/>
    </row>
    <row r="38" s="267" customFormat="true" ht="13.8" hidden="false" customHeight="false" outlineLevel="0" collapsed="false">
      <c r="A38" s="279"/>
      <c r="B38" s="294"/>
      <c r="C38" s="295"/>
      <c r="D38" s="296"/>
    </row>
    <row r="39" s="267" customFormat="true" ht="13.8" hidden="false" customHeight="false" outlineLevel="0" collapsed="false">
      <c r="A39" s="279"/>
      <c r="B39" s="279"/>
      <c r="C39" s="297"/>
      <c r="D39" s="298"/>
    </row>
    <row r="40" s="267" customFormat="true" ht="14.25" hidden="false" customHeight="false" outlineLevel="0" collapsed="false">
      <c r="A40" s="279"/>
      <c r="B40" s="279"/>
      <c r="C40" s="297"/>
      <c r="D40" s="279"/>
    </row>
    <row r="41" s="267" customFormat="true" ht="14.25" hidden="false" customHeight="false" outlineLevel="0" collapsed="false">
      <c r="A41" s="279"/>
      <c r="B41" s="279"/>
      <c r="C41" s="297"/>
      <c r="D41" s="279"/>
    </row>
    <row r="42" s="267" customFormat="true" ht="14.25" hidden="false" customHeight="false" outlineLevel="0" collapsed="false">
      <c r="A42" s="279"/>
      <c r="B42" s="279"/>
      <c r="C42" s="297"/>
      <c r="D42" s="279"/>
    </row>
    <row r="43" s="267" customFormat="true" ht="15" hidden="false" customHeight="false" outlineLevel="0" collapsed="false">
      <c r="A43" s="279"/>
      <c r="B43" s="294"/>
      <c r="C43" s="295"/>
      <c r="D43" s="279"/>
    </row>
    <row r="44" s="267" customFormat="true" ht="15" hidden="false" customHeight="false" outlineLevel="0" collapsed="false">
      <c r="A44" s="287"/>
      <c r="B44" s="294"/>
      <c r="C44" s="295"/>
      <c r="D44" s="287"/>
    </row>
    <row r="45" s="267" customFormat="true" ht="16.5" hidden="false" customHeight="false" outlineLevel="0" collapsed="false">
      <c r="A45" s="299"/>
    </row>
    <row r="46" s="267" customFormat="true" ht="12.75" hidden="false" customHeight="false" outlineLevel="0" collapsed="false">
      <c r="A46" s="300"/>
      <c r="B46" s="301"/>
      <c r="C46" s="301"/>
    </row>
    <row r="47" s="267" customFormat="true" ht="14.25" hidden="false" customHeight="false" outlineLevel="0" collapsed="false">
      <c r="A47" s="279"/>
      <c r="B47" s="302"/>
      <c r="C47" s="301"/>
    </row>
    <row r="48" s="267" customFormat="true" ht="14.25" hidden="false" customHeight="false" outlineLevel="0" collapsed="false">
      <c r="A48" s="279"/>
      <c r="B48" s="302"/>
      <c r="C48" s="279"/>
    </row>
    <row r="49" s="267" customFormat="true" ht="14.25" hidden="false" customHeight="false" outlineLevel="0" collapsed="false">
      <c r="A49" s="279"/>
      <c r="B49" s="297"/>
      <c r="C49" s="301"/>
    </row>
    <row r="50" s="267" customFormat="true" ht="14.25" hidden="false" customHeight="false" outlineLevel="0" collapsed="false">
      <c r="A50" s="279"/>
      <c r="B50" s="302"/>
      <c r="C50" s="279"/>
    </row>
    <row r="51" s="267" customFormat="true" ht="14.25" hidden="false" customHeight="false" outlineLevel="0" collapsed="false">
      <c r="A51" s="279"/>
      <c r="B51" s="297"/>
      <c r="C51" s="301"/>
    </row>
    <row r="52" s="267" customFormat="true" ht="14.25" hidden="false" customHeight="false" outlineLevel="0" collapsed="false">
      <c r="A52" s="279"/>
      <c r="B52" s="302"/>
      <c r="C52" s="279"/>
    </row>
    <row r="53" s="267" customFormat="true" ht="14.25" hidden="false" customHeight="false" outlineLevel="0" collapsed="false">
      <c r="A53" s="279"/>
      <c r="B53" s="297"/>
      <c r="C53" s="301"/>
    </row>
    <row r="54" s="267" customFormat="true" ht="14.25" hidden="false" customHeight="false" outlineLevel="0" collapsed="false">
      <c r="A54" s="279"/>
      <c r="B54" s="302"/>
      <c r="C54" s="279"/>
    </row>
    <row r="55" s="267" customFormat="true" ht="14.25" hidden="false" customHeight="false" outlineLevel="0" collapsed="false">
      <c r="A55" s="279"/>
      <c r="B55" s="297"/>
      <c r="C55" s="301"/>
    </row>
    <row r="56" s="267" customFormat="true" ht="16.5" hidden="false" customHeight="false" outlineLevel="0" collapsed="false">
      <c r="A56" s="299"/>
    </row>
    <row r="57" s="267" customFormat="true" ht="12.75" hidden="false" customHeight="true" outlineLevel="0" collapsed="false"/>
    <row r="58" s="267" customFormat="true" ht="12.75" hidden="false" customHeight="true" outlineLevel="0" collapsed="false"/>
    <row r="59" s="267" customFormat="true" ht="12.75" hidden="false" customHeight="false" outlineLevel="0" collapsed="false">
      <c r="A59" s="303"/>
    </row>
    <row r="60" s="267" customFormat="true" ht="12.75" hidden="false" customHeight="true" outlineLevel="0" collapsed="false"/>
    <row r="61" s="267" customFormat="true" ht="12.75" hidden="false" customHeight="true" outlineLevel="0" collapsed="false"/>
    <row r="62" s="267" customFormat="true" ht="12.75" hidden="false" customHeight="true" outlineLevel="0" collapsed="false"/>
    <row r="63" s="267" customFormat="true" ht="12.75" hidden="false" customHeight="true" outlineLevel="0" collapsed="false"/>
    <row r="64" s="267" customFormat="true" ht="12.75" hidden="false" customHeight="true" outlineLevel="0" collapsed="false"/>
    <row r="65" s="267" customFormat="true" ht="12.75" hidden="false" customHeight="true" outlineLevel="0" collapsed="false"/>
    <row r="66" s="267" customFormat="true" ht="12.75" hidden="false" customHeight="true" outlineLevel="0" collapsed="false"/>
    <row r="67" s="267" customFormat="true" ht="12.75" hidden="false" customHeight="true" outlineLevel="0" collapsed="false"/>
    <row r="68" s="267" customFormat="true" ht="12.75" hidden="false" customHeight="true" outlineLevel="0" collapsed="false"/>
    <row r="69" s="267" customFormat="true" ht="12.75" hidden="false" customHeight="true" outlineLevel="0" collapsed="false"/>
    <row r="70" s="267" customFormat="true" ht="12.75" hidden="false" customHeight="true" outlineLevel="0" collapsed="false"/>
    <row r="71" s="267" customFormat="true" ht="12.75" hidden="false" customHeight="true" outlineLevel="0" collapsed="false"/>
    <row r="72" s="267" customFormat="true" ht="12.75" hidden="false" customHeight="true" outlineLevel="0" collapsed="false"/>
    <row r="73" s="267" customFormat="true" ht="12.75" hidden="false" customHeight="true" outlineLevel="0" collapsed="false"/>
    <row r="74" s="267" customFormat="true" ht="12.75" hidden="false" customHeight="true" outlineLevel="0" collapsed="false"/>
    <row r="75" s="267" customFormat="true" ht="12.75" hidden="false" customHeight="true" outlineLevel="0" collapsed="false"/>
    <row r="76" s="267" customFormat="true" ht="12.75" hidden="false" customHeight="true" outlineLevel="0" collapsed="false"/>
    <row r="77" s="267" customFormat="true" ht="12.75" hidden="false" customHeight="true" outlineLevel="0" collapsed="false"/>
    <row r="78" s="267" customFormat="true" ht="12.75" hidden="false" customHeight="true" outlineLevel="0" collapsed="false"/>
    <row r="79" s="267" customFormat="true" ht="12.75" hidden="false" customHeight="true" outlineLevel="0" collapsed="false"/>
    <row r="80" s="267" customFormat="true" ht="12.75" hidden="false" customHeight="true" outlineLevel="0" collapsed="false"/>
    <row r="81" s="267" customFormat="true" ht="12.75" hidden="false" customHeight="true" outlineLevel="0" collapsed="false"/>
    <row r="82" s="267" customFormat="true" ht="12.75" hidden="false" customHeight="true" outlineLevel="0" collapsed="false"/>
    <row r="83" s="267" customFormat="true" ht="12.75" hidden="false" customHeight="true" outlineLevel="0" collapsed="false"/>
    <row r="84" s="267" customFormat="true" ht="12.75" hidden="false" customHeight="true" outlineLevel="0" collapsed="false"/>
    <row r="85" s="267" customFormat="true" ht="12.75" hidden="false" customHeight="true" outlineLevel="0" collapsed="false"/>
    <row r="86" s="267" customFormat="true" ht="12.75" hidden="false" customHeight="true" outlineLevel="0" collapsed="false"/>
    <row r="87" s="267" customFormat="true" ht="12.75" hidden="false" customHeight="true" outlineLevel="0" collapsed="false"/>
    <row r="88" s="267" customFormat="true" ht="12.75" hidden="false" customHeight="true" outlineLevel="0" collapsed="false"/>
    <row r="89" s="267" customFormat="true" ht="12.75" hidden="false" customHeight="true" outlineLevel="0" collapsed="false"/>
    <row r="90" s="267" customFormat="true" ht="12.75" hidden="false" customHeight="true" outlineLevel="0" collapsed="false"/>
    <row r="91" s="267" customFormat="true" ht="12.75" hidden="false" customHeight="true" outlineLevel="0" collapsed="false"/>
    <row r="92" s="267" customFormat="true" ht="12.75" hidden="false" customHeight="true" outlineLevel="0" collapsed="false"/>
    <row r="93" s="267" customFormat="true" ht="12.75" hidden="false" customHeight="true" outlineLevel="0" collapsed="false"/>
    <row r="94" s="267" customFormat="true" ht="12.75" hidden="false" customHeight="true" outlineLevel="0" collapsed="false"/>
    <row r="95" s="267" customFormat="true" ht="12.75" hidden="false" customHeight="true" outlineLevel="0" collapsed="false"/>
    <row r="96" s="267" customFormat="true" ht="12.75" hidden="false" customHeight="true" outlineLevel="0" collapsed="false"/>
    <row r="97" s="267" customFormat="true" ht="12.75" hidden="false" customHeight="true" outlineLevel="0" collapsed="false"/>
    <row r="98" s="267" customFormat="true" ht="12.75" hidden="false" customHeight="true" outlineLevel="0" collapsed="false"/>
    <row r="99" s="267" customFormat="true" ht="12.75" hidden="false" customHeight="true" outlineLevel="0" collapsed="false"/>
    <row r="100" s="267" customFormat="true" ht="12.75" hidden="false" customHeight="true" outlineLevel="0" collapsed="false"/>
    <row r="101" s="267" customFormat="true" ht="12.75" hidden="false" customHeight="true" outlineLevel="0" collapsed="false"/>
    <row r="102" s="267" customFormat="true" ht="12.75" hidden="false" customHeight="true" outlineLevel="0" collapsed="false"/>
    <row r="103" s="267" customFormat="true" ht="12.75" hidden="false" customHeight="true" outlineLevel="0" collapsed="false"/>
    <row r="104" s="267" customFormat="true" ht="12.75" hidden="false" customHeight="true" outlineLevel="0" collapsed="false"/>
    <row r="105" s="267" customFormat="true" ht="12.75" hidden="false" customHeight="true" outlineLevel="0" collapsed="false"/>
    <row r="106" s="267" customFormat="true" ht="12.75" hidden="false" customHeight="true" outlineLevel="0" collapsed="false"/>
    <row r="107" s="267" customFormat="true" ht="12.75" hidden="false" customHeight="true" outlineLevel="0" collapsed="false"/>
    <row r="108" s="267" customFormat="true" ht="12.75" hidden="false" customHeight="true" outlineLevel="0" collapsed="false"/>
    <row r="109" s="267" customFormat="true" ht="12.75" hidden="false" customHeight="true" outlineLevel="0" collapsed="false"/>
    <row r="110" s="267" customFormat="true" ht="12.75" hidden="false" customHeight="true" outlineLevel="0" collapsed="false"/>
    <row r="111" s="267" customFormat="true" ht="12.75" hidden="false" customHeight="true" outlineLevel="0" collapsed="false"/>
    <row r="112" s="267" customFormat="true" ht="12.75" hidden="false" customHeight="true" outlineLevel="0" collapsed="false"/>
    <row r="113" s="267" customFormat="true" ht="12.75" hidden="false" customHeight="true" outlineLevel="0" collapsed="false"/>
    <row r="114" s="267" customFormat="true" ht="12.75" hidden="false" customHeight="true" outlineLevel="0" collapsed="false"/>
    <row r="115" s="267" customFormat="true" ht="12.75" hidden="false" customHeight="true" outlineLevel="0" collapsed="false"/>
    <row r="116" s="267" customFormat="true" ht="12.75" hidden="false" customHeight="true" outlineLevel="0" collapsed="false"/>
    <row r="117" s="267" customFormat="true" ht="12.75" hidden="false" customHeight="true" outlineLevel="0" collapsed="false"/>
    <row r="118" s="267" customFormat="true" ht="12.75" hidden="false" customHeight="true" outlineLevel="0" collapsed="false"/>
    <row r="119" s="267" customFormat="true" ht="12.75" hidden="false" customHeight="true" outlineLevel="0" collapsed="false"/>
    <row r="120" s="267" customFormat="true" ht="12.75" hidden="false" customHeight="true" outlineLevel="0" collapsed="false"/>
    <row r="121" s="267" customFormat="true" ht="12.75" hidden="false" customHeight="true" outlineLevel="0" collapsed="false"/>
    <row r="122" s="267" customFormat="true" ht="12.75" hidden="false" customHeight="true" outlineLevel="0" collapsed="false"/>
    <row r="123" s="267" customFormat="true" ht="12.75" hidden="false" customHeight="true" outlineLevel="0" collapsed="false"/>
    <row r="124" s="267" customFormat="true" ht="12.75" hidden="false" customHeight="true" outlineLevel="0" collapsed="false"/>
    <row r="125" s="267" customFormat="true" ht="12.75" hidden="false" customHeight="true" outlineLevel="0" collapsed="false"/>
    <row r="126" s="267" customFormat="true" ht="12.75" hidden="false" customHeight="true" outlineLevel="0" collapsed="false"/>
    <row r="127" s="267" customFormat="true" ht="12.75" hidden="false" customHeight="true" outlineLevel="0" collapsed="false"/>
    <row r="128" s="267" customFormat="true" ht="12.75" hidden="false" customHeight="true" outlineLevel="0" collapsed="false"/>
    <row r="129" s="267" customFormat="true" ht="12.75" hidden="false" customHeight="true" outlineLevel="0" collapsed="false"/>
    <row r="130" s="267" customFormat="true" ht="12.75" hidden="false" customHeight="true" outlineLevel="0" collapsed="false"/>
    <row r="131" s="267" customFormat="true" ht="12.75" hidden="false" customHeight="true" outlineLevel="0" collapsed="false"/>
    <row r="132" s="267" customFormat="true" ht="12.75" hidden="false" customHeight="true" outlineLevel="0" collapsed="false"/>
    <row r="133" s="267" customFormat="true" ht="12.75" hidden="false" customHeight="true" outlineLevel="0" collapsed="false"/>
    <row r="134" s="267" customFormat="true" ht="12.75" hidden="false" customHeight="true" outlineLevel="0" collapsed="false"/>
    <row r="135" s="267" customFormat="true" ht="12.75" hidden="false" customHeight="true" outlineLevel="0" collapsed="false"/>
    <row r="136" s="267" customFormat="true" ht="12.75" hidden="false" customHeight="true" outlineLevel="0" collapsed="false"/>
    <row r="137" s="267" customFormat="true" ht="12.75" hidden="false" customHeight="true" outlineLevel="0" collapsed="false"/>
    <row r="138" s="267" customFormat="true" ht="12.75" hidden="false" customHeight="true" outlineLevel="0" collapsed="false"/>
    <row r="139" s="267" customFormat="true" ht="12.75" hidden="false" customHeight="true" outlineLevel="0" collapsed="false"/>
    <row r="140" s="267" customFormat="true" ht="12.75" hidden="false" customHeight="true" outlineLevel="0" collapsed="false"/>
    <row r="141" s="267" customFormat="true" ht="12.75" hidden="false" customHeight="true" outlineLevel="0" collapsed="false"/>
    <row r="142" s="267" customFormat="true" ht="12.75" hidden="false" customHeight="true" outlineLevel="0" collapsed="false"/>
    <row r="143" s="267" customFormat="true" ht="12.75" hidden="false" customHeight="true" outlineLevel="0" collapsed="false"/>
    <row r="144" s="267" customFormat="true" ht="12.75" hidden="false" customHeight="true" outlineLevel="0" collapsed="false"/>
    <row r="145" s="267" customFormat="true" ht="12.75" hidden="false" customHeight="true" outlineLevel="0" collapsed="false"/>
    <row r="146" s="267" customFormat="true" ht="12.75" hidden="false" customHeight="true" outlineLevel="0" collapsed="false"/>
    <row r="147" s="267" customFormat="true" ht="12.75" hidden="false" customHeight="true" outlineLevel="0" collapsed="false"/>
    <row r="148" s="267" customFormat="true" ht="12.75" hidden="false" customHeight="true" outlineLevel="0" collapsed="false"/>
    <row r="149" s="267" customFormat="true" ht="12.75" hidden="false" customHeight="true" outlineLevel="0" collapsed="false"/>
    <row r="150" s="267" customFormat="true" ht="12.75" hidden="false" customHeight="true" outlineLevel="0" collapsed="false"/>
    <row r="151" s="267" customFormat="true" ht="12.75" hidden="false" customHeight="true" outlineLevel="0" collapsed="false"/>
    <row r="152" s="267" customFormat="true" ht="12.75" hidden="false" customHeight="true" outlineLevel="0" collapsed="false"/>
    <row r="153" s="267" customFormat="true" ht="12.75" hidden="false" customHeight="true" outlineLevel="0" collapsed="false"/>
    <row r="154" s="267" customFormat="true" ht="12.75" hidden="false" customHeight="true" outlineLevel="0" collapsed="false"/>
    <row r="155" s="267" customFormat="true" ht="12.75" hidden="false" customHeight="true" outlineLevel="0" collapsed="false"/>
    <row r="156" s="267" customFormat="true" ht="12.75" hidden="false" customHeight="true" outlineLevel="0" collapsed="false"/>
    <row r="157" s="267" customFormat="true" ht="12.75" hidden="false" customHeight="true" outlineLevel="0" collapsed="false"/>
    <row r="158" s="267" customFormat="true" ht="12.75" hidden="false" customHeight="true" outlineLevel="0" collapsed="false"/>
    <row r="159" s="267" customFormat="true" ht="12.75" hidden="false" customHeight="true" outlineLevel="0" collapsed="false"/>
    <row r="160" s="267" customFormat="true" ht="12.75" hidden="false" customHeight="true" outlineLevel="0" collapsed="false"/>
    <row r="161" s="267" customFormat="true" ht="12.75" hidden="false" customHeight="true" outlineLevel="0" collapsed="false"/>
    <row r="162" s="267" customFormat="true" ht="12.75" hidden="false" customHeight="true" outlineLevel="0" collapsed="false"/>
    <row r="163" s="267" customFormat="true" ht="12.75" hidden="false" customHeight="true" outlineLevel="0" collapsed="false"/>
    <row r="164" s="267" customFormat="true" ht="12.75" hidden="false" customHeight="true" outlineLevel="0" collapsed="false"/>
    <row r="165" s="267" customFormat="true" ht="12.75" hidden="false" customHeight="true" outlineLevel="0" collapsed="false"/>
    <row r="166" s="267" customFormat="true" ht="12.75" hidden="false" customHeight="true" outlineLevel="0" collapsed="false"/>
    <row r="167" s="267" customFormat="true" ht="12.75" hidden="false" customHeight="true" outlineLevel="0" collapsed="false"/>
    <row r="168" s="267" customFormat="true" ht="12.75" hidden="false" customHeight="true" outlineLevel="0" collapsed="false"/>
    <row r="169" s="267" customFormat="true" ht="12.75" hidden="false" customHeight="true" outlineLevel="0" collapsed="false"/>
    <row r="170" s="267" customFormat="true" ht="12.75" hidden="false" customHeight="true" outlineLevel="0" collapsed="false"/>
    <row r="171" s="267" customFormat="true" ht="12.75" hidden="false" customHeight="true" outlineLevel="0" collapsed="false"/>
    <row r="172" s="267" customFormat="true" ht="12.75" hidden="false" customHeight="true" outlineLevel="0" collapsed="false"/>
    <row r="173" s="267" customFormat="true" ht="12.75" hidden="false" customHeight="true" outlineLevel="0" collapsed="false"/>
    <row r="174" s="267" customFormat="true" ht="12.75" hidden="false" customHeight="true" outlineLevel="0" collapsed="false"/>
    <row r="175" s="267" customFormat="true" ht="12.75" hidden="false" customHeight="true" outlineLevel="0" collapsed="false"/>
    <row r="176" s="267" customFormat="true" ht="12.75" hidden="false" customHeight="true" outlineLevel="0" collapsed="false"/>
    <row r="177" s="267" customFormat="true" ht="12.75" hidden="false" customHeight="true" outlineLevel="0" collapsed="false"/>
    <row r="178" s="267" customFormat="true" ht="12.75" hidden="false" customHeight="true" outlineLevel="0" collapsed="false"/>
    <row r="179" s="267" customFormat="true" ht="12.75" hidden="false" customHeight="true" outlineLevel="0" collapsed="false"/>
    <row r="180" s="267" customFormat="true" ht="12.75" hidden="false" customHeight="true" outlineLevel="0" collapsed="false"/>
    <row r="181" s="267" customFormat="true" ht="12.75" hidden="false" customHeight="true" outlineLevel="0" collapsed="false"/>
    <row r="182" s="267" customFormat="true" ht="12.75" hidden="false" customHeight="true" outlineLevel="0" collapsed="false"/>
    <row r="183" s="267" customFormat="true" ht="12.75" hidden="false" customHeight="true" outlineLevel="0" collapsed="false"/>
    <row r="184" s="267" customFormat="true" ht="12.75" hidden="false" customHeight="true" outlineLevel="0" collapsed="false"/>
    <row r="185" s="267" customFormat="true" ht="12.75" hidden="false" customHeight="true" outlineLevel="0" collapsed="false"/>
    <row r="186" s="267" customFormat="true" ht="12.75" hidden="false" customHeight="true" outlineLevel="0" collapsed="false"/>
    <row r="187" s="267" customFormat="true" ht="12.75" hidden="false" customHeight="true" outlineLevel="0" collapsed="false"/>
    <row r="188" s="267" customFormat="true" ht="12.75" hidden="false" customHeight="true" outlineLevel="0" collapsed="false"/>
    <row r="189" s="267" customFormat="true" ht="12.75" hidden="false" customHeight="true" outlineLevel="0" collapsed="false"/>
    <row r="190" s="267" customFormat="true" ht="12.75" hidden="false" customHeight="true" outlineLevel="0" collapsed="false"/>
    <row r="191" s="267" customFormat="true" ht="12.75" hidden="false" customHeight="true" outlineLevel="0" collapsed="false"/>
    <row r="192" s="267" customFormat="true" ht="12.75" hidden="false" customHeight="true" outlineLevel="0" collapsed="false"/>
    <row r="193" s="267" customFormat="true" ht="12.75" hidden="false" customHeight="true" outlineLevel="0" collapsed="false"/>
    <row r="194" s="267" customFormat="true" ht="12.75" hidden="false" customHeight="true" outlineLevel="0" collapsed="false"/>
    <row r="195" s="267" customFormat="true" ht="12.75" hidden="false" customHeight="true" outlineLevel="0" collapsed="false"/>
    <row r="196" s="267" customFormat="true" ht="12.75" hidden="false" customHeight="true" outlineLevel="0" collapsed="false"/>
    <row r="197" s="267" customFormat="true" ht="12.75" hidden="false" customHeight="true" outlineLevel="0" collapsed="false"/>
    <row r="198" s="267" customFormat="true" ht="12.75" hidden="false" customHeight="true" outlineLevel="0" collapsed="false"/>
    <row r="199" s="267" customFormat="true" ht="12.75" hidden="false" customHeight="true" outlineLevel="0" collapsed="false"/>
    <row r="200" s="267" customFormat="true" ht="12.75" hidden="false" customHeight="true" outlineLevel="0" collapsed="false"/>
    <row r="201" s="267" customFormat="true" ht="12.75" hidden="false" customHeight="true" outlineLevel="0" collapsed="false"/>
    <row r="202" s="267" customFormat="true" ht="12.75" hidden="false" customHeight="true" outlineLevel="0" collapsed="false"/>
    <row r="203" s="267" customFormat="true" ht="12.75" hidden="false" customHeight="true" outlineLevel="0" collapsed="false"/>
    <row r="204" s="267" customFormat="true" ht="12.75" hidden="false" customHeight="true" outlineLevel="0" collapsed="false"/>
    <row r="205" s="267" customFormat="true" ht="12.75" hidden="false" customHeight="true" outlineLevel="0" collapsed="false"/>
    <row r="206" s="267" customFormat="true" ht="12.75" hidden="false" customHeight="true" outlineLevel="0" collapsed="false"/>
    <row r="207" s="267" customFormat="true" ht="12.75" hidden="false" customHeight="true" outlineLevel="0" collapsed="false"/>
    <row r="208" s="267" customFormat="true" ht="12.75" hidden="false" customHeight="true" outlineLevel="0" collapsed="false"/>
    <row r="209" s="267" customFormat="true" ht="12.75" hidden="false" customHeight="true" outlineLevel="0" collapsed="false"/>
    <row r="210" s="267" customFormat="true" ht="12.75" hidden="false" customHeight="true" outlineLevel="0" collapsed="false"/>
    <row r="211" s="267" customFormat="true" ht="12.75" hidden="false" customHeight="true" outlineLevel="0" collapsed="false"/>
    <row r="212" s="267" customFormat="true" ht="12.75" hidden="false" customHeight="true" outlineLevel="0" collapsed="false"/>
    <row r="213" s="267" customFormat="true" ht="12.75" hidden="false" customHeight="true" outlineLevel="0" collapsed="false"/>
    <row r="214" s="267" customFormat="true" ht="12.75" hidden="false" customHeight="true" outlineLevel="0" collapsed="false"/>
    <row r="215" s="267" customFormat="true" ht="12.75" hidden="false" customHeight="true" outlineLevel="0" collapsed="false"/>
    <row r="216" s="267" customFormat="true" ht="12.75" hidden="false" customHeight="true" outlineLevel="0" collapsed="false"/>
    <row r="217" s="267" customFormat="true" ht="12.75" hidden="false" customHeight="true" outlineLevel="0" collapsed="false"/>
    <row r="218" s="267" customFormat="true" ht="12.75" hidden="false" customHeight="true" outlineLevel="0" collapsed="false"/>
    <row r="219" s="267" customFormat="true" ht="12.75" hidden="false" customHeight="true" outlineLevel="0" collapsed="false"/>
    <row r="220" s="267" customFormat="true" ht="12.75" hidden="false" customHeight="true" outlineLevel="0" collapsed="false"/>
    <row r="221" s="267" customFormat="true" ht="12.75" hidden="false" customHeight="true" outlineLevel="0" collapsed="false"/>
    <row r="222" s="267" customFormat="true" ht="12.75" hidden="false" customHeight="true" outlineLevel="0" collapsed="false"/>
    <row r="223" s="267" customFormat="true" ht="12.75" hidden="false" customHeight="true" outlineLevel="0" collapsed="false"/>
    <row r="224" s="267" customFormat="true" ht="12.75" hidden="false" customHeight="true" outlineLevel="0" collapsed="false"/>
    <row r="225" s="267" customFormat="true" ht="12.75" hidden="false" customHeight="true" outlineLevel="0" collapsed="false"/>
    <row r="226" s="267" customFormat="true" ht="12.75" hidden="false" customHeight="true" outlineLevel="0" collapsed="false"/>
    <row r="227" s="267" customFormat="true" ht="12.75" hidden="false" customHeight="true" outlineLevel="0" collapsed="false"/>
    <row r="228" s="267" customFormat="true" ht="12.75" hidden="false" customHeight="true" outlineLevel="0" collapsed="false"/>
    <row r="229" s="267" customFormat="true" ht="12.75" hidden="false" customHeight="true" outlineLevel="0" collapsed="false"/>
    <row r="230" s="267" customFormat="true" ht="12.75" hidden="false" customHeight="true" outlineLevel="0" collapsed="false"/>
    <row r="231" s="267" customFormat="true" ht="12.75" hidden="false" customHeight="true" outlineLevel="0" collapsed="false"/>
    <row r="232" s="267" customFormat="true" ht="12.75" hidden="false" customHeight="true" outlineLevel="0" collapsed="false"/>
    <row r="233" s="267" customFormat="true" ht="12.75" hidden="false" customHeight="true" outlineLevel="0" collapsed="false"/>
    <row r="234" s="267" customFormat="true" ht="12.75" hidden="false" customHeight="true" outlineLevel="0" collapsed="false"/>
    <row r="235" s="267" customFormat="true" ht="12.75" hidden="false" customHeight="true" outlineLevel="0" collapsed="false"/>
    <row r="236" s="267" customFormat="true" ht="12.75" hidden="false" customHeight="true" outlineLevel="0" collapsed="false"/>
    <row r="237" s="267" customFormat="true" ht="12.75" hidden="false" customHeight="true" outlineLevel="0" collapsed="false"/>
    <row r="238" s="267" customFormat="true" ht="12.75" hidden="false" customHeight="true" outlineLevel="0" collapsed="false"/>
    <row r="239" s="267" customFormat="true" ht="12.75" hidden="false" customHeight="true" outlineLevel="0" collapsed="false"/>
    <row r="240" s="267" customFormat="true" ht="12.75" hidden="false" customHeight="true" outlineLevel="0" collapsed="false"/>
    <row r="241" s="267" customFormat="true" ht="12.75" hidden="false" customHeight="true" outlineLevel="0" collapsed="false"/>
    <row r="242" s="267" customFormat="true" ht="12.75" hidden="false" customHeight="true" outlineLevel="0" collapsed="false"/>
    <row r="243" s="267" customFormat="true" ht="12.75" hidden="false" customHeight="true" outlineLevel="0" collapsed="false"/>
    <row r="244" s="267" customFormat="true" ht="12.75" hidden="false" customHeight="true" outlineLevel="0" collapsed="false"/>
    <row r="245" s="267" customFormat="true" ht="12.75" hidden="false" customHeight="true" outlineLevel="0" collapsed="false"/>
    <row r="246" s="267" customFormat="true" ht="12.75" hidden="false" customHeight="true" outlineLevel="0" collapsed="false"/>
    <row r="247" s="267" customFormat="true" ht="12.75" hidden="false" customHeight="true" outlineLevel="0" collapsed="false"/>
    <row r="248" s="267" customFormat="true" ht="12.75" hidden="false" customHeight="true" outlineLevel="0" collapsed="false"/>
    <row r="249" s="267" customFormat="true" ht="12.75" hidden="false" customHeight="true" outlineLevel="0" collapsed="false"/>
    <row r="250" s="267" customFormat="true" ht="12.75" hidden="false" customHeight="true" outlineLevel="0" collapsed="false"/>
    <row r="251" s="267" customFormat="true" ht="12.75" hidden="false" customHeight="true" outlineLevel="0" collapsed="false"/>
    <row r="252" s="267" customFormat="true" ht="12.75" hidden="false" customHeight="true" outlineLevel="0" collapsed="false"/>
    <row r="253" s="267" customFormat="true" ht="12.75" hidden="false" customHeight="true" outlineLevel="0" collapsed="false"/>
    <row r="254" s="267" customFormat="true" ht="12.75" hidden="false" customHeight="true" outlineLevel="0" collapsed="false"/>
    <row r="255" s="267" customFormat="true" ht="12.75" hidden="false" customHeight="true" outlineLevel="0" collapsed="false"/>
    <row r="256" s="267" customFormat="true" ht="12.75" hidden="false" customHeight="true" outlineLevel="0" collapsed="false"/>
    <row r="257" s="267" customFormat="true" ht="12.75" hidden="false" customHeight="true" outlineLevel="0" collapsed="false"/>
    <row r="258" s="267" customFormat="true" ht="12.75" hidden="false" customHeight="true" outlineLevel="0" collapsed="false"/>
    <row r="259" s="267" customFormat="true" ht="12.75" hidden="false" customHeight="true" outlineLevel="0" collapsed="false"/>
    <row r="260" s="267" customFormat="true" ht="12.75" hidden="false" customHeight="true" outlineLevel="0" collapsed="false"/>
    <row r="261" s="267" customFormat="true" ht="12.75" hidden="false" customHeight="true" outlineLevel="0" collapsed="false"/>
    <row r="262" s="267" customFormat="true" ht="12.75" hidden="false" customHeight="true" outlineLevel="0" collapsed="false"/>
    <row r="263" s="267" customFormat="true" ht="12.75" hidden="false" customHeight="true" outlineLevel="0" collapsed="false"/>
    <row r="264" s="267" customFormat="true" ht="12.75" hidden="false" customHeight="true" outlineLevel="0" collapsed="false"/>
    <row r="265" s="267" customFormat="true" ht="12.75" hidden="false" customHeight="true" outlineLevel="0" collapsed="false"/>
    <row r="266" s="267" customFormat="true" ht="12.75" hidden="false" customHeight="true" outlineLevel="0" collapsed="false"/>
    <row r="267" s="267" customFormat="true" ht="12.75" hidden="false" customHeight="true" outlineLevel="0" collapsed="false"/>
    <row r="268" s="267" customFormat="true" ht="12.75" hidden="false" customHeight="true" outlineLevel="0" collapsed="false"/>
    <row r="269" s="267" customFormat="true" ht="12.75" hidden="false" customHeight="true" outlineLevel="0" collapsed="false"/>
    <row r="270" s="267" customFormat="true" ht="12.75" hidden="false" customHeight="true" outlineLevel="0" collapsed="false"/>
    <row r="271" s="267" customFormat="true" ht="12.75" hidden="false" customHeight="true" outlineLevel="0" collapsed="false"/>
    <row r="272" s="267" customFormat="true" ht="12.75" hidden="false" customHeight="true" outlineLevel="0" collapsed="false"/>
    <row r="273" s="267" customFormat="true" ht="12.75" hidden="false" customHeight="true" outlineLevel="0" collapsed="false"/>
    <row r="274" s="267" customFormat="true" ht="12.75" hidden="false" customHeight="true" outlineLevel="0" collapsed="false"/>
    <row r="275" s="267" customFormat="true" ht="12.75" hidden="false" customHeight="true" outlineLevel="0" collapsed="false"/>
    <row r="276" s="267" customFormat="true" ht="12.75" hidden="false" customHeight="true" outlineLevel="0" collapsed="false"/>
    <row r="277" s="267" customFormat="true" ht="12.75" hidden="false" customHeight="true" outlineLevel="0" collapsed="false"/>
    <row r="278" s="267" customFormat="true" ht="12.75" hidden="false" customHeight="true" outlineLevel="0" collapsed="false"/>
    <row r="279" s="267" customFormat="true" ht="12.75" hidden="false" customHeight="true" outlineLevel="0" collapsed="false"/>
    <row r="280" s="267" customFormat="true" ht="12.75" hidden="false" customHeight="true" outlineLevel="0" collapsed="false"/>
    <row r="281" s="267" customFormat="true" ht="12.75" hidden="false" customHeight="true" outlineLevel="0" collapsed="false"/>
    <row r="282" s="267" customFormat="true" ht="12.75" hidden="false" customHeight="true" outlineLevel="0" collapsed="false"/>
    <row r="283" s="267" customFormat="true" ht="12.75" hidden="false" customHeight="true" outlineLevel="0" collapsed="false"/>
    <row r="284" s="267" customFormat="true" ht="12.75" hidden="false" customHeight="true" outlineLevel="0" collapsed="false"/>
    <row r="285" s="267" customFormat="true" ht="12.75" hidden="false" customHeight="true" outlineLevel="0" collapsed="false"/>
    <row r="286" s="267" customFormat="true" ht="12.75" hidden="false" customHeight="true" outlineLevel="0" collapsed="false"/>
    <row r="287" s="267" customFormat="true" ht="12.75" hidden="false" customHeight="true" outlineLevel="0" collapsed="false"/>
    <row r="288" s="267" customFormat="true" ht="12.75" hidden="false" customHeight="true" outlineLevel="0" collapsed="false"/>
    <row r="289" s="267" customFormat="true" ht="12.75" hidden="false" customHeight="true" outlineLevel="0" collapsed="false"/>
    <row r="290" s="267" customFormat="true" ht="12.75" hidden="false" customHeight="true" outlineLevel="0" collapsed="false"/>
    <row r="291" s="267" customFormat="true" ht="12.75" hidden="false" customHeight="true" outlineLevel="0" collapsed="false"/>
    <row r="292" s="267" customFormat="true" ht="12.75" hidden="false" customHeight="true" outlineLevel="0" collapsed="false"/>
    <row r="293" s="267" customFormat="true" ht="12.75" hidden="false" customHeight="true" outlineLevel="0" collapsed="false"/>
    <row r="294" s="267" customFormat="true" ht="12.75" hidden="false" customHeight="true" outlineLevel="0" collapsed="false"/>
    <row r="295" s="267" customFormat="true" ht="12.75" hidden="false" customHeight="true" outlineLevel="0" collapsed="false"/>
    <row r="296" s="267" customFormat="true" ht="12.75" hidden="false" customHeight="true" outlineLevel="0" collapsed="false"/>
    <row r="297" s="267" customFormat="true" ht="12.75" hidden="false" customHeight="true" outlineLevel="0" collapsed="false"/>
    <row r="298" s="267" customFormat="true" ht="12.75" hidden="false" customHeight="true" outlineLevel="0" collapsed="false"/>
    <row r="299" s="267" customFormat="true" ht="12.75" hidden="false" customHeight="true" outlineLevel="0" collapsed="false"/>
    <row r="300" s="267" customFormat="true" ht="12.75" hidden="false" customHeight="true" outlineLevel="0" collapsed="false"/>
    <row r="301" s="267" customFormat="true" ht="12.75" hidden="false" customHeight="true" outlineLevel="0" collapsed="false"/>
    <row r="302" s="267" customFormat="true" ht="12.75" hidden="false" customHeight="true" outlineLevel="0" collapsed="false"/>
    <row r="303" s="267" customFormat="true" ht="12.75" hidden="false" customHeight="true" outlineLevel="0" collapsed="false"/>
    <row r="304" s="267" customFormat="true" ht="12.75" hidden="false" customHeight="true" outlineLevel="0" collapsed="false"/>
    <row r="305" s="267" customFormat="true" ht="12.75" hidden="false" customHeight="true" outlineLevel="0" collapsed="false"/>
    <row r="306" s="267" customFormat="true" ht="12.75" hidden="false" customHeight="true" outlineLevel="0" collapsed="false"/>
    <row r="307" s="267" customFormat="true" ht="12.75" hidden="false" customHeight="true" outlineLevel="0" collapsed="false"/>
    <row r="308" s="267" customFormat="true" ht="12.75" hidden="false" customHeight="true" outlineLevel="0" collapsed="false"/>
    <row r="309" s="267" customFormat="true" ht="12.75" hidden="false" customHeight="true" outlineLevel="0" collapsed="false"/>
    <row r="310" s="267" customFormat="true" ht="12.75" hidden="false" customHeight="true" outlineLevel="0" collapsed="false"/>
    <row r="311" s="267" customFormat="true" ht="12.75" hidden="false" customHeight="true" outlineLevel="0" collapsed="false"/>
    <row r="312" s="267" customFormat="true" ht="12.75" hidden="false" customHeight="true" outlineLevel="0" collapsed="false"/>
    <row r="313" s="267" customFormat="true" ht="12.75" hidden="false" customHeight="true" outlineLevel="0" collapsed="false"/>
    <row r="314" s="267" customFormat="true" ht="12.75" hidden="false" customHeight="true" outlineLevel="0" collapsed="false"/>
    <row r="315" s="267" customFormat="true" ht="12.75" hidden="false" customHeight="true" outlineLevel="0" collapsed="false"/>
    <row r="316" s="267" customFormat="true" ht="12.75" hidden="false" customHeight="true" outlineLevel="0" collapsed="false"/>
    <row r="317" s="267" customFormat="true" ht="12.75" hidden="false" customHeight="true" outlineLevel="0" collapsed="false"/>
    <row r="318" s="267" customFormat="true" ht="12.75" hidden="false" customHeight="true" outlineLevel="0" collapsed="false"/>
    <row r="319" s="267" customFormat="true" ht="12.75" hidden="false" customHeight="true" outlineLevel="0" collapsed="false"/>
    <row r="320" s="267" customFormat="true" ht="12.75" hidden="false" customHeight="true" outlineLevel="0" collapsed="false"/>
    <row r="321" s="267" customFormat="true" ht="12.75" hidden="false" customHeight="true" outlineLevel="0" collapsed="false"/>
    <row r="322" s="267" customFormat="true" ht="12.75" hidden="false" customHeight="true" outlineLevel="0" collapsed="false"/>
    <row r="323" s="267" customFormat="true" ht="12.75" hidden="false" customHeight="true" outlineLevel="0" collapsed="false"/>
    <row r="324" s="267" customFormat="true" ht="12.75" hidden="false" customHeight="true" outlineLevel="0" collapsed="false"/>
    <row r="325" s="267" customFormat="true" ht="12.75" hidden="false" customHeight="true" outlineLevel="0" collapsed="false"/>
    <row r="326" s="267" customFormat="true" ht="12.75" hidden="false" customHeight="true" outlineLevel="0" collapsed="false"/>
    <row r="327" s="267" customFormat="true" ht="12.75" hidden="false" customHeight="true" outlineLevel="0" collapsed="false"/>
    <row r="328" s="267" customFormat="true" ht="12.75" hidden="false" customHeight="true" outlineLevel="0" collapsed="false"/>
    <row r="329" s="267" customFormat="true" ht="12.75" hidden="false" customHeight="true" outlineLevel="0" collapsed="false"/>
    <row r="330" s="267" customFormat="true" ht="12.75" hidden="false" customHeight="true" outlineLevel="0" collapsed="false"/>
    <row r="331" s="267" customFormat="true" ht="12.75" hidden="false" customHeight="true" outlineLevel="0" collapsed="false"/>
    <row r="332" s="267" customFormat="true" ht="12.75" hidden="false" customHeight="true" outlineLevel="0" collapsed="false"/>
    <row r="333" s="267" customFormat="true" ht="12.75" hidden="false" customHeight="true" outlineLevel="0" collapsed="false"/>
    <row r="334" s="267" customFormat="true" ht="12.75" hidden="false" customHeight="true" outlineLevel="0" collapsed="false"/>
    <row r="335" s="267" customFormat="true" ht="12.75" hidden="false" customHeight="true" outlineLevel="0" collapsed="false"/>
    <row r="336" s="267" customFormat="true" ht="12.75" hidden="false" customHeight="true" outlineLevel="0" collapsed="false"/>
    <row r="337" s="267" customFormat="true" ht="12.75" hidden="false" customHeight="true" outlineLevel="0" collapsed="false"/>
    <row r="338" s="267" customFormat="true" ht="12.75" hidden="false" customHeight="true" outlineLevel="0" collapsed="false"/>
    <row r="339" s="267" customFormat="true" ht="12.75" hidden="false" customHeight="true" outlineLevel="0" collapsed="false"/>
    <row r="340" s="267" customFormat="true" ht="12.75" hidden="false" customHeight="true" outlineLevel="0" collapsed="false"/>
    <row r="341" s="267" customFormat="true" ht="12.75" hidden="false" customHeight="true" outlineLevel="0" collapsed="false"/>
    <row r="342" s="267" customFormat="true" ht="12.75" hidden="false" customHeight="true" outlineLevel="0" collapsed="false"/>
    <row r="343" s="267" customFormat="true" ht="12.75" hidden="false" customHeight="true" outlineLevel="0" collapsed="false"/>
    <row r="344" s="267" customFormat="true" ht="12.75" hidden="false" customHeight="true" outlineLevel="0" collapsed="false"/>
    <row r="345" s="267" customFormat="true" ht="12.75" hidden="false" customHeight="true" outlineLevel="0" collapsed="false"/>
    <row r="346" s="267" customFormat="true" ht="12.75" hidden="false" customHeight="true" outlineLevel="0" collapsed="false"/>
    <row r="347" s="267" customFormat="true" ht="12.75" hidden="false" customHeight="true" outlineLevel="0" collapsed="false"/>
    <row r="348" s="267" customFormat="true" ht="12.75" hidden="false" customHeight="true" outlineLevel="0" collapsed="false"/>
    <row r="349" s="267" customFormat="true" ht="12.75" hidden="false" customHeight="true" outlineLevel="0" collapsed="false"/>
    <row r="350" s="267" customFormat="true" ht="12.75" hidden="false" customHeight="true" outlineLevel="0" collapsed="false"/>
    <row r="351" s="267" customFormat="true" ht="12.75" hidden="false" customHeight="true" outlineLevel="0" collapsed="false"/>
    <row r="352" s="267" customFormat="true" ht="12.75" hidden="false" customHeight="true" outlineLevel="0" collapsed="false"/>
    <row r="353" s="267" customFormat="true" ht="12.75" hidden="false" customHeight="true" outlineLevel="0" collapsed="false"/>
    <row r="354" s="267" customFormat="true" ht="12.75" hidden="false" customHeight="true" outlineLevel="0" collapsed="false"/>
    <row r="355" s="267" customFormat="true" ht="12.75" hidden="false" customHeight="true" outlineLevel="0" collapsed="false"/>
    <row r="356" s="267" customFormat="true" ht="12.75" hidden="false" customHeight="true" outlineLevel="0" collapsed="false"/>
    <row r="357" s="267" customFormat="true" ht="12.75" hidden="false" customHeight="true" outlineLevel="0" collapsed="false"/>
    <row r="358" s="267" customFormat="true" ht="12.75" hidden="false" customHeight="true" outlineLevel="0" collapsed="false"/>
    <row r="359" s="267" customFormat="true" ht="12.75" hidden="false" customHeight="true" outlineLevel="0" collapsed="false"/>
    <row r="360" s="267" customFormat="true" ht="12.75" hidden="false" customHeight="true" outlineLevel="0" collapsed="false"/>
    <row r="361" s="267" customFormat="true" ht="12.75" hidden="false" customHeight="true" outlineLevel="0" collapsed="false"/>
    <row r="362" s="267" customFormat="true" ht="12.75" hidden="false" customHeight="true" outlineLevel="0" collapsed="false"/>
    <row r="363" s="267" customFormat="true" ht="12.75" hidden="false" customHeight="true" outlineLevel="0" collapsed="false"/>
    <row r="364" s="267" customFormat="true" ht="12.75" hidden="false" customHeight="true" outlineLevel="0" collapsed="false"/>
    <row r="365" s="267" customFormat="true" ht="12.75" hidden="false" customHeight="true" outlineLevel="0" collapsed="false"/>
    <row r="366" s="267" customFormat="true" ht="12.75" hidden="false" customHeight="true" outlineLevel="0" collapsed="false"/>
    <row r="367" s="267" customFormat="true" ht="12.75" hidden="false" customHeight="true" outlineLevel="0" collapsed="false"/>
    <row r="368" s="267" customFormat="true" ht="12.75" hidden="false" customHeight="true" outlineLevel="0" collapsed="false"/>
    <row r="369" s="267" customFormat="true" ht="12.75" hidden="false" customHeight="true" outlineLevel="0" collapsed="false"/>
    <row r="370" s="267" customFormat="true" ht="12.75" hidden="false" customHeight="true" outlineLevel="0" collapsed="false"/>
    <row r="371" s="267" customFormat="true" ht="12.75" hidden="false" customHeight="true" outlineLevel="0" collapsed="false"/>
    <row r="372" s="267" customFormat="true" ht="12.75" hidden="false" customHeight="true" outlineLevel="0" collapsed="false"/>
    <row r="373" s="267" customFormat="true" ht="12.75" hidden="false" customHeight="true" outlineLevel="0" collapsed="false"/>
    <row r="374" s="267" customFormat="true" ht="12.75" hidden="false" customHeight="true" outlineLevel="0" collapsed="false"/>
    <row r="375" s="267" customFormat="true" ht="12.75" hidden="false" customHeight="true" outlineLevel="0" collapsed="false"/>
    <row r="376" s="267" customFormat="true" ht="12.75" hidden="false" customHeight="true" outlineLevel="0" collapsed="false"/>
    <row r="377" s="267" customFormat="true" ht="12.75" hidden="false" customHeight="true" outlineLevel="0" collapsed="false"/>
    <row r="378" s="267" customFormat="true" ht="12.75" hidden="false" customHeight="true" outlineLevel="0" collapsed="false"/>
    <row r="379" s="267" customFormat="true" ht="12.75" hidden="false" customHeight="true" outlineLevel="0" collapsed="false"/>
    <row r="380" s="267" customFormat="true" ht="12.75" hidden="false" customHeight="true" outlineLevel="0" collapsed="false"/>
    <row r="381" s="267" customFormat="true" ht="12.75" hidden="false" customHeight="true" outlineLevel="0" collapsed="false"/>
    <row r="382" s="267" customFormat="true" ht="12.75" hidden="false" customHeight="true" outlineLevel="0" collapsed="false"/>
    <row r="383" s="267" customFormat="true" ht="12.75" hidden="false" customHeight="true" outlineLevel="0" collapsed="false"/>
    <row r="384" s="267" customFormat="true" ht="12.75" hidden="false" customHeight="true" outlineLevel="0" collapsed="false"/>
    <row r="385" s="267" customFormat="true" ht="12.75" hidden="false" customHeight="true" outlineLevel="0" collapsed="false"/>
    <row r="386" s="267" customFormat="true" ht="12.75" hidden="false" customHeight="true" outlineLevel="0" collapsed="false"/>
    <row r="387" s="267" customFormat="true" ht="12.75" hidden="false" customHeight="true" outlineLevel="0" collapsed="false"/>
    <row r="388" s="267" customFormat="true" ht="12.75" hidden="false" customHeight="true" outlineLevel="0" collapsed="false"/>
    <row r="389" s="267" customFormat="true" ht="12.75" hidden="false" customHeight="true" outlineLevel="0" collapsed="false"/>
    <row r="390" s="267" customFormat="true" ht="12.75" hidden="false" customHeight="true" outlineLevel="0" collapsed="false"/>
    <row r="391" s="267" customFormat="true" ht="12.75" hidden="false" customHeight="true" outlineLevel="0" collapsed="false"/>
    <row r="392" s="267" customFormat="true" ht="12.75" hidden="false" customHeight="true" outlineLevel="0" collapsed="false"/>
    <row r="393" s="267" customFormat="true" ht="12.75" hidden="false" customHeight="true" outlineLevel="0" collapsed="false"/>
    <row r="394" s="267" customFormat="true" ht="12.75" hidden="false" customHeight="true" outlineLevel="0" collapsed="false"/>
    <row r="395" s="267" customFormat="true" ht="12.75" hidden="false" customHeight="true" outlineLevel="0" collapsed="false"/>
    <row r="396" s="267" customFormat="true" ht="12.75" hidden="false" customHeight="true" outlineLevel="0" collapsed="false"/>
    <row r="397" s="267" customFormat="true" ht="12.75" hidden="false" customHeight="true" outlineLevel="0" collapsed="false"/>
    <row r="398" s="267" customFormat="true" ht="12.75" hidden="false" customHeight="true" outlineLevel="0" collapsed="false"/>
    <row r="399" s="267" customFormat="true" ht="12.75" hidden="false" customHeight="true" outlineLevel="0" collapsed="false"/>
    <row r="400" s="267" customFormat="true" ht="12.75" hidden="false" customHeight="true" outlineLevel="0" collapsed="false"/>
    <row r="401" s="267" customFormat="true" ht="12.75" hidden="false" customHeight="true" outlineLevel="0" collapsed="false"/>
    <row r="402" s="267" customFormat="true" ht="12.75" hidden="false" customHeight="true" outlineLevel="0" collapsed="false"/>
    <row r="403" s="267" customFormat="true" ht="12.75" hidden="false" customHeight="true" outlineLevel="0" collapsed="false"/>
    <row r="404" s="267" customFormat="true" ht="12.75" hidden="false" customHeight="true" outlineLevel="0" collapsed="false"/>
    <row r="405" s="267" customFormat="true" ht="12.75" hidden="false" customHeight="true" outlineLevel="0" collapsed="false"/>
    <row r="406" s="267" customFormat="true" ht="12.75" hidden="false" customHeight="true" outlineLevel="0" collapsed="false"/>
    <row r="407" s="267" customFormat="true" ht="12.75" hidden="false" customHeight="true" outlineLevel="0" collapsed="false"/>
    <row r="408" s="267" customFormat="true" ht="12.75" hidden="false" customHeight="true" outlineLevel="0" collapsed="false"/>
    <row r="409" s="267" customFormat="true" ht="12.75" hidden="false" customHeight="true" outlineLevel="0" collapsed="false"/>
    <row r="410" s="267" customFormat="true" ht="12.75" hidden="false" customHeight="true" outlineLevel="0" collapsed="false"/>
    <row r="411" s="267" customFormat="true" ht="12.75" hidden="false" customHeight="true" outlineLevel="0" collapsed="false"/>
    <row r="412" s="267" customFormat="true" ht="12.75" hidden="false" customHeight="true" outlineLevel="0" collapsed="false"/>
    <row r="413" s="267" customFormat="true" ht="12.75" hidden="false" customHeight="true" outlineLevel="0" collapsed="false"/>
    <row r="414" s="267" customFormat="true" ht="12.75" hidden="false" customHeight="true" outlineLevel="0" collapsed="false"/>
    <row r="415" s="267" customFormat="true" ht="12.75" hidden="false" customHeight="true" outlineLevel="0" collapsed="false"/>
    <row r="416" s="267" customFormat="true" ht="12.75" hidden="false" customHeight="true" outlineLevel="0" collapsed="false"/>
    <row r="417" s="267" customFormat="true" ht="12.75" hidden="false" customHeight="true" outlineLevel="0" collapsed="false"/>
    <row r="418" s="267" customFormat="true" ht="12.75" hidden="false" customHeight="true" outlineLevel="0" collapsed="false"/>
    <row r="419" s="267" customFormat="true" ht="12.75" hidden="false" customHeight="true" outlineLevel="0" collapsed="false"/>
    <row r="420" s="267" customFormat="true" ht="12.75" hidden="false" customHeight="true" outlineLevel="0" collapsed="false"/>
    <row r="421" s="267" customFormat="true" ht="12.75" hidden="false" customHeight="true" outlineLevel="0" collapsed="false"/>
    <row r="422" s="267" customFormat="true" ht="12.75" hidden="false" customHeight="true" outlineLevel="0" collapsed="false"/>
    <row r="423" s="267" customFormat="true" ht="12.75" hidden="false" customHeight="true" outlineLevel="0" collapsed="false"/>
    <row r="424" s="267" customFormat="true" ht="12.75" hidden="false" customHeight="true" outlineLevel="0" collapsed="false"/>
    <row r="425" s="267" customFormat="true" ht="12.75" hidden="false" customHeight="true" outlineLevel="0" collapsed="false"/>
    <row r="426" s="267" customFormat="true" ht="12.75" hidden="false" customHeight="true" outlineLevel="0" collapsed="false"/>
    <row r="427" s="267" customFormat="true" ht="12.75" hidden="false" customHeight="true" outlineLevel="0" collapsed="false"/>
    <row r="428" s="267" customFormat="true" ht="12.75" hidden="false" customHeight="true" outlineLevel="0" collapsed="false"/>
    <row r="429" s="267" customFormat="true" ht="12.75" hidden="false" customHeight="true" outlineLevel="0" collapsed="false"/>
    <row r="430" s="267" customFormat="true" ht="12.75" hidden="false" customHeight="true" outlineLevel="0" collapsed="false"/>
    <row r="431" s="267" customFormat="true" ht="12.75" hidden="false" customHeight="true" outlineLevel="0" collapsed="false"/>
    <row r="432" s="267" customFormat="true" ht="12.75" hidden="false" customHeight="true" outlineLevel="0" collapsed="false"/>
    <row r="433" s="267" customFormat="true" ht="12.75" hidden="false" customHeight="true" outlineLevel="0" collapsed="false"/>
    <row r="434" s="267" customFormat="true" ht="12.75" hidden="false" customHeight="true" outlineLevel="0" collapsed="false"/>
    <row r="435" s="267" customFormat="true" ht="12.75" hidden="false" customHeight="true" outlineLevel="0" collapsed="false"/>
    <row r="436" s="267" customFormat="true" ht="12.75" hidden="false" customHeight="true" outlineLevel="0" collapsed="false"/>
    <row r="437" s="267" customFormat="true" ht="12.75" hidden="false" customHeight="true" outlineLevel="0" collapsed="false"/>
    <row r="438" s="267" customFormat="true" ht="12.75" hidden="false" customHeight="true" outlineLevel="0" collapsed="false"/>
    <row r="439" s="267" customFormat="true" ht="12.75" hidden="false" customHeight="true" outlineLevel="0" collapsed="false"/>
    <row r="440" s="267" customFormat="true" ht="12.75" hidden="false" customHeight="true" outlineLevel="0" collapsed="false"/>
    <row r="441" s="267" customFormat="true" ht="12.75" hidden="false" customHeight="true" outlineLevel="0" collapsed="false"/>
    <row r="442" s="267" customFormat="true" ht="12.75" hidden="false" customHeight="true" outlineLevel="0" collapsed="false"/>
    <row r="443" s="267" customFormat="true" ht="12.75" hidden="false" customHeight="true" outlineLevel="0" collapsed="false"/>
    <row r="444" s="267" customFormat="true" ht="12.75" hidden="false" customHeight="true" outlineLevel="0" collapsed="false"/>
    <row r="445" s="267" customFormat="true" ht="12.75" hidden="false" customHeight="true" outlineLevel="0" collapsed="false"/>
    <row r="446" s="267" customFormat="true" ht="12.75" hidden="false" customHeight="true" outlineLevel="0" collapsed="false"/>
    <row r="447" s="267" customFormat="true" ht="12.75" hidden="false" customHeight="true" outlineLevel="0" collapsed="false"/>
    <row r="448" s="267" customFormat="true" ht="12.75" hidden="false" customHeight="true" outlineLevel="0" collapsed="false"/>
    <row r="449" s="267" customFormat="true" ht="12.75" hidden="false" customHeight="true" outlineLevel="0" collapsed="false"/>
    <row r="450" s="267" customFormat="true" ht="12.75" hidden="false" customHeight="true" outlineLevel="0" collapsed="false"/>
    <row r="451" s="267" customFormat="true" ht="12.75" hidden="false" customHeight="true" outlineLevel="0" collapsed="false"/>
    <row r="452" s="267" customFormat="true" ht="12.75" hidden="false" customHeight="true" outlineLevel="0" collapsed="false"/>
    <row r="453" s="267" customFormat="true" ht="12.75" hidden="false" customHeight="true" outlineLevel="0" collapsed="false"/>
    <row r="454" s="267" customFormat="true" ht="12.75" hidden="false" customHeight="true" outlineLevel="0" collapsed="false"/>
    <row r="455" s="267" customFormat="true" ht="12.75" hidden="false" customHeight="true" outlineLevel="0" collapsed="false"/>
    <row r="456" s="267" customFormat="true" ht="12.75" hidden="false" customHeight="true" outlineLevel="0" collapsed="false"/>
    <row r="457" s="267" customFormat="true" ht="12.75" hidden="false" customHeight="true" outlineLevel="0" collapsed="false"/>
    <row r="458" s="267" customFormat="true" ht="12.75" hidden="false" customHeight="true" outlineLevel="0" collapsed="false"/>
    <row r="459" s="267" customFormat="true" ht="12.75" hidden="false" customHeight="true" outlineLevel="0" collapsed="false"/>
    <row r="460" s="267" customFormat="true" ht="12.75" hidden="false" customHeight="true" outlineLevel="0" collapsed="false"/>
    <row r="461" s="267" customFormat="true" ht="12.75" hidden="false" customHeight="true" outlineLevel="0" collapsed="false"/>
    <row r="462" s="267" customFormat="true" ht="12.75" hidden="false" customHeight="true" outlineLevel="0" collapsed="false"/>
    <row r="463" s="267" customFormat="true" ht="12.75" hidden="false" customHeight="true" outlineLevel="0" collapsed="false"/>
    <row r="464" s="267" customFormat="true" ht="12.75" hidden="false" customHeight="true" outlineLevel="0" collapsed="false"/>
    <row r="465" s="267" customFormat="true" ht="12.75" hidden="false" customHeight="true" outlineLevel="0" collapsed="false"/>
    <row r="466" s="267" customFormat="true" ht="12.75" hidden="false" customHeight="true" outlineLevel="0" collapsed="false"/>
    <row r="467" s="267" customFormat="true" ht="12.75" hidden="false" customHeight="true" outlineLevel="0" collapsed="false"/>
    <row r="468" s="267" customFormat="true" ht="12.75" hidden="false" customHeight="true" outlineLevel="0" collapsed="false"/>
    <row r="469" s="267" customFormat="true" ht="12.75" hidden="false" customHeight="true" outlineLevel="0" collapsed="false"/>
    <row r="470" s="267" customFormat="true" ht="12.75" hidden="false" customHeight="true" outlineLevel="0" collapsed="false"/>
    <row r="471" s="267" customFormat="true" ht="12.75" hidden="false" customHeight="true" outlineLevel="0" collapsed="false"/>
    <row r="472" s="267" customFormat="true" ht="12.75" hidden="false" customHeight="true" outlineLevel="0" collapsed="false"/>
    <row r="473" s="267" customFormat="true" ht="12.75" hidden="false" customHeight="true" outlineLevel="0" collapsed="false"/>
    <row r="474" s="267" customFormat="true" ht="12.75" hidden="false" customHeight="true" outlineLevel="0" collapsed="false"/>
    <row r="475" s="267" customFormat="true" ht="12.75" hidden="false" customHeight="true" outlineLevel="0" collapsed="false"/>
    <row r="476" s="267" customFormat="true" ht="12.75" hidden="false" customHeight="true" outlineLevel="0" collapsed="false"/>
    <row r="477" s="267" customFormat="true" ht="12.75" hidden="false" customHeight="true" outlineLevel="0" collapsed="false"/>
    <row r="478" s="267" customFormat="true" ht="12.75" hidden="false" customHeight="true" outlineLevel="0" collapsed="false"/>
    <row r="479" s="267" customFormat="true" ht="12.75" hidden="false" customHeight="true" outlineLevel="0" collapsed="false"/>
    <row r="480" s="267" customFormat="true" ht="12.75" hidden="false" customHeight="true" outlineLevel="0" collapsed="false"/>
    <row r="481" s="267" customFormat="true" ht="12.75" hidden="false" customHeight="true" outlineLevel="0" collapsed="false"/>
    <row r="482" s="267" customFormat="true" ht="12.75" hidden="false" customHeight="true" outlineLevel="0" collapsed="false"/>
    <row r="483" s="267" customFormat="true" ht="12.75" hidden="false" customHeight="true" outlineLevel="0" collapsed="false"/>
    <row r="484" s="267" customFormat="true" ht="12.75" hidden="false" customHeight="true" outlineLevel="0" collapsed="false"/>
    <row r="485" s="267" customFormat="true" ht="12.75" hidden="false" customHeight="true" outlineLevel="0" collapsed="false"/>
    <row r="486" s="267" customFormat="true" ht="12.75" hidden="false" customHeight="true" outlineLevel="0" collapsed="false"/>
    <row r="487" s="267" customFormat="true" ht="12.75" hidden="false" customHeight="true" outlineLevel="0" collapsed="false"/>
    <row r="488" s="267" customFormat="true" ht="12.75" hidden="false" customHeight="true" outlineLevel="0" collapsed="false"/>
    <row r="489" s="267" customFormat="true" ht="12.75" hidden="false" customHeight="true" outlineLevel="0" collapsed="false"/>
    <row r="490" s="267" customFormat="true" ht="12.75" hidden="false" customHeight="true" outlineLevel="0" collapsed="false"/>
    <row r="491" s="267" customFormat="true" ht="12.75" hidden="false" customHeight="true" outlineLevel="0" collapsed="false"/>
    <row r="492" s="267" customFormat="true" ht="12.75" hidden="false" customHeight="true" outlineLevel="0" collapsed="false"/>
    <row r="493" s="267" customFormat="true" ht="12.75" hidden="false" customHeight="true" outlineLevel="0" collapsed="false"/>
    <row r="494" s="267" customFormat="true" ht="12.75" hidden="false" customHeight="true" outlineLevel="0" collapsed="false"/>
    <row r="495" s="267" customFormat="true" ht="12.75" hidden="false" customHeight="true" outlineLevel="0" collapsed="false"/>
    <row r="496" s="267" customFormat="true" ht="12.75" hidden="false" customHeight="true" outlineLevel="0" collapsed="false"/>
    <row r="497" s="267" customFormat="true" ht="12.75" hidden="false" customHeight="true" outlineLevel="0" collapsed="false"/>
    <row r="498" s="267" customFormat="true" ht="12.75" hidden="false" customHeight="true" outlineLevel="0" collapsed="false"/>
    <row r="499" s="267" customFormat="true" ht="12.75" hidden="false" customHeight="true" outlineLevel="0" collapsed="false"/>
    <row r="500" s="267" customFormat="true" ht="12.75" hidden="false" customHeight="true" outlineLevel="0" collapsed="false"/>
    <row r="501" s="267" customFormat="true" ht="12.75" hidden="false" customHeight="true" outlineLevel="0" collapsed="false"/>
    <row r="502" s="267" customFormat="true" ht="12.75" hidden="false" customHeight="true" outlineLevel="0" collapsed="false"/>
    <row r="503" s="267" customFormat="true" ht="12.75" hidden="false" customHeight="true" outlineLevel="0" collapsed="false"/>
    <row r="504" s="267" customFormat="true" ht="12.75" hidden="false" customHeight="true" outlineLevel="0" collapsed="false"/>
    <row r="505" s="267" customFormat="true" ht="12.75" hidden="false" customHeight="true" outlineLevel="0" collapsed="false"/>
    <row r="506" s="267" customFormat="true" ht="12.75" hidden="false" customHeight="true" outlineLevel="0" collapsed="false"/>
    <row r="507" s="267" customFormat="true" ht="12.75" hidden="false" customHeight="true" outlineLevel="0" collapsed="false"/>
    <row r="508" s="267" customFormat="true" ht="12.75" hidden="false" customHeight="true" outlineLevel="0" collapsed="false"/>
    <row r="509" s="267" customFormat="true" ht="12.75" hidden="false" customHeight="true" outlineLevel="0" collapsed="false"/>
    <row r="510" s="267" customFormat="true" ht="12.75" hidden="false" customHeight="true" outlineLevel="0" collapsed="false"/>
    <row r="511" s="267" customFormat="true" ht="12.75" hidden="false" customHeight="true" outlineLevel="0" collapsed="false"/>
    <row r="512" s="267" customFormat="true" ht="12.75" hidden="false" customHeight="true" outlineLevel="0" collapsed="false"/>
    <row r="513" s="267" customFormat="true" ht="12.75" hidden="false" customHeight="true" outlineLevel="0" collapsed="false"/>
    <row r="514" s="267" customFormat="true" ht="12.75" hidden="false" customHeight="true" outlineLevel="0" collapsed="false"/>
    <row r="515" s="267" customFormat="true" ht="12.75" hidden="false" customHeight="true" outlineLevel="0" collapsed="false"/>
    <row r="516" s="267" customFormat="true" ht="12.75" hidden="false" customHeight="true" outlineLevel="0" collapsed="false"/>
    <row r="517" s="267" customFormat="true" ht="12.75" hidden="false" customHeight="true" outlineLevel="0" collapsed="false"/>
    <row r="518" s="267" customFormat="true" ht="12.75" hidden="false" customHeight="true" outlineLevel="0" collapsed="false"/>
    <row r="519" s="267" customFormat="true" ht="12.75" hidden="false" customHeight="true" outlineLevel="0" collapsed="false"/>
    <row r="520" s="267" customFormat="true" ht="12.75" hidden="false" customHeight="true" outlineLevel="0" collapsed="false"/>
    <row r="521" s="267" customFormat="true" ht="12.75" hidden="false" customHeight="true" outlineLevel="0" collapsed="false"/>
    <row r="522" s="267" customFormat="true" ht="12.75" hidden="false" customHeight="true" outlineLevel="0" collapsed="false"/>
    <row r="523" s="267" customFormat="true" ht="12.75" hidden="false" customHeight="true" outlineLevel="0" collapsed="false"/>
    <row r="524" s="267" customFormat="true" ht="12.75" hidden="false" customHeight="true" outlineLevel="0" collapsed="false"/>
    <row r="525" s="267" customFormat="true" ht="12.75" hidden="false" customHeight="true" outlineLevel="0" collapsed="false"/>
    <row r="526" s="267" customFormat="true" ht="12.75" hidden="false" customHeight="true" outlineLevel="0" collapsed="false"/>
    <row r="527" s="267" customFormat="true" ht="12.75" hidden="false" customHeight="true" outlineLevel="0" collapsed="false"/>
    <row r="528" s="267" customFormat="true" ht="12.75" hidden="false" customHeight="true" outlineLevel="0" collapsed="false"/>
    <row r="529" s="267" customFormat="true" ht="12.75" hidden="false" customHeight="true" outlineLevel="0" collapsed="false"/>
    <row r="530" s="267" customFormat="true" ht="12.75" hidden="false" customHeight="true" outlineLevel="0" collapsed="false"/>
    <row r="531" s="267" customFormat="true" ht="12.75" hidden="false" customHeight="true" outlineLevel="0" collapsed="false"/>
    <row r="532" s="267" customFormat="true" ht="12.75" hidden="false" customHeight="true" outlineLevel="0" collapsed="false"/>
    <row r="533" s="267" customFormat="true" ht="12.75" hidden="false" customHeight="true" outlineLevel="0" collapsed="false"/>
    <row r="534" s="267" customFormat="true" ht="12.75" hidden="false" customHeight="true" outlineLevel="0" collapsed="false"/>
    <row r="535" s="267" customFormat="true" ht="12.75" hidden="false" customHeight="true" outlineLevel="0" collapsed="false"/>
    <row r="536" s="267" customFormat="true" ht="12.75" hidden="false" customHeight="true" outlineLevel="0" collapsed="false"/>
    <row r="537" s="267" customFormat="true" ht="12.75" hidden="false" customHeight="true" outlineLevel="0" collapsed="false"/>
    <row r="538" s="267" customFormat="true" ht="12.75" hidden="false" customHeight="true" outlineLevel="0" collapsed="false"/>
    <row r="539" s="267" customFormat="true" ht="12.75" hidden="false" customHeight="true" outlineLevel="0" collapsed="false"/>
    <row r="540" s="267" customFormat="true" ht="12.75" hidden="false" customHeight="true" outlineLevel="0" collapsed="false"/>
    <row r="541" s="267" customFormat="true" ht="12.75" hidden="false" customHeight="true" outlineLevel="0" collapsed="false"/>
    <row r="542" s="267" customFormat="true" ht="12.75" hidden="false" customHeight="true" outlineLevel="0" collapsed="false"/>
    <row r="543" s="267" customFormat="true" ht="12.75" hidden="false" customHeight="true" outlineLevel="0" collapsed="false"/>
    <row r="544" s="267" customFormat="true" ht="12.75" hidden="false" customHeight="true" outlineLevel="0" collapsed="false"/>
    <row r="545" s="267" customFormat="true" ht="12.75" hidden="false" customHeight="true" outlineLevel="0" collapsed="false"/>
    <row r="546" s="267" customFormat="true" ht="12.75" hidden="false" customHeight="true" outlineLevel="0" collapsed="false"/>
    <row r="547" s="267" customFormat="true" ht="12.75" hidden="false" customHeight="true" outlineLevel="0" collapsed="false"/>
    <row r="548" s="267" customFormat="true" ht="12.75" hidden="false" customHeight="true" outlineLevel="0" collapsed="false"/>
    <row r="549" s="267" customFormat="true" ht="12.75" hidden="false" customHeight="true" outlineLevel="0" collapsed="false"/>
    <row r="550" s="267" customFormat="true" ht="12.75" hidden="false" customHeight="true" outlineLevel="0" collapsed="false"/>
    <row r="551" s="267" customFormat="true" ht="12.75" hidden="false" customHeight="true" outlineLevel="0" collapsed="false"/>
    <row r="552" s="267" customFormat="true" ht="12.75" hidden="false" customHeight="true" outlineLevel="0" collapsed="false"/>
    <row r="553" s="267" customFormat="true" ht="12.75" hidden="false" customHeight="true" outlineLevel="0" collapsed="false"/>
    <row r="554" s="267" customFormat="true" ht="12.75" hidden="false" customHeight="true" outlineLevel="0" collapsed="false"/>
    <row r="555" s="267" customFormat="true" ht="12.75" hidden="false" customHeight="true" outlineLevel="0" collapsed="false"/>
    <row r="556" s="267" customFormat="true" ht="12.75" hidden="false" customHeight="true" outlineLevel="0" collapsed="false"/>
    <row r="557" s="267" customFormat="true" ht="12.75" hidden="false" customHeight="true" outlineLevel="0" collapsed="false"/>
    <row r="558" s="267" customFormat="true" ht="12.75" hidden="false" customHeight="true" outlineLevel="0" collapsed="false"/>
    <row r="559" s="267" customFormat="true" ht="12.75" hidden="false" customHeight="true" outlineLevel="0" collapsed="false"/>
    <row r="560" s="267" customFormat="true" ht="12.75" hidden="false" customHeight="true" outlineLevel="0" collapsed="false"/>
    <row r="561" s="267" customFormat="true" ht="12.75" hidden="false" customHeight="true" outlineLevel="0" collapsed="false"/>
    <row r="562" s="267" customFormat="true" ht="12.75" hidden="false" customHeight="true" outlineLevel="0" collapsed="false"/>
    <row r="563" s="267" customFormat="true" ht="12.75" hidden="false" customHeight="true" outlineLevel="0" collapsed="false"/>
    <row r="564" s="267" customFormat="true" ht="12.75" hidden="false" customHeight="true" outlineLevel="0" collapsed="false"/>
    <row r="565" s="267" customFormat="true" ht="12.75" hidden="false" customHeight="true" outlineLevel="0" collapsed="false"/>
    <row r="566" s="267" customFormat="true" ht="12.75" hidden="false" customHeight="true" outlineLevel="0" collapsed="false"/>
    <row r="567" s="267" customFormat="true" ht="12.75" hidden="false" customHeight="true" outlineLevel="0" collapsed="false"/>
    <row r="568" s="267" customFormat="true" ht="12.75" hidden="false" customHeight="true" outlineLevel="0" collapsed="false"/>
    <row r="569" s="267" customFormat="true" ht="12.75" hidden="false" customHeight="true" outlineLevel="0" collapsed="false"/>
    <row r="570" s="267" customFormat="true" ht="12.75" hidden="false" customHeight="true" outlineLevel="0" collapsed="false"/>
    <row r="571" s="267" customFormat="true" ht="12.75" hidden="false" customHeight="true" outlineLevel="0" collapsed="false"/>
    <row r="572" s="267" customFormat="true" ht="12.75" hidden="false" customHeight="true" outlineLevel="0" collapsed="false"/>
    <row r="573" s="267" customFormat="true" ht="12.75" hidden="false" customHeight="true" outlineLevel="0" collapsed="false"/>
    <row r="574" s="267" customFormat="true" ht="12.75" hidden="false" customHeight="true" outlineLevel="0" collapsed="false"/>
    <row r="575" s="267" customFormat="true" ht="12.75" hidden="false" customHeight="true" outlineLevel="0" collapsed="false"/>
    <row r="576" s="267" customFormat="true" ht="12.75" hidden="false" customHeight="true" outlineLevel="0" collapsed="false"/>
    <row r="577" s="267" customFormat="true" ht="12.75" hidden="false" customHeight="true" outlineLevel="0" collapsed="false"/>
    <row r="578" s="267" customFormat="true" ht="12.75" hidden="false" customHeight="true" outlineLevel="0" collapsed="false"/>
    <row r="579" s="267" customFormat="true" ht="12.75" hidden="false" customHeight="true" outlineLevel="0" collapsed="false"/>
    <row r="580" s="267" customFormat="true" ht="12.75" hidden="false" customHeight="true" outlineLevel="0" collapsed="false"/>
    <row r="581" s="267" customFormat="true" ht="12.75" hidden="false" customHeight="true" outlineLevel="0" collapsed="false"/>
    <row r="582" s="267" customFormat="true" ht="12.75" hidden="false" customHeight="true" outlineLevel="0" collapsed="false"/>
    <row r="583" s="267" customFormat="true" ht="12.75" hidden="false" customHeight="true" outlineLevel="0" collapsed="false"/>
    <row r="584" s="267" customFormat="true" ht="12.75" hidden="false" customHeight="true" outlineLevel="0" collapsed="false"/>
    <row r="585" s="267" customFormat="true" ht="12.75" hidden="false" customHeight="true" outlineLevel="0" collapsed="false"/>
    <row r="586" s="267" customFormat="true" ht="12.75" hidden="false" customHeight="true" outlineLevel="0" collapsed="false"/>
    <row r="587" s="267" customFormat="true" ht="12.75" hidden="false" customHeight="true" outlineLevel="0" collapsed="false"/>
    <row r="588" s="267" customFormat="true" ht="12.75" hidden="false" customHeight="true" outlineLevel="0" collapsed="false"/>
    <row r="589" s="267" customFormat="true" ht="12.75" hidden="false" customHeight="true" outlineLevel="0" collapsed="false"/>
    <row r="590" s="267" customFormat="true" ht="12.75" hidden="false" customHeight="true" outlineLevel="0" collapsed="false"/>
    <row r="591" s="267" customFormat="true" ht="12.75" hidden="false" customHeight="true" outlineLevel="0" collapsed="false"/>
    <row r="592" s="267" customFormat="true" ht="12.75" hidden="false" customHeight="true" outlineLevel="0" collapsed="false"/>
    <row r="593" s="267" customFormat="true" ht="12.75" hidden="false" customHeight="true" outlineLevel="0" collapsed="false"/>
    <row r="594" s="267" customFormat="true" ht="12.75" hidden="false" customHeight="true" outlineLevel="0" collapsed="false"/>
    <row r="595" s="267" customFormat="true" ht="12.75" hidden="false" customHeight="true" outlineLevel="0" collapsed="false"/>
    <row r="596" s="267" customFormat="true" ht="12.75" hidden="false" customHeight="true" outlineLevel="0" collapsed="false"/>
    <row r="597" s="267" customFormat="true" ht="12.75" hidden="false" customHeight="true" outlineLevel="0" collapsed="false"/>
    <row r="598" s="267" customFormat="true" ht="12.75" hidden="false" customHeight="true" outlineLevel="0" collapsed="false"/>
    <row r="599" s="267" customFormat="true" ht="12.75" hidden="false" customHeight="true" outlineLevel="0" collapsed="false"/>
    <row r="600" s="267" customFormat="true" ht="12.75" hidden="false" customHeight="true" outlineLevel="0" collapsed="false"/>
    <row r="601" s="267" customFormat="true" ht="12.75" hidden="false" customHeight="true" outlineLevel="0" collapsed="false"/>
    <row r="602" s="267" customFormat="true" ht="12.75" hidden="false" customHeight="true" outlineLevel="0" collapsed="false"/>
    <row r="603" s="267" customFormat="true" ht="12.75" hidden="false" customHeight="true" outlineLevel="0" collapsed="false"/>
    <row r="604" s="267" customFormat="true" ht="12.75" hidden="false" customHeight="true" outlineLevel="0" collapsed="false"/>
    <row r="605" s="267" customFormat="true" ht="12.75" hidden="false" customHeight="true" outlineLevel="0" collapsed="false"/>
    <row r="606" s="267" customFormat="true" ht="12.75" hidden="false" customHeight="true" outlineLevel="0" collapsed="false"/>
    <row r="607" s="267" customFormat="true" ht="12.75" hidden="false" customHeight="true" outlineLevel="0" collapsed="false"/>
    <row r="608" s="267" customFormat="true" ht="12.75" hidden="false" customHeight="true" outlineLevel="0" collapsed="false"/>
    <row r="609" s="267" customFormat="true" ht="12.75" hidden="false" customHeight="true" outlineLevel="0" collapsed="false"/>
    <row r="610" s="267" customFormat="true" ht="12.75" hidden="false" customHeight="true" outlineLevel="0" collapsed="false"/>
    <row r="611" s="267" customFormat="true" ht="12.75" hidden="false" customHeight="true" outlineLevel="0" collapsed="false"/>
    <row r="612" s="267" customFormat="true" ht="12.75" hidden="false" customHeight="true" outlineLevel="0" collapsed="false"/>
    <row r="613" s="267" customFormat="true" ht="12.75" hidden="false" customHeight="true" outlineLevel="0" collapsed="false"/>
    <row r="614" s="267" customFormat="true" ht="12.75" hidden="false" customHeight="true" outlineLevel="0" collapsed="false"/>
    <row r="615" s="267" customFormat="true" ht="12.75" hidden="false" customHeight="true" outlineLevel="0" collapsed="false"/>
    <row r="616" s="267" customFormat="true" ht="12.75" hidden="false" customHeight="true" outlineLevel="0" collapsed="false"/>
    <row r="617" s="267" customFormat="true" ht="12.75" hidden="false" customHeight="true" outlineLevel="0" collapsed="false"/>
    <row r="618" s="267" customFormat="true" ht="12.75" hidden="false" customHeight="true" outlineLevel="0" collapsed="false"/>
    <row r="619" s="267" customFormat="true" ht="12.75" hidden="false" customHeight="true" outlineLevel="0" collapsed="false"/>
    <row r="620" s="267" customFormat="true" ht="12.75" hidden="false" customHeight="true" outlineLevel="0" collapsed="false"/>
    <row r="621" s="267" customFormat="true" ht="12.75" hidden="false" customHeight="true" outlineLevel="0" collapsed="false"/>
    <row r="622" s="267" customFormat="true" ht="12.75" hidden="false" customHeight="true" outlineLevel="0" collapsed="false"/>
    <row r="623" s="267" customFormat="true" ht="12.75" hidden="false" customHeight="true" outlineLevel="0" collapsed="false"/>
    <row r="624" s="267" customFormat="true" ht="12.75" hidden="false" customHeight="true" outlineLevel="0" collapsed="false"/>
    <row r="625" s="267" customFormat="true" ht="12.75" hidden="false" customHeight="true" outlineLevel="0" collapsed="false"/>
    <row r="626" s="267" customFormat="true" ht="12.75" hidden="false" customHeight="true" outlineLevel="0" collapsed="false"/>
    <row r="627" s="267" customFormat="true" ht="12.75" hidden="false" customHeight="true" outlineLevel="0" collapsed="false"/>
    <row r="628" s="267" customFormat="true" ht="12.75" hidden="false" customHeight="true" outlineLevel="0" collapsed="false"/>
    <row r="629" s="267" customFormat="true" ht="12.75" hidden="false" customHeight="true" outlineLevel="0" collapsed="false"/>
    <row r="630" s="267" customFormat="true" ht="12.75" hidden="false" customHeight="true" outlineLevel="0" collapsed="false"/>
    <row r="631" s="267" customFormat="true" ht="12.75" hidden="false" customHeight="true" outlineLevel="0" collapsed="false"/>
    <row r="632" s="267" customFormat="true" ht="12.75" hidden="false" customHeight="true" outlineLevel="0" collapsed="false"/>
    <row r="633" s="267" customFormat="true" ht="12.75" hidden="false" customHeight="true" outlineLevel="0" collapsed="false"/>
    <row r="634" s="267" customFormat="true" ht="12.75" hidden="false" customHeight="true" outlineLevel="0" collapsed="false"/>
    <row r="635" s="267" customFormat="true" ht="12.75" hidden="false" customHeight="true" outlineLevel="0" collapsed="false"/>
    <row r="636" s="267" customFormat="true" ht="12.75" hidden="false" customHeight="true" outlineLevel="0" collapsed="false"/>
    <row r="637" s="267" customFormat="true" ht="12.75" hidden="false" customHeight="true" outlineLevel="0" collapsed="false"/>
    <row r="638" s="267" customFormat="true" ht="12.75" hidden="false" customHeight="true" outlineLevel="0" collapsed="false"/>
    <row r="639" s="267" customFormat="true" ht="12.75" hidden="false" customHeight="true" outlineLevel="0" collapsed="false"/>
    <row r="640" s="267" customFormat="true" ht="12.75" hidden="false" customHeight="true" outlineLevel="0" collapsed="false"/>
    <row r="641" s="267" customFormat="true" ht="12.75" hidden="false" customHeight="true" outlineLevel="0" collapsed="false"/>
    <row r="642" s="267" customFormat="true" ht="12.75" hidden="false" customHeight="true" outlineLevel="0" collapsed="false"/>
    <row r="643" s="267" customFormat="true" ht="12.75" hidden="false" customHeight="true" outlineLevel="0" collapsed="false"/>
    <row r="644" s="267" customFormat="true" ht="12.75" hidden="false" customHeight="true" outlineLevel="0" collapsed="false"/>
    <row r="645" s="267" customFormat="true" ht="12.75" hidden="false" customHeight="true" outlineLevel="0" collapsed="false"/>
    <row r="646" s="267" customFormat="true" ht="12.75" hidden="false" customHeight="true" outlineLevel="0" collapsed="false"/>
    <row r="647" s="267" customFormat="true" ht="12.75" hidden="false" customHeight="true" outlineLevel="0" collapsed="false"/>
    <row r="648" s="267" customFormat="true" ht="12.75" hidden="false" customHeight="true" outlineLevel="0" collapsed="false"/>
    <row r="649" s="267" customFormat="true" ht="12.75" hidden="false" customHeight="true" outlineLevel="0" collapsed="false"/>
    <row r="650" s="267" customFormat="true" ht="12.75" hidden="false" customHeight="true" outlineLevel="0" collapsed="false"/>
  </sheetData>
  <mergeCells count="1">
    <mergeCell ref="A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normal" topLeftCell="A16" colorId="64" zoomScale="142" zoomScaleNormal="142" zoomScalePageLayoutView="100" workbookViewId="0">
      <selection pane="topLeft" activeCell="C22" activeCellId="0" sqref="C22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7" width="8.57"/>
    <col collapsed="false" customWidth="true" hidden="false" outlineLevel="0" max="2" min="2" style="267" width="67.14"/>
    <col collapsed="false" customWidth="true" hidden="false" outlineLevel="0" max="3" min="3" style="267" width="13.71"/>
    <col collapsed="false" customWidth="true" hidden="false" outlineLevel="0" max="4" min="4" style="267" width="10.29"/>
    <col collapsed="false" customWidth="true" hidden="false" outlineLevel="0" max="5" min="5" style="267" width="13.71"/>
    <col collapsed="false" customWidth="false" hidden="false" outlineLevel="0" max="16384" min="6" style="267" width="9.14"/>
  </cols>
  <sheetData>
    <row r="1" customFormat="false" ht="12.75" hidden="false" customHeight="false" outlineLevel="0" collapsed="false">
      <c r="A1" s="304" t="s">
        <v>359</v>
      </c>
    </row>
    <row r="3" customFormat="false" ht="12.75" hidden="false" customHeight="false" outlineLevel="0" collapsed="false">
      <c r="A3" s="305" t="s">
        <v>360</v>
      </c>
    </row>
    <row r="5" customFormat="false" ht="12.75" hidden="false" customHeight="false" outlineLevel="0" collapsed="false">
      <c r="A5" s="305" t="s">
        <v>361</v>
      </c>
    </row>
    <row r="7" customFormat="false" ht="17.35" hidden="false" customHeight="false" outlineLevel="0" collapsed="false">
      <c r="B7" s="306" t="s">
        <v>362</v>
      </c>
      <c r="C7" s="306"/>
    </row>
    <row r="8" customFormat="false" ht="13.8" hidden="false" customHeight="false" outlineLevel="0" collapsed="false">
      <c r="B8" s="307" t="s">
        <v>363</v>
      </c>
      <c r="C8" s="308"/>
    </row>
    <row r="9" customFormat="false" ht="13.8" hidden="false" customHeight="false" outlineLevel="0" collapsed="false">
      <c r="B9" s="309" t="s">
        <v>364</v>
      </c>
      <c r="C9" s="310"/>
    </row>
    <row r="10" customFormat="false" ht="13.8" hidden="false" customHeight="false" outlineLevel="0" collapsed="false">
      <c r="B10" s="311" t="s">
        <v>365</v>
      </c>
      <c r="C10" s="310"/>
    </row>
    <row r="11" customFormat="false" ht="13.8" hidden="false" customHeight="false" outlineLevel="0" collapsed="false">
      <c r="B11" s="312" t="s">
        <v>366</v>
      </c>
      <c r="C11" s="313"/>
    </row>
    <row r="12" customFormat="false" ht="13.8" hidden="false" customHeight="false" outlineLevel="0" collapsed="false">
      <c r="B12" s="312" t="s">
        <v>367</v>
      </c>
      <c r="C12" s="313"/>
    </row>
    <row r="13" customFormat="false" ht="13.8" hidden="false" customHeight="false" outlineLevel="0" collapsed="false">
      <c r="B13" s="312" t="s">
        <v>368</v>
      </c>
      <c r="C13" s="313"/>
    </row>
    <row r="14" customFormat="false" ht="13.8" hidden="false" customHeight="false" outlineLevel="0" collapsed="false">
      <c r="B14" s="312" t="s">
        <v>369</v>
      </c>
      <c r="C14" s="313"/>
    </row>
    <row r="15" customFormat="false" ht="13.8" hidden="false" customHeight="false" outlineLevel="0" collapsed="false">
      <c r="B15" s="312" t="s">
        <v>370</v>
      </c>
      <c r="C15" s="313"/>
    </row>
    <row r="16" customFormat="false" ht="13.8" hidden="false" customHeight="false" outlineLevel="0" collapsed="false">
      <c r="B16" s="312" t="s">
        <v>371</v>
      </c>
      <c r="C16" s="313"/>
    </row>
    <row r="17" customFormat="false" ht="13.8" hidden="false" customHeight="false" outlineLevel="0" collapsed="false">
      <c r="B17" s="312" t="s">
        <v>372</v>
      </c>
      <c r="C17" s="313"/>
    </row>
    <row r="18" customFormat="false" ht="13.8" hidden="false" customHeight="false" outlineLevel="0" collapsed="false">
      <c r="B18" s="314" t="s">
        <v>373</v>
      </c>
      <c r="C18" s="315"/>
    </row>
    <row r="19" customFormat="false" ht="13.8" hidden="false" customHeight="false" outlineLevel="0" collapsed="false">
      <c r="B19" s="316" t="s">
        <v>374</v>
      </c>
      <c r="C19" s="315"/>
    </row>
    <row r="20" customFormat="false" ht="13.8" hidden="false" customHeight="false" outlineLevel="0" collapsed="false">
      <c r="A20" s="267" t="s">
        <v>375</v>
      </c>
      <c r="B20" s="307" t="s">
        <v>376</v>
      </c>
      <c r="C20" s="308"/>
    </row>
    <row r="21" customFormat="false" ht="13.8" hidden="false" customHeight="false" outlineLevel="0" collapsed="false">
      <c r="B21" s="317" t="s">
        <v>377</v>
      </c>
      <c r="C21" s="318"/>
    </row>
    <row r="22" customFormat="false" ht="13.8" hidden="false" customHeight="false" outlineLevel="0" collapsed="false">
      <c r="B22" s="312" t="s">
        <v>378</v>
      </c>
      <c r="C22" s="313"/>
    </row>
    <row r="23" customFormat="false" ht="13.8" hidden="false" customHeight="false" outlineLevel="0" collapsed="false">
      <c r="B23" s="312" t="s">
        <v>379</v>
      </c>
      <c r="C23" s="319" t="n">
        <f aca="false">C9-C10</f>
        <v>0</v>
      </c>
    </row>
    <row r="24" customFormat="false" ht="13.8" hidden="false" customHeight="false" outlineLevel="0" collapsed="false">
      <c r="B24" s="320"/>
      <c r="C24" s="321"/>
    </row>
    <row r="25" customFormat="false" ht="13.8" hidden="false" customHeight="false" outlineLevel="0" collapsed="false">
      <c r="A25" s="304"/>
      <c r="B25" s="309" t="s">
        <v>380</v>
      </c>
      <c r="C25" s="322" t="e">
        <f aca="false">MEDIAN(C21,C22)</f>
        <v>#VALUE!</v>
      </c>
      <c r="D25" s="304"/>
      <c r="E25" s="304"/>
    </row>
    <row r="26" customFormat="false" ht="13.8" hidden="false" customHeight="false" outlineLevel="0" collapsed="false">
      <c r="B26" s="311" t="s">
        <v>381</v>
      </c>
      <c r="C26" s="323" t="e">
        <f aca="false">C12/C25</f>
        <v>#VALUE!</v>
      </c>
    </row>
    <row r="27" customFormat="false" ht="13.8" hidden="false" customHeight="false" outlineLevel="0" collapsed="false">
      <c r="B27" s="311" t="s">
        <v>382</v>
      </c>
      <c r="C27" s="323" t="e">
        <f aca="false">MEDIAN(C9,C10)/C25</f>
        <v>#VALUE!</v>
      </c>
    </row>
    <row r="28" customFormat="false" ht="13.8" hidden="false" customHeight="false" outlineLevel="0" collapsed="false">
      <c r="A28" s="304"/>
      <c r="B28" s="311" t="s">
        <v>383</v>
      </c>
      <c r="C28" s="324" t="e">
        <f aca="false">12/C27</f>
        <v>#VALUE!</v>
      </c>
      <c r="D28" s="304"/>
      <c r="E28" s="304"/>
    </row>
    <row r="29" customFormat="false" ht="13.8" hidden="false" customHeight="false" outlineLevel="0" collapsed="false">
      <c r="B29" s="311" t="s">
        <v>384</v>
      </c>
      <c r="C29" s="325" t="n">
        <v>360</v>
      </c>
    </row>
    <row r="30" customFormat="false" ht="13.8" hidden="false" customHeight="false" outlineLevel="0" collapsed="false">
      <c r="B30" s="311" t="s">
        <v>385</v>
      </c>
      <c r="C30" s="325" t="n">
        <v>10</v>
      </c>
    </row>
    <row r="31" customFormat="false" ht="13.8" hidden="false" customHeight="false" outlineLevel="0" collapsed="false">
      <c r="B31" s="309" t="s">
        <v>386</v>
      </c>
      <c r="C31" s="326" t="n">
        <v>30</v>
      </c>
    </row>
    <row r="32" customFormat="false" ht="13.8" hidden="false" customHeight="false" outlineLevel="0" collapsed="false">
      <c r="B32" s="309" t="s">
        <v>387</v>
      </c>
      <c r="C32" s="326" t="n">
        <v>30</v>
      </c>
    </row>
    <row r="33" customFormat="false" ht="13.8" hidden="false" customHeight="false" outlineLevel="0" collapsed="false">
      <c r="A33" s="304"/>
      <c r="B33" s="309" t="s">
        <v>388</v>
      </c>
      <c r="C33" s="326" t="e">
        <f aca="false">30+(3*TRUNC(1/C27))</f>
        <v>#VALUE!</v>
      </c>
      <c r="D33" s="304"/>
      <c r="E33" s="304"/>
    </row>
    <row r="34" customFormat="false" ht="13.8" hidden="false" customHeight="false" outlineLevel="0" collapsed="false">
      <c r="A34" s="304"/>
      <c r="B34" s="311" t="s">
        <v>323</v>
      </c>
      <c r="C34" s="327" t="n">
        <v>0.08</v>
      </c>
      <c r="D34" s="304"/>
      <c r="E34" s="304"/>
    </row>
    <row r="35" customFormat="false" ht="13.8" hidden="false" customHeight="false" outlineLevel="0" collapsed="false">
      <c r="A35" s="304"/>
      <c r="B35" s="328" t="s">
        <v>389</v>
      </c>
      <c r="C35" s="329" t="n">
        <v>0.4</v>
      </c>
      <c r="D35" s="304"/>
      <c r="E35" s="304"/>
    </row>
  </sheetData>
  <mergeCells count="1">
    <mergeCell ref="B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5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631"/>
  <sheetViews>
    <sheetView showFormulas="false" showGridLines="true" showRowColHeaders="true" showZeros="true" rightToLeft="false" tabSelected="false" showOutlineSymbols="true" defaultGridColor="true" view="normal" topLeftCell="A1" colorId="64" zoomScale="142" zoomScaleNormal="142" zoomScalePageLayoutView="100" workbookViewId="0">
      <selection pane="topLeft" activeCell="F24" activeCellId="0" sqref="F24"/>
    </sheetView>
  </sheetViews>
  <sheetFormatPr defaultColWidth="8.54296875" defaultRowHeight="12.75" customHeight="true" zeroHeight="false" outlineLevelRow="0" outlineLevelCol="0"/>
  <cols>
    <col collapsed="false" customWidth="true" hidden="false" outlineLevel="0" max="1" min="1" style="5" width="41.86"/>
    <col collapsed="false" customWidth="true" hidden="false" outlineLevel="0" max="2" min="2" style="5" width="5.57"/>
    <col collapsed="false" customWidth="true" hidden="false" outlineLevel="0" max="4" min="4" style="5" width="9.71"/>
    <col collapsed="false" customWidth="true" hidden="false" outlineLevel="0" max="5" min="5" style="330" width="8"/>
    <col collapsed="false" customWidth="true" hidden="false" outlineLevel="0" max="6" min="6" style="5" width="9.71"/>
    <col collapsed="false" customWidth="true" hidden="false" outlineLevel="0" max="16384" min="16374" style="331" width="11.53"/>
  </cols>
  <sheetData>
    <row r="1" s="331" customFormat="true" ht="13.8" hidden="false" customHeight="false" outlineLevel="0" collapsed="false">
      <c r="A1" s="269" t="s">
        <v>300</v>
      </c>
      <c r="B1" s="332"/>
      <c r="C1" s="332"/>
      <c r="E1" s="333"/>
      <c r="G1" s="5"/>
      <c r="H1" s="5"/>
      <c r="XET1" s="5"/>
      <c r="XEU1" s="5"/>
      <c r="XEV1" s="5"/>
      <c r="XEW1" s="5"/>
      <c r="XEX1" s="5"/>
      <c r="XEY1" s="5"/>
      <c r="XEZ1" s="5"/>
      <c r="XFA1" s="5"/>
      <c r="XFB1" s="5"/>
      <c r="XFC1" s="5"/>
      <c r="XFD1" s="5"/>
    </row>
    <row r="2" s="331" customFormat="true" ht="13.8" hidden="false" customHeight="false" outlineLevel="0" collapsed="false">
      <c r="A2" s="270" t="s">
        <v>390</v>
      </c>
      <c r="B2" s="332"/>
      <c r="C2" s="332"/>
      <c r="E2" s="333"/>
      <c r="G2" s="5"/>
      <c r="H2" s="5"/>
      <c r="XET2" s="5"/>
      <c r="XEU2" s="5"/>
      <c r="XEV2" s="5"/>
      <c r="XEW2" s="5"/>
      <c r="XEX2" s="5"/>
      <c r="XEY2" s="5"/>
      <c r="XEZ2" s="5"/>
      <c r="XFA2" s="5"/>
      <c r="XFB2" s="5"/>
      <c r="XFC2" s="5"/>
      <c r="XFD2" s="5"/>
    </row>
    <row r="3" s="331" customFormat="true" ht="13.8" hidden="false" customHeight="false" outlineLevel="0" collapsed="false">
      <c r="A3" s="334" t="s">
        <v>391</v>
      </c>
      <c r="B3" s="332"/>
      <c r="C3" s="332"/>
      <c r="E3" s="333"/>
      <c r="G3" s="5"/>
      <c r="H3" s="5"/>
      <c r="XET3" s="5"/>
      <c r="XEU3" s="5"/>
      <c r="XEV3" s="5"/>
      <c r="XEW3" s="5"/>
      <c r="XEX3" s="5"/>
      <c r="XEY3" s="5"/>
      <c r="XEZ3" s="5"/>
      <c r="XFA3" s="5"/>
      <c r="XFB3" s="5"/>
      <c r="XFC3" s="5"/>
      <c r="XFD3" s="5"/>
    </row>
    <row r="4" s="331" customFormat="true" ht="13.8" hidden="false" customHeight="false" outlineLevel="0" collapsed="false">
      <c r="A4" s="334"/>
      <c r="B4" s="332"/>
      <c r="C4" s="332"/>
      <c r="E4" s="333"/>
      <c r="G4" s="5"/>
      <c r="H4" s="5"/>
      <c r="XET4" s="5"/>
      <c r="XEU4" s="5"/>
      <c r="XEV4" s="5"/>
      <c r="XEW4" s="5"/>
      <c r="XEX4" s="5"/>
      <c r="XEY4" s="5"/>
      <c r="XEZ4" s="5"/>
      <c r="XFA4" s="5"/>
      <c r="XFB4" s="5"/>
      <c r="XFC4" s="5"/>
      <c r="XFD4" s="5"/>
    </row>
    <row r="5" s="268" customFormat="true" ht="15" hidden="false" customHeight="true" outlineLevel="0" collapsed="false">
      <c r="A5" s="273" t="s">
        <v>302</v>
      </c>
      <c r="B5" s="271"/>
      <c r="C5" s="271"/>
      <c r="D5" s="271"/>
      <c r="E5" s="271"/>
      <c r="F5" s="271"/>
      <c r="G5" s="5"/>
      <c r="H5" s="5"/>
      <c r="XET5" s="5"/>
      <c r="XEU5" s="5"/>
      <c r="XEV5" s="5"/>
      <c r="XEW5" s="5"/>
      <c r="XEX5" s="5"/>
      <c r="XEY5" s="5"/>
      <c r="XEZ5" s="5"/>
      <c r="XFA5" s="5"/>
      <c r="XFB5" s="5"/>
      <c r="XFC5" s="5"/>
      <c r="XFD5" s="5"/>
    </row>
    <row r="6" s="268" customFormat="true" ht="16.5" hidden="false" customHeight="true" outlineLevel="0" collapsed="false">
      <c r="A6" s="273" t="s">
        <v>303</v>
      </c>
      <c r="B6" s="271"/>
      <c r="C6" s="271"/>
      <c r="D6" s="272"/>
      <c r="E6" s="272"/>
      <c r="F6" s="272"/>
      <c r="G6" s="5"/>
      <c r="H6" s="5"/>
      <c r="XET6" s="5"/>
      <c r="XEU6" s="5"/>
      <c r="XEV6" s="5"/>
      <c r="XEW6" s="5"/>
      <c r="XEX6" s="5"/>
      <c r="XEY6" s="5"/>
      <c r="XEZ6" s="5"/>
      <c r="XFA6" s="5"/>
      <c r="XFB6" s="5"/>
      <c r="XFC6" s="5"/>
      <c r="XFD6" s="5"/>
    </row>
    <row r="7" s="331" customFormat="true" ht="13.8" hidden="false" customHeight="false" outlineLevel="0" collapsed="false">
      <c r="B7" s="332"/>
      <c r="C7" s="332"/>
      <c r="E7" s="333"/>
      <c r="G7" s="5"/>
      <c r="H7" s="5"/>
      <c r="XET7" s="5"/>
      <c r="XEU7" s="5"/>
      <c r="XEV7" s="5"/>
      <c r="XEW7" s="5"/>
      <c r="XEX7" s="5"/>
      <c r="XEY7" s="5"/>
      <c r="XEZ7" s="5"/>
      <c r="XFA7" s="5"/>
      <c r="XFB7" s="5"/>
      <c r="XFC7" s="5"/>
      <c r="XFD7" s="5"/>
    </row>
    <row r="8" customFormat="false" ht="15" hidden="false" customHeight="false" outlineLevel="0" collapsed="false">
      <c r="A8" s="335" t="s">
        <v>392</v>
      </c>
      <c r="B8" s="335"/>
      <c r="C8" s="335"/>
      <c r="D8" s="335"/>
      <c r="E8" s="335"/>
      <c r="F8" s="335"/>
      <c r="XET8" s="5"/>
      <c r="XEU8" s="5"/>
      <c r="XEV8" s="5"/>
      <c r="XEW8" s="5"/>
      <c r="XEX8" s="5"/>
      <c r="XEY8" s="5"/>
      <c r="XEZ8" s="5"/>
      <c r="XFA8" s="5"/>
      <c r="XFB8" s="5"/>
      <c r="XFC8" s="5"/>
      <c r="XFD8" s="5"/>
    </row>
    <row r="9" customFormat="false" ht="15" hidden="false" customHeight="false" outlineLevel="0" collapsed="false">
      <c r="A9" s="336"/>
      <c r="B9" s="337"/>
      <c r="C9" s="337"/>
      <c r="D9" s="337"/>
      <c r="E9" s="337"/>
      <c r="F9" s="338"/>
      <c r="XET9" s="5"/>
      <c r="XEU9" s="5"/>
      <c r="XEV9" s="5"/>
      <c r="XEW9" s="5"/>
      <c r="XEX9" s="5"/>
      <c r="XEY9" s="5"/>
      <c r="XEZ9" s="5"/>
      <c r="XFA9" s="5"/>
      <c r="XFB9" s="5"/>
      <c r="XFC9" s="5"/>
      <c r="XFD9" s="5"/>
    </row>
    <row r="10" customFormat="false" ht="13.8" hidden="false" customHeight="false" outlineLevel="0" collapsed="false">
      <c r="A10" s="339"/>
      <c r="B10" s="340"/>
      <c r="C10" s="340"/>
      <c r="D10" s="341" t="s">
        <v>393</v>
      </c>
      <c r="E10" s="341"/>
      <c r="F10" s="341"/>
      <c r="XET10" s="5"/>
      <c r="XEU10" s="5"/>
      <c r="XEV10" s="5"/>
      <c r="XEW10" s="5"/>
      <c r="XEX10" s="5"/>
      <c r="XEY10" s="5"/>
      <c r="XEZ10" s="5"/>
      <c r="XFA10" s="5"/>
      <c r="XFB10" s="5"/>
      <c r="XFC10" s="5"/>
      <c r="XFD10" s="5"/>
    </row>
    <row r="11" customFormat="false" ht="13.8" hidden="false" customHeight="false" outlineLevel="0" collapsed="false">
      <c r="A11" s="320"/>
      <c r="B11" s="342"/>
      <c r="C11" s="342"/>
      <c r="D11" s="343" t="s">
        <v>394</v>
      </c>
      <c r="E11" s="344" t="s">
        <v>395</v>
      </c>
      <c r="F11" s="345" t="s">
        <v>396</v>
      </c>
      <c r="XET11" s="5"/>
      <c r="XEU11" s="5"/>
      <c r="XEV11" s="5"/>
      <c r="XEW11" s="5"/>
      <c r="XEX11" s="5"/>
      <c r="XEY11" s="5"/>
      <c r="XEZ11" s="5"/>
      <c r="XFA11" s="5"/>
      <c r="XFB11" s="5"/>
      <c r="XFC11" s="5"/>
      <c r="XFD11" s="5"/>
    </row>
    <row r="12" customFormat="false" ht="13.8" hidden="false" customHeight="false" outlineLevel="0" collapsed="false">
      <c r="A12" s="346" t="s">
        <v>397</v>
      </c>
      <c r="B12" s="347" t="s">
        <v>398</v>
      </c>
      <c r="C12" s="348"/>
      <c r="D12" s="349"/>
      <c r="E12" s="350"/>
      <c r="F12" s="351"/>
      <c r="XET12" s="5"/>
      <c r="XEU12" s="5"/>
      <c r="XEV12" s="5"/>
      <c r="XEW12" s="5"/>
      <c r="XEX12" s="5"/>
      <c r="XEY12" s="5"/>
      <c r="XEZ12" s="5"/>
      <c r="XFA12" s="5"/>
      <c r="XFB12" s="5"/>
      <c r="XFC12" s="5"/>
      <c r="XFD12" s="5"/>
    </row>
    <row r="13" customFormat="false" ht="13.8" hidden="false" customHeight="false" outlineLevel="0" collapsed="false">
      <c r="A13" s="352" t="s">
        <v>399</v>
      </c>
      <c r="B13" s="353" t="s">
        <v>400</v>
      </c>
      <c r="C13" s="354"/>
      <c r="D13" s="349"/>
      <c r="E13" s="350"/>
      <c r="F13" s="351"/>
      <c r="XET13" s="5"/>
      <c r="XEU13" s="5"/>
      <c r="XEV13" s="5"/>
      <c r="XEW13" s="5"/>
      <c r="XEX13" s="5"/>
      <c r="XEY13" s="5"/>
      <c r="XEZ13" s="5"/>
      <c r="XFA13" s="5"/>
      <c r="XFB13" s="5"/>
      <c r="XFC13" s="5"/>
      <c r="XFD13" s="5"/>
    </row>
    <row r="14" customFormat="false" ht="13.8" hidden="false" customHeight="false" outlineLevel="0" collapsed="false">
      <c r="A14" s="352" t="s">
        <v>401</v>
      </c>
      <c r="B14" s="353" t="s">
        <v>402</v>
      </c>
      <c r="C14" s="354"/>
      <c r="D14" s="349"/>
      <c r="E14" s="350"/>
      <c r="F14" s="351"/>
      <c r="XET14" s="5"/>
      <c r="XEU14" s="5"/>
      <c r="XEV14" s="5"/>
      <c r="XEW14" s="5"/>
      <c r="XEX14" s="5"/>
      <c r="XEY14" s="5"/>
      <c r="XEZ14" s="5"/>
      <c r="XFA14" s="5"/>
      <c r="XFB14" s="5"/>
      <c r="XFC14" s="5"/>
      <c r="XFD14" s="5"/>
    </row>
    <row r="15" customFormat="false" ht="13.8" hidden="false" customHeight="false" outlineLevel="0" collapsed="false">
      <c r="A15" s="352" t="s">
        <v>403</v>
      </c>
      <c r="B15" s="353" t="s">
        <v>404</v>
      </c>
      <c r="C15" s="355" t="n">
        <f aca="false">(1+E15)^(E16/252)-1</f>
        <v>0</v>
      </c>
      <c r="D15" s="349" t="s">
        <v>405</v>
      </c>
      <c r="E15" s="356"/>
      <c r="F15" s="357"/>
      <c r="XET15" s="5"/>
      <c r="XEU15" s="5"/>
      <c r="XEV15" s="5"/>
      <c r="XEW15" s="5"/>
      <c r="XEX15" s="5"/>
      <c r="XEY15" s="5"/>
      <c r="XEZ15" s="5"/>
      <c r="XFA15" s="5"/>
      <c r="XFB15" s="5"/>
      <c r="XFC15" s="5"/>
      <c r="XFD15" s="5"/>
    </row>
    <row r="16" customFormat="false" ht="13.8" hidden="false" customHeight="false" outlineLevel="0" collapsed="false">
      <c r="A16" s="352" t="s">
        <v>406</v>
      </c>
      <c r="B16" s="358" t="s">
        <v>407</v>
      </c>
      <c r="C16" s="354"/>
      <c r="D16" s="359" t="s">
        <v>408</v>
      </c>
      <c r="E16" s="360" t="n">
        <v>60</v>
      </c>
      <c r="F16" s="319"/>
      <c r="XET16" s="5"/>
      <c r="XEU16" s="5"/>
      <c r="XEV16" s="5"/>
      <c r="XEW16" s="5"/>
      <c r="XEX16" s="5"/>
      <c r="XEY16" s="5"/>
      <c r="XEZ16" s="5"/>
      <c r="XFA16" s="5"/>
      <c r="XFB16" s="5"/>
      <c r="XFC16" s="5"/>
      <c r="XFD16" s="5"/>
    </row>
    <row r="17" customFormat="false" ht="13.8" hidden="false" customHeight="false" outlineLevel="0" collapsed="false">
      <c r="A17" s="361" t="s">
        <v>409</v>
      </c>
      <c r="B17" s="358"/>
      <c r="C17" s="362"/>
      <c r="D17" s="312"/>
      <c r="E17" s="363"/>
      <c r="F17" s="319"/>
      <c r="XET17" s="5"/>
      <c r="XEU17" s="5"/>
      <c r="XEV17" s="5"/>
      <c r="XEW17" s="5"/>
      <c r="XEX17" s="5"/>
      <c r="XEY17" s="5"/>
      <c r="XEZ17" s="5"/>
      <c r="XFA17" s="5"/>
      <c r="XFB17" s="5"/>
      <c r="XFC17" s="5"/>
      <c r="XFD17" s="5"/>
    </row>
    <row r="18" customFormat="false" ht="13.8" hidden="false" customHeight="false" outlineLevel="0" collapsed="false">
      <c r="A18" s="364" t="s">
        <v>410</v>
      </c>
      <c r="B18" s="365"/>
      <c r="C18" s="366"/>
      <c r="D18" s="312"/>
      <c r="E18" s="363"/>
      <c r="F18" s="319"/>
      <c r="XET18" s="5"/>
      <c r="XEU18" s="5"/>
      <c r="XEV18" s="5"/>
      <c r="XEW18" s="5"/>
      <c r="XEX18" s="5"/>
      <c r="XEY18" s="5"/>
      <c r="XEZ18" s="5"/>
      <c r="XFA18" s="5"/>
      <c r="XFB18" s="5"/>
      <c r="XFC18" s="5"/>
      <c r="XFD18" s="5"/>
    </row>
    <row r="19" customFormat="false" ht="13.8" hidden="false" customHeight="false" outlineLevel="0" collapsed="false">
      <c r="A19" s="367" t="s">
        <v>411</v>
      </c>
      <c r="B19" s="368"/>
      <c r="C19" s="369"/>
      <c r="D19" s="312"/>
      <c r="E19" s="363"/>
      <c r="F19" s="319"/>
      <c r="XET19" s="5"/>
      <c r="XEU19" s="5"/>
      <c r="XEV19" s="5"/>
      <c r="XEW19" s="5"/>
      <c r="XEX19" s="5"/>
      <c r="XEY19" s="5"/>
      <c r="XEZ19" s="5"/>
      <c r="XFA19" s="5"/>
      <c r="XFB19" s="5"/>
      <c r="XFC19" s="5"/>
      <c r="XFD19" s="5"/>
    </row>
    <row r="20" customFormat="false" ht="13.8" hidden="false" customHeight="false" outlineLevel="0" collapsed="false">
      <c r="A20" s="370" t="s">
        <v>412</v>
      </c>
      <c r="B20" s="371"/>
      <c r="C20" s="372" t="n">
        <f aca="false">ROUND((((1+C12+C13)*(1+C14)*(1+C15))/(1-(C16+C17))-1),4)</f>
        <v>0</v>
      </c>
      <c r="D20" s="373"/>
      <c r="E20" s="374"/>
      <c r="F20" s="375"/>
      <c r="XET20" s="5"/>
      <c r="XEU20" s="5"/>
      <c r="XEV20" s="5"/>
      <c r="XEW20" s="5"/>
      <c r="XEX20" s="5"/>
      <c r="XEY20" s="5"/>
      <c r="XEZ20" s="5"/>
      <c r="XFA20" s="5"/>
      <c r="XFB20" s="5"/>
      <c r="XFC20" s="5"/>
      <c r="XFD20" s="5"/>
    </row>
    <row r="21" customFormat="false" ht="13.8" hidden="false" customHeight="false" outlineLevel="0" collapsed="false">
      <c r="A21" s="331"/>
      <c r="B21" s="331"/>
      <c r="C21" s="331"/>
      <c r="D21" s="331"/>
      <c r="E21" s="333"/>
      <c r="F21" s="331"/>
      <c r="XET21" s="5"/>
      <c r="XEU21" s="5"/>
      <c r="XEV21" s="5"/>
      <c r="XEW21" s="5"/>
      <c r="XEX21" s="5"/>
      <c r="XEY21" s="5"/>
      <c r="XEZ21" s="5"/>
      <c r="XFA21" s="5"/>
      <c r="XFB21" s="5"/>
      <c r="XFC21" s="5"/>
      <c r="XFD21" s="5"/>
    </row>
    <row r="22" customFormat="false" ht="13.8" hidden="false" customHeight="false" outlineLevel="0" collapsed="false">
      <c r="A22" s="331"/>
      <c r="B22" s="331"/>
      <c r="C22" s="331"/>
      <c r="D22" s="331"/>
      <c r="E22" s="333"/>
      <c r="F22" s="331"/>
      <c r="XET22" s="5"/>
      <c r="XEU22" s="5"/>
      <c r="XEV22" s="5"/>
      <c r="XEW22" s="5"/>
      <c r="XEX22" s="5"/>
      <c r="XEY22" s="5"/>
      <c r="XEZ22" s="5"/>
      <c r="XFA22" s="5"/>
      <c r="XFB22" s="5"/>
      <c r="XFC22" s="5"/>
      <c r="XFD22" s="5"/>
    </row>
    <row r="23" customFormat="false" ht="13.8" hidden="false" customHeight="false" outlineLevel="0" collapsed="false">
      <c r="A23" s="331"/>
      <c r="B23" s="331"/>
      <c r="C23" s="331"/>
      <c r="D23" s="331"/>
      <c r="E23" s="333"/>
      <c r="F23" s="331"/>
      <c r="XET23" s="5"/>
      <c r="XEU23" s="5"/>
      <c r="XEV23" s="5"/>
      <c r="XEW23" s="5"/>
      <c r="XEX23" s="5"/>
      <c r="XEY23" s="5"/>
      <c r="XEZ23" s="5"/>
      <c r="XFA23" s="5"/>
      <c r="XFB23" s="5"/>
      <c r="XFC23" s="5"/>
      <c r="XFD23" s="5"/>
    </row>
    <row r="24" customFormat="false" ht="13.8" hidden="false" customHeight="false" outlineLevel="0" collapsed="false">
      <c r="A24" s="331"/>
      <c r="B24" s="331"/>
      <c r="C24" s="331"/>
      <c r="D24" s="331"/>
      <c r="E24" s="333"/>
      <c r="F24" s="331"/>
      <c r="XET24" s="5"/>
      <c r="XEU24" s="5"/>
      <c r="XEV24" s="5"/>
      <c r="XEW24" s="5"/>
      <c r="XEX24" s="5"/>
      <c r="XEY24" s="5"/>
      <c r="XEZ24" s="5"/>
      <c r="XFA24" s="5"/>
      <c r="XFB24" s="5"/>
      <c r="XFC24" s="5"/>
      <c r="XFD24" s="5"/>
    </row>
    <row r="25" customFormat="false" ht="12.75" hidden="false" customHeight="true" outlineLevel="0" collapsed="false">
      <c r="XET25" s="5"/>
      <c r="XEU25" s="5"/>
      <c r="XEV25" s="5"/>
      <c r="XEW25" s="5"/>
      <c r="XEX25" s="5"/>
      <c r="XEY25" s="5"/>
      <c r="XEZ25" s="5"/>
      <c r="XFA25" s="5"/>
      <c r="XFB25" s="5"/>
      <c r="XFC25" s="5"/>
      <c r="XFD25" s="5"/>
    </row>
    <row r="26" customFormat="false" ht="12.75" hidden="false" customHeight="true" outlineLevel="0" collapsed="false">
      <c r="XET26" s="5"/>
      <c r="XEU26" s="5"/>
      <c r="XEV26" s="5"/>
      <c r="XEW26" s="5"/>
      <c r="XEX26" s="5"/>
      <c r="XEY26" s="5"/>
      <c r="XEZ26" s="5"/>
      <c r="XFA26" s="5"/>
      <c r="XFB26" s="5"/>
      <c r="XFC26" s="5"/>
      <c r="XFD26" s="5"/>
    </row>
    <row r="27" customFormat="false" ht="12.75" hidden="false" customHeight="true" outlineLevel="0" collapsed="false">
      <c r="XET27" s="5"/>
      <c r="XEU27" s="5"/>
      <c r="XEV27" s="5"/>
      <c r="XEW27" s="5"/>
      <c r="XEX27" s="5"/>
      <c r="XEY27" s="5"/>
      <c r="XEZ27" s="5"/>
      <c r="XFA27" s="5"/>
      <c r="XFB27" s="5"/>
      <c r="XFC27" s="5"/>
      <c r="XFD27" s="5"/>
    </row>
    <row r="28" customFormat="false" ht="12.75" hidden="false" customHeight="true" outlineLevel="0" collapsed="false">
      <c r="XET28" s="5"/>
      <c r="XEU28" s="5"/>
      <c r="XEV28" s="5"/>
      <c r="XEW28" s="5"/>
      <c r="XEX28" s="5"/>
      <c r="XEY28" s="5"/>
      <c r="XEZ28" s="5"/>
      <c r="XFA28" s="5"/>
      <c r="XFB28" s="5"/>
      <c r="XFC28" s="5"/>
      <c r="XFD28" s="5"/>
    </row>
    <row r="29" customFormat="false" ht="12.75" hidden="false" customHeight="true" outlineLevel="0" collapsed="false">
      <c r="XET29" s="5"/>
      <c r="XEU29" s="5"/>
      <c r="XEV29" s="5"/>
      <c r="XEW29" s="5"/>
      <c r="XEX29" s="5"/>
      <c r="XEY29" s="5"/>
      <c r="XEZ29" s="5"/>
      <c r="XFA29" s="5"/>
      <c r="XFB29" s="5"/>
      <c r="XFC29" s="5"/>
      <c r="XFD29" s="5"/>
    </row>
    <row r="30" customFormat="false" ht="12.75" hidden="false" customHeight="true" outlineLevel="0" collapsed="false">
      <c r="XET30" s="5"/>
      <c r="XEU30" s="5"/>
      <c r="XEV30" s="5"/>
      <c r="XEW30" s="5"/>
      <c r="XEX30" s="5"/>
      <c r="XEY30" s="5"/>
      <c r="XEZ30" s="5"/>
      <c r="XFA30" s="5"/>
      <c r="XFB30" s="5"/>
      <c r="XFC30" s="5"/>
      <c r="XFD30" s="5"/>
    </row>
    <row r="31" customFormat="false" ht="12.75" hidden="false" customHeight="true" outlineLevel="0" collapsed="false">
      <c r="XET31" s="5"/>
      <c r="XEU31" s="5"/>
      <c r="XEV31" s="5"/>
      <c r="XEW31" s="5"/>
      <c r="XEX31" s="5"/>
      <c r="XEY31" s="5"/>
      <c r="XEZ31" s="5"/>
      <c r="XFA31" s="5"/>
      <c r="XFB31" s="5"/>
      <c r="XFC31" s="5"/>
      <c r="XFD31" s="5"/>
    </row>
    <row r="32" customFormat="false" ht="12.75" hidden="false" customHeight="true" outlineLevel="0" collapsed="false">
      <c r="XET32" s="5"/>
      <c r="XEU32" s="5"/>
      <c r="XEV32" s="5"/>
      <c r="XEW32" s="5"/>
      <c r="XEX32" s="5"/>
      <c r="XEY32" s="5"/>
      <c r="XEZ32" s="5"/>
      <c r="XFA32" s="5"/>
      <c r="XFB32" s="5"/>
      <c r="XFC32" s="5"/>
      <c r="XFD32" s="5"/>
    </row>
    <row r="33" customFormat="false" ht="12.75" hidden="false" customHeight="true" outlineLevel="0" collapsed="false">
      <c r="XET33" s="5"/>
      <c r="XEU33" s="5"/>
      <c r="XEV33" s="5"/>
      <c r="XEW33" s="5"/>
      <c r="XEX33" s="5"/>
      <c r="XEY33" s="5"/>
      <c r="XEZ33" s="5"/>
      <c r="XFA33" s="5"/>
      <c r="XFB33" s="5"/>
      <c r="XFC33" s="5"/>
      <c r="XFD33" s="5"/>
    </row>
    <row r="34" customFormat="false" ht="12.75" hidden="false" customHeight="true" outlineLevel="0" collapsed="false">
      <c r="XET34" s="5"/>
      <c r="XEU34" s="5"/>
      <c r="XEV34" s="5"/>
      <c r="XEW34" s="5"/>
      <c r="XEX34" s="5"/>
      <c r="XEY34" s="5"/>
      <c r="XEZ34" s="5"/>
      <c r="XFA34" s="5"/>
      <c r="XFB34" s="5"/>
      <c r="XFC34" s="5"/>
      <c r="XFD34" s="5"/>
    </row>
    <row r="35" customFormat="false" ht="12.75" hidden="false" customHeight="true" outlineLevel="0" collapsed="false">
      <c r="XET35" s="5"/>
      <c r="XEU35" s="5"/>
      <c r="XEV35" s="5"/>
      <c r="XEW35" s="5"/>
      <c r="XEX35" s="5"/>
      <c r="XEY35" s="5"/>
      <c r="XEZ35" s="5"/>
      <c r="XFA35" s="5"/>
      <c r="XFB35" s="5"/>
      <c r="XFC35" s="5"/>
      <c r="XFD35" s="5"/>
    </row>
    <row r="36" customFormat="false" ht="12.75" hidden="false" customHeight="true" outlineLevel="0" collapsed="false">
      <c r="XET36" s="5"/>
      <c r="XEU36" s="5"/>
      <c r="XEV36" s="5"/>
      <c r="XEW36" s="5"/>
      <c r="XEX36" s="5"/>
      <c r="XEY36" s="5"/>
      <c r="XEZ36" s="5"/>
      <c r="XFA36" s="5"/>
      <c r="XFB36" s="5"/>
      <c r="XFC36" s="5"/>
      <c r="XFD36" s="5"/>
    </row>
    <row r="37" customFormat="false" ht="12.75" hidden="false" customHeight="true" outlineLevel="0" collapsed="false">
      <c r="XET37" s="5"/>
      <c r="XEU37" s="5"/>
      <c r="XEV37" s="5"/>
      <c r="XEW37" s="5"/>
      <c r="XEX37" s="5"/>
      <c r="XEY37" s="5"/>
      <c r="XEZ37" s="5"/>
      <c r="XFA37" s="5"/>
      <c r="XFB37" s="5"/>
      <c r="XFC37" s="5"/>
      <c r="XFD37" s="5"/>
    </row>
    <row r="38" customFormat="false" ht="12.75" hidden="false" customHeight="true" outlineLevel="0" collapsed="false">
      <c r="XET38" s="5"/>
      <c r="XEU38" s="5"/>
      <c r="XEV38" s="5"/>
      <c r="XEW38" s="5"/>
      <c r="XEX38" s="5"/>
      <c r="XEY38" s="5"/>
      <c r="XEZ38" s="5"/>
      <c r="XFA38" s="5"/>
      <c r="XFB38" s="5"/>
      <c r="XFC38" s="5"/>
      <c r="XFD38" s="5"/>
    </row>
    <row r="39" customFormat="false" ht="12.75" hidden="false" customHeight="true" outlineLevel="0" collapsed="false">
      <c r="XET39" s="5"/>
      <c r="XEU39" s="5"/>
      <c r="XEV39" s="5"/>
      <c r="XEW39" s="5"/>
      <c r="XEX39" s="5"/>
      <c r="XEY39" s="5"/>
      <c r="XEZ39" s="5"/>
      <c r="XFA39" s="5"/>
      <c r="XFB39" s="5"/>
      <c r="XFC39" s="5"/>
      <c r="XFD39" s="5"/>
    </row>
    <row r="40" customFormat="false" ht="12.75" hidden="false" customHeight="true" outlineLevel="0" collapsed="false">
      <c r="XET40" s="5"/>
      <c r="XEU40" s="5"/>
      <c r="XEV40" s="5"/>
      <c r="XEW40" s="5"/>
      <c r="XEX40" s="5"/>
      <c r="XEY40" s="5"/>
      <c r="XEZ40" s="5"/>
      <c r="XFA40" s="5"/>
      <c r="XFB40" s="5"/>
      <c r="XFC40" s="5"/>
      <c r="XFD40" s="5"/>
    </row>
    <row r="41" customFormat="false" ht="12.75" hidden="false" customHeight="true" outlineLevel="0" collapsed="false">
      <c r="XET41" s="5"/>
      <c r="XEU41" s="5"/>
      <c r="XEV41" s="5"/>
      <c r="XEW41" s="5"/>
      <c r="XEX41" s="5"/>
      <c r="XEY41" s="5"/>
      <c r="XEZ41" s="5"/>
      <c r="XFA41" s="5"/>
      <c r="XFB41" s="5"/>
      <c r="XFC41" s="5"/>
      <c r="XFD41" s="5"/>
    </row>
    <row r="42" customFormat="false" ht="12.75" hidden="false" customHeight="true" outlineLevel="0" collapsed="false">
      <c r="XET42" s="5"/>
      <c r="XEU42" s="5"/>
      <c r="XEV42" s="5"/>
      <c r="XEW42" s="5"/>
      <c r="XEX42" s="5"/>
      <c r="XEY42" s="5"/>
      <c r="XEZ42" s="5"/>
      <c r="XFA42" s="5"/>
      <c r="XFB42" s="5"/>
      <c r="XFC42" s="5"/>
      <c r="XFD42" s="5"/>
    </row>
    <row r="43" customFormat="false" ht="12.75" hidden="false" customHeight="true" outlineLevel="0" collapsed="false">
      <c r="XET43" s="5"/>
      <c r="XEU43" s="5"/>
      <c r="XEV43" s="5"/>
      <c r="XEW43" s="5"/>
      <c r="XEX43" s="5"/>
      <c r="XEY43" s="5"/>
      <c r="XEZ43" s="5"/>
      <c r="XFA43" s="5"/>
      <c r="XFB43" s="5"/>
      <c r="XFC43" s="5"/>
      <c r="XFD43" s="5"/>
    </row>
    <row r="44" customFormat="false" ht="12.75" hidden="false" customHeight="true" outlineLevel="0" collapsed="false">
      <c r="XET44" s="5"/>
      <c r="XEU44" s="5"/>
      <c r="XEV44" s="5"/>
      <c r="XEW44" s="5"/>
      <c r="XEX44" s="5"/>
      <c r="XEY44" s="5"/>
      <c r="XEZ44" s="5"/>
      <c r="XFA44" s="5"/>
      <c r="XFB44" s="5"/>
      <c r="XFC44" s="5"/>
      <c r="XFD44" s="5"/>
    </row>
    <row r="45" customFormat="false" ht="12.75" hidden="false" customHeight="true" outlineLevel="0" collapsed="false">
      <c r="XET45" s="5"/>
      <c r="XEU45" s="5"/>
      <c r="XEV45" s="5"/>
      <c r="XEW45" s="5"/>
      <c r="XEX45" s="5"/>
      <c r="XEY45" s="5"/>
      <c r="XEZ45" s="5"/>
      <c r="XFA45" s="5"/>
      <c r="XFB45" s="5"/>
      <c r="XFC45" s="5"/>
      <c r="XFD45" s="5"/>
    </row>
    <row r="46" customFormat="false" ht="12.75" hidden="false" customHeight="true" outlineLevel="0" collapsed="false">
      <c r="XET46" s="5"/>
      <c r="XEU46" s="5"/>
      <c r="XEV46" s="5"/>
      <c r="XEW46" s="5"/>
      <c r="XEX46" s="5"/>
      <c r="XEY46" s="5"/>
      <c r="XEZ46" s="5"/>
      <c r="XFA46" s="5"/>
      <c r="XFB46" s="5"/>
      <c r="XFC46" s="5"/>
      <c r="XFD46" s="5"/>
    </row>
    <row r="47" customFormat="false" ht="12.75" hidden="false" customHeight="true" outlineLevel="0" collapsed="false">
      <c r="XET47" s="5"/>
      <c r="XEU47" s="5"/>
      <c r="XEV47" s="5"/>
      <c r="XEW47" s="5"/>
      <c r="XEX47" s="5"/>
      <c r="XEY47" s="5"/>
      <c r="XEZ47" s="5"/>
      <c r="XFA47" s="5"/>
      <c r="XFB47" s="5"/>
      <c r="XFC47" s="5"/>
      <c r="XFD47" s="5"/>
    </row>
    <row r="48" customFormat="false" ht="12.75" hidden="false" customHeight="true" outlineLevel="0" collapsed="false">
      <c r="XET48" s="5"/>
      <c r="XEU48" s="5"/>
      <c r="XEV48" s="5"/>
      <c r="XEW48" s="5"/>
      <c r="XEX48" s="5"/>
      <c r="XEY48" s="5"/>
      <c r="XEZ48" s="5"/>
      <c r="XFA48" s="5"/>
      <c r="XFB48" s="5"/>
      <c r="XFC48" s="5"/>
      <c r="XFD48" s="5"/>
    </row>
    <row r="49" customFormat="false" ht="12.75" hidden="false" customHeight="true" outlineLevel="0" collapsed="false">
      <c r="XET49" s="5"/>
      <c r="XEU49" s="5"/>
      <c r="XEV49" s="5"/>
      <c r="XEW49" s="5"/>
      <c r="XEX49" s="5"/>
      <c r="XEY49" s="5"/>
      <c r="XEZ49" s="5"/>
      <c r="XFA49" s="5"/>
      <c r="XFB49" s="5"/>
      <c r="XFC49" s="5"/>
      <c r="XFD49" s="5"/>
    </row>
    <row r="50" customFormat="false" ht="12.75" hidden="false" customHeight="true" outlineLevel="0" collapsed="false">
      <c r="XET50" s="5"/>
      <c r="XEU50" s="5"/>
      <c r="XEV50" s="5"/>
      <c r="XEW50" s="5"/>
      <c r="XEX50" s="5"/>
      <c r="XEY50" s="5"/>
      <c r="XEZ50" s="5"/>
      <c r="XFA50" s="5"/>
      <c r="XFB50" s="5"/>
      <c r="XFC50" s="5"/>
      <c r="XFD50" s="5"/>
    </row>
    <row r="51" customFormat="false" ht="12.75" hidden="false" customHeight="true" outlineLevel="0" collapsed="false">
      <c r="XET51" s="5"/>
      <c r="XEU51" s="5"/>
      <c r="XEV51" s="5"/>
      <c r="XEW51" s="5"/>
      <c r="XEX51" s="5"/>
      <c r="XEY51" s="5"/>
      <c r="XEZ51" s="5"/>
      <c r="XFA51" s="5"/>
      <c r="XFB51" s="5"/>
      <c r="XFC51" s="5"/>
      <c r="XFD51" s="5"/>
    </row>
    <row r="52" customFormat="false" ht="12.75" hidden="false" customHeight="true" outlineLevel="0" collapsed="false">
      <c r="XET52" s="5"/>
      <c r="XEU52" s="5"/>
      <c r="XEV52" s="5"/>
      <c r="XEW52" s="5"/>
      <c r="XEX52" s="5"/>
      <c r="XEY52" s="5"/>
      <c r="XEZ52" s="5"/>
      <c r="XFA52" s="5"/>
      <c r="XFB52" s="5"/>
      <c r="XFC52" s="5"/>
      <c r="XFD52" s="5"/>
    </row>
    <row r="53" customFormat="false" ht="12.75" hidden="false" customHeight="true" outlineLevel="0" collapsed="false">
      <c r="XET53" s="5"/>
      <c r="XEU53" s="5"/>
      <c r="XEV53" s="5"/>
      <c r="XEW53" s="5"/>
      <c r="XEX53" s="5"/>
      <c r="XEY53" s="5"/>
      <c r="XEZ53" s="5"/>
      <c r="XFA53" s="5"/>
      <c r="XFB53" s="5"/>
      <c r="XFC53" s="5"/>
      <c r="XFD53" s="5"/>
    </row>
    <row r="54" customFormat="false" ht="12.75" hidden="false" customHeight="true" outlineLevel="0" collapsed="false">
      <c r="XET54" s="5"/>
      <c r="XEU54" s="5"/>
      <c r="XEV54" s="5"/>
      <c r="XEW54" s="5"/>
      <c r="XEX54" s="5"/>
      <c r="XEY54" s="5"/>
      <c r="XEZ54" s="5"/>
      <c r="XFA54" s="5"/>
      <c r="XFB54" s="5"/>
      <c r="XFC54" s="5"/>
      <c r="XFD54" s="5"/>
    </row>
    <row r="55" customFormat="false" ht="12.75" hidden="false" customHeight="true" outlineLevel="0" collapsed="false">
      <c r="XET55" s="5"/>
      <c r="XEU55" s="5"/>
      <c r="XEV55" s="5"/>
      <c r="XEW55" s="5"/>
      <c r="XEX55" s="5"/>
      <c r="XEY55" s="5"/>
      <c r="XEZ55" s="5"/>
      <c r="XFA55" s="5"/>
      <c r="XFB55" s="5"/>
      <c r="XFC55" s="5"/>
      <c r="XFD55" s="5"/>
    </row>
    <row r="56" customFormat="false" ht="12.75" hidden="false" customHeight="true" outlineLevel="0" collapsed="false">
      <c r="XET56" s="5"/>
      <c r="XEU56" s="5"/>
      <c r="XEV56" s="5"/>
      <c r="XEW56" s="5"/>
      <c r="XEX56" s="5"/>
      <c r="XEY56" s="5"/>
      <c r="XEZ56" s="5"/>
      <c r="XFA56" s="5"/>
      <c r="XFB56" s="5"/>
      <c r="XFC56" s="5"/>
      <c r="XFD56" s="5"/>
    </row>
    <row r="57" customFormat="false" ht="12.75" hidden="false" customHeight="true" outlineLevel="0" collapsed="false">
      <c r="XET57" s="5"/>
      <c r="XEU57" s="5"/>
      <c r="XEV57" s="5"/>
      <c r="XEW57" s="5"/>
      <c r="XEX57" s="5"/>
      <c r="XEY57" s="5"/>
      <c r="XEZ57" s="5"/>
      <c r="XFA57" s="5"/>
      <c r="XFB57" s="5"/>
      <c r="XFC57" s="5"/>
      <c r="XFD57" s="5"/>
    </row>
    <row r="58" customFormat="false" ht="12.75" hidden="false" customHeight="true" outlineLevel="0" collapsed="false">
      <c r="XET58" s="5"/>
      <c r="XEU58" s="5"/>
      <c r="XEV58" s="5"/>
      <c r="XEW58" s="5"/>
      <c r="XEX58" s="5"/>
      <c r="XEY58" s="5"/>
      <c r="XEZ58" s="5"/>
      <c r="XFA58" s="5"/>
      <c r="XFB58" s="5"/>
      <c r="XFC58" s="5"/>
      <c r="XFD58" s="5"/>
    </row>
    <row r="59" customFormat="false" ht="12.75" hidden="false" customHeight="true" outlineLevel="0" collapsed="false">
      <c r="XET59" s="5"/>
      <c r="XEU59" s="5"/>
      <c r="XEV59" s="5"/>
      <c r="XEW59" s="5"/>
      <c r="XEX59" s="5"/>
      <c r="XEY59" s="5"/>
      <c r="XEZ59" s="5"/>
      <c r="XFA59" s="5"/>
      <c r="XFB59" s="5"/>
      <c r="XFC59" s="5"/>
      <c r="XFD59" s="5"/>
    </row>
    <row r="60" customFormat="false" ht="12.75" hidden="false" customHeight="true" outlineLevel="0" collapsed="false">
      <c r="XET60" s="5"/>
      <c r="XEU60" s="5"/>
      <c r="XEV60" s="5"/>
      <c r="XEW60" s="5"/>
      <c r="XEX60" s="5"/>
      <c r="XEY60" s="5"/>
      <c r="XEZ60" s="5"/>
      <c r="XFA60" s="5"/>
      <c r="XFB60" s="5"/>
      <c r="XFC60" s="5"/>
      <c r="XFD60" s="5"/>
    </row>
    <row r="61" customFormat="false" ht="12.75" hidden="false" customHeight="true" outlineLevel="0" collapsed="false">
      <c r="XET61" s="5"/>
      <c r="XEU61" s="5"/>
      <c r="XEV61" s="5"/>
      <c r="XEW61" s="5"/>
      <c r="XEX61" s="5"/>
      <c r="XEY61" s="5"/>
      <c r="XEZ61" s="5"/>
      <c r="XFA61" s="5"/>
      <c r="XFB61" s="5"/>
      <c r="XFC61" s="5"/>
      <c r="XFD61" s="5"/>
    </row>
    <row r="62" customFormat="false" ht="12.75" hidden="false" customHeight="true" outlineLevel="0" collapsed="false">
      <c r="XET62" s="5"/>
      <c r="XEU62" s="5"/>
      <c r="XEV62" s="5"/>
      <c r="XEW62" s="5"/>
      <c r="XEX62" s="5"/>
      <c r="XEY62" s="5"/>
      <c r="XEZ62" s="5"/>
      <c r="XFA62" s="5"/>
      <c r="XFB62" s="5"/>
      <c r="XFC62" s="5"/>
      <c r="XFD62" s="5"/>
    </row>
    <row r="63" customFormat="false" ht="12.75" hidden="false" customHeight="true" outlineLevel="0" collapsed="false">
      <c r="XET63" s="5"/>
      <c r="XEU63" s="5"/>
      <c r="XEV63" s="5"/>
      <c r="XEW63" s="5"/>
      <c r="XEX63" s="5"/>
      <c r="XEY63" s="5"/>
      <c r="XEZ63" s="5"/>
      <c r="XFA63" s="5"/>
      <c r="XFB63" s="5"/>
      <c r="XFC63" s="5"/>
      <c r="XFD63" s="5"/>
    </row>
    <row r="64" customFormat="false" ht="12.75" hidden="false" customHeight="true" outlineLevel="0" collapsed="false">
      <c r="XET64" s="5"/>
      <c r="XEU64" s="5"/>
      <c r="XEV64" s="5"/>
      <c r="XEW64" s="5"/>
      <c r="XEX64" s="5"/>
      <c r="XEY64" s="5"/>
      <c r="XEZ64" s="5"/>
      <c r="XFA64" s="5"/>
      <c r="XFB64" s="5"/>
      <c r="XFC64" s="5"/>
      <c r="XFD64" s="5"/>
    </row>
    <row r="65" customFormat="false" ht="12.75" hidden="false" customHeight="true" outlineLevel="0" collapsed="false">
      <c r="XET65" s="5"/>
      <c r="XEU65" s="5"/>
      <c r="XEV65" s="5"/>
      <c r="XEW65" s="5"/>
      <c r="XEX65" s="5"/>
      <c r="XEY65" s="5"/>
      <c r="XEZ65" s="5"/>
      <c r="XFA65" s="5"/>
      <c r="XFB65" s="5"/>
      <c r="XFC65" s="5"/>
      <c r="XFD65" s="5"/>
    </row>
    <row r="66" customFormat="false" ht="12.75" hidden="false" customHeight="true" outlineLevel="0" collapsed="false">
      <c r="XET66" s="5"/>
      <c r="XEU66" s="5"/>
      <c r="XEV66" s="5"/>
      <c r="XEW66" s="5"/>
      <c r="XEX66" s="5"/>
      <c r="XEY66" s="5"/>
      <c r="XEZ66" s="5"/>
      <c r="XFA66" s="5"/>
      <c r="XFB66" s="5"/>
      <c r="XFC66" s="5"/>
      <c r="XFD66" s="5"/>
    </row>
    <row r="67" customFormat="false" ht="12.75" hidden="false" customHeight="true" outlineLevel="0" collapsed="false">
      <c r="XET67" s="5"/>
      <c r="XEU67" s="5"/>
      <c r="XEV67" s="5"/>
      <c r="XEW67" s="5"/>
      <c r="XEX67" s="5"/>
      <c r="XEY67" s="5"/>
      <c r="XEZ67" s="5"/>
      <c r="XFA67" s="5"/>
      <c r="XFB67" s="5"/>
      <c r="XFC67" s="5"/>
      <c r="XFD67" s="5"/>
    </row>
    <row r="68" customFormat="false" ht="12.75" hidden="false" customHeight="true" outlineLevel="0" collapsed="false">
      <c r="XET68" s="5"/>
      <c r="XEU68" s="5"/>
      <c r="XEV68" s="5"/>
      <c r="XEW68" s="5"/>
      <c r="XEX68" s="5"/>
      <c r="XEY68" s="5"/>
      <c r="XEZ68" s="5"/>
      <c r="XFA68" s="5"/>
      <c r="XFB68" s="5"/>
      <c r="XFC68" s="5"/>
      <c r="XFD68" s="5"/>
    </row>
    <row r="69" customFormat="false" ht="12.75" hidden="false" customHeight="true" outlineLevel="0" collapsed="false">
      <c r="XET69" s="5"/>
      <c r="XEU69" s="5"/>
      <c r="XEV69" s="5"/>
      <c r="XEW69" s="5"/>
      <c r="XEX69" s="5"/>
      <c r="XEY69" s="5"/>
      <c r="XEZ69" s="5"/>
      <c r="XFA69" s="5"/>
      <c r="XFB69" s="5"/>
      <c r="XFC69" s="5"/>
      <c r="XFD69" s="5"/>
    </row>
    <row r="70" customFormat="false" ht="12.75" hidden="false" customHeight="true" outlineLevel="0" collapsed="false">
      <c r="XET70" s="5"/>
      <c r="XEU70" s="5"/>
      <c r="XEV70" s="5"/>
      <c r="XEW70" s="5"/>
      <c r="XEX70" s="5"/>
      <c r="XEY70" s="5"/>
      <c r="XEZ70" s="5"/>
      <c r="XFA70" s="5"/>
      <c r="XFB70" s="5"/>
      <c r="XFC70" s="5"/>
      <c r="XFD70" s="5"/>
    </row>
    <row r="71" customFormat="false" ht="12.75" hidden="false" customHeight="true" outlineLevel="0" collapsed="false">
      <c r="XET71" s="5"/>
      <c r="XEU71" s="5"/>
      <c r="XEV71" s="5"/>
      <c r="XEW71" s="5"/>
      <c r="XEX71" s="5"/>
      <c r="XEY71" s="5"/>
      <c r="XEZ71" s="5"/>
      <c r="XFA71" s="5"/>
      <c r="XFB71" s="5"/>
      <c r="XFC71" s="5"/>
      <c r="XFD71" s="5"/>
    </row>
    <row r="72" customFormat="false" ht="12.75" hidden="false" customHeight="true" outlineLevel="0" collapsed="false">
      <c r="XET72" s="5"/>
      <c r="XEU72" s="5"/>
      <c r="XEV72" s="5"/>
      <c r="XEW72" s="5"/>
      <c r="XEX72" s="5"/>
      <c r="XEY72" s="5"/>
      <c r="XEZ72" s="5"/>
      <c r="XFA72" s="5"/>
      <c r="XFB72" s="5"/>
      <c r="XFC72" s="5"/>
      <c r="XFD72" s="5"/>
    </row>
    <row r="73" customFormat="false" ht="12.75" hidden="false" customHeight="true" outlineLevel="0" collapsed="false">
      <c r="XET73" s="5"/>
      <c r="XEU73" s="5"/>
      <c r="XEV73" s="5"/>
      <c r="XEW73" s="5"/>
      <c r="XEX73" s="5"/>
      <c r="XEY73" s="5"/>
      <c r="XEZ73" s="5"/>
      <c r="XFA73" s="5"/>
      <c r="XFB73" s="5"/>
      <c r="XFC73" s="5"/>
      <c r="XFD73" s="5"/>
    </row>
    <row r="74" customFormat="false" ht="12.75" hidden="false" customHeight="true" outlineLevel="0" collapsed="false">
      <c r="XET74" s="5"/>
      <c r="XEU74" s="5"/>
      <c r="XEV74" s="5"/>
      <c r="XEW74" s="5"/>
      <c r="XEX74" s="5"/>
      <c r="XEY74" s="5"/>
      <c r="XEZ74" s="5"/>
      <c r="XFA74" s="5"/>
      <c r="XFB74" s="5"/>
      <c r="XFC74" s="5"/>
      <c r="XFD74" s="5"/>
    </row>
    <row r="75" customFormat="false" ht="12.75" hidden="false" customHeight="true" outlineLevel="0" collapsed="false">
      <c r="XET75" s="5"/>
      <c r="XEU75" s="5"/>
      <c r="XEV75" s="5"/>
      <c r="XEW75" s="5"/>
      <c r="XEX75" s="5"/>
      <c r="XEY75" s="5"/>
      <c r="XEZ75" s="5"/>
      <c r="XFA75" s="5"/>
      <c r="XFB75" s="5"/>
      <c r="XFC75" s="5"/>
      <c r="XFD75" s="5"/>
    </row>
    <row r="76" customFormat="false" ht="12.75" hidden="false" customHeight="true" outlineLevel="0" collapsed="false">
      <c r="XET76" s="5"/>
      <c r="XEU76" s="5"/>
      <c r="XEV76" s="5"/>
      <c r="XEW76" s="5"/>
      <c r="XEX76" s="5"/>
      <c r="XEY76" s="5"/>
      <c r="XEZ76" s="5"/>
      <c r="XFA76" s="5"/>
      <c r="XFB76" s="5"/>
      <c r="XFC76" s="5"/>
      <c r="XFD76" s="5"/>
    </row>
    <row r="77" customFormat="false" ht="12.75" hidden="false" customHeight="true" outlineLevel="0" collapsed="false">
      <c r="XET77" s="5"/>
      <c r="XEU77" s="5"/>
      <c r="XEV77" s="5"/>
      <c r="XEW77" s="5"/>
      <c r="XEX77" s="5"/>
      <c r="XEY77" s="5"/>
      <c r="XEZ77" s="5"/>
      <c r="XFA77" s="5"/>
      <c r="XFB77" s="5"/>
      <c r="XFC77" s="5"/>
      <c r="XFD77" s="5"/>
    </row>
    <row r="78" customFormat="false" ht="12.75" hidden="false" customHeight="true" outlineLevel="0" collapsed="false">
      <c r="XET78" s="5"/>
      <c r="XEU78" s="5"/>
      <c r="XEV78" s="5"/>
      <c r="XEW78" s="5"/>
      <c r="XEX78" s="5"/>
      <c r="XEY78" s="5"/>
      <c r="XEZ78" s="5"/>
      <c r="XFA78" s="5"/>
      <c r="XFB78" s="5"/>
      <c r="XFC78" s="5"/>
      <c r="XFD78" s="5"/>
    </row>
    <row r="79" customFormat="false" ht="12.75" hidden="false" customHeight="true" outlineLevel="0" collapsed="false">
      <c r="XET79" s="5"/>
      <c r="XEU79" s="5"/>
      <c r="XEV79" s="5"/>
      <c r="XEW79" s="5"/>
      <c r="XEX79" s="5"/>
      <c r="XEY79" s="5"/>
      <c r="XEZ79" s="5"/>
      <c r="XFA79" s="5"/>
      <c r="XFB79" s="5"/>
      <c r="XFC79" s="5"/>
      <c r="XFD79" s="5"/>
    </row>
    <row r="80" customFormat="false" ht="12.75" hidden="false" customHeight="true" outlineLevel="0" collapsed="false">
      <c r="XET80" s="5"/>
      <c r="XEU80" s="5"/>
      <c r="XEV80" s="5"/>
      <c r="XEW80" s="5"/>
      <c r="XEX80" s="5"/>
      <c r="XEY80" s="5"/>
      <c r="XEZ80" s="5"/>
      <c r="XFA80" s="5"/>
      <c r="XFB80" s="5"/>
      <c r="XFC80" s="5"/>
      <c r="XFD80" s="5"/>
    </row>
    <row r="81" customFormat="false" ht="12.75" hidden="false" customHeight="true" outlineLevel="0" collapsed="false">
      <c r="XET81" s="5"/>
      <c r="XEU81" s="5"/>
      <c r="XEV81" s="5"/>
      <c r="XEW81" s="5"/>
      <c r="XEX81" s="5"/>
      <c r="XEY81" s="5"/>
      <c r="XEZ81" s="5"/>
      <c r="XFA81" s="5"/>
      <c r="XFB81" s="5"/>
      <c r="XFC81" s="5"/>
      <c r="XFD81" s="5"/>
    </row>
    <row r="82" customFormat="false" ht="12.75" hidden="false" customHeight="true" outlineLevel="0" collapsed="false">
      <c r="XET82" s="5"/>
      <c r="XEU82" s="5"/>
      <c r="XEV82" s="5"/>
      <c r="XEW82" s="5"/>
      <c r="XEX82" s="5"/>
      <c r="XEY82" s="5"/>
      <c r="XEZ82" s="5"/>
      <c r="XFA82" s="5"/>
      <c r="XFB82" s="5"/>
      <c r="XFC82" s="5"/>
      <c r="XFD82" s="5"/>
    </row>
    <row r="83" customFormat="false" ht="12.75" hidden="false" customHeight="true" outlineLevel="0" collapsed="false">
      <c r="XET83" s="5"/>
      <c r="XEU83" s="5"/>
      <c r="XEV83" s="5"/>
      <c r="XEW83" s="5"/>
      <c r="XEX83" s="5"/>
      <c r="XEY83" s="5"/>
      <c r="XEZ83" s="5"/>
      <c r="XFA83" s="5"/>
      <c r="XFB83" s="5"/>
      <c r="XFC83" s="5"/>
      <c r="XFD83" s="5"/>
    </row>
    <row r="84" customFormat="false" ht="12.75" hidden="false" customHeight="true" outlineLevel="0" collapsed="false">
      <c r="XET84" s="5"/>
      <c r="XEU84" s="5"/>
      <c r="XEV84" s="5"/>
      <c r="XEW84" s="5"/>
      <c r="XEX84" s="5"/>
      <c r="XEY84" s="5"/>
      <c r="XEZ84" s="5"/>
      <c r="XFA84" s="5"/>
      <c r="XFB84" s="5"/>
      <c r="XFC84" s="5"/>
      <c r="XFD84" s="5"/>
    </row>
    <row r="85" customFormat="false" ht="12.75" hidden="false" customHeight="true" outlineLevel="0" collapsed="false">
      <c r="XET85" s="5"/>
      <c r="XEU85" s="5"/>
      <c r="XEV85" s="5"/>
      <c r="XEW85" s="5"/>
      <c r="XEX85" s="5"/>
      <c r="XEY85" s="5"/>
      <c r="XEZ85" s="5"/>
      <c r="XFA85" s="5"/>
      <c r="XFB85" s="5"/>
      <c r="XFC85" s="5"/>
      <c r="XFD85" s="5"/>
    </row>
    <row r="86" customFormat="false" ht="12.75" hidden="false" customHeight="true" outlineLevel="0" collapsed="false">
      <c r="XET86" s="5"/>
      <c r="XEU86" s="5"/>
      <c r="XEV86" s="5"/>
      <c r="XEW86" s="5"/>
      <c r="XEX86" s="5"/>
      <c r="XEY86" s="5"/>
      <c r="XEZ86" s="5"/>
      <c r="XFA86" s="5"/>
      <c r="XFB86" s="5"/>
      <c r="XFC86" s="5"/>
      <c r="XFD86" s="5"/>
    </row>
    <row r="87" customFormat="false" ht="12.75" hidden="false" customHeight="true" outlineLevel="0" collapsed="false">
      <c r="XET87" s="5"/>
      <c r="XEU87" s="5"/>
      <c r="XEV87" s="5"/>
      <c r="XEW87" s="5"/>
      <c r="XEX87" s="5"/>
      <c r="XEY87" s="5"/>
      <c r="XEZ87" s="5"/>
      <c r="XFA87" s="5"/>
      <c r="XFB87" s="5"/>
      <c r="XFC87" s="5"/>
      <c r="XFD87" s="5"/>
    </row>
    <row r="88" customFormat="false" ht="12.75" hidden="false" customHeight="true" outlineLevel="0" collapsed="false">
      <c r="XET88" s="5"/>
      <c r="XEU88" s="5"/>
      <c r="XEV88" s="5"/>
      <c r="XEW88" s="5"/>
      <c r="XEX88" s="5"/>
      <c r="XEY88" s="5"/>
      <c r="XEZ88" s="5"/>
      <c r="XFA88" s="5"/>
      <c r="XFB88" s="5"/>
      <c r="XFC88" s="5"/>
      <c r="XFD88" s="5"/>
    </row>
    <row r="89" customFormat="false" ht="12.75" hidden="false" customHeight="true" outlineLevel="0" collapsed="false">
      <c r="XET89" s="5"/>
      <c r="XEU89" s="5"/>
      <c r="XEV89" s="5"/>
      <c r="XEW89" s="5"/>
      <c r="XEX89" s="5"/>
      <c r="XEY89" s="5"/>
      <c r="XEZ89" s="5"/>
      <c r="XFA89" s="5"/>
      <c r="XFB89" s="5"/>
      <c r="XFC89" s="5"/>
      <c r="XFD89" s="5"/>
    </row>
    <row r="90" customFormat="false" ht="12.75" hidden="false" customHeight="true" outlineLevel="0" collapsed="false">
      <c r="XET90" s="5"/>
      <c r="XEU90" s="5"/>
      <c r="XEV90" s="5"/>
      <c r="XEW90" s="5"/>
      <c r="XEX90" s="5"/>
      <c r="XEY90" s="5"/>
      <c r="XEZ90" s="5"/>
      <c r="XFA90" s="5"/>
      <c r="XFB90" s="5"/>
      <c r="XFC90" s="5"/>
      <c r="XFD90" s="5"/>
    </row>
    <row r="91" customFormat="false" ht="12.75" hidden="false" customHeight="true" outlineLevel="0" collapsed="false">
      <c r="XET91" s="5"/>
      <c r="XEU91" s="5"/>
      <c r="XEV91" s="5"/>
      <c r="XEW91" s="5"/>
      <c r="XEX91" s="5"/>
      <c r="XEY91" s="5"/>
      <c r="XEZ91" s="5"/>
      <c r="XFA91" s="5"/>
      <c r="XFB91" s="5"/>
      <c r="XFC91" s="5"/>
      <c r="XFD91" s="5"/>
    </row>
    <row r="92" customFormat="false" ht="12.75" hidden="false" customHeight="true" outlineLevel="0" collapsed="false">
      <c r="XET92" s="5"/>
      <c r="XEU92" s="5"/>
      <c r="XEV92" s="5"/>
      <c r="XEW92" s="5"/>
      <c r="XEX92" s="5"/>
      <c r="XEY92" s="5"/>
      <c r="XEZ92" s="5"/>
      <c r="XFA92" s="5"/>
      <c r="XFB92" s="5"/>
      <c r="XFC92" s="5"/>
      <c r="XFD92" s="5"/>
    </row>
    <row r="93" customFormat="false" ht="12.75" hidden="false" customHeight="true" outlineLevel="0" collapsed="false">
      <c r="XET93" s="5"/>
      <c r="XEU93" s="5"/>
      <c r="XEV93" s="5"/>
      <c r="XEW93" s="5"/>
      <c r="XEX93" s="5"/>
      <c r="XEY93" s="5"/>
      <c r="XEZ93" s="5"/>
      <c r="XFA93" s="5"/>
      <c r="XFB93" s="5"/>
      <c r="XFC93" s="5"/>
      <c r="XFD93" s="5"/>
    </row>
    <row r="94" customFormat="false" ht="12.75" hidden="false" customHeight="true" outlineLevel="0" collapsed="false">
      <c r="XET94" s="5"/>
      <c r="XEU94" s="5"/>
      <c r="XEV94" s="5"/>
      <c r="XEW94" s="5"/>
      <c r="XEX94" s="5"/>
      <c r="XEY94" s="5"/>
      <c r="XEZ94" s="5"/>
      <c r="XFA94" s="5"/>
      <c r="XFB94" s="5"/>
      <c r="XFC94" s="5"/>
      <c r="XFD94" s="5"/>
    </row>
    <row r="95" customFormat="false" ht="12.75" hidden="false" customHeight="true" outlineLevel="0" collapsed="false">
      <c r="XET95" s="5"/>
      <c r="XEU95" s="5"/>
      <c r="XEV95" s="5"/>
      <c r="XEW95" s="5"/>
      <c r="XEX95" s="5"/>
      <c r="XEY95" s="5"/>
      <c r="XEZ95" s="5"/>
      <c r="XFA95" s="5"/>
      <c r="XFB95" s="5"/>
      <c r="XFC95" s="5"/>
      <c r="XFD95" s="5"/>
    </row>
    <row r="96" customFormat="false" ht="12.75" hidden="false" customHeight="true" outlineLevel="0" collapsed="false">
      <c r="XET96" s="5"/>
      <c r="XEU96" s="5"/>
      <c r="XEV96" s="5"/>
      <c r="XEW96" s="5"/>
      <c r="XEX96" s="5"/>
      <c r="XEY96" s="5"/>
      <c r="XEZ96" s="5"/>
      <c r="XFA96" s="5"/>
      <c r="XFB96" s="5"/>
      <c r="XFC96" s="5"/>
      <c r="XFD96" s="5"/>
    </row>
    <row r="97" customFormat="false" ht="12.75" hidden="false" customHeight="true" outlineLevel="0" collapsed="false">
      <c r="XET97" s="5"/>
      <c r="XEU97" s="5"/>
      <c r="XEV97" s="5"/>
      <c r="XEW97" s="5"/>
      <c r="XEX97" s="5"/>
      <c r="XEY97" s="5"/>
      <c r="XEZ97" s="5"/>
      <c r="XFA97" s="5"/>
      <c r="XFB97" s="5"/>
      <c r="XFC97" s="5"/>
      <c r="XFD97" s="5"/>
    </row>
    <row r="98" customFormat="false" ht="12.75" hidden="false" customHeight="true" outlineLevel="0" collapsed="false">
      <c r="XET98" s="5"/>
      <c r="XEU98" s="5"/>
      <c r="XEV98" s="5"/>
      <c r="XEW98" s="5"/>
      <c r="XEX98" s="5"/>
      <c r="XEY98" s="5"/>
      <c r="XEZ98" s="5"/>
      <c r="XFA98" s="5"/>
      <c r="XFB98" s="5"/>
      <c r="XFC98" s="5"/>
      <c r="XFD98" s="5"/>
    </row>
    <row r="99" customFormat="false" ht="12.75" hidden="false" customHeight="true" outlineLevel="0" collapsed="false">
      <c r="XET99" s="5"/>
      <c r="XEU99" s="5"/>
      <c r="XEV99" s="5"/>
      <c r="XEW99" s="5"/>
      <c r="XEX99" s="5"/>
      <c r="XEY99" s="5"/>
      <c r="XEZ99" s="5"/>
      <c r="XFA99" s="5"/>
      <c r="XFB99" s="5"/>
      <c r="XFC99" s="5"/>
      <c r="XFD99" s="5"/>
    </row>
    <row r="100" customFormat="false" ht="12.75" hidden="false" customHeight="true" outlineLevel="0" collapsed="false">
      <c r="XET100" s="5"/>
      <c r="XEU100" s="5"/>
      <c r="XEV100" s="5"/>
      <c r="XEW100" s="5"/>
      <c r="XEX100" s="5"/>
      <c r="XEY100" s="5"/>
      <c r="XEZ100" s="5"/>
      <c r="XFA100" s="5"/>
      <c r="XFB100" s="5"/>
      <c r="XFC100" s="5"/>
      <c r="XFD100" s="5"/>
    </row>
    <row r="101" customFormat="false" ht="12.75" hidden="false" customHeight="true" outlineLevel="0" collapsed="false">
      <c r="XET101" s="5"/>
      <c r="XEU101" s="5"/>
      <c r="XEV101" s="5"/>
      <c r="XEW101" s="5"/>
      <c r="XEX101" s="5"/>
      <c r="XEY101" s="5"/>
      <c r="XEZ101" s="5"/>
      <c r="XFA101" s="5"/>
      <c r="XFB101" s="5"/>
      <c r="XFC101" s="5"/>
      <c r="XFD101" s="5"/>
    </row>
    <row r="102" customFormat="false" ht="12.75" hidden="false" customHeight="true" outlineLevel="0" collapsed="false">
      <c r="XET102" s="5"/>
      <c r="XEU102" s="5"/>
      <c r="XEV102" s="5"/>
      <c r="XEW102" s="5"/>
      <c r="XEX102" s="5"/>
      <c r="XEY102" s="5"/>
      <c r="XEZ102" s="5"/>
      <c r="XFA102" s="5"/>
      <c r="XFB102" s="5"/>
      <c r="XFC102" s="5"/>
      <c r="XFD102" s="5"/>
    </row>
    <row r="103" customFormat="false" ht="12.75" hidden="false" customHeight="true" outlineLevel="0" collapsed="false">
      <c r="XET103" s="5"/>
      <c r="XEU103" s="5"/>
      <c r="XEV103" s="5"/>
      <c r="XEW103" s="5"/>
      <c r="XEX103" s="5"/>
      <c r="XEY103" s="5"/>
      <c r="XEZ103" s="5"/>
      <c r="XFA103" s="5"/>
      <c r="XFB103" s="5"/>
      <c r="XFC103" s="5"/>
      <c r="XFD103" s="5"/>
    </row>
    <row r="104" customFormat="false" ht="12.75" hidden="false" customHeight="true" outlineLevel="0" collapsed="false">
      <c r="XET104" s="5"/>
      <c r="XEU104" s="5"/>
      <c r="XEV104" s="5"/>
      <c r="XEW104" s="5"/>
      <c r="XEX104" s="5"/>
      <c r="XEY104" s="5"/>
      <c r="XEZ104" s="5"/>
      <c r="XFA104" s="5"/>
      <c r="XFB104" s="5"/>
      <c r="XFC104" s="5"/>
      <c r="XFD104" s="5"/>
    </row>
    <row r="105" customFormat="false" ht="12.75" hidden="false" customHeight="true" outlineLevel="0" collapsed="false">
      <c r="XET105" s="5"/>
      <c r="XEU105" s="5"/>
      <c r="XEV105" s="5"/>
      <c r="XEW105" s="5"/>
      <c r="XEX105" s="5"/>
      <c r="XEY105" s="5"/>
      <c r="XEZ105" s="5"/>
      <c r="XFA105" s="5"/>
      <c r="XFB105" s="5"/>
      <c r="XFC105" s="5"/>
      <c r="XFD105" s="5"/>
    </row>
    <row r="106" customFormat="false" ht="12.75" hidden="false" customHeight="true" outlineLevel="0" collapsed="false">
      <c r="XET106" s="5"/>
      <c r="XEU106" s="5"/>
      <c r="XEV106" s="5"/>
      <c r="XEW106" s="5"/>
      <c r="XEX106" s="5"/>
      <c r="XEY106" s="5"/>
      <c r="XEZ106" s="5"/>
      <c r="XFA106" s="5"/>
      <c r="XFB106" s="5"/>
      <c r="XFC106" s="5"/>
      <c r="XFD106" s="5"/>
    </row>
    <row r="107" customFormat="false" ht="12.75" hidden="false" customHeight="true" outlineLevel="0" collapsed="false">
      <c r="XET107" s="5"/>
      <c r="XEU107" s="5"/>
      <c r="XEV107" s="5"/>
      <c r="XEW107" s="5"/>
      <c r="XEX107" s="5"/>
      <c r="XEY107" s="5"/>
      <c r="XEZ107" s="5"/>
      <c r="XFA107" s="5"/>
      <c r="XFB107" s="5"/>
      <c r="XFC107" s="5"/>
      <c r="XFD107" s="5"/>
    </row>
    <row r="108" customFormat="false" ht="12.75" hidden="false" customHeight="true" outlineLevel="0" collapsed="false">
      <c r="XET108" s="5"/>
      <c r="XEU108" s="5"/>
      <c r="XEV108" s="5"/>
      <c r="XEW108" s="5"/>
      <c r="XEX108" s="5"/>
      <c r="XEY108" s="5"/>
      <c r="XEZ108" s="5"/>
      <c r="XFA108" s="5"/>
      <c r="XFB108" s="5"/>
      <c r="XFC108" s="5"/>
      <c r="XFD108" s="5"/>
    </row>
    <row r="109" customFormat="false" ht="12.75" hidden="false" customHeight="true" outlineLevel="0" collapsed="false">
      <c r="XET109" s="5"/>
      <c r="XEU109" s="5"/>
      <c r="XEV109" s="5"/>
      <c r="XEW109" s="5"/>
      <c r="XEX109" s="5"/>
      <c r="XEY109" s="5"/>
      <c r="XEZ109" s="5"/>
      <c r="XFA109" s="5"/>
      <c r="XFB109" s="5"/>
      <c r="XFC109" s="5"/>
      <c r="XFD109" s="5"/>
    </row>
    <row r="110" customFormat="false" ht="12.75" hidden="false" customHeight="true" outlineLevel="0" collapsed="false">
      <c r="XET110" s="5"/>
      <c r="XEU110" s="5"/>
      <c r="XEV110" s="5"/>
      <c r="XEW110" s="5"/>
      <c r="XEX110" s="5"/>
      <c r="XEY110" s="5"/>
      <c r="XEZ110" s="5"/>
      <c r="XFA110" s="5"/>
      <c r="XFB110" s="5"/>
      <c r="XFC110" s="5"/>
      <c r="XFD110" s="5"/>
    </row>
    <row r="111" customFormat="false" ht="12.75" hidden="false" customHeight="true" outlineLevel="0" collapsed="false">
      <c r="XET111" s="5"/>
      <c r="XEU111" s="5"/>
      <c r="XEV111" s="5"/>
      <c r="XEW111" s="5"/>
      <c r="XEX111" s="5"/>
      <c r="XEY111" s="5"/>
      <c r="XEZ111" s="5"/>
      <c r="XFA111" s="5"/>
      <c r="XFB111" s="5"/>
      <c r="XFC111" s="5"/>
      <c r="XFD111" s="5"/>
    </row>
    <row r="112" customFormat="false" ht="12.75" hidden="false" customHeight="true" outlineLevel="0" collapsed="false">
      <c r="XET112" s="5"/>
      <c r="XEU112" s="5"/>
      <c r="XEV112" s="5"/>
      <c r="XEW112" s="5"/>
      <c r="XEX112" s="5"/>
      <c r="XEY112" s="5"/>
      <c r="XEZ112" s="5"/>
      <c r="XFA112" s="5"/>
      <c r="XFB112" s="5"/>
      <c r="XFC112" s="5"/>
      <c r="XFD112" s="5"/>
    </row>
    <row r="113" customFormat="false" ht="12.75" hidden="false" customHeight="true" outlineLevel="0" collapsed="false">
      <c r="XET113" s="5"/>
      <c r="XEU113" s="5"/>
      <c r="XEV113" s="5"/>
      <c r="XEW113" s="5"/>
      <c r="XEX113" s="5"/>
      <c r="XEY113" s="5"/>
      <c r="XEZ113" s="5"/>
      <c r="XFA113" s="5"/>
      <c r="XFB113" s="5"/>
      <c r="XFC113" s="5"/>
      <c r="XFD113" s="5"/>
    </row>
    <row r="114" customFormat="false" ht="12.75" hidden="false" customHeight="true" outlineLevel="0" collapsed="false">
      <c r="XET114" s="5"/>
      <c r="XEU114" s="5"/>
      <c r="XEV114" s="5"/>
      <c r="XEW114" s="5"/>
      <c r="XEX114" s="5"/>
      <c r="XEY114" s="5"/>
      <c r="XEZ114" s="5"/>
      <c r="XFA114" s="5"/>
      <c r="XFB114" s="5"/>
      <c r="XFC114" s="5"/>
      <c r="XFD114" s="5"/>
    </row>
    <row r="115" customFormat="false" ht="12.75" hidden="false" customHeight="true" outlineLevel="0" collapsed="false">
      <c r="XET115" s="5"/>
      <c r="XEU115" s="5"/>
      <c r="XEV115" s="5"/>
      <c r="XEW115" s="5"/>
      <c r="XEX115" s="5"/>
      <c r="XEY115" s="5"/>
      <c r="XEZ115" s="5"/>
      <c r="XFA115" s="5"/>
      <c r="XFB115" s="5"/>
      <c r="XFC115" s="5"/>
      <c r="XFD115" s="5"/>
    </row>
    <row r="116" customFormat="false" ht="12.75" hidden="false" customHeight="true" outlineLevel="0" collapsed="false">
      <c r="XET116" s="5"/>
      <c r="XEU116" s="5"/>
      <c r="XEV116" s="5"/>
      <c r="XEW116" s="5"/>
      <c r="XEX116" s="5"/>
      <c r="XEY116" s="5"/>
      <c r="XEZ116" s="5"/>
      <c r="XFA116" s="5"/>
      <c r="XFB116" s="5"/>
      <c r="XFC116" s="5"/>
      <c r="XFD116" s="5"/>
    </row>
    <row r="117" customFormat="false" ht="12.75" hidden="false" customHeight="true" outlineLevel="0" collapsed="false">
      <c r="XET117" s="5"/>
      <c r="XEU117" s="5"/>
      <c r="XEV117" s="5"/>
      <c r="XEW117" s="5"/>
      <c r="XEX117" s="5"/>
      <c r="XEY117" s="5"/>
      <c r="XEZ117" s="5"/>
      <c r="XFA117" s="5"/>
      <c r="XFB117" s="5"/>
      <c r="XFC117" s="5"/>
      <c r="XFD117" s="5"/>
    </row>
    <row r="118" customFormat="false" ht="12.75" hidden="false" customHeight="true" outlineLevel="0" collapsed="false">
      <c r="XET118" s="5"/>
      <c r="XEU118" s="5"/>
      <c r="XEV118" s="5"/>
      <c r="XEW118" s="5"/>
      <c r="XEX118" s="5"/>
      <c r="XEY118" s="5"/>
      <c r="XEZ118" s="5"/>
      <c r="XFA118" s="5"/>
      <c r="XFB118" s="5"/>
      <c r="XFC118" s="5"/>
      <c r="XFD118" s="5"/>
    </row>
    <row r="119" customFormat="false" ht="12.75" hidden="false" customHeight="true" outlineLevel="0" collapsed="false">
      <c r="XET119" s="5"/>
      <c r="XEU119" s="5"/>
      <c r="XEV119" s="5"/>
      <c r="XEW119" s="5"/>
      <c r="XEX119" s="5"/>
      <c r="XEY119" s="5"/>
      <c r="XEZ119" s="5"/>
      <c r="XFA119" s="5"/>
      <c r="XFB119" s="5"/>
      <c r="XFC119" s="5"/>
      <c r="XFD119" s="5"/>
    </row>
    <row r="120" customFormat="false" ht="12.75" hidden="false" customHeight="true" outlineLevel="0" collapsed="false">
      <c r="XET120" s="5"/>
      <c r="XEU120" s="5"/>
      <c r="XEV120" s="5"/>
      <c r="XEW120" s="5"/>
      <c r="XEX120" s="5"/>
      <c r="XEY120" s="5"/>
      <c r="XEZ120" s="5"/>
      <c r="XFA120" s="5"/>
      <c r="XFB120" s="5"/>
      <c r="XFC120" s="5"/>
      <c r="XFD120" s="5"/>
    </row>
    <row r="121" customFormat="false" ht="12.75" hidden="false" customHeight="true" outlineLevel="0" collapsed="false">
      <c r="XET121" s="5"/>
      <c r="XEU121" s="5"/>
      <c r="XEV121" s="5"/>
      <c r="XEW121" s="5"/>
      <c r="XEX121" s="5"/>
      <c r="XEY121" s="5"/>
      <c r="XEZ121" s="5"/>
      <c r="XFA121" s="5"/>
      <c r="XFB121" s="5"/>
      <c r="XFC121" s="5"/>
      <c r="XFD121" s="5"/>
    </row>
    <row r="122" customFormat="false" ht="12.75" hidden="false" customHeight="true" outlineLevel="0" collapsed="false">
      <c r="XET122" s="5"/>
      <c r="XEU122" s="5"/>
      <c r="XEV122" s="5"/>
      <c r="XEW122" s="5"/>
      <c r="XEX122" s="5"/>
      <c r="XEY122" s="5"/>
      <c r="XEZ122" s="5"/>
      <c r="XFA122" s="5"/>
      <c r="XFB122" s="5"/>
      <c r="XFC122" s="5"/>
      <c r="XFD122" s="5"/>
    </row>
    <row r="123" customFormat="false" ht="12.75" hidden="false" customHeight="true" outlineLevel="0" collapsed="false">
      <c r="XET123" s="5"/>
      <c r="XEU123" s="5"/>
      <c r="XEV123" s="5"/>
      <c r="XEW123" s="5"/>
      <c r="XEX123" s="5"/>
      <c r="XEY123" s="5"/>
      <c r="XEZ123" s="5"/>
      <c r="XFA123" s="5"/>
      <c r="XFB123" s="5"/>
      <c r="XFC123" s="5"/>
      <c r="XFD123" s="5"/>
    </row>
    <row r="124" customFormat="false" ht="12.75" hidden="false" customHeight="true" outlineLevel="0" collapsed="false">
      <c r="XET124" s="5"/>
      <c r="XEU124" s="5"/>
      <c r="XEV124" s="5"/>
      <c r="XEW124" s="5"/>
      <c r="XEX124" s="5"/>
      <c r="XEY124" s="5"/>
      <c r="XEZ124" s="5"/>
      <c r="XFA124" s="5"/>
      <c r="XFB124" s="5"/>
      <c r="XFC124" s="5"/>
      <c r="XFD124" s="5"/>
    </row>
    <row r="125" customFormat="false" ht="12.75" hidden="false" customHeight="true" outlineLevel="0" collapsed="false">
      <c r="XET125" s="5"/>
      <c r="XEU125" s="5"/>
      <c r="XEV125" s="5"/>
      <c r="XEW125" s="5"/>
      <c r="XEX125" s="5"/>
      <c r="XEY125" s="5"/>
      <c r="XEZ125" s="5"/>
      <c r="XFA125" s="5"/>
      <c r="XFB125" s="5"/>
      <c r="XFC125" s="5"/>
      <c r="XFD125" s="5"/>
    </row>
    <row r="126" customFormat="false" ht="12.75" hidden="false" customHeight="true" outlineLevel="0" collapsed="false">
      <c r="XET126" s="5"/>
      <c r="XEU126" s="5"/>
      <c r="XEV126" s="5"/>
      <c r="XEW126" s="5"/>
      <c r="XEX126" s="5"/>
      <c r="XEY126" s="5"/>
      <c r="XEZ126" s="5"/>
      <c r="XFA126" s="5"/>
      <c r="XFB126" s="5"/>
      <c r="XFC126" s="5"/>
      <c r="XFD126" s="5"/>
    </row>
    <row r="127" customFormat="false" ht="12.75" hidden="false" customHeight="true" outlineLevel="0" collapsed="false">
      <c r="XET127" s="5"/>
      <c r="XEU127" s="5"/>
      <c r="XEV127" s="5"/>
      <c r="XEW127" s="5"/>
      <c r="XEX127" s="5"/>
      <c r="XEY127" s="5"/>
      <c r="XEZ127" s="5"/>
      <c r="XFA127" s="5"/>
      <c r="XFB127" s="5"/>
      <c r="XFC127" s="5"/>
      <c r="XFD127" s="5"/>
    </row>
    <row r="128" customFormat="false" ht="12.75" hidden="false" customHeight="true" outlineLevel="0" collapsed="false">
      <c r="XET128" s="5"/>
      <c r="XEU128" s="5"/>
      <c r="XEV128" s="5"/>
      <c r="XEW128" s="5"/>
      <c r="XEX128" s="5"/>
      <c r="XEY128" s="5"/>
      <c r="XEZ128" s="5"/>
      <c r="XFA128" s="5"/>
      <c r="XFB128" s="5"/>
      <c r="XFC128" s="5"/>
      <c r="XFD128" s="5"/>
    </row>
    <row r="129" customFormat="false" ht="12.75" hidden="false" customHeight="true" outlineLevel="0" collapsed="false">
      <c r="XET129" s="5"/>
      <c r="XEU129" s="5"/>
      <c r="XEV129" s="5"/>
      <c r="XEW129" s="5"/>
      <c r="XEX129" s="5"/>
      <c r="XEY129" s="5"/>
      <c r="XEZ129" s="5"/>
      <c r="XFA129" s="5"/>
      <c r="XFB129" s="5"/>
      <c r="XFC129" s="5"/>
      <c r="XFD129" s="5"/>
    </row>
    <row r="130" customFormat="false" ht="12.75" hidden="false" customHeight="true" outlineLevel="0" collapsed="false">
      <c r="XET130" s="5"/>
      <c r="XEU130" s="5"/>
      <c r="XEV130" s="5"/>
      <c r="XEW130" s="5"/>
      <c r="XEX130" s="5"/>
      <c r="XEY130" s="5"/>
      <c r="XEZ130" s="5"/>
      <c r="XFA130" s="5"/>
      <c r="XFB130" s="5"/>
      <c r="XFC130" s="5"/>
      <c r="XFD130" s="5"/>
    </row>
    <row r="131" customFormat="false" ht="12.75" hidden="false" customHeight="true" outlineLevel="0" collapsed="false">
      <c r="XET131" s="5"/>
      <c r="XEU131" s="5"/>
      <c r="XEV131" s="5"/>
      <c r="XEW131" s="5"/>
      <c r="XEX131" s="5"/>
      <c r="XEY131" s="5"/>
      <c r="XEZ131" s="5"/>
      <c r="XFA131" s="5"/>
      <c r="XFB131" s="5"/>
      <c r="XFC131" s="5"/>
      <c r="XFD131" s="5"/>
    </row>
    <row r="132" customFormat="false" ht="12.75" hidden="false" customHeight="true" outlineLevel="0" collapsed="false">
      <c r="XET132" s="5"/>
      <c r="XEU132" s="5"/>
      <c r="XEV132" s="5"/>
      <c r="XEW132" s="5"/>
      <c r="XEX132" s="5"/>
      <c r="XEY132" s="5"/>
      <c r="XEZ132" s="5"/>
      <c r="XFA132" s="5"/>
      <c r="XFB132" s="5"/>
      <c r="XFC132" s="5"/>
      <c r="XFD132" s="5"/>
    </row>
    <row r="133" customFormat="false" ht="12.75" hidden="false" customHeight="true" outlineLevel="0" collapsed="false">
      <c r="XET133" s="5"/>
      <c r="XEU133" s="5"/>
      <c r="XEV133" s="5"/>
      <c r="XEW133" s="5"/>
      <c r="XEX133" s="5"/>
      <c r="XEY133" s="5"/>
      <c r="XEZ133" s="5"/>
      <c r="XFA133" s="5"/>
      <c r="XFB133" s="5"/>
      <c r="XFC133" s="5"/>
      <c r="XFD133" s="5"/>
    </row>
    <row r="134" customFormat="false" ht="12.75" hidden="false" customHeight="true" outlineLevel="0" collapsed="false">
      <c r="XET134" s="5"/>
      <c r="XEU134" s="5"/>
      <c r="XEV134" s="5"/>
      <c r="XEW134" s="5"/>
      <c r="XEX134" s="5"/>
      <c r="XEY134" s="5"/>
      <c r="XEZ134" s="5"/>
      <c r="XFA134" s="5"/>
      <c r="XFB134" s="5"/>
      <c r="XFC134" s="5"/>
      <c r="XFD134" s="5"/>
    </row>
    <row r="135" customFormat="false" ht="12.75" hidden="false" customHeight="true" outlineLevel="0" collapsed="false">
      <c r="XET135" s="5"/>
      <c r="XEU135" s="5"/>
      <c r="XEV135" s="5"/>
      <c r="XEW135" s="5"/>
      <c r="XEX135" s="5"/>
      <c r="XEY135" s="5"/>
      <c r="XEZ135" s="5"/>
      <c r="XFA135" s="5"/>
      <c r="XFB135" s="5"/>
      <c r="XFC135" s="5"/>
      <c r="XFD135" s="5"/>
    </row>
    <row r="136" customFormat="false" ht="12.75" hidden="false" customHeight="true" outlineLevel="0" collapsed="false">
      <c r="XET136" s="5"/>
      <c r="XEU136" s="5"/>
      <c r="XEV136" s="5"/>
      <c r="XEW136" s="5"/>
      <c r="XEX136" s="5"/>
      <c r="XEY136" s="5"/>
      <c r="XEZ136" s="5"/>
      <c r="XFA136" s="5"/>
      <c r="XFB136" s="5"/>
      <c r="XFC136" s="5"/>
      <c r="XFD136" s="5"/>
    </row>
    <row r="137" customFormat="false" ht="12.75" hidden="false" customHeight="true" outlineLevel="0" collapsed="false">
      <c r="XET137" s="5"/>
      <c r="XEU137" s="5"/>
      <c r="XEV137" s="5"/>
      <c r="XEW137" s="5"/>
      <c r="XEX137" s="5"/>
      <c r="XEY137" s="5"/>
      <c r="XEZ137" s="5"/>
      <c r="XFA137" s="5"/>
      <c r="XFB137" s="5"/>
      <c r="XFC137" s="5"/>
      <c r="XFD137" s="5"/>
    </row>
    <row r="138" customFormat="false" ht="12.75" hidden="false" customHeight="true" outlineLevel="0" collapsed="false">
      <c r="XET138" s="5"/>
      <c r="XEU138" s="5"/>
      <c r="XEV138" s="5"/>
      <c r="XEW138" s="5"/>
      <c r="XEX138" s="5"/>
      <c r="XEY138" s="5"/>
      <c r="XEZ138" s="5"/>
      <c r="XFA138" s="5"/>
      <c r="XFB138" s="5"/>
      <c r="XFC138" s="5"/>
      <c r="XFD138" s="5"/>
    </row>
    <row r="139" customFormat="false" ht="12.75" hidden="false" customHeight="true" outlineLevel="0" collapsed="false">
      <c r="XET139" s="5"/>
      <c r="XEU139" s="5"/>
      <c r="XEV139" s="5"/>
      <c r="XEW139" s="5"/>
      <c r="XEX139" s="5"/>
      <c r="XEY139" s="5"/>
      <c r="XEZ139" s="5"/>
      <c r="XFA139" s="5"/>
      <c r="XFB139" s="5"/>
      <c r="XFC139" s="5"/>
      <c r="XFD139" s="5"/>
    </row>
    <row r="140" customFormat="false" ht="12.75" hidden="false" customHeight="true" outlineLevel="0" collapsed="false">
      <c r="XET140" s="5"/>
      <c r="XEU140" s="5"/>
      <c r="XEV140" s="5"/>
      <c r="XEW140" s="5"/>
      <c r="XEX140" s="5"/>
      <c r="XEY140" s="5"/>
      <c r="XEZ140" s="5"/>
      <c r="XFA140" s="5"/>
      <c r="XFB140" s="5"/>
      <c r="XFC140" s="5"/>
      <c r="XFD140" s="5"/>
    </row>
    <row r="141" customFormat="false" ht="12.75" hidden="false" customHeight="true" outlineLevel="0" collapsed="false">
      <c r="XET141" s="5"/>
      <c r="XEU141" s="5"/>
      <c r="XEV141" s="5"/>
      <c r="XEW141" s="5"/>
      <c r="XEX141" s="5"/>
      <c r="XEY141" s="5"/>
      <c r="XEZ141" s="5"/>
      <c r="XFA141" s="5"/>
      <c r="XFB141" s="5"/>
      <c r="XFC141" s="5"/>
      <c r="XFD141" s="5"/>
    </row>
    <row r="142" customFormat="false" ht="12.75" hidden="false" customHeight="true" outlineLevel="0" collapsed="false">
      <c r="XET142" s="5"/>
      <c r="XEU142" s="5"/>
      <c r="XEV142" s="5"/>
      <c r="XEW142" s="5"/>
      <c r="XEX142" s="5"/>
      <c r="XEY142" s="5"/>
      <c r="XEZ142" s="5"/>
      <c r="XFA142" s="5"/>
      <c r="XFB142" s="5"/>
      <c r="XFC142" s="5"/>
      <c r="XFD142" s="5"/>
    </row>
    <row r="143" customFormat="false" ht="12.75" hidden="false" customHeight="true" outlineLevel="0" collapsed="false">
      <c r="XET143" s="5"/>
      <c r="XEU143" s="5"/>
      <c r="XEV143" s="5"/>
      <c r="XEW143" s="5"/>
      <c r="XEX143" s="5"/>
      <c r="XEY143" s="5"/>
      <c r="XEZ143" s="5"/>
      <c r="XFA143" s="5"/>
      <c r="XFB143" s="5"/>
      <c r="XFC143" s="5"/>
      <c r="XFD143" s="5"/>
    </row>
    <row r="144" customFormat="false" ht="12.75" hidden="false" customHeight="true" outlineLevel="0" collapsed="false">
      <c r="XET144" s="5"/>
      <c r="XEU144" s="5"/>
      <c r="XEV144" s="5"/>
      <c r="XEW144" s="5"/>
      <c r="XEX144" s="5"/>
      <c r="XEY144" s="5"/>
      <c r="XEZ144" s="5"/>
      <c r="XFA144" s="5"/>
      <c r="XFB144" s="5"/>
      <c r="XFC144" s="5"/>
      <c r="XFD144" s="5"/>
    </row>
    <row r="145" customFormat="false" ht="12.75" hidden="false" customHeight="true" outlineLevel="0" collapsed="false">
      <c r="XET145" s="5"/>
      <c r="XEU145" s="5"/>
      <c r="XEV145" s="5"/>
      <c r="XEW145" s="5"/>
      <c r="XEX145" s="5"/>
      <c r="XEY145" s="5"/>
      <c r="XEZ145" s="5"/>
      <c r="XFA145" s="5"/>
      <c r="XFB145" s="5"/>
      <c r="XFC145" s="5"/>
      <c r="XFD145" s="5"/>
    </row>
    <row r="146" customFormat="false" ht="12.75" hidden="false" customHeight="true" outlineLevel="0" collapsed="false">
      <c r="XET146" s="5"/>
      <c r="XEU146" s="5"/>
      <c r="XEV146" s="5"/>
      <c r="XEW146" s="5"/>
      <c r="XEX146" s="5"/>
      <c r="XEY146" s="5"/>
      <c r="XEZ146" s="5"/>
      <c r="XFA146" s="5"/>
      <c r="XFB146" s="5"/>
      <c r="XFC146" s="5"/>
      <c r="XFD146" s="5"/>
    </row>
    <row r="147" customFormat="false" ht="12.75" hidden="false" customHeight="true" outlineLevel="0" collapsed="false">
      <c r="XET147" s="5"/>
      <c r="XEU147" s="5"/>
      <c r="XEV147" s="5"/>
      <c r="XEW147" s="5"/>
      <c r="XEX147" s="5"/>
      <c r="XEY147" s="5"/>
      <c r="XEZ147" s="5"/>
      <c r="XFA147" s="5"/>
      <c r="XFB147" s="5"/>
      <c r="XFC147" s="5"/>
      <c r="XFD147" s="5"/>
    </row>
    <row r="148" customFormat="false" ht="12.75" hidden="false" customHeight="true" outlineLevel="0" collapsed="false">
      <c r="XET148" s="5"/>
      <c r="XEU148" s="5"/>
      <c r="XEV148" s="5"/>
      <c r="XEW148" s="5"/>
      <c r="XEX148" s="5"/>
      <c r="XEY148" s="5"/>
      <c r="XEZ148" s="5"/>
      <c r="XFA148" s="5"/>
      <c r="XFB148" s="5"/>
      <c r="XFC148" s="5"/>
      <c r="XFD148" s="5"/>
    </row>
    <row r="149" customFormat="false" ht="12.75" hidden="false" customHeight="true" outlineLevel="0" collapsed="false">
      <c r="XET149" s="5"/>
      <c r="XEU149" s="5"/>
      <c r="XEV149" s="5"/>
      <c r="XEW149" s="5"/>
      <c r="XEX149" s="5"/>
      <c r="XEY149" s="5"/>
      <c r="XEZ149" s="5"/>
      <c r="XFA149" s="5"/>
      <c r="XFB149" s="5"/>
      <c r="XFC149" s="5"/>
      <c r="XFD149" s="5"/>
    </row>
    <row r="150" customFormat="false" ht="12.75" hidden="false" customHeight="true" outlineLevel="0" collapsed="false">
      <c r="XET150" s="5"/>
      <c r="XEU150" s="5"/>
      <c r="XEV150" s="5"/>
      <c r="XEW150" s="5"/>
      <c r="XEX150" s="5"/>
      <c r="XEY150" s="5"/>
      <c r="XEZ150" s="5"/>
      <c r="XFA150" s="5"/>
      <c r="XFB150" s="5"/>
      <c r="XFC150" s="5"/>
      <c r="XFD150" s="5"/>
    </row>
    <row r="151" customFormat="false" ht="12.75" hidden="false" customHeight="true" outlineLevel="0" collapsed="false">
      <c r="XET151" s="5"/>
      <c r="XEU151" s="5"/>
      <c r="XEV151" s="5"/>
      <c r="XEW151" s="5"/>
      <c r="XEX151" s="5"/>
      <c r="XEY151" s="5"/>
      <c r="XEZ151" s="5"/>
      <c r="XFA151" s="5"/>
      <c r="XFB151" s="5"/>
      <c r="XFC151" s="5"/>
      <c r="XFD151" s="5"/>
    </row>
    <row r="152" customFormat="false" ht="12.75" hidden="false" customHeight="true" outlineLevel="0" collapsed="false">
      <c r="XET152" s="5"/>
      <c r="XEU152" s="5"/>
      <c r="XEV152" s="5"/>
      <c r="XEW152" s="5"/>
      <c r="XEX152" s="5"/>
      <c r="XEY152" s="5"/>
      <c r="XEZ152" s="5"/>
      <c r="XFA152" s="5"/>
      <c r="XFB152" s="5"/>
      <c r="XFC152" s="5"/>
      <c r="XFD152" s="5"/>
    </row>
    <row r="153" customFormat="false" ht="12.75" hidden="false" customHeight="true" outlineLevel="0" collapsed="false">
      <c r="XET153" s="5"/>
      <c r="XEU153" s="5"/>
      <c r="XEV153" s="5"/>
      <c r="XEW153" s="5"/>
      <c r="XEX153" s="5"/>
      <c r="XEY153" s="5"/>
      <c r="XEZ153" s="5"/>
      <c r="XFA153" s="5"/>
      <c r="XFB153" s="5"/>
      <c r="XFC153" s="5"/>
      <c r="XFD153" s="5"/>
    </row>
    <row r="154" customFormat="false" ht="12.75" hidden="false" customHeight="true" outlineLevel="0" collapsed="false">
      <c r="XET154" s="5"/>
      <c r="XEU154" s="5"/>
      <c r="XEV154" s="5"/>
      <c r="XEW154" s="5"/>
      <c r="XEX154" s="5"/>
      <c r="XEY154" s="5"/>
      <c r="XEZ154" s="5"/>
      <c r="XFA154" s="5"/>
      <c r="XFB154" s="5"/>
      <c r="XFC154" s="5"/>
      <c r="XFD154" s="5"/>
    </row>
    <row r="155" customFormat="false" ht="12.75" hidden="false" customHeight="true" outlineLevel="0" collapsed="false">
      <c r="XET155" s="5"/>
      <c r="XEU155" s="5"/>
      <c r="XEV155" s="5"/>
      <c r="XEW155" s="5"/>
      <c r="XEX155" s="5"/>
      <c r="XEY155" s="5"/>
      <c r="XEZ155" s="5"/>
      <c r="XFA155" s="5"/>
      <c r="XFB155" s="5"/>
      <c r="XFC155" s="5"/>
      <c r="XFD155" s="5"/>
    </row>
    <row r="156" customFormat="false" ht="12.75" hidden="false" customHeight="true" outlineLevel="0" collapsed="false">
      <c r="XET156" s="5"/>
      <c r="XEU156" s="5"/>
      <c r="XEV156" s="5"/>
      <c r="XEW156" s="5"/>
      <c r="XEX156" s="5"/>
      <c r="XEY156" s="5"/>
      <c r="XEZ156" s="5"/>
      <c r="XFA156" s="5"/>
      <c r="XFB156" s="5"/>
      <c r="XFC156" s="5"/>
      <c r="XFD156" s="5"/>
    </row>
    <row r="157" customFormat="false" ht="12.75" hidden="false" customHeight="true" outlineLevel="0" collapsed="false">
      <c r="XET157" s="5"/>
      <c r="XEU157" s="5"/>
      <c r="XEV157" s="5"/>
      <c r="XEW157" s="5"/>
      <c r="XEX157" s="5"/>
      <c r="XEY157" s="5"/>
      <c r="XEZ157" s="5"/>
      <c r="XFA157" s="5"/>
      <c r="XFB157" s="5"/>
      <c r="XFC157" s="5"/>
      <c r="XFD157" s="5"/>
    </row>
    <row r="158" customFormat="false" ht="12.75" hidden="false" customHeight="true" outlineLevel="0" collapsed="false">
      <c r="XET158" s="5"/>
      <c r="XEU158" s="5"/>
      <c r="XEV158" s="5"/>
      <c r="XEW158" s="5"/>
      <c r="XEX158" s="5"/>
      <c r="XEY158" s="5"/>
      <c r="XEZ158" s="5"/>
      <c r="XFA158" s="5"/>
      <c r="XFB158" s="5"/>
      <c r="XFC158" s="5"/>
      <c r="XFD158" s="5"/>
    </row>
    <row r="159" customFormat="false" ht="12.75" hidden="false" customHeight="true" outlineLevel="0" collapsed="false">
      <c r="XET159" s="5"/>
      <c r="XEU159" s="5"/>
      <c r="XEV159" s="5"/>
      <c r="XEW159" s="5"/>
      <c r="XEX159" s="5"/>
      <c r="XEY159" s="5"/>
      <c r="XEZ159" s="5"/>
      <c r="XFA159" s="5"/>
      <c r="XFB159" s="5"/>
      <c r="XFC159" s="5"/>
      <c r="XFD159" s="5"/>
    </row>
    <row r="160" customFormat="false" ht="12.75" hidden="false" customHeight="true" outlineLevel="0" collapsed="false">
      <c r="XET160" s="5"/>
      <c r="XEU160" s="5"/>
      <c r="XEV160" s="5"/>
      <c r="XEW160" s="5"/>
      <c r="XEX160" s="5"/>
      <c r="XEY160" s="5"/>
      <c r="XEZ160" s="5"/>
      <c r="XFA160" s="5"/>
      <c r="XFB160" s="5"/>
      <c r="XFC160" s="5"/>
      <c r="XFD160" s="5"/>
    </row>
    <row r="161" customFormat="false" ht="12.75" hidden="false" customHeight="true" outlineLevel="0" collapsed="false">
      <c r="XET161" s="5"/>
      <c r="XEU161" s="5"/>
      <c r="XEV161" s="5"/>
      <c r="XEW161" s="5"/>
      <c r="XEX161" s="5"/>
      <c r="XEY161" s="5"/>
      <c r="XEZ161" s="5"/>
      <c r="XFA161" s="5"/>
      <c r="XFB161" s="5"/>
      <c r="XFC161" s="5"/>
      <c r="XFD161" s="5"/>
    </row>
    <row r="162" customFormat="false" ht="12.75" hidden="false" customHeight="true" outlineLevel="0" collapsed="false">
      <c r="XET162" s="5"/>
      <c r="XEU162" s="5"/>
      <c r="XEV162" s="5"/>
      <c r="XEW162" s="5"/>
      <c r="XEX162" s="5"/>
      <c r="XEY162" s="5"/>
      <c r="XEZ162" s="5"/>
      <c r="XFA162" s="5"/>
      <c r="XFB162" s="5"/>
      <c r="XFC162" s="5"/>
      <c r="XFD162" s="5"/>
    </row>
    <row r="163" customFormat="false" ht="12.75" hidden="false" customHeight="true" outlineLevel="0" collapsed="false">
      <c r="XET163" s="5"/>
      <c r="XEU163" s="5"/>
      <c r="XEV163" s="5"/>
      <c r="XEW163" s="5"/>
      <c r="XEX163" s="5"/>
      <c r="XEY163" s="5"/>
      <c r="XEZ163" s="5"/>
      <c r="XFA163" s="5"/>
      <c r="XFB163" s="5"/>
      <c r="XFC163" s="5"/>
      <c r="XFD163" s="5"/>
    </row>
    <row r="164" customFormat="false" ht="12.75" hidden="false" customHeight="true" outlineLevel="0" collapsed="false">
      <c r="XET164" s="5"/>
      <c r="XEU164" s="5"/>
      <c r="XEV164" s="5"/>
      <c r="XEW164" s="5"/>
      <c r="XEX164" s="5"/>
      <c r="XEY164" s="5"/>
      <c r="XEZ164" s="5"/>
      <c r="XFA164" s="5"/>
      <c r="XFB164" s="5"/>
      <c r="XFC164" s="5"/>
      <c r="XFD164" s="5"/>
    </row>
    <row r="165" customFormat="false" ht="12.75" hidden="false" customHeight="true" outlineLevel="0" collapsed="false">
      <c r="XET165" s="5"/>
      <c r="XEU165" s="5"/>
      <c r="XEV165" s="5"/>
      <c r="XEW165" s="5"/>
      <c r="XEX165" s="5"/>
      <c r="XEY165" s="5"/>
      <c r="XEZ165" s="5"/>
      <c r="XFA165" s="5"/>
      <c r="XFB165" s="5"/>
      <c r="XFC165" s="5"/>
      <c r="XFD165" s="5"/>
    </row>
    <row r="166" customFormat="false" ht="12.75" hidden="false" customHeight="true" outlineLevel="0" collapsed="false">
      <c r="XET166" s="5"/>
      <c r="XEU166" s="5"/>
      <c r="XEV166" s="5"/>
      <c r="XEW166" s="5"/>
      <c r="XEX166" s="5"/>
      <c r="XEY166" s="5"/>
      <c r="XEZ166" s="5"/>
      <c r="XFA166" s="5"/>
      <c r="XFB166" s="5"/>
      <c r="XFC166" s="5"/>
      <c r="XFD166" s="5"/>
    </row>
    <row r="167" customFormat="false" ht="12.75" hidden="false" customHeight="true" outlineLevel="0" collapsed="false">
      <c r="XET167" s="5"/>
      <c r="XEU167" s="5"/>
      <c r="XEV167" s="5"/>
      <c r="XEW167" s="5"/>
      <c r="XEX167" s="5"/>
      <c r="XEY167" s="5"/>
      <c r="XEZ167" s="5"/>
      <c r="XFA167" s="5"/>
      <c r="XFB167" s="5"/>
      <c r="XFC167" s="5"/>
      <c r="XFD167" s="5"/>
    </row>
    <row r="168" customFormat="false" ht="12.75" hidden="false" customHeight="true" outlineLevel="0" collapsed="false">
      <c r="XET168" s="5"/>
      <c r="XEU168" s="5"/>
      <c r="XEV168" s="5"/>
      <c r="XEW168" s="5"/>
      <c r="XEX168" s="5"/>
      <c r="XEY168" s="5"/>
      <c r="XEZ168" s="5"/>
      <c r="XFA168" s="5"/>
      <c r="XFB168" s="5"/>
      <c r="XFC168" s="5"/>
      <c r="XFD168" s="5"/>
    </row>
    <row r="169" customFormat="false" ht="12.75" hidden="false" customHeight="true" outlineLevel="0" collapsed="false">
      <c r="XET169" s="5"/>
      <c r="XEU169" s="5"/>
      <c r="XEV169" s="5"/>
      <c r="XEW169" s="5"/>
      <c r="XEX169" s="5"/>
      <c r="XEY169" s="5"/>
      <c r="XEZ169" s="5"/>
      <c r="XFA169" s="5"/>
      <c r="XFB169" s="5"/>
      <c r="XFC169" s="5"/>
      <c r="XFD169" s="5"/>
    </row>
    <row r="170" customFormat="false" ht="12.75" hidden="false" customHeight="true" outlineLevel="0" collapsed="false">
      <c r="XET170" s="5"/>
      <c r="XEU170" s="5"/>
      <c r="XEV170" s="5"/>
      <c r="XEW170" s="5"/>
      <c r="XEX170" s="5"/>
      <c r="XEY170" s="5"/>
      <c r="XEZ170" s="5"/>
      <c r="XFA170" s="5"/>
      <c r="XFB170" s="5"/>
      <c r="XFC170" s="5"/>
      <c r="XFD170" s="5"/>
    </row>
    <row r="171" customFormat="false" ht="12.75" hidden="false" customHeight="true" outlineLevel="0" collapsed="false">
      <c r="XET171" s="5"/>
      <c r="XEU171" s="5"/>
      <c r="XEV171" s="5"/>
      <c r="XEW171" s="5"/>
      <c r="XEX171" s="5"/>
      <c r="XEY171" s="5"/>
      <c r="XEZ171" s="5"/>
      <c r="XFA171" s="5"/>
      <c r="XFB171" s="5"/>
      <c r="XFC171" s="5"/>
      <c r="XFD171" s="5"/>
    </row>
    <row r="172" customFormat="false" ht="12.75" hidden="false" customHeight="true" outlineLevel="0" collapsed="false">
      <c r="XET172" s="5"/>
      <c r="XEU172" s="5"/>
      <c r="XEV172" s="5"/>
      <c r="XEW172" s="5"/>
      <c r="XEX172" s="5"/>
      <c r="XEY172" s="5"/>
      <c r="XEZ172" s="5"/>
      <c r="XFA172" s="5"/>
      <c r="XFB172" s="5"/>
      <c r="XFC172" s="5"/>
      <c r="XFD172" s="5"/>
    </row>
    <row r="173" customFormat="false" ht="12.75" hidden="false" customHeight="true" outlineLevel="0" collapsed="false">
      <c r="XET173" s="5"/>
      <c r="XEU173" s="5"/>
      <c r="XEV173" s="5"/>
      <c r="XEW173" s="5"/>
      <c r="XEX173" s="5"/>
      <c r="XEY173" s="5"/>
      <c r="XEZ173" s="5"/>
      <c r="XFA173" s="5"/>
      <c r="XFB173" s="5"/>
      <c r="XFC173" s="5"/>
      <c r="XFD173" s="5"/>
    </row>
    <row r="174" customFormat="false" ht="12.75" hidden="false" customHeight="true" outlineLevel="0" collapsed="false">
      <c r="XET174" s="5"/>
      <c r="XEU174" s="5"/>
      <c r="XEV174" s="5"/>
      <c r="XEW174" s="5"/>
      <c r="XEX174" s="5"/>
      <c r="XEY174" s="5"/>
      <c r="XEZ174" s="5"/>
      <c r="XFA174" s="5"/>
      <c r="XFB174" s="5"/>
      <c r="XFC174" s="5"/>
      <c r="XFD174" s="5"/>
    </row>
    <row r="175" customFormat="false" ht="12.75" hidden="false" customHeight="true" outlineLevel="0" collapsed="false">
      <c r="XET175" s="5"/>
      <c r="XEU175" s="5"/>
      <c r="XEV175" s="5"/>
      <c r="XEW175" s="5"/>
      <c r="XEX175" s="5"/>
      <c r="XEY175" s="5"/>
      <c r="XEZ175" s="5"/>
      <c r="XFA175" s="5"/>
      <c r="XFB175" s="5"/>
      <c r="XFC175" s="5"/>
      <c r="XFD175" s="5"/>
    </row>
    <row r="176" customFormat="false" ht="12.75" hidden="false" customHeight="true" outlineLevel="0" collapsed="false">
      <c r="XET176" s="5"/>
      <c r="XEU176" s="5"/>
      <c r="XEV176" s="5"/>
      <c r="XEW176" s="5"/>
      <c r="XEX176" s="5"/>
      <c r="XEY176" s="5"/>
      <c r="XEZ176" s="5"/>
      <c r="XFA176" s="5"/>
      <c r="XFB176" s="5"/>
      <c r="XFC176" s="5"/>
      <c r="XFD176" s="5"/>
    </row>
    <row r="177" customFormat="false" ht="12.75" hidden="false" customHeight="true" outlineLevel="0" collapsed="false">
      <c r="XET177" s="5"/>
      <c r="XEU177" s="5"/>
      <c r="XEV177" s="5"/>
      <c r="XEW177" s="5"/>
      <c r="XEX177" s="5"/>
      <c r="XEY177" s="5"/>
      <c r="XEZ177" s="5"/>
      <c r="XFA177" s="5"/>
      <c r="XFB177" s="5"/>
      <c r="XFC177" s="5"/>
      <c r="XFD177" s="5"/>
    </row>
    <row r="178" customFormat="false" ht="12.75" hidden="false" customHeight="true" outlineLevel="0" collapsed="false">
      <c r="XET178" s="5"/>
      <c r="XEU178" s="5"/>
      <c r="XEV178" s="5"/>
      <c r="XEW178" s="5"/>
      <c r="XEX178" s="5"/>
      <c r="XEY178" s="5"/>
      <c r="XEZ178" s="5"/>
      <c r="XFA178" s="5"/>
      <c r="XFB178" s="5"/>
      <c r="XFC178" s="5"/>
      <c r="XFD178" s="5"/>
    </row>
    <row r="179" customFormat="false" ht="12.75" hidden="false" customHeight="true" outlineLevel="0" collapsed="false">
      <c r="XET179" s="5"/>
      <c r="XEU179" s="5"/>
      <c r="XEV179" s="5"/>
      <c r="XEW179" s="5"/>
      <c r="XEX179" s="5"/>
      <c r="XEY179" s="5"/>
      <c r="XEZ179" s="5"/>
      <c r="XFA179" s="5"/>
      <c r="XFB179" s="5"/>
      <c r="XFC179" s="5"/>
      <c r="XFD179" s="5"/>
    </row>
    <row r="180" customFormat="false" ht="12.75" hidden="false" customHeight="true" outlineLevel="0" collapsed="false">
      <c r="XET180" s="5"/>
      <c r="XEU180" s="5"/>
      <c r="XEV180" s="5"/>
      <c r="XEW180" s="5"/>
      <c r="XEX180" s="5"/>
      <c r="XEY180" s="5"/>
      <c r="XEZ180" s="5"/>
      <c r="XFA180" s="5"/>
      <c r="XFB180" s="5"/>
      <c r="XFC180" s="5"/>
      <c r="XFD180" s="5"/>
    </row>
    <row r="181" customFormat="false" ht="12.75" hidden="false" customHeight="true" outlineLevel="0" collapsed="false">
      <c r="XET181" s="5"/>
      <c r="XEU181" s="5"/>
      <c r="XEV181" s="5"/>
      <c r="XEW181" s="5"/>
      <c r="XEX181" s="5"/>
      <c r="XEY181" s="5"/>
      <c r="XEZ181" s="5"/>
      <c r="XFA181" s="5"/>
      <c r="XFB181" s="5"/>
      <c r="XFC181" s="5"/>
      <c r="XFD181" s="5"/>
    </row>
    <row r="182" customFormat="false" ht="12.75" hidden="false" customHeight="true" outlineLevel="0" collapsed="false">
      <c r="XET182" s="5"/>
      <c r="XEU182" s="5"/>
      <c r="XEV182" s="5"/>
      <c r="XEW182" s="5"/>
      <c r="XEX182" s="5"/>
      <c r="XEY182" s="5"/>
      <c r="XEZ182" s="5"/>
      <c r="XFA182" s="5"/>
      <c r="XFB182" s="5"/>
      <c r="XFC182" s="5"/>
      <c r="XFD182" s="5"/>
    </row>
    <row r="183" customFormat="false" ht="12.75" hidden="false" customHeight="true" outlineLevel="0" collapsed="false">
      <c r="XET183" s="5"/>
      <c r="XEU183" s="5"/>
      <c r="XEV183" s="5"/>
      <c r="XEW183" s="5"/>
      <c r="XEX183" s="5"/>
      <c r="XEY183" s="5"/>
      <c r="XEZ183" s="5"/>
      <c r="XFA183" s="5"/>
      <c r="XFB183" s="5"/>
      <c r="XFC183" s="5"/>
      <c r="XFD183" s="5"/>
    </row>
    <row r="184" customFormat="false" ht="12.75" hidden="false" customHeight="true" outlineLevel="0" collapsed="false">
      <c r="XET184" s="5"/>
      <c r="XEU184" s="5"/>
      <c r="XEV184" s="5"/>
      <c r="XEW184" s="5"/>
      <c r="XEX184" s="5"/>
      <c r="XEY184" s="5"/>
      <c r="XEZ184" s="5"/>
      <c r="XFA184" s="5"/>
      <c r="XFB184" s="5"/>
      <c r="XFC184" s="5"/>
      <c r="XFD184" s="5"/>
    </row>
    <row r="185" customFormat="false" ht="12.75" hidden="false" customHeight="true" outlineLevel="0" collapsed="false">
      <c r="XET185" s="5"/>
      <c r="XEU185" s="5"/>
      <c r="XEV185" s="5"/>
      <c r="XEW185" s="5"/>
      <c r="XEX185" s="5"/>
      <c r="XEY185" s="5"/>
      <c r="XEZ185" s="5"/>
      <c r="XFA185" s="5"/>
      <c r="XFB185" s="5"/>
      <c r="XFC185" s="5"/>
      <c r="XFD185" s="5"/>
    </row>
    <row r="186" customFormat="false" ht="12.75" hidden="false" customHeight="true" outlineLevel="0" collapsed="false">
      <c r="XET186" s="5"/>
      <c r="XEU186" s="5"/>
      <c r="XEV186" s="5"/>
      <c r="XEW186" s="5"/>
      <c r="XEX186" s="5"/>
      <c r="XEY186" s="5"/>
      <c r="XEZ186" s="5"/>
      <c r="XFA186" s="5"/>
      <c r="XFB186" s="5"/>
      <c r="XFC186" s="5"/>
      <c r="XFD186" s="5"/>
    </row>
    <row r="187" customFormat="false" ht="12.75" hidden="false" customHeight="true" outlineLevel="0" collapsed="false">
      <c r="XET187" s="5"/>
      <c r="XEU187" s="5"/>
      <c r="XEV187" s="5"/>
      <c r="XEW187" s="5"/>
      <c r="XEX187" s="5"/>
      <c r="XEY187" s="5"/>
      <c r="XEZ187" s="5"/>
      <c r="XFA187" s="5"/>
      <c r="XFB187" s="5"/>
      <c r="XFC187" s="5"/>
      <c r="XFD187" s="5"/>
    </row>
    <row r="188" customFormat="false" ht="12.75" hidden="false" customHeight="true" outlineLevel="0" collapsed="false">
      <c r="XET188" s="5"/>
      <c r="XEU188" s="5"/>
      <c r="XEV188" s="5"/>
      <c r="XEW188" s="5"/>
      <c r="XEX188" s="5"/>
      <c r="XEY188" s="5"/>
      <c r="XEZ188" s="5"/>
      <c r="XFA188" s="5"/>
      <c r="XFB188" s="5"/>
      <c r="XFC188" s="5"/>
      <c r="XFD188" s="5"/>
    </row>
    <row r="189" customFormat="false" ht="12.75" hidden="false" customHeight="true" outlineLevel="0" collapsed="false">
      <c r="XET189" s="5"/>
      <c r="XEU189" s="5"/>
      <c r="XEV189" s="5"/>
      <c r="XEW189" s="5"/>
      <c r="XEX189" s="5"/>
      <c r="XEY189" s="5"/>
      <c r="XEZ189" s="5"/>
      <c r="XFA189" s="5"/>
      <c r="XFB189" s="5"/>
      <c r="XFC189" s="5"/>
      <c r="XFD189" s="5"/>
    </row>
    <row r="190" customFormat="false" ht="12.75" hidden="false" customHeight="true" outlineLevel="0" collapsed="false">
      <c r="XET190" s="5"/>
      <c r="XEU190" s="5"/>
      <c r="XEV190" s="5"/>
      <c r="XEW190" s="5"/>
      <c r="XEX190" s="5"/>
      <c r="XEY190" s="5"/>
      <c r="XEZ190" s="5"/>
      <c r="XFA190" s="5"/>
      <c r="XFB190" s="5"/>
      <c r="XFC190" s="5"/>
      <c r="XFD190" s="5"/>
    </row>
    <row r="191" customFormat="false" ht="12.75" hidden="false" customHeight="true" outlineLevel="0" collapsed="false">
      <c r="XET191" s="5"/>
      <c r="XEU191" s="5"/>
      <c r="XEV191" s="5"/>
      <c r="XEW191" s="5"/>
      <c r="XEX191" s="5"/>
      <c r="XEY191" s="5"/>
      <c r="XEZ191" s="5"/>
      <c r="XFA191" s="5"/>
      <c r="XFB191" s="5"/>
      <c r="XFC191" s="5"/>
      <c r="XFD191" s="5"/>
    </row>
    <row r="192" customFormat="false" ht="12.75" hidden="false" customHeight="true" outlineLevel="0" collapsed="false">
      <c r="XET192" s="5"/>
      <c r="XEU192" s="5"/>
      <c r="XEV192" s="5"/>
      <c r="XEW192" s="5"/>
      <c r="XEX192" s="5"/>
      <c r="XEY192" s="5"/>
      <c r="XEZ192" s="5"/>
      <c r="XFA192" s="5"/>
      <c r="XFB192" s="5"/>
      <c r="XFC192" s="5"/>
      <c r="XFD192" s="5"/>
    </row>
    <row r="193" customFormat="false" ht="12.75" hidden="false" customHeight="true" outlineLevel="0" collapsed="false">
      <c r="XET193" s="5"/>
      <c r="XEU193" s="5"/>
      <c r="XEV193" s="5"/>
      <c r="XEW193" s="5"/>
      <c r="XEX193" s="5"/>
      <c r="XEY193" s="5"/>
      <c r="XEZ193" s="5"/>
      <c r="XFA193" s="5"/>
      <c r="XFB193" s="5"/>
      <c r="XFC193" s="5"/>
      <c r="XFD193" s="5"/>
    </row>
    <row r="194" customFormat="false" ht="12.75" hidden="false" customHeight="true" outlineLevel="0" collapsed="false">
      <c r="XET194" s="5"/>
      <c r="XEU194" s="5"/>
      <c r="XEV194" s="5"/>
      <c r="XEW194" s="5"/>
      <c r="XEX194" s="5"/>
      <c r="XEY194" s="5"/>
      <c r="XEZ194" s="5"/>
      <c r="XFA194" s="5"/>
      <c r="XFB194" s="5"/>
      <c r="XFC194" s="5"/>
      <c r="XFD194" s="5"/>
    </row>
    <row r="195" customFormat="false" ht="12.75" hidden="false" customHeight="true" outlineLevel="0" collapsed="false">
      <c r="XET195" s="5"/>
      <c r="XEU195" s="5"/>
      <c r="XEV195" s="5"/>
      <c r="XEW195" s="5"/>
      <c r="XEX195" s="5"/>
      <c r="XEY195" s="5"/>
      <c r="XEZ195" s="5"/>
      <c r="XFA195" s="5"/>
      <c r="XFB195" s="5"/>
      <c r="XFC195" s="5"/>
      <c r="XFD195" s="5"/>
    </row>
    <row r="196" customFormat="false" ht="12.75" hidden="false" customHeight="true" outlineLevel="0" collapsed="false">
      <c r="XET196" s="5"/>
      <c r="XEU196" s="5"/>
      <c r="XEV196" s="5"/>
      <c r="XEW196" s="5"/>
      <c r="XEX196" s="5"/>
      <c r="XEY196" s="5"/>
      <c r="XEZ196" s="5"/>
      <c r="XFA196" s="5"/>
      <c r="XFB196" s="5"/>
      <c r="XFC196" s="5"/>
      <c r="XFD196" s="5"/>
    </row>
    <row r="197" customFormat="false" ht="12.75" hidden="false" customHeight="true" outlineLevel="0" collapsed="false">
      <c r="XET197" s="5"/>
      <c r="XEU197" s="5"/>
      <c r="XEV197" s="5"/>
      <c r="XEW197" s="5"/>
      <c r="XEX197" s="5"/>
      <c r="XEY197" s="5"/>
      <c r="XEZ197" s="5"/>
      <c r="XFA197" s="5"/>
      <c r="XFB197" s="5"/>
      <c r="XFC197" s="5"/>
      <c r="XFD197" s="5"/>
    </row>
    <row r="198" customFormat="false" ht="12.75" hidden="false" customHeight="true" outlineLevel="0" collapsed="false">
      <c r="XET198" s="5"/>
      <c r="XEU198" s="5"/>
      <c r="XEV198" s="5"/>
      <c r="XEW198" s="5"/>
      <c r="XEX198" s="5"/>
      <c r="XEY198" s="5"/>
      <c r="XEZ198" s="5"/>
      <c r="XFA198" s="5"/>
      <c r="XFB198" s="5"/>
      <c r="XFC198" s="5"/>
      <c r="XFD198" s="5"/>
    </row>
    <row r="199" customFormat="false" ht="12.75" hidden="false" customHeight="true" outlineLevel="0" collapsed="false">
      <c r="XET199" s="5"/>
      <c r="XEU199" s="5"/>
      <c r="XEV199" s="5"/>
      <c r="XEW199" s="5"/>
      <c r="XEX199" s="5"/>
      <c r="XEY199" s="5"/>
      <c r="XEZ199" s="5"/>
      <c r="XFA199" s="5"/>
      <c r="XFB199" s="5"/>
      <c r="XFC199" s="5"/>
      <c r="XFD199" s="5"/>
    </row>
    <row r="200" customFormat="false" ht="12.75" hidden="false" customHeight="true" outlineLevel="0" collapsed="false">
      <c r="XET200" s="5"/>
      <c r="XEU200" s="5"/>
      <c r="XEV200" s="5"/>
      <c r="XEW200" s="5"/>
      <c r="XEX200" s="5"/>
      <c r="XEY200" s="5"/>
      <c r="XEZ200" s="5"/>
      <c r="XFA200" s="5"/>
      <c r="XFB200" s="5"/>
      <c r="XFC200" s="5"/>
      <c r="XFD200" s="5"/>
    </row>
    <row r="201" customFormat="false" ht="12.75" hidden="false" customHeight="true" outlineLevel="0" collapsed="false">
      <c r="XET201" s="5"/>
      <c r="XEU201" s="5"/>
      <c r="XEV201" s="5"/>
      <c r="XEW201" s="5"/>
      <c r="XEX201" s="5"/>
      <c r="XEY201" s="5"/>
      <c r="XEZ201" s="5"/>
      <c r="XFA201" s="5"/>
      <c r="XFB201" s="5"/>
      <c r="XFC201" s="5"/>
      <c r="XFD201" s="5"/>
    </row>
    <row r="202" customFormat="false" ht="12.75" hidden="false" customHeight="true" outlineLevel="0" collapsed="false">
      <c r="XET202" s="5"/>
      <c r="XEU202" s="5"/>
      <c r="XEV202" s="5"/>
      <c r="XEW202" s="5"/>
      <c r="XEX202" s="5"/>
      <c r="XEY202" s="5"/>
      <c r="XEZ202" s="5"/>
      <c r="XFA202" s="5"/>
      <c r="XFB202" s="5"/>
      <c r="XFC202" s="5"/>
      <c r="XFD202" s="5"/>
    </row>
    <row r="203" customFormat="false" ht="12.75" hidden="false" customHeight="true" outlineLevel="0" collapsed="false">
      <c r="XET203" s="5"/>
      <c r="XEU203" s="5"/>
      <c r="XEV203" s="5"/>
      <c r="XEW203" s="5"/>
      <c r="XEX203" s="5"/>
      <c r="XEY203" s="5"/>
      <c r="XEZ203" s="5"/>
      <c r="XFA203" s="5"/>
      <c r="XFB203" s="5"/>
      <c r="XFC203" s="5"/>
      <c r="XFD203" s="5"/>
    </row>
    <row r="204" customFormat="false" ht="12.75" hidden="false" customHeight="true" outlineLevel="0" collapsed="false">
      <c r="XET204" s="5"/>
      <c r="XEU204" s="5"/>
      <c r="XEV204" s="5"/>
      <c r="XEW204" s="5"/>
      <c r="XEX204" s="5"/>
      <c r="XEY204" s="5"/>
      <c r="XEZ204" s="5"/>
      <c r="XFA204" s="5"/>
      <c r="XFB204" s="5"/>
      <c r="XFC204" s="5"/>
      <c r="XFD204" s="5"/>
    </row>
    <row r="205" customFormat="false" ht="12.75" hidden="false" customHeight="true" outlineLevel="0" collapsed="false">
      <c r="XET205" s="5"/>
      <c r="XEU205" s="5"/>
      <c r="XEV205" s="5"/>
      <c r="XEW205" s="5"/>
      <c r="XEX205" s="5"/>
      <c r="XEY205" s="5"/>
      <c r="XEZ205" s="5"/>
      <c r="XFA205" s="5"/>
      <c r="XFB205" s="5"/>
      <c r="XFC205" s="5"/>
      <c r="XFD205" s="5"/>
    </row>
    <row r="206" customFormat="false" ht="12.75" hidden="false" customHeight="true" outlineLevel="0" collapsed="false">
      <c r="XET206" s="5"/>
      <c r="XEU206" s="5"/>
      <c r="XEV206" s="5"/>
      <c r="XEW206" s="5"/>
      <c r="XEX206" s="5"/>
      <c r="XEY206" s="5"/>
      <c r="XEZ206" s="5"/>
      <c r="XFA206" s="5"/>
      <c r="XFB206" s="5"/>
      <c r="XFC206" s="5"/>
      <c r="XFD206" s="5"/>
    </row>
    <row r="207" customFormat="false" ht="12.75" hidden="false" customHeight="true" outlineLevel="0" collapsed="false">
      <c r="XET207" s="5"/>
      <c r="XEU207" s="5"/>
      <c r="XEV207" s="5"/>
      <c r="XEW207" s="5"/>
      <c r="XEX207" s="5"/>
      <c r="XEY207" s="5"/>
      <c r="XEZ207" s="5"/>
      <c r="XFA207" s="5"/>
      <c r="XFB207" s="5"/>
      <c r="XFC207" s="5"/>
      <c r="XFD207" s="5"/>
    </row>
    <row r="208" customFormat="false" ht="12.75" hidden="false" customHeight="true" outlineLevel="0" collapsed="false">
      <c r="XET208" s="5"/>
      <c r="XEU208" s="5"/>
      <c r="XEV208" s="5"/>
      <c r="XEW208" s="5"/>
      <c r="XEX208" s="5"/>
      <c r="XEY208" s="5"/>
      <c r="XEZ208" s="5"/>
      <c r="XFA208" s="5"/>
      <c r="XFB208" s="5"/>
      <c r="XFC208" s="5"/>
      <c r="XFD208" s="5"/>
    </row>
    <row r="209" customFormat="false" ht="12.75" hidden="false" customHeight="true" outlineLevel="0" collapsed="false">
      <c r="XET209" s="5"/>
      <c r="XEU209" s="5"/>
      <c r="XEV209" s="5"/>
      <c r="XEW209" s="5"/>
      <c r="XEX209" s="5"/>
      <c r="XEY209" s="5"/>
      <c r="XEZ209" s="5"/>
      <c r="XFA209" s="5"/>
      <c r="XFB209" s="5"/>
      <c r="XFC209" s="5"/>
      <c r="XFD209" s="5"/>
    </row>
    <row r="210" customFormat="false" ht="12.75" hidden="false" customHeight="true" outlineLevel="0" collapsed="false">
      <c r="XET210" s="5"/>
      <c r="XEU210" s="5"/>
      <c r="XEV210" s="5"/>
      <c r="XEW210" s="5"/>
      <c r="XEX210" s="5"/>
      <c r="XEY210" s="5"/>
      <c r="XEZ210" s="5"/>
      <c r="XFA210" s="5"/>
      <c r="XFB210" s="5"/>
      <c r="XFC210" s="5"/>
      <c r="XFD210" s="5"/>
    </row>
    <row r="211" customFormat="false" ht="12.75" hidden="false" customHeight="true" outlineLevel="0" collapsed="false">
      <c r="XET211" s="5"/>
      <c r="XEU211" s="5"/>
      <c r="XEV211" s="5"/>
      <c r="XEW211" s="5"/>
      <c r="XEX211" s="5"/>
      <c r="XEY211" s="5"/>
      <c r="XEZ211" s="5"/>
      <c r="XFA211" s="5"/>
      <c r="XFB211" s="5"/>
      <c r="XFC211" s="5"/>
      <c r="XFD211" s="5"/>
    </row>
    <row r="212" customFormat="false" ht="12.75" hidden="false" customHeight="true" outlineLevel="0" collapsed="false">
      <c r="XET212" s="5"/>
      <c r="XEU212" s="5"/>
      <c r="XEV212" s="5"/>
      <c r="XEW212" s="5"/>
      <c r="XEX212" s="5"/>
      <c r="XEY212" s="5"/>
      <c r="XEZ212" s="5"/>
      <c r="XFA212" s="5"/>
      <c r="XFB212" s="5"/>
      <c r="XFC212" s="5"/>
      <c r="XFD212" s="5"/>
    </row>
    <row r="213" customFormat="false" ht="12.75" hidden="false" customHeight="true" outlineLevel="0" collapsed="false">
      <c r="XET213" s="5"/>
      <c r="XEU213" s="5"/>
      <c r="XEV213" s="5"/>
      <c r="XEW213" s="5"/>
      <c r="XEX213" s="5"/>
      <c r="XEY213" s="5"/>
      <c r="XEZ213" s="5"/>
      <c r="XFA213" s="5"/>
      <c r="XFB213" s="5"/>
      <c r="XFC213" s="5"/>
      <c r="XFD213" s="5"/>
    </row>
    <row r="214" customFormat="false" ht="12.75" hidden="false" customHeight="true" outlineLevel="0" collapsed="false">
      <c r="XET214" s="5"/>
      <c r="XEU214" s="5"/>
      <c r="XEV214" s="5"/>
      <c r="XEW214" s="5"/>
      <c r="XEX214" s="5"/>
      <c r="XEY214" s="5"/>
      <c r="XEZ214" s="5"/>
      <c r="XFA214" s="5"/>
      <c r="XFB214" s="5"/>
      <c r="XFC214" s="5"/>
      <c r="XFD214" s="5"/>
    </row>
    <row r="215" customFormat="false" ht="12.75" hidden="false" customHeight="true" outlineLevel="0" collapsed="false">
      <c r="XET215" s="5"/>
      <c r="XEU215" s="5"/>
      <c r="XEV215" s="5"/>
      <c r="XEW215" s="5"/>
      <c r="XEX215" s="5"/>
      <c r="XEY215" s="5"/>
      <c r="XEZ215" s="5"/>
      <c r="XFA215" s="5"/>
      <c r="XFB215" s="5"/>
      <c r="XFC215" s="5"/>
      <c r="XFD215" s="5"/>
    </row>
    <row r="216" customFormat="false" ht="12.75" hidden="false" customHeight="true" outlineLevel="0" collapsed="false">
      <c r="XET216" s="5"/>
      <c r="XEU216" s="5"/>
      <c r="XEV216" s="5"/>
      <c r="XEW216" s="5"/>
      <c r="XEX216" s="5"/>
      <c r="XEY216" s="5"/>
      <c r="XEZ216" s="5"/>
      <c r="XFA216" s="5"/>
      <c r="XFB216" s="5"/>
      <c r="XFC216" s="5"/>
      <c r="XFD216" s="5"/>
    </row>
    <row r="217" customFormat="false" ht="12.75" hidden="false" customHeight="true" outlineLevel="0" collapsed="false">
      <c r="XET217" s="5"/>
      <c r="XEU217" s="5"/>
      <c r="XEV217" s="5"/>
      <c r="XEW217" s="5"/>
      <c r="XEX217" s="5"/>
      <c r="XEY217" s="5"/>
      <c r="XEZ217" s="5"/>
      <c r="XFA217" s="5"/>
      <c r="XFB217" s="5"/>
      <c r="XFC217" s="5"/>
      <c r="XFD217" s="5"/>
    </row>
    <row r="218" customFormat="false" ht="12.75" hidden="false" customHeight="true" outlineLevel="0" collapsed="false">
      <c r="XET218" s="5"/>
      <c r="XEU218" s="5"/>
      <c r="XEV218" s="5"/>
      <c r="XEW218" s="5"/>
      <c r="XEX218" s="5"/>
      <c r="XEY218" s="5"/>
      <c r="XEZ218" s="5"/>
      <c r="XFA218" s="5"/>
      <c r="XFB218" s="5"/>
      <c r="XFC218" s="5"/>
      <c r="XFD218" s="5"/>
    </row>
    <row r="219" customFormat="false" ht="12.75" hidden="false" customHeight="true" outlineLevel="0" collapsed="false">
      <c r="XET219" s="5"/>
      <c r="XEU219" s="5"/>
      <c r="XEV219" s="5"/>
      <c r="XEW219" s="5"/>
      <c r="XEX219" s="5"/>
      <c r="XEY219" s="5"/>
      <c r="XEZ219" s="5"/>
      <c r="XFA219" s="5"/>
      <c r="XFB219" s="5"/>
      <c r="XFC219" s="5"/>
      <c r="XFD219" s="5"/>
    </row>
    <row r="220" customFormat="false" ht="12.75" hidden="false" customHeight="true" outlineLevel="0" collapsed="false">
      <c r="XET220" s="5"/>
      <c r="XEU220" s="5"/>
      <c r="XEV220" s="5"/>
      <c r="XEW220" s="5"/>
      <c r="XEX220" s="5"/>
      <c r="XEY220" s="5"/>
      <c r="XEZ220" s="5"/>
      <c r="XFA220" s="5"/>
      <c r="XFB220" s="5"/>
      <c r="XFC220" s="5"/>
      <c r="XFD220" s="5"/>
    </row>
    <row r="221" customFormat="false" ht="12.75" hidden="false" customHeight="true" outlineLevel="0" collapsed="false">
      <c r="XET221" s="5"/>
      <c r="XEU221" s="5"/>
      <c r="XEV221" s="5"/>
      <c r="XEW221" s="5"/>
      <c r="XEX221" s="5"/>
      <c r="XEY221" s="5"/>
      <c r="XEZ221" s="5"/>
      <c r="XFA221" s="5"/>
      <c r="XFB221" s="5"/>
      <c r="XFC221" s="5"/>
      <c r="XFD221" s="5"/>
    </row>
    <row r="222" customFormat="false" ht="12.75" hidden="false" customHeight="true" outlineLevel="0" collapsed="false">
      <c r="XET222" s="5"/>
      <c r="XEU222" s="5"/>
      <c r="XEV222" s="5"/>
      <c r="XEW222" s="5"/>
      <c r="XEX222" s="5"/>
      <c r="XEY222" s="5"/>
      <c r="XEZ222" s="5"/>
      <c r="XFA222" s="5"/>
      <c r="XFB222" s="5"/>
      <c r="XFC222" s="5"/>
      <c r="XFD222" s="5"/>
    </row>
    <row r="223" customFormat="false" ht="12.75" hidden="false" customHeight="true" outlineLevel="0" collapsed="false">
      <c r="XET223" s="5"/>
      <c r="XEU223" s="5"/>
      <c r="XEV223" s="5"/>
      <c r="XEW223" s="5"/>
      <c r="XEX223" s="5"/>
      <c r="XEY223" s="5"/>
      <c r="XEZ223" s="5"/>
      <c r="XFA223" s="5"/>
      <c r="XFB223" s="5"/>
      <c r="XFC223" s="5"/>
      <c r="XFD223" s="5"/>
    </row>
    <row r="224" customFormat="false" ht="12.75" hidden="false" customHeight="true" outlineLevel="0" collapsed="false">
      <c r="XET224" s="5"/>
      <c r="XEU224" s="5"/>
      <c r="XEV224" s="5"/>
      <c r="XEW224" s="5"/>
      <c r="XEX224" s="5"/>
      <c r="XEY224" s="5"/>
      <c r="XEZ224" s="5"/>
      <c r="XFA224" s="5"/>
      <c r="XFB224" s="5"/>
      <c r="XFC224" s="5"/>
      <c r="XFD224" s="5"/>
    </row>
    <row r="225" customFormat="false" ht="12.75" hidden="false" customHeight="true" outlineLevel="0" collapsed="false">
      <c r="XET225" s="5"/>
      <c r="XEU225" s="5"/>
      <c r="XEV225" s="5"/>
      <c r="XEW225" s="5"/>
      <c r="XEX225" s="5"/>
      <c r="XEY225" s="5"/>
      <c r="XEZ225" s="5"/>
      <c r="XFA225" s="5"/>
      <c r="XFB225" s="5"/>
      <c r="XFC225" s="5"/>
      <c r="XFD225" s="5"/>
    </row>
    <row r="226" customFormat="false" ht="12.75" hidden="false" customHeight="true" outlineLevel="0" collapsed="false">
      <c r="XET226" s="5"/>
      <c r="XEU226" s="5"/>
      <c r="XEV226" s="5"/>
      <c r="XEW226" s="5"/>
      <c r="XEX226" s="5"/>
      <c r="XEY226" s="5"/>
      <c r="XEZ226" s="5"/>
      <c r="XFA226" s="5"/>
      <c r="XFB226" s="5"/>
      <c r="XFC226" s="5"/>
      <c r="XFD226" s="5"/>
    </row>
    <row r="227" customFormat="false" ht="12.75" hidden="false" customHeight="true" outlineLevel="0" collapsed="false">
      <c r="XET227" s="5"/>
      <c r="XEU227" s="5"/>
      <c r="XEV227" s="5"/>
      <c r="XEW227" s="5"/>
      <c r="XEX227" s="5"/>
      <c r="XEY227" s="5"/>
      <c r="XEZ227" s="5"/>
      <c r="XFA227" s="5"/>
      <c r="XFB227" s="5"/>
      <c r="XFC227" s="5"/>
      <c r="XFD227" s="5"/>
    </row>
    <row r="228" customFormat="false" ht="12.75" hidden="false" customHeight="true" outlineLevel="0" collapsed="false">
      <c r="XET228" s="5"/>
      <c r="XEU228" s="5"/>
      <c r="XEV228" s="5"/>
      <c r="XEW228" s="5"/>
      <c r="XEX228" s="5"/>
      <c r="XEY228" s="5"/>
      <c r="XEZ228" s="5"/>
      <c r="XFA228" s="5"/>
      <c r="XFB228" s="5"/>
      <c r="XFC228" s="5"/>
      <c r="XFD228" s="5"/>
    </row>
    <row r="229" customFormat="false" ht="12.75" hidden="false" customHeight="true" outlineLevel="0" collapsed="false">
      <c r="XET229" s="5"/>
      <c r="XEU229" s="5"/>
      <c r="XEV229" s="5"/>
      <c r="XEW229" s="5"/>
      <c r="XEX229" s="5"/>
      <c r="XEY229" s="5"/>
      <c r="XEZ229" s="5"/>
      <c r="XFA229" s="5"/>
      <c r="XFB229" s="5"/>
      <c r="XFC229" s="5"/>
      <c r="XFD229" s="5"/>
    </row>
    <row r="230" customFormat="false" ht="12.75" hidden="false" customHeight="true" outlineLevel="0" collapsed="false">
      <c r="XET230" s="5"/>
      <c r="XEU230" s="5"/>
      <c r="XEV230" s="5"/>
      <c r="XEW230" s="5"/>
      <c r="XEX230" s="5"/>
      <c r="XEY230" s="5"/>
      <c r="XEZ230" s="5"/>
      <c r="XFA230" s="5"/>
      <c r="XFB230" s="5"/>
      <c r="XFC230" s="5"/>
      <c r="XFD230" s="5"/>
    </row>
    <row r="231" customFormat="false" ht="12.75" hidden="false" customHeight="true" outlineLevel="0" collapsed="false">
      <c r="XET231" s="5"/>
      <c r="XEU231" s="5"/>
      <c r="XEV231" s="5"/>
      <c r="XEW231" s="5"/>
      <c r="XEX231" s="5"/>
      <c r="XEY231" s="5"/>
      <c r="XEZ231" s="5"/>
      <c r="XFA231" s="5"/>
      <c r="XFB231" s="5"/>
      <c r="XFC231" s="5"/>
      <c r="XFD231" s="5"/>
    </row>
    <row r="232" customFormat="false" ht="12.75" hidden="false" customHeight="true" outlineLevel="0" collapsed="false">
      <c r="XET232" s="5"/>
      <c r="XEU232" s="5"/>
      <c r="XEV232" s="5"/>
      <c r="XEW232" s="5"/>
      <c r="XEX232" s="5"/>
      <c r="XEY232" s="5"/>
      <c r="XEZ232" s="5"/>
      <c r="XFA232" s="5"/>
      <c r="XFB232" s="5"/>
      <c r="XFC232" s="5"/>
      <c r="XFD232" s="5"/>
    </row>
    <row r="233" customFormat="false" ht="12.75" hidden="false" customHeight="true" outlineLevel="0" collapsed="false">
      <c r="XET233" s="5"/>
      <c r="XEU233" s="5"/>
      <c r="XEV233" s="5"/>
      <c r="XEW233" s="5"/>
      <c r="XEX233" s="5"/>
      <c r="XEY233" s="5"/>
      <c r="XEZ233" s="5"/>
      <c r="XFA233" s="5"/>
      <c r="XFB233" s="5"/>
      <c r="XFC233" s="5"/>
      <c r="XFD233" s="5"/>
    </row>
    <row r="234" customFormat="false" ht="12.75" hidden="false" customHeight="true" outlineLevel="0" collapsed="false">
      <c r="XET234" s="5"/>
      <c r="XEU234" s="5"/>
      <c r="XEV234" s="5"/>
      <c r="XEW234" s="5"/>
      <c r="XEX234" s="5"/>
      <c r="XEY234" s="5"/>
      <c r="XEZ234" s="5"/>
      <c r="XFA234" s="5"/>
      <c r="XFB234" s="5"/>
      <c r="XFC234" s="5"/>
      <c r="XFD234" s="5"/>
    </row>
    <row r="235" customFormat="false" ht="12.75" hidden="false" customHeight="true" outlineLevel="0" collapsed="false">
      <c r="XET235" s="5"/>
      <c r="XEU235" s="5"/>
      <c r="XEV235" s="5"/>
      <c r="XEW235" s="5"/>
      <c r="XEX235" s="5"/>
      <c r="XEY235" s="5"/>
      <c r="XEZ235" s="5"/>
      <c r="XFA235" s="5"/>
      <c r="XFB235" s="5"/>
      <c r="XFC235" s="5"/>
      <c r="XFD235" s="5"/>
    </row>
    <row r="236" customFormat="false" ht="12.75" hidden="false" customHeight="true" outlineLevel="0" collapsed="false">
      <c r="XET236" s="5"/>
      <c r="XEU236" s="5"/>
      <c r="XEV236" s="5"/>
      <c r="XEW236" s="5"/>
      <c r="XEX236" s="5"/>
      <c r="XEY236" s="5"/>
      <c r="XEZ236" s="5"/>
      <c r="XFA236" s="5"/>
      <c r="XFB236" s="5"/>
      <c r="XFC236" s="5"/>
      <c r="XFD236" s="5"/>
    </row>
    <row r="237" customFormat="false" ht="12.75" hidden="false" customHeight="true" outlineLevel="0" collapsed="false">
      <c r="XET237" s="5"/>
      <c r="XEU237" s="5"/>
      <c r="XEV237" s="5"/>
      <c r="XEW237" s="5"/>
      <c r="XEX237" s="5"/>
      <c r="XEY237" s="5"/>
      <c r="XEZ237" s="5"/>
      <c r="XFA237" s="5"/>
      <c r="XFB237" s="5"/>
      <c r="XFC237" s="5"/>
      <c r="XFD237" s="5"/>
    </row>
    <row r="238" customFormat="false" ht="12.75" hidden="false" customHeight="true" outlineLevel="0" collapsed="false">
      <c r="XET238" s="5"/>
      <c r="XEU238" s="5"/>
      <c r="XEV238" s="5"/>
      <c r="XEW238" s="5"/>
      <c r="XEX238" s="5"/>
      <c r="XEY238" s="5"/>
      <c r="XEZ238" s="5"/>
      <c r="XFA238" s="5"/>
      <c r="XFB238" s="5"/>
      <c r="XFC238" s="5"/>
      <c r="XFD238" s="5"/>
    </row>
    <row r="239" customFormat="false" ht="12.75" hidden="false" customHeight="true" outlineLevel="0" collapsed="false">
      <c r="XET239" s="5"/>
      <c r="XEU239" s="5"/>
      <c r="XEV239" s="5"/>
      <c r="XEW239" s="5"/>
      <c r="XEX239" s="5"/>
      <c r="XEY239" s="5"/>
      <c r="XEZ239" s="5"/>
      <c r="XFA239" s="5"/>
      <c r="XFB239" s="5"/>
      <c r="XFC239" s="5"/>
      <c r="XFD239" s="5"/>
    </row>
    <row r="240" customFormat="false" ht="12.75" hidden="false" customHeight="true" outlineLevel="0" collapsed="false">
      <c r="XET240" s="5"/>
      <c r="XEU240" s="5"/>
      <c r="XEV240" s="5"/>
      <c r="XEW240" s="5"/>
      <c r="XEX240" s="5"/>
      <c r="XEY240" s="5"/>
      <c r="XEZ240" s="5"/>
      <c r="XFA240" s="5"/>
      <c r="XFB240" s="5"/>
      <c r="XFC240" s="5"/>
      <c r="XFD240" s="5"/>
    </row>
    <row r="241" customFormat="false" ht="12.75" hidden="false" customHeight="true" outlineLevel="0" collapsed="false">
      <c r="XET241" s="5"/>
      <c r="XEU241" s="5"/>
      <c r="XEV241" s="5"/>
      <c r="XEW241" s="5"/>
      <c r="XEX241" s="5"/>
      <c r="XEY241" s="5"/>
      <c r="XEZ241" s="5"/>
      <c r="XFA241" s="5"/>
      <c r="XFB241" s="5"/>
      <c r="XFC241" s="5"/>
      <c r="XFD241" s="5"/>
    </row>
    <row r="242" customFormat="false" ht="12.75" hidden="false" customHeight="true" outlineLevel="0" collapsed="false">
      <c r="XET242" s="5"/>
      <c r="XEU242" s="5"/>
      <c r="XEV242" s="5"/>
      <c r="XEW242" s="5"/>
      <c r="XEX242" s="5"/>
      <c r="XEY242" s="5"/>
      <c r="XEZ242" s="5"/>
      <c r="XFA242" s="5"/>
      <c r="XFB242" s="5"/>
      <c r="XFC242" s="5"/>
      <c r="XFD242" s="5"/>
    </row>
    <row r="243" customFormat="false" ht="12.75" hidden="false" customHeight="true" outlineLevel="0" collapsed="false">
      <c r="XET243" s="5"/>
      <c r="XEU243" s="5"/>
      <c r="XEV243" s="5"/>
      <c r="XEW243" s="5"/>
      <c r="XEX243" s="5"/>
      <c r="XEY243" s="5"/>
      <c r="XEZ243" s="5"/>
      <c r="XFA243" s="5"/>
      <c r="XFB243" s="5"/>
      <c r="XFC243" s="5"/>
      <c r="XFD243" s="5"/>
    </row>
    <row r="244" customFormat="false" ht="12.75" hidden="false" customHeight="true" outlineLevel="0" collapsed="false">
      <c r="XET244" s="5"/>
      <c r="XEU244" s="5"/>
      <c r="XEV244" s="5"/>
      <c r="XEW244" s="5"/>
      <c r="XEX244" s="5"/>
      <c r="XEY244" s="5"/>
      <c r="XEZ244" s="5"/>
      <c r="XFA244" s="5"/>
      <c r="XFB244" s="5"/>
      <c r="XFC244" s="5"/>
      <c r="XFD244" s="5"/>
    </row>
    <row r="245" customFormat="false" ht="12.75" hidden="false" customHeight="true" outlineLevel="0" collapsed="false">
      <c r="XET245" s="5"/>
      <c r="XEU245" s="5"/>
      <c r="XEV245" s="5"/>
      <c r="XEW245" s="5"/>
      <c r="XEX245" s="5"/>
      <c r="XEY245" s="5"/>
      <c r="XEZ245" s="5"/>
      <c r="XFA245" s="5"/>
      <c r="XFB245" s="5"/>
      <c r="XFC245" s="5"/>
      <c r="XFD245" s="5"/>
    </row>
    <row r="246" customFormat="false" ht="12.75" hidden="false" customHeight="true" outlineLevel="0" collapsed="false">
      <c r="XET246" s="5"/>
      <c r="XEU246" s="5"/>
      <c r="XEV246" s="5"/>
      <c r="XEW246" s="5"/>
      <c r="XEX246" s="5"/>
      <c r="XEY246" s="5"/>
      <c r="XEZ246" s="5"/>
      <c r="XFA246" s="5"/>
      <c r="XFB246" s="5"/>
      <c r="XFC246" s="5"/>
      <c r="XFD246" s="5"/>
    </row>
    <row r="247" customFormat="false" ht="12.75" hidden="false" customHeight="true" outlineLevel="0" collapsed="false">
      <c r="XET247" s="5"/>
      <c r="XEU247" s="5"/>
      <c r="XEV247" s="5"/>
      <c r="XEW247" s="5"/>
      <c r="XEX247" s="5"/>
      <c r="XEY247" s="5"/>
      <c r="XEZ247" s="5"/>
      <c r="XFA247" s="5"/>
      <c r="XFB247" s="5"/>
      <c r="XFC247" s="5"/>
      <c r="XFD247" s="5"/>
    </row>
    <row r="248" customFormat="false" ht="12.75" hidden="false" customHeight="true" outlineLevel="0" collapsed="false">
      <c r="XET248" s="5"/>
      <c r="XEU248" s="5"/>
      <c r="XEV248" s="5"/>
      <c r="XEW248" s="5"/>
      <c r="XEX248" s="5"/>
      <c r="XEY248" s="5"/>
      <c r="XEZ248" s="5"/>
      <c r="XFA248" s="5"/>
      <c r="XFB248" s="5"/>
      <c r="XFC248" s="5"/>
      <c r="XFD248" s="5"/>
    </row>
    <row r="249" customFormat="false" ht="12.75" hidden="false" customHeight="true" outlineLevel="0" collapsed="false">
      <c r="XET249" s="5"/>
      <c r="XEU249" s="5"/>
      <c r="XEV249" s="5"/>
      <c r="XEW249" s="5"/>
      <c r="XEX249" s="5"/>
      <c r="XEY249" s="5"/>
      <c r="XEZ249" s="5"/>
      <c r="XFA249" s="5"/>
      <c r="XFB249" s="5"/>
      <c r="XFC249" s="5"/>
      <c r="XFD249" s="5"/>
    </row>
    <row r="250" customFormat="false" ht="12.75" hidden="false" customHeight="true" outlineLevel="0" collapsed="false">
      <c r="XET250" s="5"/>
      <c r="XEU250" s="5"/>
      <c r="XEV250" s="5"/>
      <c r="XEW250" s="5"/>
      <c r="XEX250" s="5"/>
      <c r="XEY250" s="5"/>
      <c r="XEZ250" s="5"/>
      <c r="XFA250" s="5"/>
      <c r="XFB250" s="5"/>
      <c r="XFC250" s="5"/>
      <c r="XFD250" s="5"/>
    </row>
    <row r="251" customFormat="false" ht="12.75" hidden="false" customHeight="true" outlineLevel="0" collapsed="false">
      <c r="XET251" s="5"/>
      <c r="XEU251" s="5"/>
      <c r="XEV251" s="5"/>
      <c r="XEW251" s="5"/>
      <c r="XEX251" s="5"/>
      <c r="XEY251" s="5"/>
      <c r="XEZ251" s="5"/>
      <c r="XFA251" s="5"/>
      <c r="XFB251" s="5"/>
      <c r="XFC251" s="5"/>
      <c r="XFD251" s="5"/>
    </row>
    <row r="252" customFormat="false" ht="12.75" hidden="false" customHeight="true" outlineLevel="0" collapsed="false">
      <c r="XET252" s="5"/>
      <c r="XEU252" s="5"/>
      <c r="XEV252" s="5"/>
      <c r="XEW252" s="5"/>
      <c r="XEX252" s="5"/>
      <c r="XEY252" s="5"/>
      <c r="XEZ252" s="5"/>
      <c r="XFA252" s="5"/>
      <c r="XFB252" s="5"/>
      <c r="XFC252" s="5"/>
      <c r="XFD252" s="5"/>
    </row>
    <row r="253" customFormat="false" ht="12.75" hidden="false" customHeight="true" outlineLevel="0" collapsed="false">
      <c r="XET253" s="5"/>
      <c r="XEU253" s="5"/>
      <c r="XEV253" s="5"/>
      <c r="XEW253" s="5"/>
      <c r="XEX253" s="5"/>
      <c r="XEY253" s="5"/>
      <c r="XEZ253" s="5"/>
      <c r="XFA253" s="5"/>
      <c r="XFB253" s="5"/>
      <c r="XFC253" s="5"/>
      <c r="XFD253" s="5"/>
    </row>
    <row r="254" customFormat="false" ht="12.75" hidden="false" customHeight="true" outlineLevel="0" collapsed="false">
      <c r="XET254" s="5"/>
      <c r="XEU254" s="5"/>
      <c r="XEV254" s="5"/>
      <c r="XEW254" s="5"/>
      <c r="XEX254" s="5"/>
      <c r="XEY254" s="5"/>
      <c r="XEZ254" s="5"/>
      <c r="XFA254" s="5"/>
      <c r="XFB254" s="5"/>
      <c r="XFC254" s="5"/>
      <c r="XFD254" s="5"/>
    </row>
    <row r="255" customFormat="false" ht="12.75" hidden="false" customHeight="true" outlineLevel="0" collapsed="false">
      <c r="XET255" s="5"/>
      <c r="XEU255" s="5"/>
      <c r="XEV255" s="5"/>
      <c r="XEW255" s="5"/>
      <c r="XEX255" s="5"/>
      <c r="XEY255" s="5"/>
      <c r="XEZ255" s="5"/>
      <c r="XFA255" s="5"/>
      <c r="XFB255" s="5"/>
      <c r="XFC255" s="5"/>
      <c r="XFD255" s="5"/>
    </row>
    <row r="256" customFormat="false" ht="12.75" hidden="false" customHeight="true" outlineLevel="0" collapsed="false">
      <c r="XET256" s="5"/>
      <c r="XEU256" s="5"/>
      <c r="XEV256" s="5"/>
      <c r="XEW256" s="5"/>
      <c r="XEX256" s="5"/>
      <c r="XEY256" s="5"/>
      <c r="XEZ256" s="5"/>
      <c r="XFA256" s="5"/>
      <c r="XFB256" s="5"/>
      <c r="XFC256" s="5"/>
      <c r="XFD256" s="5"/>
    </row>
    <row r="257" customFormat="false" ht="12.75" hidden="false" customHeight="true" outlineLevel="0" collapsed="false">
      <c r="XET257" s="5"/>
      <c r="XEU257" s="5"/>
      <c r="XEV257" s="5"/>
      <c r="XEW257" s="5"/>
      <c r="XEX257" s="5"/>
      <c r="XEY257" s="5"/>
      <c r="XEZ257" s="5"/>
      <c r="XFA257" s="5"/>
      <c r="XFB257" s="5"/>
      <c r="XFC257" s="5"/>
      <c r="XFD257" s="5"/>
    </row>
    <row r="258" customFormat="false" ht="12.75" hidden="false" customHeight="true" outlineLevel="0" collapsed="false">
      <c r="XET258" s="5"/>
      <c r="XEU258" s="5"/>
      <c r="XEV258" s="5"/>
      <c r="XEW258" s="5"/>
      <c r="XEX258" s="5"/>
      <c r="XEY258" s="5"/>
      <c r="XEZ258" s="5"/>
      <c r="XFA258" s="5"/>
      <c r="XFB258" s="5"/>
      <c r="XFC258" s="5"/>
      <c r="XFD258" s="5"/>
    </row>
    <row r="259" customFormat="false" ht="12.75" hidden="false" customHeight="true" outlineLevel="0" collapsed="false">
      <c r="XET259" s="5"/>
      <c r="XEU259" s="5"/>
      <c r="XEV259" s="5"/>
      <c r="XEW259" s="5"/>
      <c r="XEX259" s="5"/>
      <c r="XEY259" s="5"/>
      <c r="XEZ259" s="5"/>
      <c r="XFA259" s="5"/>
      <c r="XFB259" s="5"/>
      <c r="XFC259" s="5"/>
      <c r="XFD259" s="5"/>
    </row>
    <row r="260" customFormat="false" ht="12.75" hidden="false" customHeight="true" outlineLevel="0" collapsed="false">
      <c r="XET260" s="5"/>
      <c r="XEU260" s="5"/>
      <c r="XEV260" s="5"/>
      <c r="XEW260" s="5"/>
      <c r="XEX260" s="5"/>
      <c r="XEY260" s="5"/>
      <c r="XEZ260" s="5"/>
      <c r="XFA260" s="5"/>
      <c r="XFB260" s="5"/>
      <c r="XFC260" s="5"/>
      <c r="XFD260" s="5"/>
    </row>
    <row r="261" customFormat="false" ht="12.75" hidden="false" customHeight="true" outlineLevel="0" collapsed="false">
      <c r="XET261" s="5"/>
      <c r="XEU261" s="5"/>
      <c r="XEV261" s="5"/>
      <c r="XEW261" s="5"/>
      <c r="XEX261" s="5"/>
      <c r="XEY261" s="5"/>
      <c r="XEZ261" s="5"/>
      <c r="XFA261" s="5"/>
      <c r="XFB261" s="5"/>
      <c r="XFC261" s="5"/>
      <c r="XFD261" s="5"/>
    </row>
    <row r="262" customFormat="false" ht="12.75" hidden="false" customHeight="true" outlineLevel="0" collapsed="false">
      <c r="XET262" s="5"/>
      <c r="XEU262" s="5"/>
      <c r="XEV262" s="5"/>
      <c r="XEW262" s="5"/>
      <c r="XEX262" s="5"/>
      <c r="XEY262" s="5"/>
      <c r="XEZ262" s="5"/>
      <c r="XFA262" s="5"/>
      <c r="XFB262" s="5"/>
      <c r="XFC262" s="5"/>
      <c r="XFD262" s="5"/>
    </row>
    <row r="263" customFormat="false" ht="12.75" hidden="false" customHeight="true" outlineLevel="0" collapsed="false">
      <c r="XET263" s="5"/>
      <c r="XEU263" s="5"/>
      <c r="XEV263" s="5"/>
      <c r="XEW263" s="5"/>
      <c r="XEX263" s="5"/>
      <c r="XEY263" s="5"/>
      <c r="XEZ263" s="5"/>
      <c r="XFA263" s="5"/>
      <c r="XFB263" s="5"/>
      <c r="XFC263" s="5"/>
      <c r="XFD263" s="5"/>
    </row>
    <row r="264" customFormat="false" ht="12.75" hidden="false" customHeight="true" outlineLevel="0" collapsed="false">
      <c r="XET264" s="5"/>
      <c r="XEU264" s="5"/>
      <c r="XEV264" s="5"/>
      <c r="XEW264" s="5"/>
      <c r="XEX264" s="5"/>
      <c r="XEY264" s="5"/>
      <c r="XEZ264" s="5"/>
      <c r="XFA264" s="5"/>
      <c r="XFB264" s="5"/>
      <c r="XFC264" s="5"/>
      <c r="XFD264" s="5"/>
    </row>
    <row r="265" customFormat="false" ht="12.75" hidden="false" customHeight="true" outlineLevel="0" collapsed="false">
      <c r="XET265" s="5"/>
      <c r="XEU265" s="5"/>
      <c r="XEV265" s="5"/>
      <c r="XEW265" s="5"/>
      <c r="XEX265" s="5"/>
      <c r="XEY265" s="5"/>
      <c r="XEZ265" s="5"/>
      <c r="XFA265" s="5"/>
      <c r="XFB265" s="5"/>
      <c r="XFC265" s="5"/>
      <c r="XFD265" s="5"/>
    </row>
    <row r="266" customFormat="false" ht="12.75" hidden="false" customHeight="true" outlineLevel="0" collapsed="false">
      <c r="XET266" s="5"/>
      <c r="XEU266" s="5"/>
      <c r="XEV266" s="5"/>
      <c r="XEW266" s="5"/>
      <c r="XEX266" s="5"/>
      <c r="XEY266" s="5"/>
      <c r="XEZ266" s="5"/>
      <c r="XFA266" s="5"/>
      <c r="XFB266" s="5"/>
      <c r="XFC266" s="5"/>
      <c r="XFD266" s="5"/>
    </row>
    <row r="267" customFormat="false" ht="12.75" hidden="false" customHeight="true" outlineLevel="0" collapsed="false">
      <c r="XET267" s="5"/>
      <c r="XEU267" s="5"/>
      <c r="XEV267" s="5"/>
      <c r="XEW267" s="5"/>
      <c r="XEX267" s="5"/>
      <c r="XEY267" s="5"/>
      <c r="XEZ267" s="5"/>
      <c r="XFA267" s="5"/>
      <c r="XFB267" s="5"/>
      <c r="XFC267" s="5"/>
      <c r="XFD267" s="5"/>
    </row>
    <row r="268" customFormat="false" ht="12.75" hidden="false" customHeight="true" outlineLevel="0" collapsed="false">
      <c r="XET268" s="5"/>
      <c r="XEU268" s="5"/>
      <c r="XEV268" s="5"/>
      <c r="XEW268" s="5"/>
      <c r="XEX268" s="5"/>
      <c r="XEY268" s="5"/>
      <c r="XEZ268" s="5"/>
      <c r="XFA268" s="5"/>
      <c r="XFB268" s="5"/>
      <c r="XFC268" s="5"/>
      <c r="XFD268" s="5"/>
    </row>
    <row r="269" customFormat="false" ht="12.75" hidden="false" customHeight="true" outlineLevel="0" collapsed="false">
      <c r="XET269" s="5"/>
      <c r="XEU269" s="5"/>
      <c r="XEV269" s="5"/>
      <c r="XEW269" s="5"/>
      <c r="XEX269" s="5"/>
      <c r="XEY269" s="5"/>
      <c r="XEZ269" s="5"/>
      <c r="XFA269" s="5"/>
      <c r="XFB269" s="5"/>
      <c r="XFC269" s="5"/>
      <c r="XFD269" s="5"/>
    </row>
    <row r="270" customFormat="false" ht="12.75" hidden="false" customHeight="true" outlineLevel="0" collapsed="false">
      <c r="XET270" s="5"/>
      <c r="XEU270" s="5"/>
      <c r="XEV270" s="5"/>
      <c r="XEW270" s="5"/>
      <c r="XEX270" s="5"/>
      <c r="XEY270" s="5"/>
      <c r="XEZ270" s="5"/>
      <c r="XFA270" s="5"/>
      <c r="XFB270" s="5"/>
      <c r="XFC270" s="5"/>
      <c r="XFD270" s="5"/>
    </row>
    <row r="271" customFormat="false" ht="12.75" hidden="false" customHeight="true" outlineLevel="0" collapsed="false">
      <c r="XET271" s="5"/>
      <c r="XEU271" s="5"/>
      <c r="XEV271" s="5"/>
      <c r="XEW271" s="5"/>
      <c r="XEX271" s="5"/>
      <c r="XEY271" s="5"/>
      <c r="XEZ271" s="5"/>
      <c r="XFA271" s="5"/>
      <c r="XFB271" s="5"/>
      <c r="XFC271" s="5"/>
      <c r="XFD271" s="5"/>
    </row>
    <row r="272" customFormat="false" ht="12.75" hidden="false" customHeight="true" outlineLevel="0" collapsed="false">
      <c r="XET272" s="5"/>
      <c r="XEU272" s="5"/>
      <c r="XEV272" s="5"/>
      <c r="XEW272" s="5"/>
      <c r="XEX272" s="5"/>
      <c r="XEY272" s="5"/>
      <c r="XEZ272" s="5"/>
      <c r="XFA272" s="5"/>
      <c r="XFB272" s="5"/>
      <c r="XFC272" s="5"/>
      <c r="XFD272" s="5"/>
    </row>
    <row r="273" customFormat="false" ht="12.75" hidden="false" customHeight="true" outlineLevel="0" collapsed="false">
      <c r="XET273" s="5"/>
      <c r="XEU273" s="5"/>
      <c r="XEV273" s="5"/>
      <c r="XEW273" s="5"/>
      <c r="XEX273" s="5"/>
      <c r="XEY273" s="5"/>
      <c r="XEZ273" s="5"/>
      <c r="XFA273" s="5"/>
      <c r="XFB273" s="5"/>
      <c r="XFC273" s="5"/>
      <c r="XFD273" s="5"/>
    </row>
    <row r="274" customFormat="false" ht="12.75" hidden="false" customHeight="true" outlineLevel="0" collapsed="false">
      <c r="XET274" s="5"/>
      <c r="XEU274" s="5"/>
      <c r="XEV274" s="5"/>
      <c r="XEW274" s="5"/>
      <c r="XEX274" s="5"/>
      <c r="XEY274" s="5"/>
      <c r="XEZ274" s="5"/>
      <c r="XFA274" s="5"/>
      <c r="XFB274" s="5"/>
      <c r="XFC274" s="5"/>
      <c r="XFD274" s="5"/>
    </row>
    <row r="275" customFormat="false" ht="12.75" hidden="false" customHeight="true" outlineLevel="0" collapsed="false">
      <c r="XET275" s="5"/>
      <c r="XEU275" s="5"/>
      <c r="XEV275" s="5"/>
      <c r="XEW275" s="5"/>
      <c r="XEX275" s="5"/>
      <c r="XEY275" s="5"/>
      <c r="XEZ275" s="5"/>
      <c r="XFA275" s="5"/>
      <c r="XFB275" s="5"/>
      <c r="XFC275" s="5"/>
      <c r="XFD275" s="5"/>
    </row>
    <row r="276" customFormat="false" ht="12.75" hidden="false" customHeight="true" outlineLevel="0" collapsed="false">
      <c r="XET276" s="5"/>
      <c r="XEU276" s="5"/>
      <c r="XEV276" s="5"/>
      <c r="XEW276" s="5"/>
      <c r="XEX276" s="5"/>
      <c r="XEY276" s="5"/>
      <c r="XEZ276" s="5"/>
      <c r="XFA276" s="5"/>
      <c r="XFB276" s="5"/>
      <c r="XFC276" s="5"/>
      <c r="XFD276" s="5"/>
    </row>
    <row r="277" customFormat="false" ht="12.75" hidden="false" customHeight="true" outlineLevel="0" collapsed="false">
      <c r="XET277" s="5"/>
      <c r="XEU277" s="5"/>
      <c r="XEV277" s="5"/>
      <c r="XEW277" s="5"/>
      <c r="XEX277" s="5"/>
      <c r="XEY277" s="5"/>
      <c r="XEZ277" s="5"/>
      <c r="XFA277" s="5"/>
      <c r="XFB277" s="5"/>
      <c r="XFC277" s="5"/>
      <c r="XFD277" s="5"/>
    </row>
    <row r="278" customFormat="false" ht="12.75" hidden="false" customHeight="true" outlineLevel="0" collapsed="false">
      <c r="XET278" s="5"/>
      <c r="XEU278" s="5"/>
      <c r="XEV278" s="5"/>
      <c r="XEW278" s="5"/>
      <c r="XEX278" s="5"/>
      <c r="XEY278" s="5"/>
      <c r="XEZ278" s="5"/>
      <c r="XFA278" s="5"/>
      <c r="XFB278" s="5"/>
      <c r="XFC278" s="5"/>
      <c r="XFD278" s="5"/>
    </row>
    <row r="279" customFormat="false" ht="12.75" hidden="false" customHeight="true" outlineLevel="0" collapsed="false">
      <c r="XET279" s="5"/>
      <c r="XEU279" s="5"/>
      <c r="XEV279" s="5"/>
      <c r="XEW279" s="5"/>
      <c r="XEX279" s="5"/>
      <c r="XEY279" s="5"/>
      <c r="XEZ279" s="5"/>
      <c r="XFA279" s="5"/>
      <c r="XFB279" s="5"/>
      <c r="XFC279" s="5"/>
      <c r="XFD279" s="5"/>
    </row>
    <row r="280" customFormat="false" ht="12.75" hidden="false" customHeight="true" outlineLevel="0" collapsed="false">
      <c r="XET280" s="5"/>
      <c r="XEU280" s="5"/>
      <c r="XEV280" s="5"/>
      <c r="XEW280" s="5"/>
      <c r="XEX280" s="5"/>
      <c r="XEY280" s="5"/>
      <c r="XEZ280" s="5"/>
      <c r="XFA280" s="5"/>
      <c r="XFB280" s="5"/>
      <c r="XFC280" s="5"/>
      <c r="XFD280" s="5"/>
    </row>
    <row r="281" customFormat="false" ht="12.75" hidden="false" customHeight="true" outlineLevel="0" collapsed="false">
      <c r="XET281" s="5"/>
      <c r="XEU281" s="5"/>
      <c r="XEV281" s="5"/>
      <c r="XEW281" s="5"/>
      <c r="XEX281" s="5"/>
      <c r="XEY281" s="5"/>
      <c r="XEZ281" s="5"/>
      <c r="XFA281" s="5"/>
      <c r="XFB281" s="5"/>
      <c r="XFC281" s="5"/>
      <c r="XFD281" s="5"/>
    </row>
    <row r="282" customFormat="false" ht="12.75" hidden="false" customHeight="true" outlineLevel="0" collapsed="false">
      <c r="XET282" s="5"/>
      <c r="XEU282" s="5"/>
      <c r="XEV282" s="5"/>
      <c r="XEW282" s="5"/>
      <c r="XEX282" s="5"/>
      <c r="XEY282" s="5"/>
      <c r="XEZ282" s="5"/>
      <c r="XFA282" s="5"/>
      <c r="XFB282" s="5"/>
      <c r="XFC282" s="5"/>
      <c r="XFD282" s="5"/>
    </row>
    <row r="283" customFormat="false" ht="12.75" hidden="false" customHeight="true" outlineLevel="0" collapsed="false">
      <c r="XET283" s="5"/>
      <c r="XEU283" s="5"/>
      <c r="XEV283" s="5"/>
      <c r="XEW283" s="5"/>
      <c r="XEX283" s="5"/>
      <c r="XEY283" s="5"/>
      <c r="XEZ283" s="5"/>
      <c r="XFA283" s="5"/>
      <c r="XFB283" s="5"/>
      <c r="XFC283" s="5"/>
      <c r="XFD283" s="5"/>
    </row>
    <row r="284" customFormat="false" ht="12.75" hidden="false" customHeight="true" outlineLevel="0" collapsed="false">
      <c r="XET284" s="5"/>
      <c r="XEU284" s="5"/>
      <c r="XEV284" s="5"/>
      <c r="XEW284" s="5"/>
      <c r="XEX284" s="5"/>
      <c r="XEY284" s="5"/>
      <c r="XEZ284" s="5"/>
      <c r="XFA284" s="5"/>
      <c r="XFB284" s="5"/>
      <c r="XFC284" s="5"/>
      <c r="XFD284" s="5"/>
    </row>
    <row r="285" customFormat="false" ht="12.75" hidden="false" customHeight="true" outlineLevel="0" collapsed="false">
      <c r="XET285" s="5"/>
      <c r="XEU285" s="5"/>
      <c r="XEV285" s="5"/>
      <c r="XEW285" s="5"/>
      <c r="XEX285" s="5"/>
      <c r="XEY285" s="5"/>
      <c r="XEZ285" s="5"/>
      <c r="XFA285" s="5"/>
      <c r="XFB285" s="5"/>
      <c r="XFC285" s="5"/>
      <c r="XFD285" s="5"/>
    </row>
    <row r="286" customFormat="false" ht="12.75" hidden="false" customHeight="true" outlineLevel="0" collapsed="false">
      <c r="XET286" s="5"/>
      <c r="XEU286" s="5"/>
      <c r="XEV286" s="5"/>
      <c r="XEW286" s="5"/>
      <c r="XEX286" s="5"/>
      <c r="XEY286" s="5"/>
      <c r="XEZ286" s="5"/>
      <c r="XFA286" s="5"/>
      <c r="XFB286" s="5"/>
      <c r="XFC286" s="5"/>
      <c r="XFD286" s="5"/>
    </row>
    <row r="287" customFormat="false" ht="12.75" hidden="false" customHeight="true" outlineLevel="0" collapsed="false">
      <c r="XET287" s="5"/>
      <c r="XEU287" s="5"/>
      <c r="XEV287" s="5"/>
      <c r="XEW287" s="5"/>
      <c r="XEX287" s="5"/>
      <c r="XEY287" s="5"/>
      <c r="XEZ287" s="5"/>
      <c r="XFA287" s="5"/>
      <c r="XFB287" s="5"/>
      <c r="XFC287" s="5"/>
      <c r="XFD287" s="5"/>
    </row>
    <row r="288" customFormat="false" ht="12.75" hidden="false" customHeight="true" outlineLevel="0" collapsed="false">
      <c r="XET288" s="5"/>
      <c r="XEU288" s="5"/>
      <c r="XEV288" s="5"/>
      <c r="XEW288" s="5"/>
      <c r="XEX288" s="5"/>
      <c r="XEY288" s="5"/>
      <c r="XEZ288" s="5"/>
      <c r="XFA288" s="5"/>
      <c r="XFB288" s="5"/>
      <c r="XFC288" s="5"/>
      <c r="XFD288" s="5"/>
    </row>
    <row r="289" customFormat="false" ht="12.75" hidden="false" customHeight="true" outlineLevel="0" collapsed="false">
      <c r="XET289" s="5"/>
      <c r="XEU289" s="5"/>
      <c r="XEV289" s="5"/>
      <c r="XEW289" s="5"/>
      <c r="XEX289" s="5"/>
      <c r="XEY289" s="5"/>
      <c r="XEZ289" s="5"/>
      <c r="XFA289" s="5"/>
      <c r="XFB289" s="5"/>
      <c r="XFC289" s="5"/>
      <c r="XFD289" s="5"/>
    </row>
    <row r="290" customFormat="false" ht="12.75" hidden="false" customHeight="true" outlineLevel="0" collapsed="false">
      <c r="XET290" s="5"/>
      <c r="XEU290" s="5"/>
      <c r="XEV290" s="5"/>
      <c r="XEW290" s="5"/>
      <c r="XEX290" s="5"/>
      <c r="XEY290" s="5"/>
      <c r="XEZ290" s="5"/>
      <c r="XFA290" s="5"/>
      <c r="XFB290" s="5"/>
      <c r="XFC290" s="5"/>
      <c r="XFD290" s="5"/>
    </row>
    <row r="291" customFormat="false" ht="12.75" hidden="false" customHeight="true" outlineLevel="0" collapsed="false">
      <c r="XET291" s="5"/>
      <c r="XEU291" s="5"/>
      <c r="XEV291" s="5"/>
      <c r="XEW291" s="5"/>
      <c r="XEX291" s="5"/>
      <c r="XEY291" s="5"/>
      <c r="XEZ291" s="5"/>
      <c r="XFA291" s="5"/>
      <c r="XFB291" s="5"/>
      <c r="XFC291" s="5"/>
      <c r="XFD291" s="5"/>
    </row>
    <row r="292" customFormat="false" ht="12.75" hidden="false" customHeight="true" outlineLevel="0" collapsed="false">
      <c r="XET292" s="5"/>
      <c r="XEU292" s="5"/>
      <c r="XEV292" s="5"/>
      <c r="XEW292" s="5"/>
      <c r="XEX292" s="5"/>
      <c r="XEY292" s="5"/>
      <c r="XEZ292" s="5"/>
      <c r="XFA292" s="5"/>
      <c r="XFB292" s="5"/>
      <c r="XFC292" s="5"/>
      <c r="XFD292" s="5"/>
    </row>
    <row r="293" customFormat="false" ht="12.75" hidden="false" customHeight="true" outlineLevel="0" collapsed="false">
      <c r="XET293" s="5"/>
      <c r="XEU293" s="5"/>
      <c r="XEV293" s="5"/>
      <c r="XEW293" s="5"/>
      <c r="XEX293" s="5"/>
      <c r="XEY293" s="5"/>
      <c r="XEZ293" s="5"/>
      <c r="XFA293" s="5"/>
      <c r="XFB293" s="5"/>
      <c r="XFC293" s="5"/>
      <c r="XFD293" s="5"/>
    </row>
    <row r="294" customFormat="false" ht="12.75" hidden="false" customHeight="true" outlineLevel="0" collapsed="false">
      <c r="XET294" s="5"/>
      <c r="XEU294" s="5"/>
      <c r="XEV294" s="5"/>
      <c r="XEW294" s="5"/>
      <c r="XEX294" s="5"/>
      <c r="XEY294" s="5"/>
      <c r="XEZ294" s="5"/>
      <c r="XFA294" s="5"/>
      <c r="XFB294" s="5"/>
      <c r="XFC294" s="5"/>
      <c r="XFD294" s="5"/>
    </row>
    <row r="295" customFormat="false" ht="12.75" hidden="false" customHeight="true" outlineLevel="0" collapsed="false">
      <c r="XET295" s="5"/>
      <c r="XEU295" s="5"/>
      <c r="XEV295" s="5"/>
      <c r="XEW295" s="5"/>
      <c r="XEX295" s="5"/>
      <c r="XEY295" s="5"/>
      <c r="XEZ295" s="5"/>
      <c r="XFA295" s="5"/>
      <c r="XFB295" s="5"/>
      <c r="XFC295" s="5"/>
      <c r="XFD295" s="5"/>
    </row>
    <row r="296" customFormat="false" ht="12.75" hidden="false" customHeight="true" outlineLevel="0" collapsed="false">
      <c r="XET296" s="5"/>
      <c r="XEU296" s="5"/>
      <c r="XEV296" s="5"/>
      <c r="XEW296" s="5"/>
      <c r="XEX296" s="5"/>
      <c r="XEY296" s="5"/>
      <c r="XEZ296" s="5"/>
      <c r="XFA296" s="5"/>
      <c r="XFB296" s="5"/>
      <c r="XFC296" s="5"/>
      <c r="XFD296" s="5"/>
    </row>
    <row r="297" customFormat="false" ht="12.75" hidden="false" customHeight="true" outlineLevel="0" collapsed="false">
      <c r="XET297" s="5"/>
      <c r="XEU297" s="5"/>
      <c r="XEV297" s="5"/>
      <c r="XEW297" s="5"/>
      <c r="XEX297" s="5"/>
      <c r="XEY297" s="5"/>
      <c r="XEZ297" s="5"/>
      <c r="XFA297" s="5"/>
      <c r="XFB297" s="5"/>
      <c r="XFC297" s="5"/>
      <c r="XFD297" s="5"/>
    </row>
    <row r="298" customFormat="false" ht="12.75" hidden="false" customHeight="true" outlineLevel="0" collapsed="false">
      <c r="XET298" s="5"/>
      <c r="XEU298" s="5"/>
      <c r="XEV298" s="5"/>
      <c r="XEW298" s="5"/>
      <c r="XEX298" s="5"/>
      <c r="XEY298" s="5"/>
      <c r="XEZ298" s="5"/>
      <c r="XFA298" s="5"/>
      <c r="XFB298" s="5"/>
      <c r="XFC298" s="5"/>
      <c r="XFD298" s="5"/>
    </row>
    <row r="299" customFormat="false" ht="12.75" hidden="false" customHeight="true" outlineLevel="0" collapsed="false">
      <c r="XET299" s="5"/>
      <c r="XEU299" s="5"/>
      <c r="XEV299" s="5"/>
      <c r="XEW299" s="5"/>
      <c r="XEX299" s="5"/>
      <c r="XEY299" s="5"/>
      <c r="XEZ299" s="5"/>
      <c r="XFA299" s="5"/>
      <c r="XFB299" s="5"/>
      <c r="XFC299" s="5"/>
      <c r="XFD299" s="5"/>
    </row>
    <row r="300" customFormat="false" ht="12.75" hidden="false" customHeight="true" outlineLevel="0" collapsed="false">
      <c r="XET300" s="5"/>
      <c r="XEU300" s="5"/>
      <c r="XEV300" s="5"/>
      <c r="XEW300" s="5"/>
      <c r="XEX300" s="5"/>
      <c r="XEY300" s="5"/>
      <c r="XEZ300" s="5"/>
      <c r="XFA300" s="5"/>
      <c r="XFB300" s="5"/>
      <c r="XFC300" s="5"/>
      <c r="XFD300" s="5"/>
    </row>
    <row r="301" customFormat="false" ht="12.75" hidden="false" customHeight="true" outlineLevel="0" collapsed="false">
      <c r="XET301" s="5"/>
      <c r="XEU301" s="5"/>
      <c r="XEV301" s="5"/>
      <c r="XEW301" s="5"/>
      <c r="XEX301" s="5"/>
      <c r="XEY301" s="5"/>
      <c r="XEZ301" s="5"/>
      <c r="XFA301" s="5"/>
      <c r="XFB301" s="5"/>
      <c r="XFC301" s="5"/>
      <c r="XFD301" s="5"/>
    </row>
    <row r="302" customFormat="false" ht="12.75" hidden="false" customHeight="true" outlineLevel="0" collapsed="false">
      <c r="XET302" s="5"/>
      <c r="XEU302" s="5"/>
      <c r="XEV302" s="5"/>
      <c r="XEW302" s="5"/>
      <c r="XEX302" s="5"/>
      <c r="XEY302" s="5"/>
      <c r="XEZ302" s="5"/>
      <c r="XFA302" s="5"/>
      <c r="XFB302" s="5"/>
      <c r="XFC302" s="5"/>
      <c r="XFD302" s="5"/>
    </row>
    <row r="303" customFormat="false" ht="12.75" hidden="false" customHeight="true" outlineLevel="0" collapsed="false">
      <c r="XET303" s="5"/>
      <c r="XEU303" s="5"/>
      <c r="XEV303" s="5"/>
      <c r="XEW303" s="5"/>
      <c r="XEX303" s="5"/>
      <c r="XEY303" s="5"/>
      <c r="XEZ303" s="5"/>
      <c r="XFA303" s="5"/>
      <c r="XFB303" s="5"/>
      <c r="XFC303" s="5"/>
      <c r="XFD303" s="5"/>
    </row>
    <row r="304" customFormat="false" ht="12.75" hidden="false" customHeight="true" outlineLevel="0" collapsed="false">
      <c r="XET304" s="5"/>
      <c r="XEU304" s="5"/>
      <c r="XEV304" s="5"/>
      <c r="XEW304" s="5"/>
      <c r="XEX304" s="5"/>
      <c r="XEY304" s="5"/>
      <c r="XEZ304" s="5"/>
      <c r="XFA304" s="5"/>
      <c r="XFB304" s="5"/>
      <c r="XFC304" s="5"/>
      <c r="XFD304" s="5"/>
    </row>
    <row r="305" customFormat="false" ht="12.75" hidden="false" customHeight="true" outlineLevel="0" collapsed="false">
      <c r="XET305" s="5"/>
      <c r="XEU305" s="5"/>
      <c r="XEV305" s="5"/>
      <c r="XEW305" s="5"/>
      <c r="XEX305" s="5"/>
      <c r="XEY305" s="5"/>
      <c r="XEZ305" s="5"/>
      <c r="XFA305" s="5"/>
      <c r="XFB305" s="5"/>
      <c r="XFC305" s="5"/>
      <c r="XFD305" s="5"/>
    </row>
    <row r="306" customFormat="false" ht="12.75" hidden="false" customHeight="true" outlineLevel="0" collapsed="false">
      <c r="XET306" s="5"/>
      <c r="XEU306" s="5"/>
      <c r="XEV306" s="5"/>
      <c r="XEW306" s="5"/>
      <c r="XEX306" s="5"/>
      <c r="XEY306" s="5"/>
      <c r="XEZ306" s="5"/>
      <c r="XFA306" s="5"/>
      <c r="XFB306" s="5"/>
      <c r="XFC306" s="5"/>
      <c r="XFD306" s="5"/>
    </row>
    <row r="307" customFormat="false" ht="12.75" hidden="false" customHeight="true" outlineLevel="0" collapsed="false">
      <c r="XET307" s="5"/>
      <c r="XEU307" s="5"/>
      <c r="XEV307" s="5"/>
      <c r="XEW307" s="5"/>
      <c r="XEX307" s="5"/>
      <c r="XEY307" s="5"/>
      <c r="XEZ307" s="5"/>
      <c r="XFA307" s="5"/>
      <c r="XFB307" s="5"/>
      <c r="XFC307" s="5"/>
      <c r="XFD307" s="5"/>
    </row>
    <row r="308" customFormat="false" ht="12.75" hidden="false" customHeight="true" outlineLevel="0" collapsed="false">
      <c r="XET308" s="5"/>
      <c r="XEU308" s="5"/>
      <c r="XEV308" s="5"/>
      <c r="XEW308" s="5"/>
      <c r="XEX308" s="5"/>
      <c r="XEY308" s="5"/>
      <c r="XEZ308" s="5"/>
      <c r="XFA308" s="5"/>
      <c r="XFB308" s="5"/>
      <c r="XFC308" s="5"/>
      <c r="XFD308" s="5"/>
    </row>
    <row r="309" customFormat="false" ht="12.75" hidden="false" customHeight="true" outlineLevel="0" collapsed="false">
      <c r="XET309" s="5"/>
      <c r="XEU309" s="5"/>
      <c r="XEV309" s="5"/>
      <c r="XEW309" s="5"/>
      <c r="XEX309" s="5"/>
      <c r="XEY309" s="5"/>
      <c r="XEZ309" s="5"/>
      <c r="XFA309" s="5"/>
      <c r="XFB309" s="5"/>
      <c r="XFC309" s="5"/>
      <c r="XFD309" s="5"/>
    </row>
    <row r="310" customFormat="false" ht="12.75" hidden="false" customHeight="true" outlineLevel="0" collapsed="false">
      <c r="XET310" s="5"/>
      <c r="XEU310" s="5"/>
      <c r="XEV310" s="5"/>
      <c r="XEW310" s="5"/>
      <c r="XEX310" s="5"/>
      <c r="XEY310" s="5"/>
      <c r="XEZ310" s="5"/>
      <c r="XFA310" s="5"/>
      <c r="XFB310" s="5"/>
      <c r="XFC310" s="5"/>
      <c r="XFD310" s="5"/>
    </row>
    <row r="311" customFormat="false" ht="12.75" hidden="false" customHeight="true" outlineLevel="0" collapsed="false">
      <c r="XET311" s="5"/>
      <c r="XEU311" s="5"/>
      <c r="XEV311" s="5"/>
      <c r="XEW311" s="5"/>
      <c r="XEX311" s="5"/>
      <c r="XEY311" s="5"/>
      <c r="XEZ311" s="5"/>
      <c r="XFA311" s="5"/>
      <c r="XFB311" s="5"/>
      <c r="XFC311" s="5"/>
      <c r="XFD311" s="5"/>
    </row>
    <row r="312" customFormat="false" ht="12.75" hidden="false" customHeight="true" outlineLevel="0" collapsed="false">
      <c r="XET312" s="5"/>
      <c r="XEU312" s="5"/>
      <c r="XEV312" s="5"/>
      <c r="XEW312" s="5"/>
      <c r="XEX312" s="5"/>
      <c r="XEY312" s="5"/>
      <c r="XEZ312" s="5"/>
      <c r="XFA312" s="5"/>
      <c r="XFB312" s="5"/>
      <c r="XFC312" s="5"/>
      <c r="XFD312" s="5"/>
    </row>
    <row r="313" customFormat="false" ht="12.75" hidden="false" customHeight="true" outlineLevel="0" collapsed="false">
      <c r="XET313" s="5"/>
      <c r="XEU313" s="5"/>
      <c r="XEV313" s="5"/>
      <c r="XEW313" s="5"/>
      <c r="XEX313" s="5"/>
      <c r="XEY313" s="5"/>
      <c r="XEZ313" s="5"/>
      <c r="XFA313" s="5"/>
      <c r="XFB313" s="5"/>
      <c r="XFC313" s="5"/>
      <c r="XFD313" s="5"/>
    </row>
    <row r="314" customFormat="false" ht="12.75" hidden="false" customHeight="true" outlineLevel="0" collapsed="false">
      <c r="XET314" s="5"/>
      <c r="XEU314" s="5"/>
      <c r="XEV314" s="5"/>
      <c r="XEW314" s="5"/>
      <c r="XEX314" s="5"/>
      <c r="XEY314" s="5"/>
      <c r="XEZ314" s="5"/>
      <c r="XFA314" s="5"/>
      <c r="XFB314" s="5"/>
      <c r="XFC314" s="5"/>
      <c r="XFD314" s="5"/>
    </row>
    <row r="315" customFormat="false" ht="12.75" hidden="false" customHeight="true" outlineLevel="0" collapsed="false">
      <c r="XET315" s="5"/>
      <c r="XEU315" s="5"/>
      <c r="XEV315" s="5"/>
      <c r="XEW315" s="5"/>
      <c r="XEX315" s="5"/>
      <c r="XEY315" s="5"/>
      <c r="XEZ315" s="5"/>
      <c r="XFA315" s="5"/>
      <c r="XFB315" s="5"/>
      <c r="XFC315" s="5"/>
      <c r="XFD315" s="5"/>
    </row>
    <row r="316" customFormat="false" ht="12.75" hidden="false" customHeight="true" outlineLevel="0" collapsed="false">
      <c r="XET316" s="5"/>
      <c r="XEU316" s="5"/>
      <c r="XEV316" s="5"/>
      <c r="XEW316" s="5"/>
      <c r="XEX316" s="5"/>
      <c r="XEY316" s="5"/>
      <c r="XEZ316" s="5"/>
      <c r="XFA316" s="5"/>
      <c r="XFB316" s="5"/>
      <c r="XFC316" s="5"/>
      <c r="XFD316" s="5"/>
    </row>
    <row r="317" customFormat="false" ht="12.75" hidden="false" customHeight="true" outlineLevel="0" collapsed="false">
      <c r="XET317" s="5"/>
      <c r="XEU317" s="5"/>
      <c r="XEV317" s="5"/>
      <c r="XEW317" s="5"/>
      <c r="XEX317" s="5"/>
      <c r="XEY317" s="5"/>
      <c r="XEZ317" s="5"/>
      <c r="XFA317" s="5"/>
      <c r="XFB317" s="5"/>
      <c r="XFC317" s="5"/>
      <c r="XFD317" s="5"/>
    </row>
    <row r="318" customFormat="false" ht="12.75" hidden="false" customHeight="true" outlineLevel="0" collapsed="false">
      <c r="XET318" s="5"/>
      <c r="XEU318" s="5"/>
      <c r="XEV318" s="5"/>
      <c r="XEW318" s="5"/>
      <c r="XEX318" s="5"/>
      <c r="XEY318" s="5"/>
      <c r="XEZ318" s="5"/>
      <c r="XFA318" s="5"/>
      <c r="XFB318" s="5"/>
      <c r="XFC318" s="5"/>
      <c r="XFD318" s="5"/>
    </row>
    <row r="319" customFormat="false" ht="12.75" hidden="false" customHeight="true" outlineLevel="0" collapsed="false">
      <c r="XET319" s="5"/>
      <c r="XEU319" s="5"/>
      <c r="XEV319" s="5"/>
      <c r="XEW319" s="5"/>
      <c r="XEX319" s="5"/>
      <c r="XEY319" s="5"/>
      <c r="XEZ319" s="5"/>
      <c r="XFA319" s="5"/>
      <c r="XFB319" s="5"/>
      <c r="XFC319" s="5"/>
      <c r="XFD319" s="5"/>
    </row>
    <row r="320" customFormat="false" ht="12.75" hidden="false" customHeight="true" outlineLevel="0" collapsed="false">
      <c r="XET320" s="5"/>
      <c r="XEU320" s="5"/>
      <c r="XEV320" s="5"/>
      <c r="XEW320" s="5"/>
      <c r="XEX320" s="5"/>
      <c r="XEY320" s="5"/>
      <c r="XEZ320" s="5"/>
      <c r="XFA320" s="5"/>
      <c r="XFB320" s="5"/>
      <c r="XFC320" s="5"/>
      <c r="XFD320" s="5"/>
    </row>
    <row r="321" customFormat="false" ht="12.75" hidden="false" customHeight="true" outlineLevel="0" collapsed="false">
      <c r="XET321" s="5"/>
      <c r="XEU321" s="5"/>
      <c r="XEV321" s="5"/>
      <c r="XEW321" s="5"/>
      <c r="XEX321" s="5"/>
      <c r="XEY321" s="5"/>
      <c r="XEZ321" s="5"/>
      <c r="XFA321" s="5"/>
      <c r="XFB321" s="5"/>
      <c r="XFC321" s="5"/>
      <c r="XFD321" s="5"/>
    </row>
    <row r="322" customFormat="false" ht="12.75" hidden="false" customHeight="true" outlineLevel="0" collapsed="false">
      <c r="XET322" s="5"/>
      <c r="XEU322" s="5"/>
      <c r="XEV322" s="5"/>
      <c r="XEW322" s="5"/>
      <c r="XEX322" s="5"/>
      <c r="XEY322" s="5"/>
      <c r="XEZ322" s="5"/>
      <c r="XFA322" s="5"/>
      <c r="XFB322" s="5"/>
      <c r="XFC322" s="5"/>
      <c r="XFD322" s="5"/>
    </row>
    <row r="323" customFormat="false" ht="12.75" hidden="false" customHeight="true" outlineLevel="0" collapsed="false">
      <c r="XET323" s="5"/>
      <c r="XEU323" s="5"/>
      <c r="XEV323" s="5"/>
      <c r="XEW323" s="5"/>
      <c r="XEX323" s="5"/>
      <c r="XEY323" s="5"/>
      <c r="XEZ323" s="5"/>
      <c r="XFA323" s="5"/>
      <c r="XFB323" s="5"/>
      <c r="XFC323" s="5"/>
      <c r="XFD323" s="5"/>
    </row>
    <row r="324" customFormat="false" ht="12.75" hidden="false" customHeight="true" outlineLevel="0" collapsed="false">
      <c r="XET324" s="5"/>
      <c r="XEU324" s="5"/>
      <c r="XEV324" s="5"/>
      <c r="XEW324" s="5"/>
      <c r="XEX324" s="5"/>
      <c r="XEY324" s="5"/>
      <c r="XEZ324" s="5"/>
      <c r="XFA324" s="5"/>
      <c r="XFB324" s="5"/>
      <c r="XFC324" s="5"/>
      <c r="XFD324" s="5"/>
    </row>
    <row r="325" customFormat="false" ht="12.75" hidden="false" customHeight="true" outlineLevel="0" collapsed="false">
      <c r="XET325" s="5"/>
      <c r="XEU325" s="5"/>
      <c r="XEV325" s="5"/>
      <c r="XEW325" s="5"/>
      <c r="XEX325" s="5"/>
      <c r="XEY325" s="5"/>
      <c r="XEZ325" s="5"/>
      <c r="XFA325" s="5"/>
      <c r="XFB325" s="5"/>
      <c r="XFC325" s="5"/>
      <c r="XFD325" s="5"/>
    </row>
    <row r="326" customFormat="false" ht="12.75" hidden="false" customHeight="true" outlineLevel="0" collapsed="false">
      <c r="XET326" s="5"/>
      <c r="XEU326" s="5"/>
      <c r="XEV326" s="5"/>
      <c r="XEW326" s="5"/>
      <c r="XEX326" s="5"/>
      <c r="XEY326" s="5"/>
      <c r="XEZ326" s="5"/>
      <c r="XFA326" s="5"/>
      <c r="XFB326" s="5"/>
      <c r="XFC326" s="5"/>
      <c r="XFD326" s="5"/>
    </row>
    <row r="327" customFormat="false" ht="12.75" hidden="false" customHeight="true" outlineLevel="0" collapsed="false">
      <c r="XET327" s="5"/>
      <c r="XEU327" s="5"/>
      <c r="XEV327" s="5"/>
      <c r="XEW327" s="5"/>
      <c r="XEX327" s="5"/>
      <c r="XEY327" s="5"/>
      <c r="XEZ327" s="5"/>
      <c r="XFA327" s="5"/>
      <c r="XFB327" s="5"/>
      <c r="XFC327" s="5"/>
      <c r="XFD327" s="5"/>
    </row>
    <row r="328" customFormat="false" ht="12.75" hidden="false" customHeight="true" outlineLevel="0" collapsed="false">
      <c r="XET328" s="5"/>
      <c r="XEU328" s="5"/>
      <c r="XEV328" s="5"/>
      <c r="XEW328" s="5"/>
      <c r="XEX328" s="5"/>
      <c r="XEY328" s="5"/>
      <c r="XEZ328" s="5"/>
      <c r="XFA328" s="5"/>
      <c r="XFB328" s="5"/>
      <c r="XFC328" s="5"/>
      <c r="XFD328" s="5"/>
    </row>
    <row r="329" customFormat="false" ht="12.75" hidden="false" customHeight="true" outlineLevel="0" collapsed="false">
      <c r="XET329" s="5"/>
      <c r="XEU329" s="5"/>
      <c r="XEV329" s="5"/>
      <c r="XEW329" s="5"/>
      <c r="XEX329" s="5"/>
      <c r="XEY329" s="5"/>
      <c r="XEZ329" s="5"/>
      <c r="XFA329" s="5"/>
      <c r="XFB329" s="5"/>
      <c r="XFC329" s="5"/>
      <c r="XFD329" s="5"/>
    </row>
    <row r="330" customFormat="false" ht="12.75" hidden="false" customHeight="true" outlineLevel="0" collapsed="false">
      <c r="XET330" s="5"/>
      <c r="XEU330" s="5"/>
      <c r="XEV330" s="5"/>
      <c r="XEW330" s="5"/>
      <c r="XEX330" s="5"/>
      <c r="XEY330" s="5"/>
      <c r="XEZ330" s="5"/>
      <c r="XFA330" s="5"/>
      <c r="XFB330" s="5"/>
      <c r="XFC330" s="5"/>
      <c r="XFD330" s="5"/>
    </row>
    <row r="331" customFormat="false" ht="12.75" hidden="false" customHeight="true" outlineLevel="0" collapsed="false">
      <c r="XET331" s="5"/>
      <c r="XEU331" s="5"/>
      <c r="XEV331" s="5"/>
      <c r="XEW331" s="5"/>
      <c r="XEX331" s="5"/>
      <c r="XEY331" s="5"/>
      <c r="XEZ331" s="5"/>
      <c r="XFA331" s="5"/>
      <c r="XFB331" s="5"/>
      <c r="XFC331" s="5"/>
      <c r="XFD331" s="5"/>
    </row>
    <row r="332" customFormat="false" ht="12.75" hidden="false" customHeight="true" outlineLevel="0" collapsed="false">
      <c r="XET332" s="5"/>
      <c r="XEU332" s="5"/>
      <c r="XEV332" s="5"/>
      <c r="XEW332" s="5"/>
      <c r="XEX332" s="5"/>
      <c r="XEY332" s="5"/>
      <c r="XEZ332" s="5"/>
      <c r="XFA332" s="5"/>
      <c r="XFB332" s="5"/>
      <c r="XFC332" s="5"/>
      <c r="XFD332" s="5"/>
    </row>
    <row r="333" customFormat="false" ht="12.75" hidden="false" customHeight="true" outlineLevel="0" collapsed="false">
      <c r="XET333" s="5"/>
      <c r="XEU333" s="5"/>
      <c r="XEV333" s="5"/>
      <c r="XEW333" s="5"/>
      <c r="XEX333" s="5"/>
      <c r="XEY333" s="5"/>
      <c r="XEZ333" s="5"/>
      <c r="XFA333" s="5"/>
      <c r="XFB333" s="5"/>
      <c r="XFC333" s="5"/>
      <c r="XFD333" s="5"/>
    </row>
    <row r="334" customFormat="false" ht="12.75" hidden="false" customHeight="true" outlineLevel="0" collapsed="false">
      <c r="XET334" s="5"/>
      <c r="XEU334" s="5"/>
      <c r="XEV334" s="5"/>
      <c r="XEW334" s="5"/>
      <c r="XEX334" s="5"/>
      <c r="XEY334" s="5"/>
      <c r="XEZ334" s="5"/>
      <c r="XFA334" s="5"/>
      <c r="XFB334" s="5"/>
      <c r="XFC334" s="5"/>
      <c r="XFD334" s="5"/>
    </row>
    <row r="335" customFormat="false" ht="12.75" hidden="false" customHeight="true" outlineLevel="0" collapsed="false">
      <c r="XET335" s="5"/>
      <c r="XEU335" s="5"/>
      <c r="XEV335" s="5"/>
      <c r="XEW335" s="5"/>
      <c r="XEX335" s="5"/>
      <c r="XEY335" s="5"/>
      <c r="XEZ335" s="5"/>
      <c r="XFA335" s="5"/>
      <c r="XFB335" s="5"/>
      <c r="XFC335" s="5"/>
      <c r="XFD335" s="5"/>
    </row>
    <row r="336" customFormat="false" ht="12.75" hidden="false" customHeight="true" outlineLevel="0" collapsed="false">
      <c r="XET336" s="5"/>
      <c r="XEU336" s="5"/>
      <c r="XEV336" s="5"/>
      <c r="XEW336" s="5"/>
      <c r="XEX336" s="5"/>
      <c r="XEY336" s="5"/>
      <c r="XEZ336" s="5"/>
      <c r="XFA336" s="5"/>
      <c r="XFB336" s="5"/>
      <c r="XFC336" s="5"/>
      <c r="XFD336" s="5"/>
    </row>
    <row r="337" customFormat="false" ht="12.75" hidden="false" customHeight="true" outlineLevel="0" collapsed="false">
      <c r="XET337" s="5"/>
      <c r="XEU337" s="5"/>
      <c r="XEV337" s="5"/>
      <c r="XEW337" s="5"/>
      <c r="XEX337" s="5"/>
      <c r="XEY337" s="5"/>
      <c r="XEZ337" s="5"/>
      <c r="XFA337" s="5"/>
      <c r="XFB337" s="5"/>
      <c r="XFC337" s="5"/>
      <c r="XFD337" s="5"/>
    </row>
    <row r="338" customFormat="false" ht="12.75" hidden="false" customHeight="true" outlineLevel="0" collapsed="false">
      <c r="XET338" s="5"/>
      <c r="XEU338" s="5"/>
      <c r="XEV338" s="5"/>
      <c r="XEW338" s="5"/>
      <c r="XEX338" s="5"/>
      <c r="XEY338" s="5"/>
      <c r="XEZ338" s="5"/>
      <c r="XFA338" s="5"/>
      <c r="XFB338" s="5"/>
      <c r="XFC338" s="5"/>
      <c r="XFD338" s="5"/>
    </row>
    <row r="339" customFormat="false" ht="12.75" hidden="false" customHeight="true" outlineLevel="0" collapsed="false">
      <c r="XET339" s="5"/>
      <c r="XEU339" s="5"/>
      <c r="XEV339" s="5"/>
      <c r="XEW339" s="5"/>
      <c r="XEX339" s="5"/>
      <c r="XEY339" s="5"/>
      <c r="XEZ339" s="5"/>
      <c r="XFA339" s="5"/>
      <c r="XFB339" s="5"/>
      <c r="XFC339" s="5"/>
      <c r="XFD339" s="5"/>
    </row>
    <row r="340" customFormat="false" ht="12.75" hidden="false" customHeight="true" outlineLevel="0" collapsed="false">
      <c r="XET340" s="5"/>
      <c r="XEU340" s="5"/>
      <c r="XEV340" s="5"/>
      <c r="XEW340" s="5"/>
      <c r="XEX340" s="5"/>
      <c r="XEY340" s="5"/>
      <c r="XEZ340" s="5"/>
      <c r="XFA340" s="5"/>
      <c r="XFB340" s="5"/>
      <c r="XFC340" s="5"/>
      <c r="XFD340" s="5"/>
    </row>
    <row r="341" customFormat="false" ht="12.75" hidden="false" customHeight="true" outlineLevel="0" collapsed="false">
      <c r="XET341" s="5"/>
      <c r="XEU341" s="5"/>
      <c r="XEV341" s="5"/>
      <c r="XEW341" s="5"/>
      <c r="XEX341" s="5"/>
      <c r="XEY341" s="5"/>
      <c r="XEZ341" s="5"/>
      <c r="XFA341" s="5"/>
      <c r="XFB341" s="5"/>
      <c r="XFC341" s="5"/>
      <c r="XFD341" s="5"/>
    </row>
    <row r="342" customFormat="false" ht="12.75" hidden="false" customHeight="true" outlineLevel="0" collapsed="false">
      <c r="XET342" s="5"/>
      <c r="XEU342" s="5"/>
      <c r="XEV342" s="5"/>
      <c r="XEW342" s="5"/>
      <c r="XEX342" s="5"/>
      <c r="XEY342" s="5"/>
      <c r="XEZ342" s="5"/>
      <c r="XFA342" s="5"/>
      <c r="XFB342" s="5"/>
      <c r="XFC342" s="5"/>
      <c r="XFD342" s="5"/>
    </row>
    <row r="343" customFormat="false" ht="12.75" hidden="false" customHeight="true" outlineLevel="0" collapsed="false">
      <c r="XET343" s="5"/>
      <c r="XEU343" s="5"/>
      <c r="XEV343" s="5"/>
      <c r="XEW343" s="5"/>
      <c r="XEX343" s="5"/>
      <c r="XEY343" s="5"/>
      <c r="XEZ343" s="5"/>
      <c r="XFA343" s="5"/>
      <c r="XFB343" s="5"/>
      <c r="XFC343" s="5"/>
      <c r="XFD343" s="5"/>
    </row>
    <row r="344" customFormat="false" ht="12.75" hidden="false" customHeight="true" outlineLevel="0" collapsed="false">
      <c r="XET344" s="5"/>
      <c r="XEU344" s="5"/>
      <c r="XEV344" s="5"/>
      <c r="XEW344" s="5"/>
      <c r="XEX344" s="5"/>
      <c r="XEY344" s="5"/>
      <c r="XEZ344" s="5"/>
      <c r="XFA344" s="5"/>
      <c r="XFB344" s="5"/>
      <c r="XFC344" s="5"/>
      <c r="XFD344" s="5"/>
    </row>
    <row r="345" customFormat="false" ht="12.75" hidden="false" customHeight="true" outlineLevel="0" collapsed="false">
      <c r="XET345" s="5"/>
      <c r="XEU345" s="5"/>
      <c r="XEV345" s="5"/>
      <c r="XEW345" s="5"/>
      <c r="XEX345" s="5"/>
      <c r="XEY345" s="5"/>
      <c r="XEZ345" s="5"/>
      <c r="XFA345" s="5"/>
      <c r="XFB345" s="5"/>
      <c r="XFC345" s="5"/>
      <c r="XFD345" s="5"/>
    </row>
    <row r="346" customFormat="false" ht="12.75" hidden="false" customHeight="true" outlineLevel="0" collapsed="false">
      <c r="XET346" s="5"/>
      <c r="XEU346" s="5"/>
      <c r="XEV346" s="5"/>
      <c r="XEW346" s="5"/>
      <c r="XEX346" s="5"/>
      <c r="XEY346" s="5"/>
      <c r="XEZ346" s="5"/>
      <c r="XFA346" s="5"/>
      <c r="XFB346" s="5"/>
      <c r="XFC346" s="5"/>
      <c r="XFD346" s="5"/>
    </row>
    <row r="347" customFormat="false" ht="12.75" hidden="false" customHeight="true" outlineLevel="0" collapsed="false">
      <c r="XET347" s="5"/>
      <c r="XEU347" s="5"/>
      <c r="XEV347" s="5"/>
      <c r="XEW347" s="5"/>
      <c r="XEX347" s="5"/>
      <c r="XEY347" s="5"/>
      <c r="XEZ347" s="5"/>
      <c r="XFA347" s="5"/>
      <c r="XFB347" s="5"/>
      <c r="XFC347" s="5"/>
      <c r="XFD347" s="5"/>
    </row>
    <row r="348" customFormat="false" ht="12.75" hidden="false" customHeight="true" outlineLevel="0" collapsed="false">
      <c r="XET348" s="5"/>
      <c r="XEU348" s="5"/>
      <c r="XEV348" s="5"/>
      <c r="XEW348" s="5"/>
      <c r="XEX348" s="5"/>
      <c r="XEY348" s="5"/>
      <c r="XEZ348" s="5"/>
      <c r="XFA348" s="5"/>
      <c r="XFB348" s="5"/>
      <c r="XFC348" s="5"/>
      <c r="XFD348" s="5"/>
    </row>
    <row r="349" customFormat="false" ht="12.75" hidden="false" customHeight="true" outlineLevel="0" collapsed="false">
      <c r="XET349" s="5"/>
      <c r="XEU349" s="5"/>
      <c r="XEV349" s="5"/>
      <c r="XEW349" s="5"/>
      <c r="XEX349" s="5"/>
      <c r="XEY349" s="5"/>
      <c r="XEZ349" s="5"/>
      <c r="XFA349" s="5"/>
      <c r="XFB349" s="5"/>
      <c r="XFC349" s="5"/>
      <c r="XFD349" s="5"/>
    </row>
    <row r="350" customFormat="false" ht="12.75" hidden="false" customHeight="true" outlineLevel="0" collapsed="false">
      <c r="XET350" s="5"/>
      <c r="XEU350" s="5"/>
      <c r="XEV350" s="5"/>
      <c r="XEW350" s="5"/>
      <c r="XEX350" s="5"/>
      <c r="XEY350" s="5"/>
      <c r="XEZ350" s="5"/>
      <c r="XFA350" s="5"/>
      <c r="XFB350" s="5"/>
      <c r="XFC350" s="5"/>
      <c r="XFD350" s="5"/>
    </row>
    <row r="351" customFormat="false" ht="12.75" hidden="false" customHeight="true" outlineLevel="0" collapsed="false">
      <c r="XET351" s="5"/>
      <c r="XEU351" s="5"/>
      <c r="XEV351" s="5"/>
      <c r="XEW351" s="5"/>
      <c r="XEX351" s="5"/>
      <c r="XEY351" s="5"/>
      <c r="XEZ351" s="5"/>
      <c r="XFA351" s="5"/>
      <c r="XFB351" s="5"/>
      <c r="XFC351" s="5"/>
      <c r="XFD351" s="5"/>
    </row>
    <row r="352" customFormat="false" ht="12.75" hidden="false" customHeight="true" outlineLevel="0" collapsed="false">
      <c r="XET352" s="5"/>
      <c r="XEU352" s="5"/>
      <c r="XEV352" s="5"/>
      <c r="XEW352" s="5"/>
      <c r="XEX352" s="5"/>
      <c r="XEY352" s="5"/>
      <c r="XEZ352" s="5"/>
      <c r="XFA352" s="5"/>
      <c r="XFB352" s="5"/>
      <c r="XFC352" s="5"/>
      <c r="XFD352" s="5"/>
    </row>
    <row r="353" customFormat="false" ht="12.75" hidden="false" customHeight="true" outlineLevel="0" collapsed="false">
      <c r="XET353" s="5"/>
      <c r="XEU353" s="5"/>
      <c r="XEV353" s="5"/>
      <c r="XEW353" s="5"/>
      <c r="XEX353" s="5"/>
      <c r="XEY353" s="5"/>
      <c r="XEZ353" s="5"/>
      <c r="XFA353" s="5"/>
      <c r="XFB353" s="5"/>
      <c r="XFC353" s="5"/>
      <c r="XFD353" s="5"/>
    </row>
    <row r="354" customFormat="false" ht="12.75" hidden="false" customHeight="true" outlineLevel="0" collapsed="false">
      <c r="XET354" s="5"/>
      <c r="XEU354" s="5"/>
      <c r="XEV354" s="5"/>
      <c r="XEW354" s="5"/>
      <c r="XEX354" s="5"/>
      <c r="XEY354" s="5"/>
      <c r="XEZ354" s="5"/>
      <c r="XFA354" s="5"/>
      <c r="XFB354" s="5"/>
      <c r="XFC354" s="5"/>
      <c r="XFD354" s="5"/>
    </row>
    <row r="355" customFormat="false" ht="12.75" hidden="false" customHeight="true" outlineLevel="0" collapsed="false">
      <c r="XET355" s="5"/>
      <c r="XEU355" s="5"/>
      <c r="XEV355" s="5"/>
      <c r="XEW355" s="5"/>
      <c r="XEX355" s="5"/>
      <c r="XEY355" s="5"/>
      <c r="XEZ355" s="5"/>
      <c r="XFA355" s="5"/>
      <c r="XFB355" s="5"/>
      <c r="XFC355" s="5"/>
      <c r="XFD355" s="5"/>
    </row>
    <row r="356" customFormat="false" ht="12.75" hidden="false" customHeight="true" outlineLevel="0" collapsed="false">
      <c r="XET356" s="5"/>
      <c r="XEU356" s="5"/>
      <c r="XEV356" s="5"/>
      <c r="XEW356" s="5"/>
      <c r="XEX356" s="5"/>
      <c r="XEY356" s="5"/>
      <c r="XEZ356" s="5"/>
      <c r="XFA356" s="5"/>
      <c r="XFB356" s="5"/>
      <c r="XFC356" s="5"/>
      <c r="XFD356" s="5"/>
    </row>
    <row r="357" customFormat="false" ht="12.75" hidden="false" customHeight="true" outlineLevel="0" collapsed="false">
      <c r="XET357" s="5"/>
      <c r="XEU357" s="5"/>
      <c r="XEV357" s="5"/>
      <c r="XEW357" s="5"/>
      <c r="XEX357" s="5"/>
      <c r="XEY357" s="5"/>
      <c r="XEZ357" s="5"/>
      <c r="XFA357" s="5"/>
      <c r="XFB357" s="5"/>
      <c r="XFC357" s="5"/>
      <c r="XFD357" s="5"/>
    </row>
    <row r="358" customFormat="false" ht="12.75" hidden="false" customHeight="true" outlineLevel="0" collapsed="false">
      <c r="XET358" s="5"/>
      <c r="XEU358" s="5"/>
      <c r="XEV358" s="5"/>
      <c r="XEW358" s="5"/>
      <c r="XEX358" s="5"/>
      <c r="XEY358" s="5"/>
      <c r="XEZ358" s="5"/>
      <c r="XFA358" s="5"/>
      <c r="XFB358" s="5"/>
      <c r="XFC358" s="5"/>
      <c r="XFD358" s="5"/>
    </row>
    <row r="359" customFormat="false" ht="12.75" hidden="false" customHeight="true" outlineLevel="0" collapsed="false">
      <c r="XET359" s="5"/>
      <c r="XEU359" s="5"/>
      <c r="XEV359" s="5"/>
      <c r="XEW359" s="5"/>
      <c r="XEX359" s="5"/>
      <c r="XEY359" s="5"/>
      <c r="XEZ359" s="5"/>
      <c r="XFA359" s="5"/>
      <c r="XFB359" s="5"/>
      <c r="XFC359" s="5"/>
      <c r="XFD359" s="5"/>
    </row>
    <row r="360" customFormat="false" ht="12.75" hidden="false" customHeight="true" outlineLevel="0" collapsed="false">
      <c r="XET360" s="5"/>
      <c r="XEU360" s="5"/>
      <c r="XEV360" s="5"/>
      <c r="XEW360" s="5"/>
      <c r="XEX360" s="5"/>
      <c r="XEY360" s="5"/>
      <c r="XEZ360" s="5"/>
      <c r="XFA360" s="5"/>
      <c r="XFB360" s="5"/>
      <c r="XFC360" s="5"/>
      <c r="XFD360" s="5"/>
    </row>
    <row r="361" customFormat="false" ht="12.75" hidden="false" customHeight="true" outlineLevel="0" collapsed="false">
      <c r="XET361" s="5"/>
      <c r="XEU361" s="5"/>
      <c r="XEV361" s="5"/>
      <c r="XEW361" s="5"/>
      <c r="XEX361" s="5"/>
      <c r="XEY361" s="5"/>
      <c r="XEZ361" s="5"/>
      <c r="XFA361" s="5"/>
      <c r="XFB361" s="5"/>
      <c r="XFC361" s="5"/>
      <c r="XFD361" s="5"/>
    </row>
    <row r="362" customFormat="false" ht="12.75" hidden="false" customHeight="true" outlineLevel="0" collapsed="false">
      <c r="XET362" s="5"/>
      <c r="XEU362" s="5"/>
      <c r="XEV362" s="5"/>
      <c r="XEW362" s="5"/>
      <c r="XEX362" s="5"/>
      <c r="XEY362" s="5"/>
      <c r="XEZ362" s="5"/>
      <c r="XFA362" s="5"/>
      <c r="XFB362" s="5"/>
      <c r="XFC362" s="5"/>
      <c r="XFD362" s="5"/>
    </row>
    <row r="363" customFormat="false" ht="12.75" hidden="false" customHeight="true" outlineLevel="0" collapsed="false">
      <c r="XET363" s="5"/>
      <c r="XEU363" s="5"/>
      <c r="XEV363" s="5"/>
      <c r="XEW363" s="5"/>
      <c r="XEX363" s="5"/>
      <c r="XEY363" s="5"/>
      <c r="XEZ363" s="5"/>
      <c r="XFA363" s="5"/>
      <c r="XFB363" s="5"/>
      <c r="XFC363" s="5"/>
      <c r="XFD363" s="5"/>
    </row>
    <row r="364" customFormat="false" ht="12.75" hidden="false" customHeight="true" outlineLevel="0" collapsed="false">
      <c r="XET364" s="5"/>
      <c r="XEU364" s="5"/>
      <c r="XEV364" s="5"/>
      <c r="XEW364" s="5"/>
      <c r="XEX364" s="5"/>
      <c r="XEY364" s="5"/>
      <c r="XEZ364" s="5"/>
      <c r="XFA364" s="5"/>
      <c r="XFB364" s="5"/>
      <c r="XFC364" s="5"/>
      <c r="XFD364" s="5"/>
    </row>
    <row r="365" customFormat="false" ht="12.75" hidden="false" customHeight="true" outlineLevel="0" collapsed="false">
      <c r="XET365" s="5"/>
      <c r="XEU365" s="5"/>
      <c r="XEV365" s="5"/>
      <c r="XEW365" s="5"/>
      <c r="XEX365" s="5"/>
      <c r="XEY365" s="5"/>
      <c r="XEZ365" s="5"/>
      <c r="XFA365" s="5"/>
      <c r="XFB365" s="5"/>
      <c r="XFC365" s="5"/>
      <c r="XFD365" s="5"/>
    </row>
    <row r="366" customFormat="false" ht="12.75" hidden="false" customHeight="true" outlineLevel="0" collapsed="false">
      <c r="XET366" s="5"/>
      <c r="XEU366" s="5"/>
      <c r="XEV366" s="5"/>
      <c r="XEW366" s="5"/>
      <c r="XEX366" s="5"/>
      <c r="XEY366" s="5"/>
      <c r="XEZ366" s="5"/>
      <c r="XFA366" s="5"/>
      <c r="XFB366" s="5"/>
      <c r="XFC366" s="5"/>
      <c r="XFD366" s="5"/>
    </row>
    <row r="367" customFormat="false" ht="12.75" hidden="false" customHeight="true" outlineLevel="0" collapsed="false">
      <c r="XET367" s="5"/>
      <c r="XEU367" s="5"/>
      <c r="XEV367" s="5"/>
      <c r="XEW367" s="5"/>
      <c r="XEX367" s="5"/>
      <c r="XEY367" s="5"/>
      <c r="XEZ367" s="5"/>
      <c r="XFA367" s="5"/>
      <c r="XFB367" s="5"/>
      <c r="XFC367" s="5"/>
      <c r="XFD367" s="5"/>
    </row>
    <row r="368" customFormat="false" ht="12.75" hidden="false" customHeight="true" outlineLevel="0" collapsed="false">
      <c r="XET368" s="5"/>
      <c r="XEU368" s="5"/>
      <c r="XEV368" s="5"/>
      <c r="XEW368" s="5"/>
      <c r="XEX368" s="5"/>
      <c r="XEY368" s="5"/>
      <c r="XEZ368" s="5"/>
      <c r="XFA368" s="5"/>
      <c r="XFB368" s="5"/>
      <c r="XFC368" s="5"/>
      <c r="XFD368" s="5"/>
    </row>
    <row r="369" customFormat="false" ht="12.75" hidden="false" customHeight="true" outlineLevel="0" collapsed="false">
      <c r="XET369" s="5"/>
      <c r="XEU369" s="5"/>
      <c r="XEV369" s="5"/>
      <c r="XEW369" s="5"/>
      <c r="XEX369" s="5"/>
      <c r="XEY369" s="5"/>
      <c r="XEZ369" s="5"/>
      <c r="XFA369" s="5"/>
      <c r="XFB369" s="5"/>
      <c r="XFC369" s="5"/>
      <c r="XFD369" s="5"/>
    </row>
    <row r="370" customFormat="false" ht="12.75" hidden="false" customHeight="true" outlineLevel="0" collapsed="false">
      <c r="XET370" s="5"/>
      <c r="XEU370" s="5"/>
      <c r="XEV370" s="5"/>
      <c r="XEW370" s="5"/>
      <c r="XEX370" s="5"/>
      <c r="XEY370" s="5"/>
      <c r="XEZ370" s="5"/>
      <c r="XFA370" s="5"/>
      <c r="XFB370" s="5"/>
      <c r="XFC370" s="5"/>
      <c r="XFD370" s="5"/>
    </row>
    <row r="371" customFormat="false" ht="12.75" hidden="false" customHeight="true" outlineLevel="0" collapsed="false">
      <c r="XET371" s="5"/>
      <c r="XEU371" s="5"/>
      <c r="XEV371" s="5"/>
      <c r="XEW371" s="5"/>
      <c r="XEX371" s="5"/>
      <c r="XEY371" s="5"/>
      <c r="XEZ371" s="5"/>
      <c r="XFA371" s="5"/>
      <c r="XFB371" s="5"/>
      <c r="XFC371" s="5"/>
      <c r="XFD371" s="5"/>
    </row>
    <row r="372" customFormat="false" ht="12.75" hidden="false" customHeight="true" outlineLevel="0" collapsed="false">
      <c r="XET372" s="5"/>
      <c r="XEU372" s="5"/>
      <c r="XEV372" s="5"/>
      <c r="XEW372" s="5"/>
      <c r="XEX372" s="5"/>
      <c r="XEY372" s="5"/>
      <c r="XEZ372" s="5"/>
      <c r="XFA372" s="5"/>
      <c r="XFB372" s="5"/>
      <c r="XFC372" s="5"/>
      <c r="XFD372" s="5"/>
    </row>
    <row r="373" customFormat="false" ht="12.75" hidden="false" customHeight="true" outlineLevel="0" collapsed="false">
      <c r="XET373" s="5"/>
      <c r="XEU373" s="5"/>
      <c r="XEV373" s="5"/>
      <c r="XEW373" s="5"/>
      <c r="XEX373" s="5"/>
      <c r="XEY373" s="5"/>
      <c r="XEZ373" s="5"/>
      <c r="XFA373" s="5"/>
      <c r="XFB373" s="5"/>
      <c r="XFC373" s="5"/>
      <c r="XFD373" s="5"/>
    </row>
    <row r="374" customFormat="false" ht="12.75" hidden="false" customHeight="true" outlineLevel="0" collapsed="false">
      <c r="XET374" s="5"/>
      <c r="XEU374" s="5"/>
      <c r="XEV374" s="5"/>
      <c r="XEW374" s="5"/>
      <c r="XEX374" s="5"/>
      <c r="XEY374" s="5"/>
      <c r="XEZ374" s="5"/>
      <c r="XFA374" s="5"/>
      <c r="XFB374" s="5"/>
      <c r="XFC374" s="5"/>
      <c r="XFD374" s="5"/>
    </row>
    <row r="375" customFormat="false" ht="12.75" hidden="false" customHeight="true" outlineLevel="0" collapsed="false">
      <c r="XET375" s="5"/>
      <c r="XEU375" s="5"/>
      <c r="XEV375" s="5"/>
      <c r="XEW375" s="5"/>
      <c r="XEX375" s="5"/>
      <c r="XEY375" s="5"/>
      <c r="XEZ375" s="5"/>
      <c r="XFA375" s="5"/>
      <c r="XFB375" s="5"/>
      <c r="XFC375" s="5"/>
      <c r="XFD375" s="5"/>
    </row>
    <row r="376" customFormat="false" ht="12.75" hidden="false" customHeight="true" outlineLevel="0" collapsed="false">
      <c r="XET376" s="5"/>
      <c r="XEU376" s="5"/>
      <c r="XEV376" s="5"/>
      <c r="XEW376" s="5"/>
      <c r="XEX376" s="5"/>
      <c r="XEY376" s="5"/>
      <c r="XEZ376" s="5"/>
      <c r="XFA376" s="5"/>
      <c r="XFB376" s="5"/>
      <c r="XFC376" s="5"/>
      <c r="XFD376" s="5"/>
    </row>
    <row r="377" customFormat="false" ht="12.75" hidden="false" customHeight="true" outlineLevel="0" collapsed="false">
      <c r="XET377" s="5"/>
      <c r="XEU377" s="5"/>
      <c r="XEV377" s="5"/>
      <c r="XEW377" s="5"/>
      <c r="XEX377" s="5"/>
      <c r="XEY377" s="5"/>
      <c r="XEZ377" s="5"/>
      <c r="XFA377" s="5"/>
      <c r="XFB377" s="5"/>
      <c r="XFC377" s="5"/>
      <c r="XFD377" s="5"/>
    </row>
    <row r="378" customFormat="false" ht="12.75" hidden="false" customHeight="true" outlineLevel="0" collapsed="false">
      <c r="XET378" s="5"/>
      <c r="XEU378" s="5"/>
      <c r="XEV378" s="5"/>
      <c r="XEW378" s="5"/>
      <c r="XEX378" s="5"/>
      <c r="XEY378" s="5"/>
      <c r="XEZ378" s="5"/>
      <c r="XFA378" s="5"/>
      <c r="XFB378" s="5"/>
      <c r="XFC378" s="5"/>
      <c r="XFD378" s="5"/>
    </row>
    <row r="379" customFormat="false" ht="12.75" hidden="false" customHeight="true" outlineLevel="0" collapsed="false">
      <c r="XET379" s="5"/>
      <c r="XEU379" s="5"/>
      <c r="XEV379" s="5"/>
      <c r="XEW379" s="5"/>
      <c r="XEX379" s="5"/>
      <c r="XEY379" s="5"/>
      <c r="XEZ379" s="5"/>
      <c r="XFA379" s="5"/>
      <c r="XFB379" s="5"/>
      <c r="XFC379" s="5"/>
      <c r="XFD379" s="5"/>
    </row>
    <row r="380" customFormat="false" ht="12.75" hidden="false" customHeight="true" outlineLevel="0" collapsed="false">
      <c r="XET380" s="5"/>
      <c r="XEU380" s="5"/>
      <c r="XEV380" s="5"/>
      <c r="XEW380" s="5"/>
      <c r="XEX380" s="5"/>
      <c r="XEY380" s="5"/>
      <c r="XEZ380" s="5"/>
      <c r="XFA380" s="5"/>
      <c r="XFB380" s="5"/>
      <c r="XFC380" s="5"/>
      <c r="XFD380" s="5"/>
    </row>
    <row r="381" customFormat="false" ht="12.75" hidden="false" customHeight="true" outlineLevel="0" collapsed="false">
      <c r="XET381" s="5"/>
      <c r="XEU381" s="5"/>
      <c r="XEV381" s="5"/>
      <c r="XEW381" s="5"/>
      <c r="XEX381" s="5"/>
      <c r="XEY381" s="5"/>
      <c r="XEZ381" s="5"/>
      <c r="XFA381" s="5"/>
      <c r="XFB381" s="5"/>
      <c r="XFC381" s="5"/>
      <c r="XFD381" s="5"/>
    </row>
    <row r="382" customFormat="false" ht="12.75" hidden="false" customHeight="true" outlineLevel="0" collapsed="false">
      <c r="XET382" s="5"/>
      <c r="XEU382" s="5"/>
      <c r="XEV382" s="5"/>
      <c r="XEW382" s="5"/>
      <c r="XEX382" s="5"/>
      <c r="XEY382" s="5"/>
      <c r="XEZ382" s="5"/>
      <c r="XFA382" s="5"/>
      <c r="XFB382" s="5"/>
      <c r="XFC382" s="5"/>
      <c r="XFD382" s="5"/>
    </row>
    <row r="383" customFormat="false" ht="12.75" hidden="false" customHeight="true" outlineLevel="0" collapsed="false">
      <c r="XET383" s="5"/>
      <c r="XEU383" s="5"/>
      <c r="XEV383" s="5"/>
      <c r="XEW383" s="5"/>
      <c r="XEX383" s="5"/>
      <c r="XEY383" s="5"/>
      <c r="XEZ383" s="5"/>
      <c r="XFA383" s="5"/>
      <c r="XFB383" s="5"/>
      <c r="XFC383" s="5"/>
      <c r="XFD383" s="5"/>
    </row>
    <row r="384" customFormat="false" ht="12.75" hidden="false" customHeight="true" outlineLevel="0" collapsed="false">
      <c r="XET384" s="5"/>
      <c r="XEU384" s="5"/>
      <c r="XEV384" s="5"/>
      <c r="XEW384" s="5"/>
      <c r="XEX384" s="5"/>
      <c r="XEY384" s="5"/>
      <c r="XEZ384" s="5"/>
      <c r="XFA384" s="5"/>
      <c r="XFB384" s="5"/>
      <c r="XFC384" s="5"/>
      <c r="XFD384" s="5"/>
    </row>
    <row r="385" customFormat="false" ht="12.75" hidden="false" customHeight="true" outlineLevel="0" collapsed="false">
      <c r="XET385" s="5"/>
      <c r="XEU385" s="5"/>
      <c r="XEV385" s="5"/>
      <c r="XEW385" s="5"/>
      <c r="XEX385" s="5"/>
      <c r="XEY385" s="5"/>
      <c r="XEZ385" s="5"/>
      <c r="XFA385" s="5"/>
      <c r="XFB385" s="5"/>
      <c r="XFC385" s="5"/>
      <c r="XFD385" s="5"/>
    </row>
    <row r="386" customFormat="false" ht="12.75" hidden="false" customHeight="true" outlineLevel="0" collapsed="false">
      <c r="XET386" s="5"/>
      <c r="XEU386" s="5"/>
      <c r="XEV386" s="5"/>
      <c r="XEW386" s="5"/>
      <c r="XEX386" s="5"/>
      <c r="XEY386" s="5"/>
      <c r="XEZ386" s="5"/>
      <c r="XFA386" s="5"/>
      <c r="XFB386" s="5"/>
      <c r="XFC386" s="5"/>
      <c r="XFD386" s="5"/>
    </row>
    <row r="387" customFormat="false" ht="12.75" hidden="false" customHeight="true" outlineLevel="0" collapsed="false">
      <c r="XET387" s="5"/>
      <c r="XEU387" s="5"/>
      <c r="XEV387" s="5"/>
      <c r="XEW387" s="5"/>
      <c r="XEX387" s="5"/>
      <c r="XEY387" s="5"/>
      <c r="XEZ387" s="5"/>
      <c r="XFA387" s="5"/>
      <c r="XFB387" s="5"/>
      <c r="XFC387" s="5"/>
      <c r="XFD387" s="5"/>
    </row>
    <row r="388" customFormat="false" ht="12.75" hidden="false" customHeight="true" outlineLevel="0" collapsed="false">
      <c r="XET388" s="5"/>
      <c r="XEU388" s="5"/>
      <c r="XEV388" s="5"/>
      <c r="XEW388" s="5"/>
      <c r="XEX388" s="5"/>
      <c r="XEY388" s="5"/>
      <c r="XEZ388" s="5"/>
      <c r="XFA388" s="5"/>
      <c r="XFB388" s="5"/>
      <c r="XFC388" s="5"/>
      <c r="XFD388" s="5"/>
    </row>
    <row r="389" customFormat="false" ht="12.75" hidden="false" customHeight="true" outlineLevel="0" collapsed="false">
      <c r="XET389" s="5"/>
      <c r="XEU389" s="5"/>
      <c r="XEV389" s="5"/>
      <c r="XEW389" s="5"/>
      <c r="XEX389" s="5"/>
      <c r="XEY389" s="5"/>
      <c r="XEZ389" s="5"/>
      <c r="XFA389" s="5"/>
      <c r="XFB389" s="5"/>
      <c r="XFC389" s="5"/>
      <c r="XFD389" s="5"/>
    </row>
    <row r="390" customFormat="false" ht="12.75" hidden="false" customHeight="true" outlineLevel="0" collapsed="false">
      <c r="XET390" s="5"/>
      <c r="XEU390" s="5"/>
      <c r="XEV390" s="5"/>
      <c r="XEW390" s="5"/>
      <c r="XEX390" s="5"/>
      <c r="XEY390" s="5"/>
      <c r="XEZ390" s="5"/>
      <c r="XFA390" s="5"/>
      <c r="XFB390" s="5"/>
      <c r="XFC390" s="5"/>
      <c r="XFD390" s="5"/>
    </row>
    <row r="391" customFormat="false" ht="12.75" hidden="false" customHeight="true" outlineLevel="0" collapsed="false">
      <c r="XET391" s="5"/>
      <c r="XEU391" s="5"/>
      <c r="XEV391" s="5"/>
      <c r="XEW391" s="5"/>
      <c r="XEX391" s="5"/>
      <c r="XEY391" s="5"/>
      <c r="XEZ391" s="5"/>
      <c r="XFA391" s="5"/>
      <c r="XFB391" s="5"/>
      <c r="XFC391" s="5"/>
      <c r="XFD391" s="5"/>
    </row>
    <row r="392" customFormat="false" ht="12.75" hidden="false" customHeight="true" outlineLevel="0" collapsed="false">
      <c r="XET392" s="5"/>
      <c r="XEU392" s="5"/>
      <c r="XEV392" s="5"/>
      <c r="XEW392" s="5"/>
      <c r="XEX392" s="5"/>
      <c r="XEY392" s="5"/>
      <c r="XEZ392" s="5"/>
      <c r="XFA392" s="5"/>
      <c r="XFB392" s="5"/>
      <c r="XFC392" s="5"/>
      <c r="XFD392" s="5"/>
    </row>
    <row r="393" customFormat="false" ht="12.75" hidden="false" customHeight="true" outlineLevel="0" collapsed="false">
      <c r="XET393" s="5"/>
      <c r="XEU393" s="5"/>
      <c r="XEV393" s="5"/>
      <c r="XEW393" s="5"/>
      <c r="XEX393" s="5"/>
      <c r="XEY393" s="5"/>
      <c r="XEZ393" s="5"/>
      <c r="XFA393" s="5"/>
      <c r="XFB393" s="5"/>
      <c r="XFC393" s="5"/>
      <c r="XFD393" s="5"/>
    </row>
    <row r="394" customFormat="false" ht="12.75" hidden="false" customHeight="true" outlineLevel="0" collapsed="false">
      <c r="XET394" s="5"/>
      <c r="XEU394" s="5"/>
      <c r="XEV394" s="5"/>
      <c r="XEW394" s="5"/>
      <c r="XEX394" s="5"/>
      <c r="XEY394" s="5"/>
      <c r="XEZ394" s="5"/>
      <c r="XFA394" s="5"/>
      <c r="XFB394" s="5"/>
      <c r="XFC394" s="5"/>
      <c r="XFD394" s="5"/>
    </row>
    <row r="395" customFormat="false" ht="12.75" hidden="false" customHeight="true" outlineLevel="0" collapsed="false">
      <c r="XET395" s="5"/>
      <c r="XEU395" s="5"/>
      <c r="XEV395" s="5"/>
      <c r="XEW395" s="5"/>
      <c r="XEX395" s="5"/>
      <c r="XEY395" s="5"/>
      <c r="XEZ395" s="5"/>
      <c r="XFA395" s="5"/>
      <c r="XFB395" s="5"/>
      <c r="XFC395" s="5"/>
      <c r="XFD395" s="5"/>
    </row>
    <row r="396" customFormat="false" ht="12.75" hidden="false" customHeight="true" outlineLevel="0" collapsed="false">
      <c r="XET396" s="5"/>
      <c r="XEU396" s="5"/>
      <c r="XEV396" s="5"/>
      <c r="XEW396" s="5"/>
      <c r="XEX396" s="5"/>
      <c r="XEY396" s="5"/>
      <c r="XEZ396" s="5"/>
      <c r="XFA396" s="5"/>
      <c r="XFB396" s="5"/>
      <c r="XFC396" s="5"/>
      <c r="XFD396" s="5"/>
    </row>
    <row r="397" customFormat="false" ht="12.75" hidden="false" customHeight="true" outlineLevel="0" collapsed="false">
      <c r="XET397" s="5"/>
      <c r="XEU397" s="5"/>
      <c r="XEV397" s="5"/>
      <c r="XEW397" s="5"/>
      <c r="XEX397" s="5"/>
      <c r="XEY397" s="5"/>
      <c r="XEZ397" s="5"/>
      <c r="XFA397" s="5"/>
      <c r="XFB397" s="5"/>
      <c r="XFC397" s="5"/>
      <c r="XFD397" s="5"/>
    </row>
    <row r="398" customFormat="false" ht="12.75" hidden="false" customHeight="true" outlineLevel="0" collapsed="false">
      <c r="XET398" s="5"/>
      <c r="XEU398" s="5"/>
      <c r="XEV398" s="5"/>
      <c r="XEW398" s="5"/>
      <c r="XEX398" s="5"/>
      <c r="XEY398" s="5"/>
      <c r="XEZ398" s="5"/>
      <c r="XFA398" s="5"/>
      <c r="XFB398" s="5"/>
      <c r="XFC398" s="5"/>
      <c r="XFD398" s="5"/>
    </row>
    <row r="399" customFormat="false" ht="12.75" hidden="false" customHeight="true" outlineLevel="0" collapsed="false">
      <c r="XET399" s="5"/>
      <c r="XEU399" s="5"/>
      <c r="XEV399" s="5"/>
      <c r="XEW399" s="5"/>
      <c r="XEX399" s="5"/>
      <c r="XEY399" s="5"/>
      <c r="XEZ399" s="5"/>
      <c r="XFA399" s="5"/>
      <c r="XFB399" s="5"/>
      <c r="XFC399" s="5"/>
      <c r="XFD399" s="5"/>
    </row>
    <row r="400" customFormat="false" ht="12.75" hidden="false" customHeight="true" outlineLevel="0" collapsed="false">
      <c r="XET400" s="5"/>
      <c r="XEU400" s="5"/>
      <c r="XEV400" s="5"/>
      <c r="XEW400" s="5"/>
      <c r="XEX400" s="5"/>
      <c r="XEY400" s="5"/>
      <c r="XEZ400" s="5"/>
      <c r="XFA400" s="5"/>
      <c r="XFB400" s="5"/>
      <c r="XFC400" s="5"/>
      <c r="XFD400" s="5"/>
    </row>
    <row r="401" customFormat="false" ht="12.75" hidden="false" customHeight="true" outlineLevel="0" collapsed="false">
      <c r="XET401" s="5"/>
      <c r="XEU401" s="5"/>
      <c r="XEV401" s="5"/>
      <c r="XEW401" s="5"/>
      <c r="XEX401" s="5"/>
      <c r="XEY401" s="5"/>
      <c r="XEZ401" s="5"/>
      <c r="XFA401" s="5"/>
      <c r="XFB401" s="5"/>
      <c r="XFC401" s="5"/>
      <c r="XFD401" s="5"/>
    </row>
    <row r="402" customFormat="false" ht="12.75" hidden="false" customHeight="true" outlineLevel="0" collapsed="false">
      <c r="XET402" s="5"/>
      <c r="XEU402" s="5"/>
      <c r="XEV402" s="5"/>
      <c r="XEW402" s="5"/>
      <c r="XEX402" s="5"/>
      <c r="XEY402" s="5"/>
      <c r="XEZ402" s="5"/>
      <c r="XFA402" s="5"/>
      <c r="XFB402" s="5"/>
      <c r="XFC402" s="5"/>
      <c r="XFD402" s="5"/>
    </row>
    <row r="403" customFormat="false" ht="12.75" hidden="false" customHeight="true" outlineLevel="0" collapsed="false">
      <c r="XET403" s="5"/>
      <c r="XEU403" s="5"/>
      <c r="XEV403" s="5"/>
      <c r="XEW403" s="5"/>
      <c r="XEX403" s="5"/>
      <c r="XEY403" s="5"/>
      <c r="XEZ403" s="5"/>
      <c r="XFA403" s="5"/>
      <c r="XFB403" s="5"/>
      <c r="XFC403" s="5"/>
      <c r="XFD403" s="5"/>
    </row>
    <row r="404" customFormat="false" ht="12.75" hidden="false" customHeight="true" outlineLevel="0" collapsed="false">
      <c r="XET404" s="5"/>
      <c r="XEU404" s="5"/>
      <c r="XEV404" s="5"/>
      <c r="XEW404" s="5"/>
      <c r="XEX404" s="5"/>
      <c r="XEY404" s="5"/>
      <c r="XEZ404" s="5"/>
      <c r="XFA404" s="5"/>
      <c r="XFB404" s="5"/>
      <c r="XFC404" s="5"/>
      <c r="XFD404" s="5"/>
    </row>
    <row r="405" customFormat="false" ht="12.75" hidden="false" customHeight="true" outlineLevel="0" collapsed="false">
      <c r="XET405" s="5"/>
      <c r="XEU405" s="5"/>
      <c r="XEV405" s="5"/>
      <c r="XEW405" s="5"/>
      <c r="XEX405" s="5"/>
      <c r="XEY405" s="5"/>
      <c r="XEZ405" s="5"/>
      <c r="XFA405" s="5"/>
      <c r="XFB405" s="5"/>
      <c r="XFC405" s="5"/>
      <c r="XFD405" s="5"/>
    </row>
    <row r="406" customFormat="false" ht="12.75" hidden="false" customHeight="true" outlineLevel="0" collapsed="false">
      <c r="XET406" s="5"/>
      <c r="XEU406" s="5"/>
      <c r="XEV406" s="5"/>
      <c r="XEW406" s="5"/>
      <c r="XEX406" s="5"/>
      <c r="XEY406" s="5"/>
      <c r="XEZ406" s="5"/>
      <c r="XFA406" s="5"/>
      <c r="XFB406" s="5"/>
      <c r="XFC406" s="5"/>
      <c r="XFD406" s="5"/>
    </row>
    <row r="407" customFormat="false" ht="12.75" hidden="false" customHeight="true" outlineLevel="0" collapsed="false">
      <c r="XET407" s="5"/>
      <c r="XEU407" s="5"/>
      <c r="XEV407" s="5"/>
      <c r="XEW407" s="5"/>
      <c r="XEX407" s="5"/>
      <c r="XEY407" s="5"/>
      <c r="XEZ407" s="5"/>
      <c r="XFA407" s="5"/>
      <c r="XFB407" s="5"/>
      <c r="XFC407" s="5"/>
      <c r="XFD407" s="5"/>
    </row>
    <row r="408" customFormat="false" ht="12.75" hidden="false" customHeight="true" outlineLevel="0" collapsed="false">
      <c r="XET408" s="5"/>
      <c r="XEU408" s="5"/>
      <c r="XEV408" s="5"/>
      <c r="XEW408" s="5"/>
      <c r="XEX408" s="5"/>
      <c r="XEY408" s="5"/>
      <c r="XEZ408" s="5"/>
      <c r="XFA408" s="5"/>
      <c r="XFB408" s="5"/>
      <c r="XFC408" s="5"/>
      <c r="XFD408" s="5"/>
    </row>
    <row r="409" customFormat="false" ht="12.75" hidden="false" customHeight="true" outlineLevel="0" collapsed="false">
      <c r="XET409" s="5"/>
      <c r="XEU409" s="5"/>
      <c r="XEV409" s="5"/>
      <c r="XEW409" s="5"/>
      <c r="XEX409" s="5"/>
      <c r="XEY409" s="5"/>
      <c r="XEZ409" s="5"/>
      <c r="XFA409" s="5"/>
      <c r="XFB409" s="5"/>
      <c r="XFC409" s="5"/>
      <c r="XFD409" s="5"/>
    </row>
    <row r="410" customFormat="false" ht="12.75" hidden="false" customHeight="true" outlineLevel="0" collapsed="false">
      <c r="XET410" s="5"/>
      <c r="XEU410" s="5"/>
      <c r="XEV410" s="5"/>
      <c r="XEW410" s="5"/>
      <c r="XEX410" s="5"/>
      <c r="XEY410" s="5"/>
      <c r="XEZ410" s="5"/>
      <c r="XFA410" s="5"/>
      <c r="XFB410" s="5"/>
      <c r="XFC410" s="5"/>
      <c r="XFD410" s="5"/>
    </row>
    <row r="411" customFormat="false" ht="12.75" hidden="false" customHeight="true" outlineLevel="0" collapsed="false">
      <c r="XET411" s="5"/>
      <c r="XEU411" s="5"/>
      <c r="XEV411" s="5"/>
      <c r="XEW411" s="5"/>
      <c r="XEX411" s="5"/>
      <c r="XEY411" s="5"/>
      <c r="XEZ411" s="5"/>
      <c r="XFA411" s="5"/>
      <c r="XFB411" s="5"/>
      <c r="XFC411" s="5"/>
      <c r="XFD411" s="5"/>
    </row>
    <row r="412" customFormat="false" ht="12.75" hidden="false" customHeight="true" outlineLevel="0" collapsed="false">
      <c r="XET412" s="5"/>
      <c r="XEU412" s="5"/>
      <c r="XEV412" s="5"/>
      <c r="XEW412" s="5"/>
      <c r="XEX412" s="5"/>
      <c r="XEY412" s="5"/>
      <c r="XEZ412" s="5"/>
      <c r="XFA412" s="5"/>
      <c r="XFB412" s="5"/>
      <c r="XFC412" s="5"/>
      <c r="XFD412" s="5"/>
    </row>
    <row r="413" customFormat="false" ht="12.75" hidden="false" customHeight="true" outlineLevel="0" collapsed="false">
      <c r="XET413" s="5"/>
      <c r="XEU413" s="5"/>
      <c r="XEV413" s="5"/>
      <c r="XEW413" s="5"/>
      <c r="XEX413" s="5"/>
      <c r="XEY413" s="5"/>
      <c r="XEZ413" s="5"/>
      <c r="XFA413" s="5"/>
      <c r="XFB413" s="5"/>
      <c r="XFC413" s="5"/>
      <c r="XFD413" s="5"/>
    </row>
    <row r="414" customFormat="false" ht="12.75" hidden="false" customHeight="true" outlineLevel="0" collapsed="false">
      <c r="XET414" s="5"/>
      <c r="XEU414" s="5"/>
      <c r="XEV414" s="5"/>
      <c r="XEW414" s="5"/>
      <c r="XEX414" s="5"/>
      <c r="XEY414" s="5"/>
      <c r="XEZ414" s="5"/>
      <c r="XFA414" s="5"/>
      <c r="XFB414" s="5"/>
      <c r="XFC414" s="5"/>
      <c r="XFD414" s="5"/>
    </row>
    <row r="415" customFormat="false" ht="12.75" hidden="false" customHeight="true" outlineLevel="0" collapsed="false">
      <c r="XET415" s="5"/>
      <c r="XEU415" s="5"/>
      <c r="XEV415" s="5"/>
      <c r="XEW415" s="5"/>
      <c r="XEX415" s="5"/>
      <c r="XEY415" s="5"/>
      <c r="XEZ415" s="5"/>
      <c r="XFA415" s="5"/>
      <c r="XFB415" s="5"/>
      <c r="XFC415" s="5"/>
      <c r="XFD415" s="5"/>
    </row>
    <row r="416" customFormat="false" ht="12.75" hidden="false" customHeight="true" outlineLevel="0" collapsed="false">
      <c r="XET416" s="5"/>
      <c r="XEU416" s="5"/>
      <c r="XEV416" s="5"/>
      <c r="XEW416" s="5"/>
      <c r="XEX416" s="5"/>
      <c r="XEY416" s="5"/>
      <c r="XEZ416" s="5"/>
      <c r="XFA416" s="5"/>
      <c r="XFB416" s="5"/>
      <c r="XFC416" s="5"/>
      <c r="XFD416" s="5"/>
    </row>
    <row r="417" customFormat="false" ht="12.75" hidden="false" customHeight="true" outlineLevel="0" collapsed="false">
      <c r="XET417" s="5"/>
      <c r="XEU417" s="5"/>
      <c r="XEV417" s="5"/>
      <c r="XEW417" s="5"/>
      <c r="XEX417" s="5"/>
      <c r="XEY417" s="5"/>
      <c r="XEZ417" s="5"/>
      <c r="XFA417" s="5"/>
      <c r="XFB417" s="5"/>
      <c r="XFC417" s="5"/>
      <c r="XFD417" s="5"/>
    </row>
    <row r="418" customFormat="false" ht="12.75" hidden="false" customHeight="true" outlineLevel="0" collapsed="false">
      <c r="XET418" s="5"/>
      <c r="XEU418" s="5"/>
      <c r="XEV418" s="5"/>
      <c r="XEW418" s="5"/>
      <c r="XEX418" s="5"/>
      <c r="XEY418" s="5"/>
      <c r="XEZ418" s="5"/>
      <c r="XFA418" s="5"/>
      <c r="XFB418" s="5"/>
      <c r="XFC418" s="5"/>
      <c r="XFD418" s="5"/>
    </row>
    <row r="419" customFormat="false" ht="12.75" hidden="false" customHeight="true" outlineLevel="0" collapsed="false">
      <c r="XET419" s="5"/>
      <c r="XEU419" s="5"/>
      <c r="XEV419" s="5"/>
      <c r="XEW419" s="5"/>
      <c r="XEX419" s="5"/>
      <c r="XEY419" s="5"/>
      <c r="XEZ419" s="5"/>
      <c r="XFA419" s="5"/>
      <c r="XFB419" s="5"/>
      <c r="XFC419" s="5"/>
      <c r="XFD419" s="5"/>
    </row>
    <row r="420" customFormat="false" ht="12.75" hidden="false" customHeight="true" outlineLevel="0" collapsed="false">
      <c r="XET420" s="5"/>
      <c r="XEU420" s="5"/>
      <c r="XEV420" s="5"/>
      <c r="XEW420" s="5"/>
      <c r="XEX420" s="5"/>
      <c r="XEY420" s="5"/>
      <c r="XEZ420" s="5"/>
      <c r="XFA420" s="5"/>
      <c r="XFB420" s="5"/>
      <c r="XFC420" s="5"/>
      <c r="XFD420" s="5"/>
    </row>
    <row r="421" customFormat="false" ht="12.75" hidden="false" customHeight="true" outlineLevel="0" collapsed="false">
      <c r="XET421" s="5"/>
      <c r="XEU421" s="5"/>
      <c r="XEV421" s="5"/>
      <c r="XEW421" s="5"/>
      <c r="XEX421" s="5"/>
      <c r="XEY421" s="5"/>
      <c r="XEZ421" s="5"/>
      <c r="XFA421" s="5"/>
      <c r="XFB421" s="5"/>
      <c r="XFC421" s="5"/>
      <c r="XFD421" s="5"/>
    </row>
    <row r="422" customFormat="false" ht="12.75" hidden="false" customHeight="true" outlineLevel="0" collapsed="false">
      <c r="XET422" s="5"/>
      <c r="XEU422" s="5"/>
      <c r="XEV422" s="5"/>
      <c r="XEW422" s="5"/>
      <c r="XEX422" s="5"/>
      <c r="XEY422" s="5"/>
      <c r="XEZ422" s="5"/>
      <c r="XFA422" s="5"/>
      <c r="XFB422" s="5"/>
      <c r="XFC422" s="5"/>
      <c r="XFD422" s="5"/>
    </row>
    <row r="423" customFormat="false" ht="12.75" hidden="false" customHeight="true" outlineLevel="0" collapsed="false">
      <c r="XET423" s="5"/>
      <c r="XEU423" s="5"/>
      <c r="XEV423" s="5"/>
      <c r="XEW423" s="5"/>
      <c r="XEX423" s="5"/>
      <c r="XEY423" s="5"/>
      <c r="XEZ423" s="5"/>
      <c r="XFA423" s="5"/>
      <c r="XFB423" s="5"/>
      <c r="XFC423" s="5"/>
      <c r="XFD423" s="5"/>
    </row>
    <row r="424" customFormat="false" ht="12.75" hidden="false" customHeight="true" outlineLevel="0" collapsed="false">
      <c r="XET424" s="5"/>
      <c r="XEU424" s="5"/>
      <c r="XEV424" s="5"/>
      <c r="XEW424" s="5"/>
      <c r="XEX424" s="5"/>
      <c r="XEY424" s="5"/>
      <c r="XEZ424" s="5"/>
      <c r="XFA424" s="5"/>
      <c r="XFB424" s="5"/>
      <c r="XFC424" s="5"/>
      <c r="XFD424" s="5"/>
    </row>
    <row r="425" customFormat="false" ht="12.75" hidden="false" customHeight="true" outlineLevel="0" collapsed="false">
      <c r="XET425" s="5"/>
      <c r="XEU425" s="5"/>
      <c r="XEV425" s="5"/>
      <c r="XEW425" s="5"/>
      <c r="XEX425" s="5"/>
      <c r="XEY425" s="5"/>
      <c r="XEZ425" s="5"/>
      <c r="XFA425" s="5"/>
      <c r="XFB425" s="5"/>
      <c r="XFC425" s="5"/>
      <c r="XFD425" s="5"/>
    </row>
    <row r="426" customFormat="false" ht="12.75" hidden="false" customHeight="true" outlineLevel="0" collapsed="false">
      <c r="XET426" s="5"/>
      <c r="XEU426" s="5"/>
      <c r="XEV426" s="5"/>
      <c r="XEW426" s="5"/>
      <c r="XEX426" s="5"/>
      <c r="XEY426" s="5"/>
      <c r="XEZ426" s="5"/>
      <c r="XFA426" s="5"/>
      <c r="XFB426" s="5"/>
      <c r="XFC426" s="5"/>
      <c r="XFD426" s="5"/>
    </row>
    <row r="427" customFormat="false" ht="12.75" hidden="false" customHeight="true" outlineLevel="0" collapsed="false">
      <c r="XET427" s="5"/>
      <c r="XEU427" s="5"/>
      <c r="XEV427" s="5"/>
      <c r="XEW427" s="5"/>
      <c r="XEX427" s="5"/>
      <c r="XEY427" s="5"/>
      <c r="XEZ427" s="5"/>
      <c r="XFA427" s="5"/>
      <c r="XFB427" s="5"/>
      <c r="XFC427" s="5"/>
      <c r="XFD427" s="5"/>
    </row>
    <row r="428" customFormat="false" ht="12.75" hidden="false" customHeight="true" outlineLevel="0" collapsed="false">
      <c r="XET428" s="5"/>
      <c r="XEU428" s="5"/>
      <c r="XEV428" s="5"/>
      <c r="XEW428" s="5"/>
      <c r="XEX428" s="5"/>
      <c r="XEY428" s="5"/>
      <c r="XEZ428" s="5"/>
      <c r="XFA428" s="5"/>
      <c r="XFB428" s="5"/>
      <c r="XFC428" s="5"/>
      <c r="XFD428" s="5"/>
    </row>
    <row r="429" customFormat="false" ht="12.75" hidden="false" customHeight="true" outlineLevel="0" collapsed="false">
      <c r="XET429" s="5"/>
      <c r="XEU429" s="5"/>
      <c r="XEV429" s="5"/>
      <c r="XEW429" s="5"/>
      <c r="XEX429" s="5"/>
      <c r="XEY429" s="5"/>
      <c r="XEZ429" s="5"/>
      <c r="XFA429" s="5"/>
      <c r="XFB429" s="5"/>
      <c r="XFC429" s="5"/>
      <c r="XFD429" s="5"/>
    </row>
    <row r="430" customFormat="false" ht="12.75" hidden="false" customHeight="true" outlineLevel="0" collapsed="false">
      <c r="XET430" s="5"/>
      <c r="XEU430" s="5"/>
      <c r="XEV430" s="5"/>
      <c r="XEW430" s="5"/>
      <c r="XEX430" s="5"/>
      <c r="XEY430" s="5"/>
      <c r="XEZ430" s="5"/>
      <c r="XFA430" s="5"/>
      <c r="XFB430" s="5"/>
      <c r="XFC430" s="5"/>
      <c r="XFD430" s="5"/>
    </row>
    <row r="431" customFormat="false" ht="12.75" hidden="false" customHeight="true" outlineLevel="0" collapsed="false">
      <c r="XET431" s="5"/>
      <c r="XEU431" s="5"/>
      <c r="XEV431" s="5"/>
      <c r="XEW431" s="5"/>
      <c r="XEX431" s="5"/>
      <c r="XEY431" s="5"/>
      <c r="XEZ431" s="5"/>
      <c r="XFA431" s="5"/>
      <c r="XFB431" s="5"/>
      <c r="XFC431" s="5"/>
      <c r="XFD431" s="5"/>
    </row>
    <row r="432" customFormat="false" ht="12.75" hidden="false" customHeight="true" outlineLevel="0" collapsed="false">
      <c r="XET432" s="5"/>
      <c r="XEU432" s="5"/>
      <c r="XEV432" s="5"/>
      <c r="XEW432" s="5"/>
      <c r="XEX432" s="5"/>
      <c r="XEY432" s="5"/>
      <c r="XEZ432" s="5"/>
      <c r="XFA432" s="5"/>
      <c r="XFB432" s="5"/>
      <c r="XFC432" s="5"/>
      <c r="XFD432" s="5"/>
    </row>
    <row r="433" customFormat="false" ht="12.75" hidden="false" customHeight="true" outlineLevel="0" collapsed="false">
      <c r="XET433" s="5"/>
      <c r="XEU433" s="5"/>
      <c r="XEV433" s="5"/>
      <c r="XEW433" s="5"/>
      <c r="XEX433" s="5"/>
      <c r="XEY433" s="5"/>
      <c r="XEZ433" s="5"/>
      <c r="XFA433" s="5"/>
      <c r="XFB433" s="5"/>
      <c r="XFC433" s="5"/>
      <c r="XFD433" s="5"/>
    </row>
    <row r="434" customFormat="false" ht="12.75" hidden="false" customHeight="true" outlineLevel="0" collapsed="false">
      <c r="XET434" s="5"/>
      <c r="XEU434" s="5"/>
      <c r="XEV434" s="5"/>
      <c r="XEW434" s="5"/>
      <c r="XEX434" s="5"/>
      <c r="XEY434" s="5"/>
      <c r="XEZ434" s="5"/>
      <c r="XFA434" s="5"/>
      <c r="XFB434" s="5"/>
      <c r="XFC434" s="5"/>
      <c r="XFD434" s="5"/>
    </row>
    <row r="435" customFormat="false" ht="12.75" hidden="false" customHeight="true" outlineLevel="0" collapsed="false">
      <c r="XET435" s="5"/>
      <c r="XEU435" s="5"/>
      <c r="XEV435" s="5"/>
      <c r="XEW435" s="5"/>
      <c r="XEX435" s="5"/>
      <c r="XEY435" s="5"/>
      <c r="XEZ435" s="5"/>
      <c r="XFA435" s="5"/>
      <c r="XFB435" s="5"/>
      <c r="XFC435" s="5"/>
      <c r="XFD435" s="5"/>
    </row>
    <row r="436" customFormat="false" ht="12.75" hidden="false" customHeight="true" outlineLevel="0" collapsed="false">
      <c r="XET436" s="5"/>
      <c r="XEU436" s="5"/>
      <c r="XEV436" s="5"/>
      <c r="XEW436" s="5"/>
      <c r="XEX436" s="5"/>
      <c r="XEY436" s="5"/>
      <c r="XEZ436" s="5"/>
      <c r="XFA436" s="5"/>
      <c r="XFB436" s="5"/>
      <c r="XFC436" s="5"/>
      <c r="XFD436" s="5"/>
    </row>
    <row r="437" customFormat="false" ht="12.75" hidden="false" customHeight="true" outlineLevel="0" collapsed="false">
      <c r="XET437" s="5"/>
      <c r="XEU437" s="5"/>
      <c r="XEV437" s="5"/>
      <c r="XEW437" s="5"/>
      <c r="XEX437" s="5"/>
      <c r="XEY437" s="5"/>
      <c r="XEZ437" s="5"/>
      <c r="XFA437" s="5"/>
      <c r="XFB437" s="5"/>
      <c r="XFC437" s="5"/>
      <c r="XFD437" s="5"/>
    </row>
    <row r="438" customFormat="false" ht="12.75" hidden="false" customHeight="true" outlineLevel="0" collapsed="false">
      <c r="XET438" s="5"/>
      <c r="XEU438" s="5"/>
      <c r="XEV438" s="5"/>
      <c r="XEW438" s="5"/>
      <c r="XEX438" s="5"/>
      <c r="XEY438" s="5"/>
      <c r="XEZ438" s="5"/>
      <c r="XFA438" s="5"/>
      <c r="XFB438" s="5"/>
      <c r="XFC438" s="5"/>
      <c r="XFD438" s="5"/>
    </row>
    <row r="439" customFormat="false" ht="12.75" hidden="false" customHeight="true" outlineLevel="0" collapsed="false">
      <c r="XET439" s="5"/>
      <c r="XEU439" s="5"/>
      <c r="XEV439" s="5"/>
      <c r="XEW439" s="5"/>
      <c r="XEX439" s="5"/>
      <c r="XEY439" s="5"/>
      <c r="XEZ439" s="5"/>
      <c r="XFA439" s="5"/>
      <c r="XFB439" s="5"/>
      <c r="XFC439" s="5"/>
      <c r="XFD439" s="5"/>
    </row>
    <row r="440" customFormat="false" ht="12.75" hidden="false" customHeight="true" outlineLevel="0" collapsed="false">
      <c r="XET440" s="5"/>
      <c r="XEU440" s="5"/>
      <c r="XEV440" s="5"/>
      <c r="XEW440" s="5"/>
      <c r="XEX440" s="5"/>
      <c r="XEY440" s="5"/>
      <c r="XEZ440" s="5"/>
      <c r="XFA440" s="5"/>
      <c r="XFB440" s="5"/>
      <c r="XFC440" s="5"/>
      <c r="XFD440" s="5"/>
    </row>
    <row r="441" customFormat="false" ht="12.75" hidden="false" customHeight="true" outlineLevel="0" collapsed="false">
      <c r="XET441" s="5"/>
      <c r="XEU441" s="5"/>
      <c r="XEV441" s="5"/>
      <c r="XEW441" s="5"/>
      <c r="XEX441" s="5"/>
      <c r="XEY441" s="5"/>
      <c r="XEZ441" s="5"/>
      <c r="XFA441" s="5"/>
      <c r="XFB441" s="5"/>
      <c r="XFC441" s="5"/>
      <c r="XFD441" s="5"/>
    </row>
    <row r="442" customFormat="false" ht="12.75" hidden="false" customHeight="true" outlineLevel="0" collapsed="false">
      <c r="XET442" s="5"/>
      <c r="XEU442" s="5"/>
      <c r="XEV442" s="5"/>
      <c r="XEW442" s="5"/>
      <c r="XEX442" s="5"/>
      <c r="XEY442" s="5"/>
      <c r="XEZ442" s="5"/>
      <c r="XFA442" s="5"/>
      <c r="XFB442" s="5"/>
      <c r="XFC442" s="5"/>
      <c r="XFD442" s="5"/>
    </row>
    <row r="443" customFormat="false" ht="12.75" hidden="false" customHeight="true" outlineLevel="0" collapsed="false">
      <c r="XET443" s="5"/>
      <c r="XEU443" s="5"/>
      <c r="XEV443" s="5"/>
      <c r="XEW443" s="5"/>
      <c r="XEX443" s="5"/>
      <c r="XEY443" s="5"/>
      <c r="XEZ443" s="5"/>
      <c r="XFA443" s="5"/>
      <c r="XFB443" s="5"/>
      <c r="XFC443" s="5"/>
      <c r="XFD443" s="5"/>
    </row>
    <row r="444" customFormat="false" ht="12.75" hidden="false" customHeight="true" outlineLevel="0" collapsed="false">
      <c r="XET444" s="5"/>
      <c r="XEU444" s="5"/>
      <c r="XEV444" s="5"/>
      <c r="XEW444" s="5"/>
      <c r="XEX444" s="5"/>
      <c r="XEY444" s="5"/>
      <c r="XEZ444" s="5"/>
      <c r="XFA444" s="5"/>
      <c r="XFB444" s="5"/>
      <c r="XFC444" s="5"/>
      <c r="XFD444" s="5"/>
    </row>
    <row r="445" customFormat="false" ht="12.75" hidden="false" customHeight="true" outlineLevel="0" collapsed="false">
      <c r="XET445" s="5"/>
      <c r="XEU445" s="5"/>
      <c r="XEV445" s="5"/>
      <c r="XEW445" s="5"/>
      <c r="XEX445" s="5"/>
      <c r="XEY445" s="5"/>
      <c r="XEZ445" s="5"/>
      <c r="XFA445" s="5"/>
      <c r="XFB445" s="5"/>
      <c r="XFC445" s="5"/>
      <c r="XFD445" s="5"/>
    </row>
    <row r="446" customFormat="false" ht="12.75" hidden="false" customHeight="true" outlineLevel="0" collapsed="false">
      <c r="XET446" s="5"/>
      <c r="XEU446" s="5"/>
      <c r="XEV446" s="5"/>
      <c r="XEW446" s="5"/>
      <c r="XEX446" s="5"/>
      <c r="XEY446" s="5"/>
      <c r="XEZ446" s="5"/>
      <c r="XFA446" s="5"/>
      <c r="XFB446" s="5"/>
      <c r="XFC446" s="5"/>
      <c r="XFD446" s="5"/>
    </row>
    <row r="447" customFormat="false" ht="12.75" hidden="false" customHeight="true" outlineLevel="0" collapsed="false">
      <c r="XET447" s="5"/>
      <c r="XEU447" s="5"/>
      <c r="XEV447" s="5"/>
      <c r="XEW447" s="5"/>
      <c r="XEX447" s="5"/>
      <c r="XEY447" s="5"/>
      <c r="XEZ447" s="5"/>
      <c r="XFA447" s="5"/>
      <c r="XFB447" s="5"/>
      <c r="XFC447" s="5"/>
      <c r="XFD447" s="5"/>
    </row>
    <row r="448" customFormat="false" ht="12.75" hidden="false" customHeight="true" outlineLevel="0" collapsed="false">
      <c r="XET448" s="5"/>
      <c r="XEU448" s="5"/>
      <c r="XEV448" s="5"/>
      <c r="XEW448" s="5"/>
      <c r="XEX448" s="5"/>
      <c r="XEY448" s="5"/>
      <c r="XEZ448" s="5"/>
      <c r="XFA448" s="5"/>
      <c r="XFB448" s="5"/>
      <c r="XFC448" s="5"/>
      <c r="XFD448" s="5"/>
    </row>
    <row r="449" customFormat="false" ht="12.75" hidden="false" customHeight="true" outlineLevel="0" collapsed="false">
      <c r="XET449" s="5"/>
      <c r="XEU449" s="5"/>
      <c r="XEV449" s="5"/>
      <c r="XEW449" s="5"/>
      <c r="XEX449" s="5"/>
      <c r="XEY449" s="5"/>
      <c r="XEZ449" s="5"/>
      <c r="XFA449" s="5"/>
      <c r="XFB449" s="5"/>
      <c r="XFC449" s="5"/>
      <c r="XFD449" s="5"/>
    </row>
    <row r="450" customFormat="false" ht="12.75" hidden="false" customHeight="true" outlineLevel="0" collapsed="false">
      <c r="XET450" s="5"/>
      <c r="XEU450" s="5"/>
      <c r="XEV450" s="5"/>
      <c r="XEW450" s="5"/>
      <c r="XEX450" s="5"/>
      <c r="XEY450" s="5"/>
      <c r="XEZ450" s="5"/>
      <c r="XFA450" s="5"/>
      <c r="XFB450" s="5"/>
      <c r="XFC450" s="5"/>
      <c r="XFD450" s="5"/>
    </row>
    <row r="451" customFormat="false" ht="12.75" hidden="false" customHeight="true" outlineLevel="0" collapsed="false">
      <c r="XET451" s="5"/>
      <c r="XEU451" s="5"/>
      <c r="XEV451" s="5"/>
      <c r="XEW451" s="5"/>
      <c r="XEX451" s="5"/>
      <c r="XEY451" s="5"/>
      <c r="XEZ451" s="5"/>
      <c r="XFA451" s="5"/>
      <c r="XFB451" s="5"/>
      <c r="XFC451" s="5"/>
      <c r="XFD451" s="5"/>
    </row>
    <row r="452" customFormat="false" ht="12.75" hidden="false" customHeight="true" outlineLevel="0" collapsed="false">
      <c r="XET452" s="5"/>
      <c r="XEU452" s="5"/>
      <c r="XEV452" s="5"/>
      <c r="XEW452" s="5"/>
      <c r="XEX452" s="5"/>
      <c r="XEY452" s="5"/>
      <c r="XEZ452" s="5"/>
      <c r="XFA452" s="5"/>
      <c r="XFB452" s="5"/>
      <c r="XFC452" s="5"/>
      <c r="XFD452" s="5"/>
    </row>
    <row r="453" customFormat="false" ht="12.75" hidden="false" customHeight="true" outlineLevel="0" collapsed="false">
      <c r="XET453" s="5"/>
      <c r="XEU453" s="5"/>
      <c r="XEV453" s="5"/>
      <c r="XEW453" s="5"/>
      <c r="XEX453" s="5"/>
      <c r="XEY453" s="5"/>
      <c r="XEZ453" s="5"/>
      <c r="XFA453" s="5"/>
      <c r="XFB453" s="5"/>
      <c r="XFC453" s="5"/>
      <c r="XFD453" s="5"/>
    </row>
    <row r="454" customFormat="false" ht="12.75" hidden="false" customHeight="true" outlineLevel="0" collapsed="false">
      <c r="XET454" s="5"/>
      <c r="XEU454" s="5"/>
      <c r="XEV454" s="5"/>
      <c r="XEW454" s="5"/>
      <c r="XEX454" s="5"/>
      <c r="XEY454" s="5"/>
      <c r="XEZ454" s="5"/>
      <c r="XFA454" s="5"/>
      <c r="XFB454" s="5"/>
      <c r="XFC454" s="5"/>
      <c r="XFD454" s="5"/>
    </row>
    <row r="455" customFormat="false" ht="12.75" hidden="false" customHeight="true" outlineLevel="0" collapsed="false">
      <c r="XET455" s="5"/>
      <c r="XEU455" s="5"/>
      <c r="XEV455" s="5"/>
      <c r="XEW455" s="5"/>
      <c r="XEX455" s="5"/>
      <c r="XEY455" s="5"/>
      <c r="XEZ455" s="5"/>
      <c r="XFA455" s="5"/>
      <c r="XFB455" s="5"/>
      <c r="XFC455" s="5"/>
      <c r="XFD455" s="5"/>
    </row>
    <row r="456" customFormat="false" ht="12.75" hidden="false" customHeight="true" outlineLevel="0" collapsed="false">
      <c r="XET456" s="5"/>
      <c r="XEU456" s="5"/>
      <c r="XEV456" s="5"/>
      <c r="XEW456" s="5"/>
      <c r="XEX456" s="5"/>
      <c r="XEY456" s="5"/>
      <c r="XEZ456" s="5"/>
      <c r="XFA456" s="5"/>
      <c r="XFB456" s="5"/>
      <c r="XFC456" s="5"/>
      <c r="XFD456" s="5"/>
    </row>
    <row r="457" customFormat="false" ht="12.75" hidden="false" customHeight="true" outlineLevel="0" collapsed="false">
      <c r="XET457" s="5"/>
      <c r="XEU457" s="5"/>
      <c r="XEV457" s="5"/>
      <c r="XEW457" s="5"/>
      <c r="XEX457" s="5"/>
      <c r="XEY457" s="5"/>
      <c r="XEZ457" s="5"/>
      <c r="XFA457" s="5"/>
      <c r="XFB457" s="5"/>
      <c r="XFC457" s="5"/>
      <c r="XFD457" s="5"/>
    </row>
    <row r="458" customFormat="false" ht="12.75" hidden="false" customHeight="true" outlineLevel="0" collapsed="false">
      <c r="XET458" s="5"/>
      <c r="XEU458" s="5"/>
      <c r="XEV458" s="5"/>
      <c r="XEW458" s="5"/>
      <c r="XEX458" s="5"/>
      <c r="XEY458" s="5"/>
      <c r="XEZ458" s="5"/>
      <c r="XFA458" s="5"/>
      <c r="XFB458" s="5"/>
      <c r="XFC458" s="5"/>
      <c r="XFD458" s="5"/>
    </row>
    <row r="459" customFormat="false" ht="12.75" hidden="false" customHeight="true" outlineLevel="0" collapsed="false">
      <c r="XET459" s="5"/>
      <c r="XEU459" s="5"/>
      <c r="XEV459" s="5"/>
      <c r="XEW459" s="5"/>
      <c r="XEX459" s="5"/>
      <c r="XEY459" s="5"/>
      <c r="XEZ459" s="5"/>
      <c r="XFA459" s="5"/>
      <c r="XFB459" s="5"/>
      <c r="XFC459" s="5"/>
      <c r="XFD459" s="5"/>
    </row>
    <row r="460" customFormat="false" ht="12.75" hidden="false" customHeight="true" outlineLevel="0" collapsed="false">
      <c r="XET460" s="5"/>
      <c r="XEU460" s="5"/>
      <c r="XEV460" s="5"/>
      <c r="XEW460" s="5"/>
      <c r="XEX460" s="5"/>
      <c r="XEY460" s="5"/>
      <c r="XEZ460" s="5"/>
      <c r="XFA460" s="5"/>
      <c r="XFB460" s="5"/>
      <c r="XFC460" s="5"/>
      <c r="XFD460" s="5"/>
    </row>
    <row r="461" customFormat="false" ht="12.75" hidden="false" customHeight="true" outlineLevel="0" collapsed="false">
      <c r="XET461" s="5"/>
      <c r="XEU461" s="5"/>
      <c r="XEV461" s="5"/>
      <c r="XEW461" s="5"/>
      <c r="XEX461" s="5"/>
      <c r="XEY461" s="5"/>
      <c r="XEZ461" s="5"/>
      <c r="XFA461" s="5"/>
      <c r="XFB461" s="5"/>
      <c r="XFC461" s="5"/>
      <c r="XFD461" s="5"/>
    </row>
    <row r="462" customFormat="false" ht="12.75" hidden="false" customHeight="true" outlineLevel="0" collapsed="false">
      <c r="XET462" s="5"/>
      <c r="XEU462" s="5"/>
      <c r="XEV462" s="5"/>
      <c r="XEW462" s="5"/>
      <c r="XEX462" s="5"/>
      <c r="XEY462" s="5"/>
      <c r="XEZ462" s="5"/>
      <c r="XFA462" s="5"/>
      <c r="XFB462" s="5"/>
      <c r="XFC462" s="5"/>
      <c r="XFD462" s="5"/>
    </row>
    <row r="463" customFormat="false" ht="12.75" hidden="false" customHeight="true" outlineLevel="0" collapsed="false">
      <c r="XET463" s="5"/>
      <c r="XEU463" s="5"/>
      <c r="XEV463" s="5"/>
      <c r="XEW463" s="5"/>
      <c r="XEX463" s="5"/>
      <c r="XEY463" s="5"/>
      <c r="XEZ463" s="5"/>
      <c r="XFA463" s="5"/>
      <c r="XFB463" s="5"/>
      <c r="XFC463" s="5"/>
      <c r="XFD463" s="5"/>
    </row>
    <row r="464" customFormat="false" ht="12.75" hidden="false" customHeight="true" outlineLevel="0" collapsed="false">
      <c r="XET464" s="5"/>
      <c r="XEU464" s="5"/>
      <c r="XEV464" s="5"/>
      <c r="XEW464" s="5"/>
      <c r="XEX464" s="5"/>
      <c r="XEY464" s="5"/>
      <c r="XEZ464" s="5"/>
      <c r="XFA464" s="5"/>
      <c r="XFB464" s="5"/>
      <c r="XFC464" s="5"/>
      <c r="XFD464" s="5"/>
    </row>
    <row r="465" customFormat="false" ht="12.75" hidden="false" customHeight="true" outlineLevel="0" collapsed="false">
      <c r="XET465" s="5"/>
      <c r="XEU465" s="5"/>
      <c r="XEV465" s="5"/>
      <c r="XEW465" s="5"/>
      <c r="XEX465" s="5"/>
      <c r="XEY465" s="5"/>
      <c r="XEZ465" s="5"/>
      <c r="XFA465" s="5"/>
      <c r="XFB465" s="5"/>
      <c r="XFC465" s="5"/>
      <c r="XFD465" s="5"/>
    </row>
    <row r="466" customFormat="false" ht="12.75" hidden="false" customHeight="true" outlineLevel="0" collapsed="false">
      <c r="XET466" s="5"/>
      <c r="XEU466" s="5"/>
      <c r="XEV466" s="5"/>
      <c r="XEW466" s="5"/>
      <c r="XEX466" s="5"/>
      <c r="XEY466" s="5"/>
      <c r="XEZ466" s="5"/>
      <c r="XFA466" s="5"/>
      <c r="XFB466" s="5"/>
      <c r="XFC466" s="5"/>
      <c r="XFD466" s="5"/>
    </row>
    <row r="467" customFormat="false" ht="12.75" hidden="false" customHeight="true" outlineLevel="0" collapsed="false">
      <c r="XET467" s="5"/>
      <c r="XEU467" s="5"/>
      <c r="XEV467" s="5"/>
      <c r="XEW467" s="5"/>
      <c r="XEX467" s="5"/>
      <c r="XEY467" s="5"/>
      <c r="XEZ467" s="5"/>
      <c r="XFA467" s="5"/>
      <c r="XFB467" s="5"/>
      <c r="XFC467" s="5"/>
      <c r="XFD467" s="5"/>
    </row>
    <row r="468" customFormat="false" ht="12.75" hidden="false" customHeight="true" outlineLevel="0" collapsed="false">
      <c r="XET468" s="5"/>
      <c r="XEU468" s="5"/>
      <c r="XEV468" s="5"/>
      <c r="XEW468" s="5"/>
      <c r="XEX468" s="5"/>
      <c r="XEY468" s="5"/>
      <c r="XEZ468" s="5"/>
      <c r="XFA468" s="5"/>
      <c r="XFB468" s="5"/>
      <c r="XFC468" s="5"/>
      <c r="XFD468" s="5"/>
    </row>
    <row r="469" customFormat="false" ht="12.75" hidden="false" customHeight="true" outlineLevel="0" collapsed="false">
      <c r="XET469" s="5"/>
      <c r="XEU469" s="5"/>
      <c r="XEV469" s="5"/>
      <c r="XEW469" s="5"/>
      <c r="XEX469" s="5"/>
      <c r="XEY469" s="5"/>
      <c r="XEZ469" s="5"/>
      <c r="XFA469" s="5"/>
      <c r="XFB469" s="5"/>
      <c r="XFC469" s="5"/>
      <c r="XFD469" s="5"/>
    </row>
    <row r="470" customFormat="false" ht="12.75" hidden="false" customHeight="true" outlineLevel="0" collapsed="false">
      <c r="XET470" s="5"/>
      <c r="XEU470" s="5"/>
      <c r="XEV470" s="5"/>
      <c r="XEW470" s="5"/>
      <c r="XEX470" s="5"/>
      <c r="XEY470" s="5"/>
      <c r="XEZ470" s="5"/>
      <c r="XFA470" s="5"/>
      <c r="XFB470" s="5"/>
      <c r="XFC470" s="5"/>
      <c r="XFD470" s="5"/>
    </row>
    <row r="471" customFormat="false" ht="12.75" hidden="false" customHeight="true" outlineLevel="0" collapsed="false">
      <c r="XET471" s="5"/>
      <c r="XEU471" s="5"/>
      <c r="XEV471" s="5"/>
      <c r="XEW471" s="5"/>
      <c r="XEX471" s="5"/>
      <c r="XEY471" s="5"/>
      <c r="XEZ471" s="5"/>
      <c r="XFA471" s="5"/>
      <c r="XFB471" s="5"/>
      <c r="XFC471" s="5"/>
      <c r="XFD471" s="5"/>
    </row>
    <row r="472" customFormat="false" ht="12.75" hidden="false" customHeight="true" outlineLevel="0" collapsed="false">
      <c r="XET472" s="5"/>
      <c r="XEU472" s="5"/>
      <c r="XEV472" s="5"/>
      <c r="XEW472" s="5"/>
      <c r="XEX472" s="5"/>
      <c r="XEY472" s="5"/>
      <c r="XEZ472" s="5"/>
      <c r="XFA472" s="5"/>
      <c r="XFB472" s="5"/>
      <c r="XFC472" s="5"/>
      <c r="XFD472" s="5"/>
    </row>
    <row r="473" customFormat="false" ht="12.75" hidden="false" customHeight="true" outlineLevel="0" collapsed="false">
      <c r="XET473" s="5"/>
      <c r="XEU473" s="5"/>
      <c r="XEV473" s="5"/>
      <c r="XEW473" s="5"/>
      <c r="XEX473" s="5"/>
      <c r="XEY473" s="5"/>
      <c r="XEZ473" s="5"/>
      <c r="XFA473" s="5"/>
      <c r="XFB473" s="5"/>
      <c r="XFC473" s="5"/>
      <c r="XFD473" s="5"/>
    </row>
    <row r="474" customFormat="false" ht="12.75" hidden="false" customHeight="true" outlineLevel="0" collapsed="false">
      <c r="XET474" s="5"/>
      <c r="XEU474" s="5"/>
      <c r="XEV474" s="5"/>
      <c r="XEW474" s="5"/>
      <c r="XEX474" s="5"/>
      <c r="XEY474" s="5"/>
      <c r="XEZ474" s="5"/>
      <c r="XFA474" s="5"/>
      <c r="XFB474" s="5"/>
      <c r="XFC474" s="5"/>
      <c r="XFD474" s="5"/>
    </row>
    <row r="475" customFormat="false" ht="12.75" hidden="false" customHeight="true" outlineLevel="0" collapsed="false">
      <c r="XET475" s="5"/>
      <c r="XEU475" s="5"/>
      <c r="XEV475" s="5"/>
      <c r="XEW475" s="5"/>
      <c r="XEX475" s="5"/>
      <c r="XEY475" s="5"/>
      <c r="XEZ475" s="5"/>
      <c r="XFA475" s="5"/>
      <c r="XFB475" s="5"/>
      <c r="XFC475" s="5"/>
      <c r="XFD475" s="5"/>
    </row>
    <row r="476" customFormat="false" ht="12.75" hidden="false" customHeight="true" outlineLevel="0" collapsed="false">
      <c r="XET476" s="5"/>
      <c r="XEU476" s="5"/>
      <c r="XEV476" s="5"/>
      <c r="XEW476" s="5"/>
      <c r="XEX476" s="5"/>
      <c r="XEY476" s="5"/>
      <c r="XEZ476" s="5"/>
      <c r="XFA476" s="5"/>
      <c r="XFB476" s="5"/>
      <c r="XFC476" s="5"/>
      <c r="XFD476" s="5"/>
    </row>
    <row r="477" customFormat="false" ht="12.75" hidden="false" customHeight="true" outlineLevel="0" collapsed="false">
      <c r="XET477" s="5"/>
      <c r="XEU477" s="5"/>
      <c r="XEV477" s="5"/>
      <c r="XEW477" s="5"/>
      <c r="XEX477" s="5"/>
      <c r="XEY477" s="5"/>
      <c r="XEZ477" s="5"/>
      <c r="XFA477" s="5"/>
      <c r="XFB477" s="5"/>
      <c r="XFC477" s="5"/>
      <c r="XFD477" s="5"/>
    </row>
    <row r="478" customFormat="false" ht="12.75" hidden="false" customHeight="true" outlineLevel="0" collapsed="false">
      <c r="XET478" s="5"/>
      <c r="XEU478" s="5"/>
      <c r="XEV478" s="5"/>
      <c r="XEW478" s="5"/>
      <c r="XEX478" s="5"/>
      <c r="XEY478" s="5"/>
      <c r="XEZ478" s="5"/>
      <c r="XFA478" s="5"/>
      <c r="XFB478" s="5"/>
      <c r="XFC478" s="5"/>
      <c r="XFD478" s="5"/>
    </row>
    <row r="479" customFormat="false" ht="12.75" hidden="false" customHeight="true" outlineLevel="0" collapsed="false">
      <c r="XET479" s="5"/>
      <c r="XEU479" s="5"/>
      <c r="XEV479" s="5"/>
      <c r="XEW479" s="5"/>
      <c r="XEX479" s="5"/>
      <c r="XEY479" s="5"/>
      <c r="XEZ479" s="5"/>
      <c r="XFA479" s="5"/>
      <c r="XFB479" s="5"/>
      <c r="XFC479" s="5"/>
      <c r="XFD479" s="5"/>
    </row>
    <row r="480" customFormat="false" ht="12.75" hidden="false" customHeight="true" outlineLevel="0" collapsed="false">
      <c r="XET480" s="5"/>
      <c r="XEU480" s="5"/>
      <c r="XEV480" s="5"/>
      <c r="XEW480" s="5"/>
      <c r="XEX480" s="5"/>
      <c r="XEY480" s="5"/>
      <c r="XEZ480" s="5"/>
      <c r="XFA480" s="5"/>
      <c r="XFB480" s="5"/>
      <c r="XFC480" s="5"/>
      <c r="XFD480" s="5"/>
    </row>
    <row r="481" customFormat="false" ht="12.75" hidden="false" customHeight="true" outlineLevel="0" collapsed="false">
      <c r="XET481" s="5"/>
      <c r="XEU481" s="5"/>
      <c r="XEV481" s="5"/>
      <c r="XEW481" s="5"/>
      <c r="XEX481" s="5"/>
      <c r="XEY481" s="5"/>
      <c r="XEZ481" s="5"/>
      <c r="XFA481" s="5"/>
      <c r="XFB481" s="5"/>
      <c r="XFC481" s="5"/>
      <c r="XFD481" s="5"/>
    </row>
    <row r="482" customFormat="false" ht="12.75" hidden="false" customHeight="true" outlineLevel="0" collapsed="false">
      <c r="XET482" s="5"/>
      <c r="XEU482" s="5"/>
      <c r="XEV482" s="5"/>
      <c r="XEW482" s="5"/>
      <c r="XEX482" s="5"/>
      <c r="XEY482" s="5"/>
      <c r="XEZ482" s="5"/>
      <c r="XFA482" s="5"/>
      <c r="XFB482" s="5"/>
      <c r="XFC482" s="5"/>
      <c r="XFD482" s="5"/>
    </row>
    <row r="483" customFormat="false" ht="12.75" hidden="false" customHeight="true" outlineLevel="0" collapsed="false">
      <c r="XET483" s="5"/>
      <c r="XEU483" s="5"/>
      <c r="XEV483" s="5"/>
      <c r="XEW483" s="5"/>
      <c r="XEX483" s="5"/>
      <c r="XEY483" s="5"/>
      <c r="XEZ483" s="5"/>
      <c r="XFA483" s="5"/>
      <c r="XFB483" s="5"/>
      <c r="XFC483" s="5"/>
      <c r="XFD483" s="5"/>
    </row>
    <row r="484" customFormat="false" ht="12.75" hidden="false" customHeight="true" outlineLevel="0" collapsed="false">
      <c r="XET484" s="5"/>
      <c r="XEU484" s="5"/>
      <c r="XEV484" s="5"/>
      <c r="XEW484" s="5"/>
      <c r="XEX484" s="5"/>
      <c r="XEY484" s="5"/>
      <c r="XEZ484" s="5"/>
      <c r="XFA484" s="5"/>
      <c r="XFB484" s="5"/>
      <c r="XFC484" s="5"/>
      <c r="XFD484" s="5"/>
    </row>
    <row r="485" customFormat="false" ht="12.75" hidden="false" customHeight="true" outlineLevel="0" collapsed="false">
      <c r="XET485" s="5"/>
      <c r="XEU485" s="5"/>
      <c r="XEV485" s="5"/>
      <c r="XEW485" s="5"/>
      <c r="XEX485" s="5"/>
      <c r="XEY485" s="5"/>
      <c r="XEZ485" s="5"/>
      <c r="XFA485" s="5"/>
      <c r="XFB485" s="5"/>
      <c r="XFC485" s="5"/>
      <c r="XFD485" s="5"/>
    </row>
    <row r="486" customFormat="false" ht="12.75" hidden="false" customHeight="true" outlineLevel="0" collapsed="false">
      <c r="XET486" s="5"/>
      <c r="XEU486" s="5"/>
      <c r="XEV486" s="5"/>
      <c r="XEW486" s="5"/>
      <c r="XEX486" s="5"/>
      <c r="XEY486" s="5"/>
      <c r="XEZ486" s="5"/>
      <c r="XFA486" s="5"/>
      <c r="XFB486" s="5"/>
      <c r="XFC486" s="5"/>
      <c r="XFD486" s="5"/>
    </row>
    <row r="487" customFormat="false" ht="12.75" hidden="false" customHeight="true" outlineLevel="0" collapsed="false">
      <c r="XET487" s="5"/>
      <c r="XEU487" s="5"/>
      <c r="XEV487" s="5"/>
      <c r="XEW487" s="5"/>
      <c r="XEX487" s="5"/>
      <c r="XEY487" s="5"/>
      <c r="XEZ487" s="5"/>
      <c r="XFA487" s="5"/>
      <c r="XFB487" s="5"/>
      <c r="XFC487" s="5"/>
      <c r="XFD487" s="5"/>
    </row>
    <row r="488" customFormat="false" ht="12.75" hidden="false" customHeight="true" outlineLevel="0" collapsed="false">
      <c r="XET488" s="5"/>
      <c r="XEU488" s="5"/>
      <c r="XEV488" s="5"/>
      <c r="XEW488" s="5"/>
      <c r="XEX488" s="5"/>
      <c r="XEY488" s="5"/>
      <c r="XEZ488" s="5"/>
      <c r="XFA488" s="5"/>
      <c r="XFB488" s="5"/>
      <c r="XFC488" s="5"/>
      <c r="XFD488" s="5"/>
    </row>
    <row r="489" customFormat="false" ht="12.75" hidden="false" customHeight="true" outlineLevel="0" collapsed="false">
      <c r="XET489" s="5"/>
      <c r="XEU489" s="5"/>
      <c r="XEV489" s="5"/>
      <c r="XEW489" s="5"/>
      <c r="XEX489" s="5"/>
      <c r="XEY489" s="5"/>
      <c r="XEZ489" s="5"/>
      <c r="XFA489" s="5"/>
      <c r="XFB489" s="5"/>
      <c r="XFC489" s="5"/>
      <c r="XFD489" s="5"/>
    </row>
    <row r="490" customFormat="false" ht="12.75" hidden="false" customHeight="true" outlineLevel="0" collapsed="false">
      <c r="XET490" s="5"/>
      <c r="XEU490" s="5"/>
      <c r="XEV490" s="5"/>
      <c r="XEW490" s="5"/>
      <c r="XEX490" s="5"/>
      <c r="XEY490" s="5"/>
      <c r="XEZ490" s="5"/>
      <c r="XFA490" s="5"/>
      <c r="XFB490" s="5"/>
      <c r="XFC490" s="5"/>
      <c r="XFD490" s="5"/>
    </row>
    <row r="491" customFormat="false" ht="12.75" hidden="false" customHeight="true" outlineLevel="0" collapsed="false">
      <c r="XET491" s="5"/>
      <c r="XEU491" s="5"/>
      <c r="XEV491" s="5"/>
      <c r="XEW491" s="5"/>
      <c r="XEX491" s="5"/>
      <c r="XEY491" s="5"/>
      <c r="XEZ491" s="5"/>
      <c r="XFA491" s="5"/>
      <c r="XFB491" s="5"/>
      <c r="XFC491" s="5"/>
      <c r="XFD491" s="5"/>
    </row>
    <row r="492" customFormat="false" ht="12.75" hidden="false" customHeight="true" outlineLevel="0" collapsed="false">
      <c r="XET492" s="5"/>
      <c r="XEU492" s="5"/>
      <c r="XEV492" s="5"/>
      <c r="XEW492" s="5"/>
      <c r="XEX492" s="5"/>
      <c r="XEY492" s="5"/>
      <c r="XEZ492" s="5"/>
      <c r="XFA492" s="5"/>
      <c r="XFB492" s="5"/>
      <c r="XFC492" s="5"/>
      <c r="XFD492" s="5"/>
    </row>
    <row r="493" customFormat="false" ht="12.75" hidden="false" customHeight="true" outlineLevel="0" collapsed="false">
      <c r="XET493" s="5"/>
      <c r="XEU493" s="5"/>
      <c r="XEV493" s="5"/>
      <c r="XEW493" s="5"/>
      <c r="XEX493" s="5"/>
      <c r="XEY493" s="5"/>
      <c r="XEZ493" s="5"/>
      <c r="XFA493" s="5"/>
      <c r="XFB493" s="5"/>
      <c r="XFC493" s="5"/>
      <c r="XFD493" s="5"/>
    </row>
    <row r="494" customFormat="false" ht="12.75" hidden="false" customHeight="true" outlineLevel="0" collapsed="false">
      <c r="XET494" s="5"/>
      <c r="XEU494" s="5"/>
      <c r="XEV494" s="5"/>
      <c r="XEW494" s="5"/>
      <c r="XEX494" s="5"/>
      <c r="XEY494" s="5"/>
      <c r="XEZ494" s="5"/>
      <c r="XFA494" s="5"/>
      <c r="XFB494" s="5"/>
      <c r="XFC494" s="5"/>
      <c r="XFD494" s="5"/>
    </row>
    <row r="495" customFormat="false" ht="12.75" hidden="false" customHeight="true" outlineLevel="0" collapsed="false">
      <c r="XET495" s="5"/>
      <c r="XEU495" s="5"/>
      <c r="XEV495" s="5"/>
      <c r="XEW495" s="5"/>
      <c r="XEX495" s="5"/>
      <c r="XEY495" s="5"/>
      <c r="XEZ495" s="5"/>
      <c r="XFA495" s="5"/>
      <c r="XFB495" s="5"/>
      <c r="XFC495" s="5"/>
      <c r="XFD495" s="5"/>
    </row>
    <row r="496" customFormat="false" ht="12.75" hidden="false" customHeight="true" outlineLevel="0" collapsed="false">
      <c r="XET496" s="5"/>
      <c r="XEU496" s="5"/>
      <c r="XEV496" s="5"/>
      <c r="XEW496" s="5"/>
      <c r="XEX496" s="5"/>
      <c r="XEY496" s="5"/>
      <c r="XEZ496" s="5"/>
      <c r="XFA496" s="5"/>
      <c r="XFB496" s="5"/>
      <c r="XFC496" s="5"/>
      <c r="XFD496" s="5"/>
    </row>
    <row r="497" customFormat="false" ht="12.75" hidden="false" customHeight="true" outlineLevel="0" collapsed="false">
      <c r="XET497" s="5"/>
      <c r="XEU497" s="5"/>
      <c r="XEV497" s="5"/>
      <c r="XEW497" s="5"/>
      <c r="XEX497" s="5"/>
      <c r="XEY497" s="5"/>
      <c r="XEZ497" s="5"/>
      <c r="XFA497" s="5"/>
      <c r="XFB497" s="5"/>
      <c r="XFC497" s="5"/>
      <c r="XFD497" s="5"/>
    </row>
    <row r="498" customFormat="false" ht="12.75" hidden="false" customHeight="true" outlineLevel="0" collapsed="false">
      <c r="XET498" s="5"/>
      <c r="XEU498" s="5"/>
      <c r="XEV498" s="5"/>
      <c r="XEW498" s="5"/>
      <c r="XEX498" s="5"/>
      <c r="XEY498" s="5"/>
      <c r="XEZ498" s="5"/>
      <c r="XFA498" s="5"/>
      <c r="XFB498" s="5"/>
      <c r="XFC498" s="5"/>
      <c r="XFD498" s="5"/>
    </row>
    <row r="499" customFormat="false" ht="12.75" hidden="false" customHeight="true" outlineLevel="0" collapsed="false">
      <c r="XET499" s="5"/>
      <c r="XEU499" s="5"/>
      <c r="XEV499" s="5"/>
      <c r="XEW499" s="5"/>
      <c r="XEX499" s="5"/>
      <c r="XEY499" s="5"/>
      <c r="XEZ499" s="5"/>
      <c r="XFA499" s="5"/>
      <c r="XFB499" s="5"/>
      <c r="XFC499" s="5"/>
      <c r="XFD499" s="5"/>
    </row>
    <row r="500" customFormat="false" ht="12.75" hidden="false" customHeight="true" outlineLevel="0" collapsed="false">
      <c r="XET500" s="5"/>
      <c r="XEU500" s="5"/>
      <c r="XEV500" s="5"/>
      <c r="XEW500" s="5"/>
      <c r="XEX500" s="5"/>
      <c r="XEY500" s="5"/>
      <c r="XEZ500" s="5"/>
      <c r="XFA500" s="5"/>
      <c r="XFB500" s="5"/>
      <c r="XFC500" s="5"/>
      <c r="XFD500" s="5"/>
    </row>
    <row r="501" customFormat="false" ht="12.75" hidden="false" customHeight="true" outlineLevel="0" collapsed="false">
      <c r="XET501" s="5"/>
      <c r="XEU501" s="5"/>
      <c r="XEV501" s="5"/>
      <c r="XEW501" s="5"/>
      <c r="XEX501" s="5"/>
      <c r="XEY501" s="5"/>
      <c r="XEZ501" s="5"/>
      <c r="XFA501" s="5"/>
      <c r="XFB501" s="5"/>
      <c r="XFC501" s="5"/>
      <c r="XFD501" s="5"/>
    </row>
    <row r="502" customFormat="false" ht="12.75" hidden="false" customHeight="true" outlineLevel="0" collapsed="false">
      <c r="XET502" s="5"/>
      <c r="XEU502" s="5"/>
      <c r="XEV502" s="5"/>
      <c r="XEW502" s="5"/>
      <c r="XEX502" s="5"/>
      <c r="XEY502" s="5"/>
      <c r="XEZ502" s="5"/>
      <c r="XFA502" s="5"/>
      <c r="XFB502" s="5"/>
      <c r="XFC502" s="5"/>
      <c r="XFD502" s="5"/>
    </row>
    <row r="503" customFormat="false" ht="12.75" hidden="false" customHeight="true" outlineLevel="0" collapsed="false">
      <c r="XET503" s="5"/>
      <c r="XEU503" s="5"/>
      <c r="XEV503" s="5"/>
      <c r="XEW503" s="5"/>
      <c r="XEX503" s="5"/>
      <c r="XEY503" s="5"/>
      <c r="XEZ503" s="5"/>
      <c r="XFA503" s="5"/>
      <c r="XFB503" s="5"/>
      <c r="XFC503" s="5"/>
      <c r="XFD503" s="5"/>
    </row>
    <row r="504" customFormat="false" ht="12.75" hidden="false" customHeight="true" outlineLevel="0" collapsed="false">
      <c r="XET504" s="5"/>
      <c r="XEU504" s="5"/>
      <c r="XEV504" s="5"/>
      <c r="XEW504" s="5"/>
      <c r="XEX504" s="5"/>
      <c r="XEY504" s="5"/>
      <c r="XEZ504" s="5"/>
      <c r="XFA504" s="5"/>
      <c r="XFB504" s="5"/>
      <c r="XFC504" s="5"/>
      <c r="XFD504" s="5"/>
    </row>
    <row r="505" customFormat="false" ht="12.75" hidden="false" customHeight="true" outlineLevel="0" collapsed="false">
      <c r="XET505" s="5"/>
      <c r="XEU505" s="5"/>
      <c r="XEV505" s="5"/>
      <c r="XEW505" s="5"/>
      <c r="XEX505" s="5"/>
      <c r="XEY505" s="5"/>
      <c r="XEZ505" s="5"/>
      <c r="XFA505" s="5"/>
      <c r="XFB505" s="5"/>
      <c r="XFC505" s="5"/>
      <c r="XFD505" s="5"/>
    </row>
    <row r="506" customFormat="false" ht="12.75" hidden="false" customHeight="true" outlineLevel="0" collapsed="false">
      <c r="XET506" s="5"/>
      <c r="XEU506" s="5"/>
      <c r="XEV506" s="5"/>
      <c r="XEW506" s="5"/>
      <c r="XEX506" s="5"/>
      <c r="XEY506" s="5"/>
      <c r="XEZ506" s="5"/>
      <c r="XFA506" s="5"/>
      <c r="XFB506" s="5"/>
      <c r="XFC506" s="5"/>
      <c r="XFD506" s="5"/>
    </row>
    <row r="507" customFormat="false" ht="12.75" hidden="false" customHeight="true" outlineLevel="0" collapsed="false">
      <c r="XET507" s="5"/>
      <c r="XEU507" s="5"/>
      <c r="XEV507" s="5"/>
      <c r="XEW507" s="5"/>
      <c r="XEX507" s="5"/>
      <c r="XEY507" s="5"/>
      <c r="XEZ507" s="5"/>
      <c r="XFA507" s="5"/>
      <c r="XFB507" s="5"/>
      <c r="XFC507" s="5"/>
      <c r="XFD507" s="5"/>
    </row>
    <row r="508" customFormat="false" ht="12.75" hidden="false" customHeight="true" outlineLevel="0" collapsed="false">
      <c r="XET508" s="5"/>
      <c r="XEU508" s="5"/>
      <c r="XEV508" s="5"/>
      <c r="XEW508" s="5"/>
      <c r="XEX508" s="5"/>
      <c r="XEY508" s="5"/>
      <c r="XEZ508" s="5"/>
      <c r="XFA508" s="5"/>
      <c r="XFB508" s="5"/>
      <c r="XFC508" s="5"/>
      <c r="XFD508" s="5"/>
    </row>
    <row r="509" customFormat="false" ht="12.75" hidden="false" customHeight="true" outlineLevel="0" collapsed="false">
      <c r="XET509" s="5"/>
      <c r="XEU509" s="5"/>
      <c r="XEV509" s="5"/>
      <c r="XEW509" s="5"/>
      <c r="XEX509" s="5"/>
      <c r="XEY509" s="5"/>
      <c r="XEZ509" s="5"/>
      <c r="XFA509" s="5"/>
      <c r="XFB509" s="5"/>
      <c r="XFC509" s="5"/>
      <c r="XFD509" s="5"/>
    </row>
    <row r="510" customFormat="false" ht="12.75" hidden="false" customHeight="true" outlineLevel="0" collapsed="false">
      <c r="XET510" s="5"/>
      <c r="XEU510" s="5"/>
      <c r="XEV510" s="5"/>
      <c r="XEW510" s="5"/>
      <c r="XEX510" s="5"/>
      <c r="XEY510" s="5"/>
      <c r="XEZ510" s="5"/>
      <c r="XFA510" s="5"/>
      <c r="XFB510" s="5"/>
      <c r="XFC510" s="5"/>
      <c r="XFD510" s="5"/>
    </row>
    <row r="511" customFormat="false" ht="12.75" hidden="false" customHeight="true" outlineLevel="0" collapsed="false">
      <c r="XET511" s="5"/>
      <c r="XEU511" s="5"/>
      <c r="XEV511" s="5"/>
      <c r="XEW511" s="5"/>
      <c r="XEX511" s="5"/>
      <c r="XEY511" s="5"/>
      <c r="XEZ511" s="5"/>
      <c r="XFA511" s="5"/>
      <c r="XFB511" s="5"/>
      <c r="XFC511" s="5"/>
      <c r="XFD511" s="5"/>
    </row>
    <row r="512" customFormat="false" ht="12.75" hidden="false" customHeight="true" outlineLevel="0" collapsed="false">
      <c r="XET512" s="5"/>
      <c r="XEU512" s="5"/>
      <c r="XEV512" s="5"/>
      <c r="XEW512" s="5"/>
      <c r="XEX512" s="5"/>
      <c r="XEY512" s="5"/>
      <c r="XEZ512" s="5"/>
      <c r="XFA512" s="5"/>
      <c r="XFB512" s="5"/>
      <c r="XFC512" s="5"/>
      <c r="XFD512" s="5"/>
    </row>
    <row r="513" customFormat="false" ht="12.75" hidden="false" customHeight="true" outlineLevel="0" collapsed="false">
      <c r="XET513" s="5"/>
      <c r="XEU513" s="5"/>
      <c r="XEV513" s="5"/>
      <c r="XEW513" s="5"/>
      <c r="XEX513" s="5"/>
      <c r="XEY513" s="5"/>
      <c r="XEZ513" s="5"/>
      <c r="XFA513" s="5"/>
      <c r="XFB513" s="5"/>
      <c r="XFC513" s="5"/>
      <c r="XFD513" s="5"/>
    </row>
    <row r="514" customFormat="false" ht="12.75" hidden="false" customHeight="true" outlineLevel="0" collapsed="false">
      <c r="XET514" s="5"/>
      <c r="XEU514" s="5"/>
      <c r="XEV514" s="5"/>
      <c r="XEW514" s="5"/>
      <c r="XEX514" s="5"/>
      <c r="XEY514" s="5"/>
      <c r="XEZ514" s="5"/>
      <c r="XFA514" s="5"/>
      <c r="XFB514" s="5"/>
      <c r="XFC514" s="5"/>
      <c r="XFD514" s="5"/>
    </row>
    <row r="515" customFormat="false" ht="12.75" hidden="false" customHeight="true" outlineLevel="0" collapsed="false">
      <c r="XET515" s="5"/>
      <c r="XEU515" s="5"/>
      <c r="XEV515" s="5"/>
      <c r="XEW515" s="5"/>
      <c r="XEX515" s="5"/>
      <c r="XEY515" s="5"/>
      <c r="XEZ515" s="5"/>
      <c r="XFA515" s="5"/>
      <c r="XFB515" s="5"/>
      <c r="XFC515" s="5"/>
      <c r="XFD515" s="5"/>
    </row>
    <row r="516" customFormat="false" ht="12.75" hidden="false" customHeight="true" outlineLevel="0" collapsed="false">
      <c r="XET516" s="5"/>
      <c r="XEU516" s="5"/>
      <c r="XEV516" s="5"/>
      <c r="XEW516" s="5"/>
      <c r="XEX516" s="5"/>
      <c r="XEY516" s="5"/>
      <c r="XEZ516" s="5"/>
      <c r="XFA516" s="5"/>
      <c r="XFB516" s="5"/>
      <c r="XFC516" s="5"/>
      <c r="XFD516" s="5"/>
    </row>
    <row r="517" customFormat="false" ht="12.75" hidden="false" customHeight="true" outlineLevel="0" collapsed="false">
      <c r="XET517" s="5"/>
      <c r="XEU517" s="5"/>
      <c r="XEV517" s="5"/>
      <c r="XEW517" s="5"/>
      <c r="XEX517" s="5"/>
      <c r="XEY517" s="5"/>
      <c r="XEZ517" s="5"/>
      <c r="XFA517" s="5"/>
      <c r="XFB517" s="5"/>
      <c r="XFC517" s="5"/>
      <c r="XFD517" s="5"/>
    </row>
    <row r="518" customFormat="false" ht="12.75" hidden="false" customHeight="true" outlineLevel="0" collapsed="false">
      <c r="XET518" s="5"/>
      <c r="XEU518" s="5"/>
      <c r="XEV518" s="5"/>
      <c r="XEW518" s="5"/>
      <c r="XEX518" s="5"/>
      <c r="XEY518" s="5"/>
      <c r="XEZ518" s="5"/>
      <c r="XFA518" s="5"/>
      <c r="XFB518" s="5"/>
      <c r="XFC518" s="5"/>
      <c r="XFD518" s="5"/>
    </row>
    <row r="519" customFormat="false" ht="12.75" hidden="false" customHeight="true" outlineLevel="0" collapsed="false">
      <c r="XET519" s="5"/>
      <c r="XEU519" s="5"/>
      <c r="XEV519" s="5"/>
      <c r="XEW519" s="5"/>
      <c r="XEX519" s="5"/>
      <c r="XEY519" s="5"/>
      <c r="XEZ519" s="5"/>
      <c r="XFA519" s="5"/>
      <c r="XFB519" s="5"/>
      <c r="XFC519" s="5"/>
      <c r="XFD519" s="5"/>
    </row>
    <row r="520" customFormat="false" ht="12.75" hidden="false" customHeight="true" outlineLevel="0" collapsed="false">
      <c r="XET520" s="5"/>
      <c r="XEU520" s="5"/>
      <c r="XEV520" s="5"/>
      <c r="XEW520" s="5"/>
      <c r="XEX520" s="5"/>
      <c r="XEY520" s="5"/>
      <c r="XEZ520" s="5"/>
      <c r="XFA520" s="5"/>
      <c r="XFB520" s="5"/>
      <c r="XFC520" s="5"/>
      <c r="XFD520" s="5"/>
    </row>
    <row r="521" customFormat="false" ht="12.75" hidden="false" customHeight="true" outlineLevel="0" collapsed="false">
      <c r="XET521" s="5"/>
      <c r="XEU521" s="5"/>
      <c r="XEV521" s="5"/>
      <c r="XEW521" s="5"/>
      <c r="XEX521" s="5"/>
      <c r="XEY521" s="5"/>
      <c r="XEZ521" s="5"/>
      <c r="XFA521" s="5"/>
      <c r="XFB521" s="5"/>
      <c r="XFC521" s="5"/>
      <c r="XFD521" s="5"/>
    </row>
    <row r="522" customFormat="false" ht="12.75" hidden="false" customHeight="true" outlineLevel="0" collapsed="false">
      <c r="XET522" s="5"/>
      <c r="XEU522" s="5"/>
      <c r="XEV522" s="5"/>
      <c r="XEW522" s="5"/>
      <c r="XEX522" s="5"/>
      <c r="XEY522" s="5"/>
      <c r="XEZ522" s="5"/>
      <c r="XFA522" s="5"/>
      <c r="XFB522" s="5"/>
      <c r="XFC522" s="5"/>
      <c r="XFD522" s="5"/>
    </row>
    <row r="523" customFormat="false" ht="12.75" hidden="false" customHeight="true" outlineLevel="0" collapsed="false">
      <c r="XET523" s="5"/>
      <c r="XEU523" s="5"/>
      <c r="XEV523" s="5"/>
      <c r="XEW523" s="5"/>
      <c r="XEX523" s="5"/>
      <c r="XEY523" s="5"/>
      <c r="XEZ523" s="5"/>
      <c r="XFA523" s="5"/>
      <c r="XFB523" s="5"/>
      <c r="XFC523" s="5"/>
      <c r="XFD523" s="5"/>
    </row>
    <row r="524" customFormat="false" ht="12.75" hidden="false" customHeight="true" outlineLevel="0" collapsed="false">
      <c r="XET524" s="5"/>
      <c r="XEU524" s="5"/>
      <c r="XEV524" s="5"/>
      <c r="XEW524" s="5"/>
      <c r="XEX524" s="5"/>
      <c r="XEY524" s="5"/>
      <c r="XEZ524" s="5"/>
      <c r="XFA524" s="5"/>
      <c r="XFB524" s="5"/>
      <c r="XFC524" s="5"/>
      <c r="XFD524" s="5"/>
    </row>
    <row r="525" customFormat="false" ht="12.75" hidden="false" customHeight="true" outlineLevel="0" collapsed="false">
      <c r="XET525" s="5"/>
      <c r="XEU525" s="5"/>
      <c r="XEV525" s="5"/>
      <c r="XEW525" s="5"/>
      <c r="XEX525" s="5"/>
      <c r="XEY525" s="5"/>
      <c r="XEZ525" s="5"/>
      <c r="XFA525" s="5"/>
      <c r="XFB525" s="5"/>
      <c r="XFC525" s="5"/>
      <c r="XFD525" s="5"/>
    </row>
    <row r="526" customFormat="false" ht="12.75" hidden="false" customHeight="true" outlineLevel="0" collapsed="false">
      <c r="XET526" s="5"/>
      <c r="XEU526" s="5"/>
      <c r="XEV526" s="5"/>
      <c r="XEW526" s="5"/>
      <c r="XEX526" s="5"/>
      <c r="XEY526" s="5"/>
      <c r="XEZ526" s="5"/>
      <c r="XFA526" s="5"/>
      <c r="XFB526" s="5"/>
      <c r="XFC526" s="5"/>
      <c r="XFD526" s="5"/>
    </row>
    <row r="527" customFormat="false" ht="12.75" hidden="false" customHeight="true" outlineLevel="0" collapsed="false">
      <c r="XET527" s="5"/>
      <c r="XEU527" s="5"/>
      <c r="XEV527" s="5"/>
      <c r="XEW527" s="5"/>
      <c r="XEX527" s="5"/>
      <c r="XEY527" s="5"/>
      <c r="XEZ527" s="5"/>
      <c r="XFA527" s="5"/>
      <c r="XFB527" s="5"/>
      <c r="XFC527" s="5"/>
      <c r="XFD527" s="5"/>
    </row>
    <row r="528" customFormat="false" ht="12.75" hidden="false" customHeight="true" outlineLevel="0" collapsed="false">
      <c r="XET528" s="5"/>
      <c r="XEU528" s="5"/>
      <c r="XEV528" s="5"/>
      <c r="XEW528" s="5"/>
      <c r="XEX528" s="5"/>
      <c r="XEY528" s="5"/>
      <c r="XEZ528" s="5"/>
      <c r="XFA528" s="5"/>
      <c r="XFB528" s="5"/>
      <c r="XFC528" s="5"/>
      <c r="XFD528" s="5"/>
    </row>
    <row r="529" customFormat="false" ht="12.75" hidden="false" customHeight="true" outlineLevel="0" collapsed="false">
      <c r="XET529" s="5"/>
      <c r="XEU529" s="5"/>
      <c r="XEV529" s="5"/>
      <c r="XEW529" s="5"/>
      <c r="XEX529" s="5"/>
      <c r="XEY529" s="5"/>
      <c r="XEZ529" s="5"/>
      <c r="XFA529" s="5"/>
      <c r="XFB529" s="5"/>
      <c r="XFC529" s="5"/>
      <c r="XFD529" s="5"/>
    </row>
    <row r="530" customFormat="false" ht="12.75" hidden="false" customHeight="true" outlineLevel="0" collapsed="false">
      <c r="XET530" s="5"/>
      <c r="XEU530" s="5"/>
      <c r="XEV530" s="5"/>
      <c r="XEW530" s="5"/>
      <c r="XEX530" s="5"/>
      <c r="XEY530" s="5"/>
      <c r="XEZ530" s="5"/>
      <c r="XFA530" s="5"/>
      <c r="XFB530" s="5"/>
      <c r="XFC530" s="5"/>
      <c r="XFD530" s="5"/>
    </row>
    <row r="531" customFormat="false" ht="12.75" hidden="false" customHeight="true" outlineLevel="0" collapsed="false">
      <c r="XET531" s="5"/>
      <c r="XEU531" s="5"/>
      <c r="XEV531" s="5"/>
      <c r="XEW531" s="5"/>
      <c r="XEX531" s="5"/>
      <c r="XEY531" s="5"/>
      <c r="XEZ531" s="5"/>
      <c r="XFA531" s="5"/>
      <c r="XFB531" s="5"/>
      <c r="XFC531" s="5"/>
      <c r="XFD531" s="5"/>
    </row>
    <row r="532" customFormat="false" ht="12.75" hidden="false" customHeight="true" outlineLevel="0" collapsed="false">
      <c r="XET532" s="5"/>
      <c r="XEU532" s="5"/>
      <c r="XEV532" s="5"/>
      <c r="XEW532" s="5"/>
      <c r="XEX532" s="5"/>
      <c r="XEY532" s="5"/>
      <c r="XEZ532" s="5"/>
      <c r="XFA532" s="5"/>
      <c r="XFB532" s="5"/>
      <c r="XFC532" s="5"/>
      <c r="XFD532" s="5"/>
    </row>
    <row r="533" customFormat="false" ht="12.75" hidden="false" customHeight="true" outlineLevel="0" collapsed="false">
      <c r="XET533" s="5"/>
      <c r="XEU533" s="5"/>
      <c r="XEV533" s="5"/>
      <c r="XEW533" s="5"/>
      <c r="XEX533" s="5"/>
      <c r="XEY533" s="5"/>
      <c r="XEZ533" s="5"/>
      <c r="XFA533" s="5"/>
      <c r="XFB533" s="5"/>
      <c r="XFC533" s="5"/>
      <c r="XFD533" s="5"/>
    </row>
    <row r="534" customFormat="false" ht="12.75" hidden="false" customHeight="true" outlineLevel="0" collapsed="false">
      <c r="XET534" s="5"/>
      <c r="XEU534" s="5"/>
      <c r="XEV534" s="5"/>
      <c r="XEW534" s="5"/>
      <c r="XEX534" s="5"/>
      <c r="XEY534" s="5"/>
      <c r="XEZ534" s="5"/>
      <c r="XFA534" s="5"/>
      <c r="XFB534" s="5"/>
      <c r="XFC534" s="5"/>
      <c r="XFD534" s="5"/>
    </row>
    <row r="535" customFormat="false" ht="12.75" hidden="false" customHeight="true" outlineLevel="0" collapsed="false">
      <c r="XET535" s="5"/>
      <c r="XEU535" s="5"/>
      <c r="XEV535" s="5"/>
      <c r="XEW535" s="5"/>
      <c r="XEX535" s="5"/>
      <c r="XEY535" s="5"/>
      <c r="XEZ535" s="5"/>
      <c r="XFA535" s="5"/>
      <c r="XFB535" s="5"/>
      <c r="XFC535" s="5"/>
      <c r="XFD535" s="5"/>
    </row>
    <row r="536" customFormat="false" ht="12.75" hidden="false" customHeight="true" outlineLevel="0" collapsed="false">
      <c r="XET536" s="5"/>
      <c r="XEU536" s="5"/>
      <c r="XEV536" s="5"/>
      <c r="XEW536" s="5"/>
      <c r="XEX536" s="5"/>
      <c r="XEY536" s="5"/>
      <c r="XEZ536" s="5"/>
      <c r="XFA536" s="5"/>
      <c r="XFB536" s="5"/>
      <c r="XFC536" s="5"/>
      <c r="XFD536" s="5"/>
    </row>
    <row r="537" customFormat="false" ht="12.75" hidden="false" customHeight="true" outlineLevel="0" collapsed="false">
      <c r="XET537" s="5"/>
      <c r="XEU537" s="5"/>
      <c r="XEV537" s="5"/>
      <c r="XEW537" s="5"/>
      <c r="XEX537" s="5"/>
      <c r="XEY537" s="5"/>
      <c r="XEZ537" s="5"/>
      <c r="XFA537" s="5"/>
      <c r="XFB537" s="5"/>
      <c r="XFC537" s="5"/>
      <c r="XFD537" s="5"/>
    </row>
    <row r="538" customFormat="false" ht="12.75" hidden="false" customHeight="true" outlineLevel="0" collapsed="false">
      <c r="XET538" s="5"/>
      <c r="XEU538" s="5"/>
      <c r="XEV538" s="5"/>
      <c r="XEW538" s="5"/>
      <c r="XEX538" s="5"/>
      <c r="XEY538" s="5"/>
      <c r="XEZ538" s="5"/>
      <c r="XFA538" s="5"/>
      <c r="XFB538" s="5"/>
      <c r="XFC538" s="5"/>
      <c r="XFD538" s="5"/>
    </row>
    <row r="539" customFormat="false" ht="12.75" hidden="false" customHeight="true" outlineLevel="0" collapsed="false">
      <c r="XET539" s="5"/>
      <c r="XEU539" s="5"/>
      <c r="XEV539" s="5"/>
      <c r="XEW539" s="5"/>
      <c r="XEX539" s="5"/>
      <c r="XEY539" s="5"/>
      <c r="XEZ539" s="5"/>
      <c r="XFA539" s="5"/>
      <c r="XFB539" s="5"/>
      <c r="XFC539" s="5"/>
      <c r="XFD539" s="5"/>
    </row>
    <row r="540" customFormat="false" ht="12.75" hidden="false" customHeight="true" outlineLevel="0" collapsed="false">
      <c r="XET540" s="5"/>
      <c r="XEU540" s="5"/>
      <c r="XEV540" s="5"/>
      <c r="XEW540" s="5"/>
      <c r="XEX540" s="5"/>
      <c r="XEY540" s="5"/>
      <c r="XEZ540" s="5"/>
      <c r="XFA540" s="5"/>
      <c r="XFB540" s="5"/>
      <c r="XFC540" s="5"/>
      <c r="XFD540" s="5"/>
    </row>
    <row r="541" customFormat="false" ht="12.75" hidden="false" customHeight="true" outlineLevel="0" collapsed="false">
      <c r="XET541" s="5"/>
      <c r="XEU541" s="5"/>
      <c r="XEV541" s="5"/>
      <c r="XEW541" s="5"/>
      <c r="XEX541" s="5"/>
      <c r="XEY541" s="5"/>
      <c r="XEZ541" s="5"/>
      <c r="XFA541" s="5"/>
      <c r="XFB541" s="5"/>
      <c r="XFC541" s="5"/>
      <c r="XFD541" s="5"/>
    </row>
    <row r="542" customFormat="false" ht="12.75" hidden="false" customHeight="true" outlineLevel="0" collapsed="false">
      <c r="XET542" s="5"/>
      <c r="XEU542" s="5"/>
      <c r="XEV542" s="5"/>
      <c r="XEW542" s="5"/>
      <c r="XEX542" s="5"/>
      <c r="XEY542" s="5"/>
      <c r="XEZ542" s="5"/>
      <c r="XFA542" s="5"/>
      <c r="XFB542" s="5"/>
      <c r="XFC542" s="5"/>
      <c r="XFD542" s="5"/>
    </row>
    <row r="543" customFormat="false" ht="12.75" hidden="false" customHeight="true" outlineLevel="0" collapsed="false">
      <c r="XET543" s="5"/>
      <c r="XEU543" s="5"/>
      <c r="XEV543" s="5"/>
      <c r="XEW543" s="5"/>
      <c r="XEX543" s="5"/>
      <c r="XEY543" s="5"/>
      <c r="XEZ543" s="5"/>
      <c r="XFA543" s="5"/>
      <c r="XFB543" s="5"/>
      <c r="XFC543" s="5"/>
      <c r="XFD543" s="5"/>
    </row>
    <row r="544" customFormat="false" ht="12.75" hidden="false" customHeight="true" outlineLevel="0" collapsed="false">
      <c r="XET544" s="5"/>
      <c r="XEU544" s="5"/>
      <c r="XEV544" s="5"/>
      <c r="XEW544" s="5"/>
      <c r="XEX544" s="5"/>
      <c r="XEY544" s="5"/>
      <c r="XEZ544" s="5"/>
      <c r="XFA544" s="5"/>
      <c r="XFB544" s="5"/>
      <c r="XFC544" s="5"/>
      <c r="XFD544" s="5"/>
    </row>
    <row r="545" customFormat="false" ht="12.75" hidden="false" customHeight="true" outlineLevel="0" collapsed="false">
      <c r="XET545" s="5"/>
      <c r="XEU545" s="5"/>
      <c r="XEV545" s="5"/>
      <c r="XEW545" s="5"/>
      <c r="XEX545" s="5"/>
      <c r="XEY545" s="5"/>
      <c r="XEZ545" s="5"/>
      <c r="XFA545" s="5"/>
      <c r="XFB545" s="5"/>
      <c r="XFC545" s="5"/>
      <c r="XFD545" s="5"/>
    </row>
    <row r="546" customFormat="false" ht="12.75" hidden="false" customHeight="true" outlineLevel="0" collapsed="false">
      <c r="XET546" s="5"/>
      <c r="XEU546" s="5"/>
      <c r="XEV546" s="5"/>
      <c r="XEW546" s="5"/>
      <c r="XEX546" s="5"/>
      <c r="XEY546" s="5"/>
      <c r="XEZ546" s="5"/>
      <c r="XFA546" s="5"/>
      <c r="XFB546" s="5"/>
      <c r="XFC546" s="5"/>
      <c r="XFD546" s="5"/>
    </row>
    <row r="547" customFormat="false" ht="12.75" hidden="false" customHeight="true" outlineLevel="0" collapsed="false">
      <c r="XET547" s="5"/>
      <c r="XEU547" s="5"/>
      <c r="XEV547" s="5"/>
      <c r="XEW547" s="5"/>
      <c r="XEX547" s="5"/>
      <c r="XEY547" s="5"/>
      <c r="XEZ547" s="5"/>
      <c r="XFA547" s="5"/>
      <c r="XFB547" s="5"/>
      <c r="XFC547" s="5"/>
      <c r="XFD547" s="5"/>
    </row>
    <row r="548" customFormat="false" ht="12.75" hidden="false" customHeight="true" outlineLevel="0" collapsed="false">
      <c r="XET548" s="5"/>
      <c r="XEU548" s="5"/>
      <c r="XEV548" s="5"/>
      <c r="XEW548" s="5"/>
      <c r="XEX548" s="5"/>
      <c r="XEY548" s="5"/>
      <c r="XEZ548" s="5"/>
      <c r="XFA548" s="5"/>
      <c r="XFB548" s="5"/>
      <c r="XFC548" s="5"/>
      <c r="XFD548" s="5"/>
    </row>
    <row r="549" customFormat="false" ht="12.75" hidden="false" customHeight="true" outlineLevel="0" collapsed="false">
      <c r="XET549" s="5"/>
      <c r="XEU549" s="5"/>
      <c r="XEV549" s="5"/>
      <c r="XEW549" s="5"/>
      <c r="XEX549" s="5"/>
      <c r="XEY549" s="5"/>
      <c r="XEZ549" s="5"/>
      <c r="XFA549" s="5"/>
      <c r="XFB549" s="5"/>
      <c r="XFC549" s="5"/>
      <c r="XFD549" s="5"/>
    </row>
    <row r="550" customFormat="false" ht="12.75" hidden="false" customHeight="true" outlineLevel="0" collapsed="false">
      <c r="XET550" s="5"/>
      <c r="XEU550" s="5"/>
      <c r="XEV550" s="5"/>
      <c r="XEW550" s="5"/>
      <c r="XEX550" s="5"/>
      <c r="XEY550" s="5"/>
      <c r="XEZ550" s="5"/>
      <c r="XFA550" s="5"/>
      <c r="XFB550" s="5"/>
      <c r="XFC550" s="5"/>
      <c r="XFD550" s="5"/>
    </row>
    <row r="551" customFormat="false" ht="12.75" hidden="false" customHeight="true" outlineLevel="0" collapsed="false">
      <c r="XET551" s="5"/>
      <c r="XEU551" s="5"/>
      <c r="XEV551" s="5"/>
      <c r="XEW551" s="5"/>
      <c r="XEX551" s="5"/>
      <c r="XEY551" s="5"/>
      <c r="XEZ551" s="5"/>
      <c r="XFA551" s="5"/>
      <c r="XFB551" s="5"/>
      <c r="XFC551" s="5"/>
      <c r="XFD551" s="5"/>
    </row>
    <row r="552" customFormat="false" ht="12.75" hidden="false" customHeight="true" outlineLevel="0" collapsed="false">
      <c r="XET552" s="5"/>
      <c r="XEU552" s="5"/>
      <c r="XEV552" s="5"/>
      <c r="XEW552" s="5"/>
      <c r="XEX552" s="5"/>
      <c r="XEY552" s="5"/>
      <c r="XEZ552" s="5"/>
      <c r="XFA552" s="5"/>
      <c r="XFB552" s="5"/>
      <c r="XFC552" s="5"/>
      <c r="XFD552" s="5"/>
    </row>
    <row r="553" customFormat="false" ht="12.75" hidden="false" customHeight="true" outlineLevel="0" collapsed="false">
      <c r="XET553" s="5"/>
      <c r="XEU553" s="5"/>
      <c r="XEV553" s="5"/>
      <c r="XEW553" s="5"/>
      <c r="XEX553" s="5"/>
      <c r="XEY553" s="5"/>
      <c r="XEZ553" s="5"/>
      <c r="XFA553" s="5"/>
      <c r="XFB553" s="5"/>
      <c r="XFC553" s="5"/>
      <c r="XFD553" s="5"/>
    </row>
    <row r="554" customFormat="false" ht="12.75" hidden="false" customHeight="true" outlineLevel="0" collapsed="false">
      <c r="XET554" s="5"/>
      <c r="XEU554" s="5"/>
      <c r="XEV554" s="5"/>
      <c r="XEW554" s="5"/>
      <c r="XEX554" s="5"/>
      <c r="XEY554" s="5"/>
      <c r="XEZ554" s="5"/>
      <c r="XFA554" s="5"/>
      <c r="XFB554" s="5"/>
      <c r="XFC554" s="5"/>
      <c r="XFD554" s="5"/>
    </row>
    <row r="555" customFormat="false" ht="12.75" hidden="false" customHeight="true" outlineLevel="0" collapsed="false">
      <c r="XET555" s="5"/>
      <c r="XEU555" s="5"/>
      <c r="XEV555" s="5"/>
      <c r="XEW555" s="5"/>
      <c r="XEX555" s="5"/>
      <c r="XEY555" s="5"/>
      <c r="XEZ555" s="5"/>
      <c r="XFA555" s="5"/>
      <c r="XFB555" s="5"/>
      <c r="XFC555" s="5"/>
      <c r="XFD555" s="5"/>
    </row>
    <row r="556" customFormat="false" ht="12.75" hidden="false" customHeight="true" outlineLevel="0" collapsed="false">
      <c r="XET556" s="5"/>
      <c r="XEU556" s="5"/>
      <c r="XEV556" s="5"/>
      <c r="XEW556" s="5"/>
      <c r="XEX556" s="5"/>
      <c r="XEY556" s="5"/>
      <c r="XEZ556" s="5"/>
      <c r="XFA556" s="5"/>
      <c r="XFB556" s="5"/>
      <c r="XFC556" s="5"/>
      <c r="XFD556" s="5"/>
    </row>
    <row r="557" customFormat="false" ht="12.75" hidden="false" customHeight="true" outlineLevel="0" collapsed="false">
      <c r="XET557" s="5"/>
      <c r="XEU557" s="5"/>
      <c r="XEV557" s="5"/>
      <c r="XEW557" s="5"/>
      <c r="XEX557" s="5"/>
      <c r="XEY557" s="5"/>
      <c r="XEZ557" s="5"/>
      <c r="XFA557" s="5"/>
      <c r="XFB557" s="5"/>
      <c r="XFC557" s="5"/>
      <c r="XFD557" s="5"/>
    </row>
    <row r="558" customFormat="false" ht="12.75" hidden="false" customHeight="true" outlineLevel="0" collapsed="false">
      <c r="XET558" s="5"/>
      <c r="XEU558" s="5"/>
      <c r="XEV558" s="5"/>
      <c r="XEW558" s="5"/>
      <c r="XEX558" s="5"/>
      <c r="XEY558" s="5"/>
      <c r="XEZ558" s="5"/>
      <c r="XFA558" s="5"/>
      <c r="XFB558" s="5"/>
      <c r="XFC558" s="5"/>
      <c r="XFD558" s="5"/>
    </row>
    <row r="559" customFormat="false" ht="12.75" hidden="false" customHeight="true" outlineLevel="0" collapsed="false">
      <c r="XET559" s="5"/>
      <c r="XEU559" s="5"/>
      <c r="XEV559" s="5"/>
      <c r="XEW559" s="5"/>
      <c r="XEX559" s="5"/>
      <c r="XEY559" s="5"/>
      <c r="XEZ559" s="5"/>
      <c r="XFA559" s="5"/>
      <c r="XFB559" s="5"/>
      <c r="XFC559" s="5"/>
      <c r="XFD559" s="5"/>
    </row>
    <row r="560" customFormat="false" ht="12.75" hidden="false" customHeight="true" outlineLevel="0" collapsed="false">
      <c r="XET560" s="5"/>
      <c r="XEU560" s="5"/>
      <c r="XEV560" s="5"/>
      <c r="XEW560" s="5"/>
      <c r="XEX560" s="5"/>
      <c r="XEY560" s="5"/>
      <c r="XEZ560" s="5"/>
      <c r="XFA560" s="5"/>
      <c r="XFB560" s="5"/>
      <c r="XFC560" s="5"/>
      <c r="XFD560" s="5"/>
    </row>
    <row r="561" customFormat="false" ht="12.75" hidden="false" customHeight="true" outlineLevel="0" collapsed="false">
      <c r="XET561" s="5"/>
      <c r="XEU561" s="5"/>
      <c r="XEV561" s="5"/>
      <c r="XEW561" s="5"/>
      <c r="XEX561" s="5"/>
      <c r="XEY561" s="5"/>
      <c r="XEZ561" s="5"/>
      <c r="XFA561" s="5"/>
      <c r="XFB561" s="5"/>
      <c r="XFC561" s="5"/>
      <c r="XFD561" s="5"/>
    </row>
    <row r="562" customFormat="false" ht="12.75" hidden="false" customHeight="true" outlineLevel="0" collapsed="false">
      <c r="XET562" s="5"/>
      <c r="XEU562" s="5"/>
      <c r="XEV562" s="5"/>
      <c r="XEW562" s="5"/>
      <c r="XEX562" s="5"/>
      <c r="XEY562" s="5"/>
      <c r="XEZ562" s="5"/>
      <c r="XFA562" s="5"/>
      <c r="XFB562" s="5"/>
      <c r="XFC562" s="5"/>
      <c r="XFD562" s="5"/>
    </row>
    <row r="563" customFormat="false" ht="12.75" hidden="false" customHeight="true" outlineLevel="0" collapsed="false">
      <c r="XET563" s="5"/>
      <c r="XEU563" s="5"/>
      <c r="XEV563" s="5"/>
      <c r="XEW563" s="5"/>
      <c r="XEX563" s="5"/>
      <c r="XEY563" s="5"/>
      <c r="XEZ563" s="5"/>
      <c r="XFA563" s="5"/>
      <c r="XFB563" s="5"/>
      <c r="XFC563" s="5"/>
      <c r="XFD563" s="5"/>
    </row>
    <row r="564" customFormat="false" ht="12.75" hidden="false" customHeight="true" outlineLevel="0" collapsed="false">
      <c r="XET564" s="5"/>
      <c r="XEU564" s="5"/>
      <c r="XEV564" s="5"/>
      <c r="XEW564" s="5"/>
      <c r="XEX564" s="5"/>
      <c r="XEY564" s="5"/>
      <c r="XEZ564" s="5"/>
      <c r="XFA564" s="5"/>
      <c r="XFB564" s="5"/>
      <c r="XFC564" s="5"/>
      <c r="XFD564" s="5"/>
    </row>
    <row r="565" customFormat="false" ht="12.75" hidden="false" customHeight="true" outlineLevel="0" collapsed="false">
      <c r="XET565" s="5"/>
      <c r="XEU565" s="5"/>
      <c r="XEV565" s="5"/>
      <c r="XEW565" s="5"/>
      <c r="XEX565" s="5"/>
      <c r="XEY565" s="5"/>
      <c r="XEZ565" s="5"/>
      <c r="XFA565" s="5"/>
      <c r="XFB565" s="5"/>
      <c r="XFC565" s="5"/>
      <c r="XFD565" s="5"/>
    </row>
    <row r="566" customFormat="false" ht="12.75" hidden="false" customHeight="true" outlineLevel="0" collapsed="false">
      <c r="XET566" s="5"/>
      <c r="XEU566" s="5"/>
      <c r="XEV566" s="5"/>
      <c r="XEW566" s="5"/>
      <c r="XEX566" s="5"/>
      <c r="XEY566" s="5"/>
      <c r="XEZ566" s="5"/>
      <c r="XFA566" s="5"/>
      <c r="XFB566" s="5"/>
      <c r="XFC566" s="5"/>
      <c r="XFD566" s="5"/>
    </row>
    <row r="567" customFormat="false" ht="12.75" hidden="false" customHeight="true" outlineLevel="0" collapsed="false">
      <c r="XET567" s="5"/>
      <c r="XEU567" s="5"/>
      <c r="XEV567" s="5"/>
      <c r="XEW567" s="5"/>
      <c r="XEX567" s="5"/>
      <c r="XEY567" s="5"/>
      <c r="XEZ567" s="5"/>
      <c r="XFA567" s="5"/>
      <c r="XFB567" s="5"/>
      <c r="XFC567" s="5"/>
      <c r="XFD567" s="5"/>
    </row>
    <row r="568" customFormat="false" ht="12.75" hidden="false" customHeight="true" outlineLevel="0" collapsed="false">
      <c r="XET568" s="5"/>
      <c r="XEU568" s="5"/>
      <c r="XEV568" s="5"/>
      <c r="XEW568" s="5"/>
      <c r="XEX568" s="5"/>
      <c r="XEY568" s="5"/>
      <c r="XEZ568" s="5"/>
      <c r="XFA568" s="5"/>
      <c r="XFB568" s="5"/>
      <c r="XFC568" s="5"/>
      <c r="XFD568" s="5"/>
    </row>
    <row r="569" customFormat="false" ht="12.75" hidden="false" customHeight="true" outlineLevel="0" collapsed="false">
      <c r="XET569" s="5"/>
      <c r="XEU569" s="5"/>
      <c r="XEV569" s="5"/>
      <c r="XEW569" s="5"/>
      <c r="XEX569" s="5"/>
      <c r="XEY569" s="5"/>
      <c r="XEZ569" s="5"/>
      <c r="XFA569" s="5"/>
      <c r="XFB569" s="5"/>
      <c r="XFC569" s="5"/>
      <c r="XFD569" s="5"/>
    </row>
    <row r="570" customFormat="false" ht="12.75" hidden="false" customHeight="true" outlineLevel="0" collapsed="false">
      <c r="XET570" s="5"/>
      <c r="XEU570" s="5"/>
      <c r="XEV570" s="5"/>
      <c r="XEW570" s="5"/>
      <c r="XEX570" s="5"/>
      <c r="XEY570" s="5"/>
      <c r="XEZ570" s="5"/>
      <c r="XFA570" s="5"/>
      <c r="XFB570" s="5"/>
      <c r="XFC570" s="5"/>
      <c r="XFD570" s="5"/>
    </row>
    <row r="571" customFormat="false" ht="12.75" hidden="false" customHeight="true" outlineLevel="0" collapsed="false">
      <c r="XET571" s="5"/>
      <c r="XEU571" s="5"/>
      <c r="XEV571" s="5"/>
      <c r="XEW571" s="5"/>
      <c r="XEX571" s="5"/>
      <c r="XEY571" s="5"/>
      <c r="XEZ571" s="5"/>
      <c r="XFA571" s="5"/>
      <c r="XFB571" s="5"/>
      <c r="XFC571" s="5"/>
      <c r="XFD571" s="5"/>
    </row>
    <row r="572" customFormat="false" ht="12.75" hidden="false" customHeight="true" outlineLevel="0" collapsed="false">
      <c r="XET572" s="5"/>
      <c r="XEU572" s="5"/>
      <c r="XEV572" s="5"/>
      <c r="XEW572" s="5"/>
      <c r="XEX572" s="5"/>
      <c r="XEY572" s="5"/>
      <c r="XEZ572" s="5"/>
      <c r="XFA572" s="5"/>
      <c r="XFB572" s="5"/>
      <c r="XFC572" s="5"/>
      <c r="XFD572" s="5"/>
    </row>
    <row r="573" customFormat="false" ht="12.75" hidden="false" customHeight="true" outlineLevel="0" collapsed="false">
      <c r="XET573" s="5"/>
      <c r="XEU573" s="5"/>
      <c r="XEV573" s="5"/>
      <c r="XEW573" s="5"/>
      <c r="XEX573" s="5"/>
      <c r="XEY573" s="5"/>
      <c r="XEZ573" s="5"/>
      <c r="XFA573" s="5"/>
      <c r="XFB573" s="5"/>
      <c r="XFC573" s="5"/>
      <c r="XFD573" s="5"/>
    </row>
    <row r="574" customFormat="false" ht="12.75" hidden="false" customHeight="true" outlineLevel="0" collapsed="false">
      <c r="XET574" s="5"/>
      <c r="XEU574" s="5"/>
      <c r="XEV574" s="5"/>
      <c r="XEW574" s="5"/>
      <c r="XEX574" s="5"/>
      <c r="XEY574" s="5"/>
      <c r="XEZ574" s="5"/>
      <c r="XFA574" s="5"/>
      <c r="XFB574" s="5"/>
      <c r="XFC574" s="5"/>
      <c r="XFD574" s="5"/>
    </row>
    <row r="575" customFormat="false" ht="12.75" hidden="false" customHeight="true" outlineLevel="0" collapsed="false">
      <c r="XET575" s="5"/>
      <c r="XEU575" s="5"/>
      <c r="XEV575" s="5"/>
      <c r="XEW575" s="5"/>
      <c r="XEX575" s="5"/>
      <c r="XEY575" s="5"/>
      <c r="XEZ575" s="5"/>
      <c r="XFA575" s="5"/>
      <c r="XFB575" s="5"/>
      <c r="XFC575" s="5"/>
      <c r="XFD575" s="5"/>
    </row>
    <row r="576" customFormat="false" ht="12.75" hidden="false" customHeight="true" outlineLevel="0" collapsed="false">
      <c r="XET576" s="5"/>
      <c r="XEU576" s="5"/>
      <c r="XEV576" s="5"/>
      <c r="XEW576" s="5"/>
      <c r="XEX576" s="5"/>
      <c r="XEY576" s="5"/>
      <c r="XEZ576" s="5"/>
      <c r="XFA576" s="5"/>
      <c r="XFB576" s="5"/>
      <c r="XFC576" s="5"/>
      <c r="XFD576" s="5"/>
    </row>
    <row r="577" customFormat="false" ht="12.75" hidden="false" customHeight="true" outlineLevel="0" collapsed="false">
      <c r="XET577" s="5"/>
      <c r="XEU577" s="5"/>
      <c r="XEV577" s="5"/>
      <c r="XEW577" s="5"/>
      <c r="XEX577" s="5"/>
      <c r="XEY577" s="5"/>
      <c r="XEZ577" s="5"/>
      <c r="XFA577" s="5"/>
      <c r="XFB577" s="5"/>
      <c r="XFC577" s="5"/>
      <c r="XFD577" s="5"/>
    </row>
    <row r="578" customFormat="false" ht="12.75" hidden="false" customHeight="true" outlineLevel="0" collapsed="false">
      <c r="XET578" s="5"/>
      <c r="XEU578" s="5"/>
      <c r="XEV578" s="5"/>
      <c r="XEW578" s="5"/>
      <c r="XEX578" s="5"/>
      <c r="XEY578" s="5"/>
      <c r="XEZ578" s="5"/>
      <c r="XFA578" s="5"/>
      <c r="XFB578" s="5"/>
      <c r="XFC578" s="5"/>
      <c r="XFD578" s="5"/>
    </row>
    <row r="579" customFormat="false" ht="12.75" hidden="false" customHeight="true" outlineLevel="0" collapsed="false">
      <c r="XET579" s="5"/>
      <c r="XEU579" s="5"/>
      <c r="XEV579" s="5"/>
      <c r="XEW579" s="5"/>
      <c r="XEX579" s="5"/>
      <c r="XEY579" s="5"/>
      <c r="XEZ579" s="5"/>
      <c r="XFA579" s="5"/>
      <c r="XFB579" s="5"/>
      <c r="XFC579" s="5"/>
      <c r="XFD579" s="5"/>
    </row>
    <row r="580" customFormat="false" ht="12.75" hidden="false" customHeight="true" outlineLevel="0" collapsed="false">
      <c r="XET580" s="5"/>
      <c r="XEU580" s="5"/>
      <c r="XEV580" s="5"/>
      <c r="XEW580" s="5"/>
      <c r="XEX580" s="5"/>
      <c r="XEY580" s="5"/>
      <c r="XEZ580" s="5"/>
      <c r="XFA580" s="5"/>
      <c r="XFB580" s="5"/>
      <c r="XFC580" s="5"/>
      <c r="XFD580" s="5"/>
    </row>
    <row r="581" customFormat="false" ht="12.75" hidden="false" customHeight="true" outlineLevel="0" collapsed="false">
      <c r="XET581" s="5"/>
      <c r="XEU581" s="5"/>
      <c r="XEV581" s="5"/>
      <c r="XEW581" s="5"/>
      <c r="XEX581" s="5"/>
      <c r="XEY581" s="5"/>
      <c r="XEZ581" s="5"/>
      <c r="XFA581" s="5"/>
      <c r="XFB581" s="5"/>
      <c r="XFC581" s="5"/>
      <c r="XFD581" s="5"/>
    </row>
    <row r="582" customFormat="false" ht="12.75" hidden="false" customHeight="true" outlineLevel="0" collapsed="false">
      <c r="XET582" s="5"/>
      <c r="XEU582" s="5"/>
      <c r="XEV582" s="5"/>
      <c r="XEW582" s="5"/>
      <c r="XEX582" s="5"/>
      <c r="XEY582" s="5"/>
      <c r="XEZ582" s="5"/>
      <c r="XFA582" s="5"/>
      <c r="XFB582" s="5"/>
      <c r="XFC582" s="5"/>
      <c r="XFD582" s="5"/>
    </row>
    <row r="583" customFormat="false" ht="12.75" hidden="false" customHeight="true" outlineLevel="0" collapsed="false">
      <c r="XET583" s="5"/>
      <c r="XEU583" s="5"/>
      <c r="XEV583" s="5"/>
      <c r="XEW583" s="5"/>
      <c r="XEX583" s="5"/>
      <c r="XEY583" s="5"/>
      <c r="XEZ583" s="5"/>
      <c r="XFA583" s="5"/>
      <c r="XFB583" s="5"/>
      <c r="XFC583" s="5"/>
      <c r="XFD583" s="5"/>
    </row>
    <row r="584" customFormat="false" ht="12.75" hidden="false" customHeight="true" outlineLevel="0" collapsed="false">
      <c r="XET584" s="5"/>
      <c r="XEU584" s="5"/>
      <c r="XEV584" s="5"/>
      <c r="XEW584" s="5"/>
      <c r="XEX584" s="5"/>
      <c r="XEY584" s="5"/>
      <c r="XEZ584" s="5"/>
      <c r="XFA584" s="5"/>
      <c r="XFB584" s="5"/>
      <c r="XFC584" s="5"/>
      <c r="XFD584" s="5"/>
    </row>
    <row r="585" customFormat="false" ht="12.75" hidden="false" customHeight="true" outlineLevel="0" collapsed="false">
      <c r="XET585" s="5"/>
      <c r="XEU585" s="5"/>
      <c r="XEV585" s="5"/>
      <c r="XEW585" s="5"/>
      <c r="XEX585" s="5"/>
      <c r="XEY585" s="5"/>
      <c r="XEZ585" s="5"/>
      <c r="XFA585" s="5"/>
      <c r="XFB585" s="5"/>
      <c r="XFC585" s="5"/>
      <c r="XFD585" s="5"/>
    </row>
    <row r="586" customFormat="false" ht="12.75" hidden="false" customHeight="true" outlineLevel="0" collapsed="false">
      <c r="XET586" s="5"/>
      <c r="XEU586" s="5"/>
      <c r="XEV586" s="5"/>
      <c r="XEW586" s="5"/>
      <c r="XEX586" s="5"/>
      <c r="XEY586" s="5"/>
      <c r="XEZ586" s="5"/>
      <c r="XFA586" s="5"/>
      <c r="XFB586" s="5"/>
      <c r="XFC586" s="5"/>
      <c r="XFD586" s="5"/>
    </row>
    <row r="587" customFormat="false" ht="12.75" hidden="false" customHeight="true" outlineLevel="0" collapsed="false">
      <c r="XET587" s="5"/>
      <c r="XEU587" s="5"/>
      <c r="XEV587" s="5"/>
      <c r="XEW587" s="5"/>
      <c r="XEX587" s="5"/>
      <c r="XEY587" s="5"/>
      <c r="XEZ587" s="5"/>
      <c r="XFA587" s="5"/>
      <c r="XFB587" s="5"/>
      <c r="XFC587" s="5"/>
      <c r="XFD587" s="5"/>
    </row>
    <row r="588" customFormat="false" ht="12.75" hidden="false" customHeight="true" outlineLevel="0" collapsed="false">
      <c r="XET588" s="5"/>
      <c r="XEU588" s="5"/>
      <c r="XEV588" s="5"/>
      <c r="XEW588" s="5"/>
      <c r="XEX588" s="5"/>
      <c r="XEY588" s="5"/>
      <c r="XEZ588" s="5"/>
      <c r="XFA588" s="5"/>
      <c r="XFB588" s="5"/>
      <c r="XFC588" s="5"/>
      <c r="XFD588" s="5"/>
    </row>
    <row r="589" customFormat="false" ht="12.75" hidden="false" customHeight="true" outlineLevel="0" collapsed="false">
      <c r="XET589" s="5"/>
      <c r="XEU589" s="5"/>
      <c r="XEV589" s="5"/>
      <c r="XEW589" s="5"/>
      <c r="XEX589" s="5"/>
      <c r="XEY589" s="5"/>
      <c r="XEZ589" s="5"/>
      <c r="XFA589" s="5"/>
      <c r="XFB589" s="5"/>
      <c r="XFC589" s="5"/>
      <c r="XFD589" s="5"/>
    </row>
    <row r="590" customFormat="false" ht="12.75" hidden="false" customHeight="true" outlineLevel="0" collapsed="false">
      <c r="XET590" s="5"/>
      <c r="XEU590" s="5"/>
      <c r="XEV590" s="5"/>
      <c r="XEW590" s="5"/>
      <c r="XEX590" s="5"/>
      <c r="XEY590" s="5"/>
      <c r="XEZ590" s="5"/>
      <c r="XFA590" s="5"/>
      <c r="XFB590" s="5"/>
      <c r="XFC590" s="5"/>
      <c r="XFD590" s="5"/>
    </row>
    <row r="591" customFormat="false" ht="12.75" hidden="false" customHeight="true" outlineLevel="0" collapsed="false">
      <c r="XET591" s="5"/>
      <c r="XEU591" s="5"/>
      <c r="XEV591" s="5"/>
      <c r="XEW591" s="5"/>
      <c r="XEX591" s="5"/>
      <c r="XEY591" s="5"/>
      <c r="XEZ591" s="5"/>
      <c r="XFA591" s="5"/>
      <c r="XFB591" s="5"/>
      <c r="XFC591" s="5"/>
      <c r="XFD591" s="5"/>
    </row>
    <row r="592" customFormat="false" ht="12.75" hidden="false" customHeight="true" outlineLevel="0" collapsed="false">
      <c r="XET592" s="5"/>
      <c r="XEU592" s="5"/>
      <c r="XEV592" s="5"/>
      <c r="XEW592" s="5"/>
      <c r="XEX592" s="5"/>
      <c r="XEY592" s="5"/>
      <c r="XEZ592" s="5"/>
      <c r="XFA592" s="5"/>
      <c r="XFB592" s="5"/>
      <c r="XFC592" s="5"/>
      <c r="XFD592" s="5"/>
    </row>
    <row r="593" customFormat="false" ht="12.75" hidden="false" customHeight="true" outlineLevel="0" collapsed="false">
      <c r="XET593" s="5"/>
      <c r="XEU593" s="5"/>
      <c r="XEV593" s="5"/>
      <c r="XEW593" s="5"/>
      <c r="XEX593" s="5"/>
      <c r="XEY593" s="5"/>
      <c r="XEZ593" s="5"/>
      <c r="XFA593" s="5"/>
      <c r="XFB593" s="5"/>
      <c r="XFC593" s="5"/>
      <c r="XFD593" s="5"/>
    </row>
    <row r="594" customFormat="false" ht="12.75" hidden="false" customHeight="true" outlineLevel="0" collapsed="false">
      <c r="XET594" s="5"/>
      <c r="XEU594" s="5"/>
      <c r="XEV594" s="5"/>
      <c r="XEW594" s="5"/>
      <c r="XEX594" s="5"/>
      <c r="XEY594" s="5"/>
      <c r="XEZ594" s="5"/>
      <c r="XFA594" s="5"/>
      <c r="XFB594" s="5"/>
      <c r="XFC594" s="5"/>
      <c r="XFD594" s="5"/>
    </row>
    <row r="595" customFormat="false" ht="12.75" hidden="false" customHeight="true" outlineLevel="0" collapsed="false">
      <c r="XET595" s="5"/>
      <c r="XEU595" s="5"/>
      <c r="XEV595" s="5"/>
      <c r="XEW595" s="5"/>
      <c r="XEX595" s="5"/>
      <c r="XEY595" s="5"/>
      <c r="XEZ595" s="5"/>
      <c r="XFA595" s="5"/>
      <c r="XFB595" s="5"/>
      <c r="XFC595" s="5"/>
      <c r="XFD595" s="5"/>
    </row>
    <row r="596" customFormat="false" ht="12.75" hidden="false" customHeight="true" outlineLevel="0" collapsed="false">
      <c r="XET596" s="5"/>
      <c r="XEU596" s="5"/>
      <c r="XEV596" s="5"/>
      <c r="XEW596" s="5"/>
      <c r="XEX596" s="5"/>
      <c r="XEY596" s="5"/>
      <c r="XEZ596" s="5"/>
      <c r="XFA596" s="5"/>
      <c r="XFB596" s="5"/>
      <c r="XFC596" s="5"/>
      <c r="XFD596" s="5"/>
    </row>
    <row r="597" customFormat="false" ht="12.75" hidden="false" customHeight="true" outlineLevel="0" collapsed="false">
      <c r="XET597" s="5"/>
      <c r="XEU597" s="5"/>
      <c r="XEV597" s="5"/>
      <c r="XEW597" s="5"/>
      <c r="XEX597" s="5"/>
      <c r="XEY597" s="5"/>
      <c r="XEZ597" s="5"/>
      <c r="XFA597" s="5"/>
      <c r="XFB597" s="5"/>
      <c r="XFC597" s="5"/>
      <c r="XFD597" s="5"/>
    </row>
    <row r="598" customFormat="false" ht="12.75" hidden="false" customHeight="true" outlineLevel="0" collapsed="false">
      <c r="XET598" s="5"/>
      <c r="XEU598" s="5"/>
      <c r="XEV598" s="5"/>
      <c r="XEW598" s="5"/>
      <c r="XEX598" s="5"/>
      <c r="XEY598" s="5"/>
      <c r="XEZ598" s="5"/>
      <c r="XFA598" s="5"/>
      <c r="XFB598" s="5"/>
      <c r="XFC598" s="5"/>
      <c r="XFD598" s="5"/>
    </row>
    <row r="599" customFormat="false" ht="12.75" hidden="false" customHeight="true" outlineLevel="0" collapsed="false">
      <c r="XET599" s="5"/>
      <c r="XEU599" s="5"/>
      <c r="XEV599" s="5"/>
      <c r="XEW599" s="5"/>
      <c r="XEX599" s="5"/>
      <c r="XEY599" s="5"/>
      <c r="XEZ599" s="5"/>
      <c r="XFA599" s="5"/>
      <c r="XFB599" s="5"/>
      <c r="XFC599" s="5"/>
      <c r="XFD599" s="5"/>
    </row>
    <row r="600" customFormat="false" ht="12.75" hidden="false" customHeight="true" outlineLevel="0" collapsed="false">
      <c r="XET600" s="5"/>
      <c r="XEU600" s="5"/>
      <c r="XEV600" s="5"/>
      <c r="XEW600" s="5"/>
      <c r="XEX600" s="5"/>
      <c r="XEY600" s="5"/>
      <c r="XEZ600" s="5"/>
      <c r="XFA600" s="5"/>
      <c r="XFB600" s="5"/>
      <c r="XFC600" s="5"/>
      <c r="XFD600" s="5"/>
    </row>
    <row r="601" customFormat="false" ht="12.75" hidden="false" customHeight="true" outlineLevel="0" collapsed="false">
      <c r="XET601" s="5"/>
      <c r="XEU601" s="5"/>
      <c r="XEV601" s="5"/>
      <c r="XEW601" s="5"/>
      <c r="XEX601" s="5"/>
      <c r="XEY601" s="5"/>
      <c r="XEZ601" s="5"/>
      <c r="XFA601" s="5"/>
      <c r="XFB601" s="5"/>
      <c r="XFC601" s="5"/>
      <c r="XFD601" s="5"/>
    </row>
    <row r="602" customFormat="false" ht="12.75" hidden="false" customHeight="true" outlineLevel="0" collapsed="false">
      <c r="XET602" s="5"/>
      <c r="XEU602" s="5"/>
      <c r="XEV602" s="5"/>
      <c r="XEW602" s="5"/>
      <c r="XEX602" s="5"/>
      <c r="XEY602" s="5"/>
      <c r="XEZ602" s="5"/>
      <c r="XFA602" s="5"/>
      <c r="XFB602" s="5"/>
      <c r="XFC602" s="5"/>
      <c r="XFD602" s="5"/>
    </row>
    <row r="603" customFormat="false" ht="12.75" hidden="false" customHeight="true" outlineLevel="0" collapsed="false">
      <c r="XET603" s="5"/>
      <c r="XEU603" s="5"/>
      <c r="XEV603" s="5"/>
      <c r="XEW603" s="5"/>
      <c r="XEX603" s="5"/>
      <c r="XEY603" s="5"/>
      <c r="XEZ603" s="5"/>
      <c r="XFA603" s="5"/>
      <c r="XFB603" s="5"/>
      <c r="XFC603" s="5"/>
      <c r="XFD603" s="5"/>
    </row>
    <row r="604" customFormat="false" ht="12.75" hidden="false" customHeight="true" outlineLevel="0" collapsed="false">
      <c r="XET604" s="5"/>
      <c r="XEU604" s="5"/>
      <c r="XEV604" s="5"/>
      <c r="XEW604" s="5"/>
      <c r="XEX604" s="5"/>
      <c r="XEY604" s="5"/>
      <c r="XEZ604" s="5"/>
      <c r="XFA604" s="5"/>
      <c r="XFB604" s="5"/>
      <c r="XFC604" s="5"/>
      <c r="XFD604" s="5"/>
    </row>
    <row r="605" customFormat="false" ht="12.75" hidden="false" customHeight="true" outlineLevel="0" collapsed="false">
      <c r="XET605" s="5"/>
      <c r="XEU605" s="5"/>
      <c r="XEV605" s="5"/>
      <c r="XEW605" s="5"/>
      <c r="XEX605" s="5"/>
      <c r="XEY605" s="5"/>
      <c r="XEZ605" s="5"/>
      <c r="XFA605" s="5"/>
      <c r="XFB605" s="5"/>
      <c r="XFC605" s="5"/>
      <c r="XFD605" s="5"/>
    </row>
    <row r="606" customFormat="false" ht="12.75" hidden="false" customHeight="true" outlineLevel="0" collapsed="false">
      <c r="XET606" s="5"/>
      <c r="XEU606" s="5"/>
      <c r="XEV606" s="5"/>
      <c r="XEW606" s="5"/>
      <c r="XEX606" s="5"/>
      <c r="XEY606" s="5"/>
      <c r="XEZ606" s="5"/>
      <c r="XFA606" s="5"/>
      <c r="XFB606" s="5"/>
      <c r="XFC606" s="5"/>
      <c r="XFD606" s="5"/>
    </row>
    <row r="607" customFormat="false" ht="12.75" hidden="false" customHeight="true" outlineLevel="0" collapsed="false">
      <c r="XET607" s="5"/>
      <c r="XEU607" s="5"/>
      <c r="XEV607" s="5"/>
      <c r="XEW607" s="5"/>
      <c r="XEX607" s="5"/>
      <c r="XEY607" s="5"/>
      <c r="XEZ607" s="5"/>
      <c r="XFA607" s="5"/>
      <c r="XFB607" s="5"/>
      <c r="XFC607" s="5"/>
      <c r="XFD607" s="5"/>
    </row>
    <row r="608" customFormat="false" ht="12.75" hidden="false" customHeight="true" outlineLevel="0" collapsed="false">
      <c r="XET608" s="5"/>
      <c r="XEU608" s="5"/>
      <c r="XEV608" s="5"/>
      <c r="XEW608" s="5"/>
      <c r="XEX608" s="5"/>
      <c r="XEY608" s="5"/>
      <c r="XEZ608" s="5"/>
      <c r="XFA608" s="5"/>
      <c r="XFB608" s="5"/>
      <c r="XFC608" s="5"/>
      <c r="XFD608" s="5"/>
    </row>
    <row r="609" customFormat="false" ht="12.75" hidden="false" customHeight="true" outlineLevel="0" collapsed="false">
      <c r="XET609" s="5"/>
      <c r="XEU609" s="5"/>
      <c r="XEV609" s="5"/>
      <c r="XEW609" s="5"/>
      <c r="XEX609" s="5"/>
      <c r="XEY609" s="5"/>
      <c r="XEZ609" s="5"/>
      <c r="XFA609" s="5"/>
      <c r="XFB609" s="5"/>
      <c r="XFC609" s="5"/>
      <c r="XFD609" s="5"/>
    </row>
    <row r="610" customFormat="false" ht="12.75" hidden="false" customHeight="true" outlineLevel="0" collapsed="false">
      <c r="XET610" s="5"/>
      <c r="XEU610" s="5"/>
      <c r="XEV610" s="5"/>
      <c r="XEW610" s="5"/>
      <c r="XEX610" s="5"/>
      <c r="XEY610" s="5"/>
      <c r="XEZ610" s="5"/>
      <c r="XFA610" s="5"/>
      <c r="XFB610" s="5"/>
      <c r="XFC610" s="5"/>
      <c r="XFD610" s="5"/>
    </row>
    <row r="611" customFormat="false" ht="12.75" hidden="false" customHeight="true" outlineLevel="0" collapsed="false">
      <c r="XET611" s="5"/>
      <c r="XEU611" s="5"/>
      <c r="XEV611" s="5"/>
      <c r="XEW611" s="5"/>
      <c r="XEX611" s="5"/>
      <c r="XEY611" s="5"/>
      <c r="XEZ611" s="5"/>
      <c r="XFA611" s="5"/>
      <c r="XFB611" s="5"/>
      <c r="XFC611" s="5"/>
      <c r="XFD611" s="5"/>
    </row>
    <row r="612" customFormat="false" ht="12.75" hidden="false" customHeight="true" outlineLevel="0" collapsed="false">
      <c r="XET612" s="5"/>
      <c r="XEU612" s="5"/>
      <c r="XEV612" s="5"/>
      <c r="XEW612" s="5"/>
      <c r="XEX612" s="5"/>
      <c r="XEY612" s="5"/>
      <c r="XEZ612" s="5"/>
      <c r="XFA612" s="5"/>
      <c r="XFB612" s="5"/>
      <c r="XFC612" s="5"/>
      <c r="XFD612" s="5"/>
    </row>
    <row r="613" customFormat="false" ht="12.75" hidden="false" customHeight="true" outlineLevel="0" collapsed="false">
      <c r="XET613" s="5"/>
      <c r="XEU613" s="5"/>
      <c r="XEV613" s="5"/>
      <c r="XEW613" s="5"/>
      <c r="XEX613" s="5"/>
      <c r="XEY613" s="5"/>
      <c r="XEZ613" s="5"/>
      <c r="XFA613" s="5"/>
      <c r="XFB613" s="5"/>
      <c r="XFC613" s="5"/>
      <c r="XFD613" s="5"/>
    </row>
    <row r="614" customFormat="false" ht="12.75" hidden="false" customHeight="true" outlineLevel="0" collapsed="false">
      <c r="XET614" s="5"/>
      <c r="XEU614" s="5"/>
      <c r="XEV614" s="5"/>
      <c r="XEW614" s="5"/>
      <c r="XEX614" s="5"/>
      <c r="XEY614" s="5"/>
      <c r="XEZ614" s="5"/>
      <c r="XFA614" s="5"/>
      <c r="XFB614" s="5"/>
      <c r="XFC614" s="5"/>
      <c r="XFD614" s="5"/>
    </row>
    <row r="615" customFormat="false" ht="12.75" hidden="false" customHeight="true" outlineLevel="0" collapsed="false">
      <c r="XET615" s="5"/>
      <c r="XEU615" s="5"/>
      <c r="XEV615" s="5"/>
      <c r="XEW615" s="5"/>
      <c r="XEX615" s="5"/>
      <c r="XEY615" s="5"/>
      <c r="XEZ615" s="5"/>
      <c r="XFA615" s="5"/>
      <c r="XFB615" s="5"/>
      <c r="XFC615" s="5"/>
      <c r="XFD615" s="5"/>
    </row>
    <row r="616" customFormat="false" ht="12.75" hidden="false" customHeight="true" outlineLevel="0" collapsed="false">
      <c r="XET616" s="5"/>
      <c r="XEU616" s="5"/>
      <c r="XEV616" s="5"/>
      <c r="XEW616" s="5"/>
      <c r="XEX616" s="5"/>
      <c r="XEY616" s="5"/>
      <c r="XEZ616" s="5"/>
      <c r="XFA616" s="5"/>
      <c r="XFB616" s="5"/>
      <c r="XFC616" s="5"/>
      <c r="XFD616" s="5"/>
    </row>
    <row r="617" customFormat="false" ht="12.75" hidden="false" customHeight="true" outlineLevel="0" collapsed="false">
      <c r="XET617" s="5"/>
      <c r="XEU617" s="5"/>
      <c r="XEV617" s="5"/>
      <c r="XEW617" s="5"/>
      <c r="XEX617" s="5"/>
      <c r="XEY617" s="5"/>
      <c r="XEZ617" s="5"/>
      <c r="XFA617" s="5"/>
      <c r="XFB617" s="5"/>
      <c r="XFC617" s="5"/>
      <c r="XFD617" s="5"/>
    </row>
    <row r="618" customFormat="false" ht="12.75" hidden="false" customHeight="true" outlineLevel="0" collapsed="false">
      <c r="XET618" s="5"/>
      <c r="XEU618" s="5"/>
      <c r="XEV618" s="5"/>
      <c r="XEW618" s="5"/>
      <c r="XEX618" s="5"/>
      <c r="XEY618" s="5"/>
      <c r="XEZ618" s="5"/>
      <c r="XFA618" s="5"/>
      <c r="XFB618" s="5"/>
      <c r="XFC618" s="5"/>
      <c r="XFD618" s="5"/>
    </row>
    <row r="619" customFormat="false" ht="12.75" hidden="false" customHeight="true" outlineLevel="0" collapsed="false">
      <c r="XET619" s="5"/>
      <c r="XEU619" s="5"/>
      <c r="XEV619" s="5"/>
      <c r="XEW619" s="5"/>
      <c r="XEX619" s="5"/>
      <c r="XEY619" s="5"/>
      <c r="XEZ619" s="5"/>
      <c r="XFA619" s="5"/>
      <c r="XFB619" s="5"/>
      <c r="XFC619" s="5"/>
      <c r="XFD619" s="5"/>
    </row>
    <row r="620" customFormat="false" ht="12.75" hidden="false" customHeight="true" outlineLevel="0" collapsed="false">
      <c r="XET620" s="5"/>
      <c r="XEU620" s="5"/>
      <c r="XEV620" s="5"/>
      <c r="XEW620" s="5"/>
      <c r="XEX620" s="5"/>
      <c r="XEY620" s="5"/>
      <c r="XEZ620" s="5"/>
      <c r="XFA620" s="5"/>
      <c r="XFB620" s="5"/>
      <c r="XFC620" s="5"/>
      <c r="XFD620" s="5"/>
    </row>
    <row r="621" customFormat="false" ht="12.75" hidden="false" customHeight="true" outlineLevel="0" collapsed="false">
      <c r="XET621" s="5"/>
      <c r="XEU621" s="5"/>
      <c r="XEV621" s="5"/>
      <c r="XEW621" s="5"/>
      <c r="XEX621" s="5"/>
      <c r="XEY621" s="5"/>
      <c r="XEZ621" s="5"/>
      <c r="XFA621" s="5"/>
      <c r="XFB621" s="5"/>
      <c r="XFC621" s="5"/>
      <c r="XFD621" s="5"/>
    </row>
    <row r="622" customFormat="false" ht="12.75" hidden="false" customHeight="true" outlineLevel="0" collapsed="false">
      <c r="XET622" s="5"/>
      <c r="XEU622" s="5"/>
      <c r="XEV622" s="5"/>
      <c r="XEW622" s="5"/>
      <c r="XEX622" s="5"/>
      <c r="XEY622" s="5"/>
      <c r="XEZ622" s="5"/>
      <c r="XFA622" s="5"/>
      <c r="XFB622" s="5"/>
      <c r="XFC622" s="5"/>
      <c r="XFD622" s="5"/>
    </row>
    <row r="623" customFormat="false" ht="12.75" hidden="false" customHeight="true" outlineLevel="0" collapsed="false">
      <c r="XET623" s="5"/>
      <c r="XEU623" s="5"/>
      <c r="XEV623" s="5"/>
      <c r="XEW623" s="5"/>
      <c r="XEX623" s="5"/>
      <c r="XEY623" s="5"/>
      <c r="XEZ623" s="5"/>
      <c r="XFA623" s="5"/>
      <c r="XFB623" s="5"/>
      <c r="XFC623" s="5"/>
      <c r="XFD623" s="5"/>
    </row>
    <row r="624" customFormat="false" ht="12.75" hidden="false" customHeight="true" outlineLevel="0" collapsed="false">
      <c r="XET624" s="5"/>
      <c r="XEU624" s="5"/>
      <c r="XEV624" s="5"/>
      <c r="XEW624" s="5"/>
      <c r="XEX624" s="5"/>
      <c r="XEY624" s="5"/>
      <c r="XEZ624" s="5"/>
      <c r="XFA624" s="5"/>
      <c r="XFB624" s="5"/>
      <c r="XFC624" s="5"/>
      <c r="XFD624" s="5"/>
    </row>
    <row r="625" customFormat="false" ht="12.75" hidden="false" customHeight="true" outlineLevel="0" collapsed="false">
      <c r="XET625" s="5"/>
      <c r="XEU625" s="5"/>
      <c r="XEV625" s="5"/>
      <c r="XEW625" s="5"/>
      <c r="XEX625" s="5"/>
      <c r="XEY625" s="5"/>
      <c r="XEZ625" s="5"/>
      <c r="XFA625" s="5"/>
      <c r="XFB625" s="5"/>
      <c r="XFC625" s="5"/>
      <c r="XFD625" s="5"/>
    </row>
    <row r="626" customFormat="false" ht="12.75" hidden="false" customHeight="true" outlineLevel="0" collapsed="false">
      <c r="XET626" s="5"/>
      <c r="XEU626" s="5"/>
      <c r="XEV626" s="5"/>
      <c r="XEW626" s="5"/>
      <c r="XEX626" s="5"/>
      <c r="XEY626" s="5"/>
      <c r="XEZ626" s="5"/>
      <c r="XFA626" s="5"/>
      <c r="XFB626" s="5"/>
      <c r="XFC626" s="5"/>
      <c r="XFD626" s="5"/>
    </row>
    <row r="627" customFormat="false" ht="12.75" hidden="false" customHeight="true" outlineLevel="0" collapsed="false">
      <c r="XET627" s="5"/>
      <c r="XEU627" s="5"/>
      <c r="XEV627" s="5"/>
      <c r="XEW627" s="5"/>
      <c r="XEX627" s="5"/>
      <c r="XEY627" s="5"/>
      <c r="XEZ627" s="5"/>
      <c r="XFA627" s="5"/>
      <c r="XFB627" s="5"/>
      <c r="XFC627" s="5"/>
      <c r="XFD627" s="5"/>
    </row>
    <row r="628" customFormat="false" ht="12.75" hidden="false" customHeight="true" outlineLevel="0" collapsed="false">
      <c r="XET628" s="5"/>
      <c r="XEU628" s="5"/>
      <c r="XEV628" s="5"/>
      <c r="XEW628" s="5"/>
      <c r="XEX628" s="5"/>
      <c r="XEY628" s="5"/>
      <c r="XEZ628" s="5"/>
      <c r="XFA628" s="5"/>
      <c r="XFB628" s="5"/>
      <c r="XFC628" s="5"/>
      <c r="XFD628" s="5"/>
    </row>
    <row r="629" customFormat="false" ht="12.75" hidden="false" customHeight="true" outlineLevel="0" collapsed="false">
      <c r="XET629" s="5"/>
      <c r="XEU629" s="5"/>
      <c r="XEV629" s="5"/>
      <c r="XEW629" s="5"/>
      <c r="XEX629" s="5"/>
      <c r="XEY629" s="5"/>
      <c r="XEZ629" s="5"/>
      <c r="XFA629" s="5"/>
      <c r="XFB629" s="5"/>
      <c r="XFC629" s="5"/>
      <c r="XFD629" s="5"/>
    </row>
    <row r="630" customFormat="false" ht="12.75" hidden="false" customHeight="true" outlineLevel="0" collapsed="false">
      <c r="XET630" s="5"/>
      <c r="XEU630" s="5"/>
      <c r="XEV630" s="5"/>
      <c r="XEW630" s="5"/>
      <c r="XEX630" s="5"/>
      <c r="XEY630" s="5"/>
      <c r="XEZ630" s="5"/>
      <c r="XFA630" s="5"/>
      <c r="XFB630" s="5"/>
      <c r="XFC630" s="5"/>
      <c r="XFD630" s="5"/>
    </row>
    <row r="631" customFormat="false" ht="12.75" hidden="false" customHeight="true" outlineLevel="0" collapsed="false">
      <c r="XET631" s="5"/>
      <c r="XEU631" s="5"/>
      <c r="XEV631" s="5"/>
      <c r="XEW631" s="5"/>
      <c r="XEX631" s="5"/>
      <c r="XEY631" s="5"/>
      <c r="XEZ631" s="5"/>
      <c r="XFA631" s="5"/>
      <c r="XFB631" s="5"/>
      <c r="XFC631" s="5"/>
      <c r="XFD631" s="5"/>
    </row>
  </sheetData>
  <mergeCells count="3">
    <mergeCell ref="A8:F8"/>
    <mergeCell ref="D10:F10"/>
    <mergeCell ref="B16:B1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normal" topLeftCell="A1" colorId="64" zoomScale="142" zoomScaleNormal="142" zoomScalePageLayoutView="100" workbookViewId="0">
      <selection pane="topLeft" activeCell="B12" activeCellId="0" sqref="B12"/>
    </sheetView>
  </sheetViews>
  <sheetFormatPr defaultColWidth="9.1484375" defaultRowHeight="19.5" customHeight="true" zeroHeight="false" outlineLevelRow="0" outlineLevelCol="0"/>
  <cols>
    <col collapsed="false" customWidth="true" hidden="false" outlineLevel="0" max="1" min="1" style="267" width="24.57"/>
    <col collapsed="false" customWidth="true" hidden="false" outlineLevel="0" max="2" min="2" style="267" width="20.85"/>
    <col collapsed="false" customWidth="false" hidden="false" outlineLevel="0" max="16384" min="3" style="267" width="9.14"/>
  </cols>
  <sheetData>
    <row r="1" customFormat="false" ht="19.5" hidden="false" customHeight="true" outlineLevel="0" collapsed="false">
      <c r="A1" s="376" t="s">
        <v>413</v>
      </c>
      <c r="B1" s="376"/>
    </row>
    <row r="2" customFormat="false" ht="19.5" hidden="false" customHeight="true" outlineLevel="0" collapsed="false">
      <c r="A2" s="377" t="s">
        <v>414</v>
      </c>
      <c r="B2" s="378" t="s">
        <v>415</v>
      </c>
    </row>
    <row r="3" customFormat="false" ht="19.5" hidden="false" customHeight="true" outlineLevel="0" collapsed="false">
      <c r="A3" s="379" t="n">
        <v>1</v>
      </c>
      <c r="B3" s="380" t="n">
        <v>33.63</v>
      </c>
    </row>
    <row r="4" customFormat="false" ht="19.5" hidden="false" customHeight="true" outlineLevel="0" collapsed="false">
      <c r="A4" s="379" t="n">
        <v>2</v>
      </c>
      <c r="B4" s="380" t="n">
        <v>43.13</v>
      </c>
    </row>
    <row r="5" customFormat="false" ht="19.5" hidden="false" customHeight="true" outlineLevel="0" collapsed="false">
      <c r="A5" s="379" t="n">
        <v>3</v>
      </c>
      <c r="B5" s="380" t="n">
        <v>48.68</v>
      </c>
    </row>
    <row r="6" customFormat="false" ht="19.5" hidden="false" customHeight="true" outlineLevel="0" collapsed="false">
      <c r="A6" s="379" t="n">
        <v>4</v>
      </c>
      <c r="B6" s="380" t="n">
        <v>52.62</v>
      </c>
    </row>
    <row r="7" customFormat="false" ht="19.5" hidden="false" customHeight="true" outlineLevel="0" collapsed="false">
      <c r="A7" s="379" t="n">
        <v>5</v>
      </c>
      <c r="B7" s="380" t="n">
        <v>55.68</v>
      </c>
    </row>
    <row r="8" customFormat="false" ht="19.5" hidden="false" customHeight="true" outlineLevel="0" collapsed="false">
      <c r="A8" s="379" t="n">
        <v>6</v>
      </c>
      <c r="B8" s="380" t="n">
        <v>58.18</v>
      </c>
    </row>
    <row r="9" customFormat="false" ht="19.5" hidden="false" customHeight="true" outlineLevel="0" collapsed="false">
      <c r="A9" s="379" t="n">
        <v>7</v>
      </c>
      <c r="B9" s="380" t="n">
        <v>60.29</v>
      </c>
    </row>
    <row r="10" customFormat="false" ht="19.5" hidden="false" customHeight="true" outlineLevel="0" collapsed="false">
      <c r="A10" s="379" t="n">
        <v>8</v>
      </c>
      <c r="B10" s="380" t="n">
        <v>62.12</v>
      </c>
    </row>
    <row r="11" customFormat="false" ht="19.5" hidden="false" customHeight="true" outlineLevel="0" collapsed="false">
      <c r="A11" s="379" t="n">
        <v>9</v>
      </c>
      <c r="B11" s="380" t="n">
        <v>63.73</v>
      </c>
    </row>
    <row r="12" customFormat="false" ht="19.5" hidden="false" customHeight="true" outlineLevel="0" collapsed="false">
      <c r="A12" s="379" t="n">
        <v>10</v>
      </c>
      <c r="B12" s="380" t="n">
        <v>65.18</v>
      </c>
    </row>
    <row r="13" customFormat="false" ht="19.5" hidden="false" customHeight="true" outlineLevel="0" collapsed="false">
      <c r="A13" s="379" t="n">
        <v>11</v>
      </c>
      <c r="B13" s="380" t="n">
        <v>66.48</v>
      </c>
    </row>
    <row r="14" customFormat="false" ht="19.5" hidden="false" customHeight="true" outlineLevel="0" collapsed="false">
      <c r="A14" s="379" t="n">
        <v>12</v>
      </c>
      <c r="B14" s="380" t="n">
        <v>67.67</v>
      </c>
    </row>
    <row r="15" customFormat="false" ht="19.5" hidden="false" customHeight="true" outlineLevel="0" collapsed="false">
      <c r="A15" s="379" t="n">
        <v>13</v>
      </c>
      <c r="B15" s="380" t="n">
        <v>68.77</v>
      </c>
    </row>
    <row r="16" customFormat="false" ht="19.5" hidden="false" customHeight="true" outlineLevel="0" collapsed="false">
      <c r="A16" s="379" t="n">
        <v>14</v>
      </c>
      <c r="B16" s="380" t="n">
        <v>69.79</v>
      </c>
    </row>
    <row r="17" customFormat="false" ht="19.5" hidden="false" customHeight="true" outlineLevel="0" collapsed="false">
      <c r="A17" s="381" t="n">
        <v>15</v>
      </c>
      <c r="B17" s="382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normal" topLeftCell="A1" colorId="64" zoomScale="142" zoomScaleNormal="142" zoomScalePageLayoutView="100" workbookViewId="0">
      <selection pane="topLeft" activeCell="B25" activeCellId="0" sqref="B25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7" width="70.42"/>
    <col collapsed="false" customWidth="false" hidden="false" outlineLevel="0" max="3" min="2" style="267" width="9.14"/>
    <col collapsed="false" customWidth="true" hidden="false" outlineLevel="0" max="4" min="4" style="267" width="12.86"/>
    <col collapsed="false" customWidth="false" hidden="false" outlineLevel="0" max="16384" min="5" style="267" width="9.14"/>
  </cols>
  <sheetData>
    <row r="1" customFormat="false" ht="17.35" hidden="false" customHeight="false" outlineLevel="0" collapsed="false">
      <c r="A1" s="383" t="s">
        <v>416</v>
      </c>
    </row>
    <row r="2" customFormat="false" ht="12.75" hidden="false" customHeight="false" outlineLevel="0" collapsed="false">
      <c r="A2" s="384"/>
    </row>
    <row r="3" customFormat="false" ht="12.75" hidden="false" customHeight="false" outlineLevel="0" collapsed="false">
      <c r="A3" s="384" t="s">
        <v>417</v>
      </c>
    </row>
    <row r="4" customFormat="false" ht="12.75" hidden="false" customHeight="false" outlineLevel="0" collapsed="false">
      <c r="A4" s="384"/>
    </row>
    <row r="5" customFormat="false" ht="12.75" hidden="false" customHeight="false" outlineLevel="0" collapsed="false">
      <c r="A5" s="384"/>
    </row>
    <row r="6" customFormat="false" ht="12.75" hidden="false" customHeight="false" outlineLevel="0" collapsed="false">
      <c r="A6" s="384"/>
    </row>
    <row r="7" customFormat="false" ht="12.75" hidden="false" customHeight="false" outlineLevel="0" collapsed="false">
      <c r="A7" s="384"/>
    </row>
    <row r="8" customFormat="false" ht="12.75" hidden="false" customHeight="false" outlineLevel="0" collapsed="false">
      <c r="A8" s="384"/>
    </row>
    <row r="9" customFormat="false" ht="12.75" hidden="false" customHeight="false" outlineLevel="0" collapsed="false">
      <c r="A9" s="384"/>
    </row>
    <row r="10" customFormat="false" ht="12.75" hidden="false" customHeight="false" outlineLevel="0" collapsed="false">
      <c r="A10" s="384"/>
    </row>
    <row r="11" customFormat="false" ht="12.75" hidden="false" customHeight="false" outlineLevel="0" collapsed="false">
      <c r="A11" s="384"/>
    </row>
    <row r="12" customFormat="false" ht="15" hidden="false" customHeight="false" outlineLevel="0" collapsed="false">
      <c r="A12" s="385" t="s">
        <v>418</v>
      </c>
    </row>
    <row r="13" customFormat="false" ht="15" hidden="false" customHeight="false" outlineLevel="0" collapsed="false">
      <c r="A13" s="385" t="s">
        <v>419</v>
      </c>
    </row>
    <row r="14" customFormat="false" ht="15" hidden="false" customHeight="false" outlineLevel="0" collapsed="false">
      <c r="A14" s="385" t="s">
        <v>420</v>
      </c>
    </row>
    <row r="15" customFormat="false" ht="15" hidden="false" customHeight="false" outlineLevel="0" collapsed="false">
      <c r="A15" s="385" t="s">
        <v>421</v>
      </c>
    </row>
    <row r="16" customFormat="false" ht="15" hidden="false" customHeight="false" outlineLevel="0" collapsed="false">
      <c r="A16" s="385" t="s">
        <v>422</v>
      </c>
    </row>
    <row r="17" customFormat="false" ht="15" hidden="false" customHeight="false" outlineLevel="0" collapsed="false">
      <c r="A17" s="386" t="s">
        <v>423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3517</TotalTime>
  <Application>LibreOffice/26.2.4.2$Windows_X86_64 LibreOffice_project/0229ac93fcf0d7cbc6376066c6f35021cef002dc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2026-07-21T09:15:35Z</cp:lastPrinted>
  <dcterms:modified xsi:type="dcterms:W3CDTF">2026-07-21T09:37:09Z</dcterms:modified>
  <cp:revision>444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