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X:\DOCUMENTOS 2024\PREGÃO 780.2024\"/>
    </mc:Choice>
  </mc:AlternateContent>
  <xr:revisionPtr revIDLastSave="0" documentId="8_{D525D9C5-3913-4914-932A-0C2D7ADDF3E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rçamento Sintétic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" i="1" l="1"/>
  <c r="J9" i="1" s="1"/>
  <c r="K89" i="1"/>
  <c r="J89" i="1"/>
  <c r="K88" i="1"/>
  <c r="J88" i="1"/>
  <c r="K86" i="1"/>
  <c r="J86" i="1"/>
  <c r="K85" i="1"/>
  <c r="J85" i="1"/>
  <c r="K84" i="1"/>
  <c r="J84" i="1"/>
  <c r="H89" i="1"/>
  <c r="G89" i="1"/>
  <c r="H88" i="1"/>
  <c r="G88" i="1"/>
  <c r="H86" i="1"/>
  <c r="G86" i="1"/>
  <c r="H85" i="1"/>
  <c r="G85" i="1"/>
  <c r="H84" i="1"/>
  <c r="G84" i="1"/>
  <c r="K82" i="1"/>
  <c r="J82" i="1"/>
  <c r="K81" i="1"/>
  <c r="J81" i="1"/>
  <c r="K80" i="1"/>
  <c r="J80" i="1"/>
  <c r="K79" i="1"/>
  <c r="J79" i="1"/>
  <c r="K78" i="1"/>
  <c r="J78" i="1"/>
  <c r="K77" i="1"/>
  <c r="J77" i="1"/>
  <c r="K76" i="1"/>
  <c r="J76" i="1"/>
  <c r="K75" i="1"/>
  <c r="J75" i="1"/>
  <c r="K74" i="1"/>
  <c r="J74" i="1"/>
  <c r="K73" i="1"/>
  <c r="J73" i="1"/>
  <c r="K72" i="1"/>
  <c r="J72" i="1"/>
  <c r="K71" i="1"/>
  <c r="J71" i="1"/>
  <c r="K70" i="1"/>
  <c r="J70" i="1"/>
  <c r="K69" i="1"/>
  <c r="J69" i="1"/>
  <c r="K68" i="1"/>
  <c r="J68" i="1"/>
  <c r="K67" i="1"/>
  <c r="J67" i="1"/>
  <c r="K66" i="1"/>
  <c r="J66" i="1"/>
  <c r="K65" i="1"/>
  <c r="J65" i="1"/>
  <c r="K64" i="1"/>
  <c r="J64" i="1"/>
  <c r="K63" i="1"/>
  <c r="J63" i="1"/>
  <c r="K62" i="1"/>
  <c r="J62" i="1"/>
  <c r="K61" i="1"/>
  <c r="J61" i="1"/>
  <c r="K60" i="1"/>
  <c r="J60" i="1"/>
  <c r="K59" i="1"/>
  <c r="J59" i="1"/>
  <c r="H82" i="1"/>
  <c r="G82" i="1"/>
  <c r="H81" i="1"/>
  <c r="G81" i="1"/>
  <c r="H80" i="1"/>
  <c r="G80" i="1"/>
  <c r="H79" i="1"/>
  <c r="G79" i="1"/>
  <c r="H78" i="1"/>
  <c r="G78" i="1"/>
  <c r="H77" i="1"/>
  <c r="G77" i="1"/>
  <c r="H76" i="1"/>
  <c r="G76" i="1"/>
  <c r="H75" i="1"/>
  <c r="G75" i="1"/>
  <c r="H74" i="1"/>
  <c r="G74" i="1"/>
  <c r="H73" i="1"/>
  <c r="G73" i="1"/>
  <c r="H72" i="1"/>
  <c r="G72" i="1"/>
  <c r="H71" i="1"/>
  <c r="G71" i="1"/>
  <c r="H70" i="1"/>
  <c r="G70" i="1"/>
  <c r="H69" i="1"/>
  <c r="G69" i="1"/>
  <c r="H68" i="1"/>
  <c r="G68" i="1"/>
  <c r="H67" i="1"/>
  <c r="G67" i="1"/>
  <c r="H66" i="1"/>
  <c r="G66" i="1"/>
  <c r="H65" i="1"/>
  <c r="G65" i="1"/>
  <c r="H64" i="1"/>
  <c r="G64" i="1"/>
  <c r="H63" i="1"/>
  <c r="G63" i="1"/>
  <c r="H62" i="1"/>
  <c r="G62" i="1"/>
  <c r="H61" i="1"/>
  <c r="G61" i="1"/>
  <c r="H60" i="1"/>
  <c r="G60" i="1"/>
  <c r="H59" i="1"/>
  <c r="G59" i="1"/>
  <c r="K57" i="1"/>
  <c r="J57" i="1"/>
  <c r="K56" i="1"/>
  <c r="J56" i="1"/>
  <c r="K55" i="1"/>
  <c r="J55" i="1"/>
  <c r="K54" i="1"/>
  <c r="J54" i="1"/>
  <c r="K53" i="1"/>
  <c r="J53" i="1"/>
  <c r="K52" i="1"/>
  <c r="J52" i="1"/>
  <c r="K51" i="1"/>
  <c r="J51" i="1"/>
  <c r="K50" i="1"/>
  <c r="J50" i="1"/>
  <c r="K49" i="1"/>
  <c r="J49" i="1"/>
  <c r="K48" i="1"/>
  <c r="J48" i="1"/>
  <c r="K47" i="1"/>
  <c r="J47" i="1"/>
  <c r="K46" i="1"/>
  <c r="J46" i="1"/>
  <c r="K45" i="1"/>
  <c r="J45" i="1"/>
  <c r="K44" i="1"/>
  <c r="J44" i="1"/>
  <c r="K43" i="1"/>
  <c r="J43" i="1"/>
  <c r="K42" i="1"/>
  <c r="J42" i="1"/>
  <c r="K41" i="1"/>
  <c r="J41" i="1"/>
  <c r="K40" i="1"/>
  <c r="J40" i="1"/>
  <c r="K39" i="1"/>
  <c r="J39" i="1"/>
  <c r="K38" i="1"/>
  <c r="J38" i="1"/>
  <c r="K37" i="1"/>
  <c r="J37" i="1"/>
  <c r="K36" i="1"/>
  <c r="J36" i="1"/>
  <c r="K35" i="1"/>
  <c r="J35" i="1"/>
  <c r="K34" i="1"/>
  <c r="J34" i="1"/>
  <c r="K33" i="1"/>
  <c r="J33" i="1"/>
  <c r="K32" i="1"/>
  <c r="J32" i="1"/>
  <c r="K31" i="1"/>
  <c r="J31" i="1"/>
  <c r="K30" i="1"/>
  <c r="J30" i="1"/>
  <c r="H57" i="1"/>
  <c r="G57" i="1"/>
  <c r="H56" i="1"/>
  <c r="G56" i="1"/>
  <c r="H55" i="1"/>
  <c r="G55" i="1"/>
  <c r="H54" i="1"/>
  <c r="G54" i="1"/>
  <c r="H53" i="1"/>
  <c r="G53" i="1"/>
  <c r="H52" i="1"/>
  <c r="G52" i="1"/>
  <c r="H51" i="1"/>
  <c r="G51" i="1"/>
  <c r="H50" i="1"/>
  <c r="G50" i="1"/>
  <c r="H49" i="1"/>
  <c r="G49" i="1"/>
  <c r="H48" i="1"/>
  <c r="G48" i="1"/>
  <c r="H47" i="1"/>
  <c r="G47" i="1"/>
  <c r="H46" i="1"/>
  <c r="G46" i="1"/>
  <c r="H45" i="1"/>
  <c r="G45" i="1"/>
  <c r="H44" i="1"/>
  <c r="G44" i="1"/>
  <c r="H43" i="1"/>
  <c r="G43" i="1"/>
  <c r="H42" i="1"/>
  <c r="G42" i="1"/>
  <c r="H41" i="1"/>
  <c r="G41" i="1"/>
  <c r="H40" i="1"/>
  <c r="G40" i="1"/>
  <c r="H39" i="1"/>
  <c r="G39" i="1"/>
  <c r="H38" i="1"/>
  <c r="G38" i="1"/>
  <c r="H37" i="1"/>
  <c r="G37" i="1"/>
  <c r="H36" i="1"/>
  <c r="G36" i="1"/>
  <c r="H35" i="1"/>
  <c r="G35" i="1"/>
  <c r="H34" i="1"/>
  <c r="G34" i="1"/>
  <c r="H33" i="1"/>
  <c r="G33" i="1"/>
  <c r="H32" i="1"/>
  <c r="G32" i="1"/>
  <c r="H31" i="1"/>
  <c r="G31" i="1"/>
  <c r="H30" i="1"/>
  <c r="G30" i="1"/>
  <c r="K28" i="1"/>
  <c r="J28" i="1"/>
  <c r="K27" i="1"/>
  <c r="J27" i="1"/>
  <c r="K26" i="1"/>
  <c r="J26" i="1"/>
  <c r="K25" i="1"/>
  <c r="J25" i="1"/>
  <c r="K24" i="1"/>
  <c r="J24" i="1"/>
  <c r="K23" i="1"/>
  <c r="J23" i="1"/>
  <c r="K22" i="1"/>
  <c r="J22" i="1"/>
  <c r="K21" i="1"/>
  <c r="J21" i="1"/>
  <c r="K20" i="1"/>
  <c r="J20" i="1"/>
  <c r="H28" i="1"/>
  <c r="G28" i="1"/>
  <c r="H27" i="1"/>
  <c r="G27" i="1"/>
  <c r="H26" i="1"/>
  <c r="G26" i="1"/>
  <c r="H25" i="1"/>
  <c r="G25" i="1"/>
  <c r="H24" i="1"/>
  <c r="G24" i="1"/>
  <c r="H23" i="1"/>
  <c r="G23" i="1"/>
  <c r="H22" i="1"/>
  <c r="G22" i="1"/>
  <c r="H21" i="1"/>
  <c r="G21" i="1"/>
  <c r="H20" i="1"/>
  <c r="I20" i="1" s="1"/>
  <c r="G20" i="1"/>
  <c r="K18" i="1"/>
  <c r="J18" i="1"/>
  <c r="K17" i="1"/>
  <c r="J17" i="1"/>
  <c r="K16" i="1"/>
  <c r="J16" i="1"/>
  <c r="K15" i="1"/>
  <c r="J15" i="1"/>
  <c r="K14" i="1"/>
  <c r="J14" i="1"/>
  <c r="K13" i="1"/>
  <c r="J13" i="1"/>
  <c r="K12" i="1"/>
  <c r="J12" i="1"/>
  <c r="K11" i="1"/>
  <c r="J11" i="1"/>
  <c r="K10" i="1"/>
  <c r="J10" i="1"/>
  <c r="K9" i="1"/>
  <c r="H18" i="1"/>
  <c r="G18" i="1"/>
  <c r="H17" i="1"/>
  <c r="G17" i="1"/>
  <c r="H16" i="1"/>
  <c r="G16" i="1"/>
  <c r="H15" i="1"/>
  <c r="G15" i="1"/>
  <c r="H14" i="1"/>
  <c r="G14" i="1"/>
  <c r="H13" i="1"/>
  <c r="G13" i="1"/>
  <c r="H12" i="1"/>
  <c r="G12" i="1"/>
  <c r="H11" i="1"/>
  <c r="G11" i="1"/>
  <c r="H10" i="1"/>
  <c r="G10" i="1"/>
  <c r="H9" i="1"/>
  <c r="H7" i="1"/>
  <c r="G7" i="1"/>
  <c r="I78" i="1" l="1"/>
  <c r="L75" i="1"/>
  <c r="I54" i="1"/>
  <c r="I52" i="1"/>
  <c r="I50" i="1"/>
  <c r="L48" i="1"/>
  <c r="I42" i="1"/>
  <c r="I38" i="1"/>
  <c r="I23" i="1"/>
  <c r="I27" i="1"/>
  <c r="L28" i="1"/>
  <c r="I28" i="1"/>
  <c r="K7" i="1"/>
  <c r="J7" i="1"/>
  <c r="I26" i="1" l="1"/>
  <c r="I21" i="1"/>
  <c r="I40" i="1"/>
  <c r="I56" i="1"/>
  <c r="L41" i="1"/>
  <c r="L36" i="1"/>
  <c r="I64" i="1"/>
  <c r="L59" i="1"/>
  <c r="I24" i="1"/>
  <c r="L53" i="1"/>
  <c r="I65" i="1"/>
  <c r="I76" i="1"/>
  <c r="I44" i="1"/>
  <c r="L76" i="1"/>
  <c r="I82" i="1"/>
  <c r="I71" i="1"/>
  <c r="L78" i="1"/>
  <c r="L89" i="1"/>
  <c r="L64" i="1"/>
  <c r="I46" i="1"/>
  <c r="L69" i="1"/>
  <c r="I72" i="1"/>
  <c r="I80" i="1"/>
  <c r="I81" i="1"/>
  <c r="L15" i="1"/>
  <c r="I63" i="1"/>
  <c r="I66" i="1"/>
  <c r="I9" i="1"/>
  <c r="I85" i="1"/>
  <c r="L65" i="1"/>
  <c r="I77" i="1"/>
  <c r="I70" i="1"/>
  <c r="I17" i="1"/>
  <c r="I34" i="1"/>
  <c r="L66" i="1"/>
  <c r="I60" i="1"/>
  <c r="L71" i="1"/>
  <c r="I84" i="1"/>
  <c r="L88" i="1"/>
  <c r="L67" i="1"/>
  <c r="L68" i="1"/>
  <c r="L79" i="1"/>
  <c r="L61" i="1"/>
  <c r="L62" i="1"/>
  <c r="L73" i="1"/>
  <c r="L42" i="1"/>
  <c r="L74" i="1"/>
  <c r="L86" i="1"/>
  <c r="L26" i="1"/>
  <c r="L34" i="1"/>
  <c r="I69" i="1"/>
  <c r="I16" i="1"/>
  <c r="L38" i="1"/>
  <c r="L45" i="1"/>
  <c r="I62" i="1"/>
  <c r="I74" i="1"/>
  <c r="I88" i="1"/>
  <c r="L35" i="1"/>
  <c r="L52" i="1"/>
  <c r="I67" i="1"/>
  <c r="I79" i="1"/>
  <c r="L81" i="1"/>
  <c r="L12" i="1"/>
  <c r="I32" i="1"/>
  <c r="L49" i="1"/>
  <c r="I25" i="1"/>
  <c r="L22" i="1"/>
  <c r="I36" i="1"/>
  <c r="L39" i="1"/>
  <c r="L56" i="1"/>
  <c r="L31" i="1"/>
  <c r="L32" i="1"/>
  <c r="L72" i="1"/>
  <c r="L46" i="1"/>
  <c r="I89" i="1"/>
  <c r="L33" i="1"/>
  <c r="I68" i="1"/>
  <c r="L14" i="1"/>
  <c r="L24" i="1"/>
  <c r="L63" i="1"/>
  <c r="I73" i="1"/>
  <c r="I86" i="1"/>
  <c r="I37" i="1"/>
  <c r="L54" i="1"/>
  <c r="L80" i="1"/>
  <c r="L55" i="1"/>
  <c r="L84" i="1"/>
  <c r="L60" i="1"/>
  <c r="L85" i="1"/>
  <c r="L18" i="1"/>
  <c r="L43" i="1"/>
  <c r="I75" i="1"/>
  <c r="L77" i="1"/>
  <c r="L50" i="1"/>
  <c r="L57" i="1"/>
  <c r="L70" i="1"/>
  <c r="L82" i="1"/>
  <c r="L40" i="1"/>
  <c r="L47" i="1"/>
  <c r="I61" i="1"/>
  <c r="L30" i="1"/>
  <c r="L10" i="1"/>
  <c r="L44" i="1"/>
  <c r="I48" i="1"/>
  <c r="L51" i="1"/>
  <c r="I59" i="1"/>
  <c r="I35" i="1"/>
  <c r="I43" i="1"/>
  <c r="I49" i="1"/>
  <c r="I55" i="1"/>
  <c r="L37" i="1"/>
  <c r="I31" i="1"/>
  <c r="I39" i="1"/>
  <c r="I47" i="1"/>
  <c r="I57" i="1"/>
  <c r="I51" i="1"/>
  <c r="I45" i="1"/>
  <c r="I33" i="1"/>
  <c r="I41" i="1"/>
  <c r="I53" i="1"/>
  <c r="I30" i="1"/>
  <c r="I22" i="1"/>
  <c r="L27" i="1"/>
  <c r="L25" i="1"/>
  <c r="L23" i="1"/>
  <c r="L21" i="1"/>
  <c r="L11" i="1"/>
  <c r="L13" i="1"/>
  <c r="I12" i="1"/>
  <c r="I18" i="1"/>
  <c r="I11" i="1"/>
  <c r="L17" i="1"/>
  <c r="L16" i="1"/>
  <c r="I15" i="1"/>
  <c r="I10" i="1"/>
  <c r="I14" i="1"/>
  <c r="I13" i="1"/>
  <c r="L9" i="1"/>
  <c r="L7" i="1"/>
  <c r="L6" i="1" s="1"/>
  <c r="I7" i="1"/>
  <c r="L87" i="1" l="1"/>
  <c r="L83" i="1"/>
  <c r="L58" i="1"/>
  <c r="L29" i="1"/>
  <c r="L8" i="1"/>
  <c r="J90" i="1" l="1"/>
  <c r="K90" i="1"/>
  <c r="L20" i="1"/>
  <c r="L19" i="1" s="1"/>
  <c r="L90" i="1" s="1"/>
  <c r="L94" i="1" l="1"/>
</calcChain>
</file>

<file path=xl/sharedStrings.xml><?xml version="1.0" encoding="utf-8"?>
<sst xmlns="http://schemas.openxmlformats.org/spreadsheetml/2006/main" count="426" uniqueCount="172">
  <si>
    <t>Obra</t>
  </si>
  <si>
    <t>Bancos</t>
  </si>
  <si>
    <t>B.D.I.</t>
  </si>
  <si>
    <t>Encargos Sociais</t>
  </si>
  <si>
    <t xml:space="preserve">SINAPI - 04/2024 - Rio Grande do Sul
ORSE - 03/2024 - Sergipe
</t>
  </si>
  <si>
    <t>25,0%</t>
  </si>
  <si>
    <t>Não 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</si>
  <si>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</si>
  <si>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</si>
  <si>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</si>
  <si>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</si>
  <si>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</si>
  <si>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</si>
  <si>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Valor Unit</t>
  </si>
  <si>
    <t>Valor Unit com BDI</t>
  </si>
  <si>
    <t>Total</t>
  </si>
  <si>
    <t xml:space="preserve"> 1 </t>
  </si>
  <si>
    <t>SERVIÇOS INICIAIS</t>
  </si>
  <si>
    <t xml:space="preserve"> 1.1 </t>
  </si>
  <si>
    <t xml:space="preserve"> 103689 </t>
  </si>
  <si>
    <t>SINAPI</t>
  </si>
  <si>
    <t>FORNECIMENTO E INSTALAÇÃO DE PLACA DE OBRA COM CHAPA GALVANIZADA E ESTRUTURA DE MADEIRA. AF_03/2022_PS</t>
  </si>
  <si>
    <t>m²</t>
  </si>
  <si>
    <t xml:space="preserve"> 2 </t>
  </si>
  <si>
    <t>COZINHA</t>
  </si>
  <si>
    <t xml:space="preserve"> 2.1 </t>
  </si>
  <si>
    <t xml:space="preserve"> 97633 </t>
  </si>
  <si>
    <t>DEMOLIÇÃO DE REVESTIMENTO CERÂMICO, DE FORMA MANUAL, SEM REAPROVEITAMENTO. AF_12/2017</t>
  </si>
  <si>
    <t xml:space="preserve"> 2.2 </t>
  </si>
  <si>
    <t xml:space="preserve"> 104611 </t>
  </si>
  <si>
    <t>REVESTIMENTO CERÂMICO PARA PAREDES INTERNAS COM PLACAS TIPO ESMALTADA EXTRA DE DIMENSÕES 60X60 CM APLICADAS NA ALTURA INTEIRA DAS PAREDES. AF_02/2023_PE</t>
  </si>
  <si>
    <t xml:space="preserve"> 2.3 </t>
  </si>
  <si>
    <t xml:space="preserve"> 87263 </t>
  </si>
  <si>
    <t>REVESTIMENTO CERÂMICO PARA PISO COM PLACAS TIPO PORCELANATO DE DIMENSÕES 60X60 CM APLICADA EM AMBIENTES DE ÁREA MAIOR QUE 10 M². AF_06/2014</t>
  </si>
  <si>
    <t xml:space="preserve"> 2.4 </t>
  </si>
  <si>
    <t xml:space="preserve"> 97640 </t>
  </si>
  <si>
    <t>REMOÇÃO DE FORROS DE DRYWALL, PVC E FIBROMINERAL, DE FORMA MANUAL, SEM REAPROVEITAMENTO. AF_12/2017</t>
  </si>
  <si>
    <t xml:space="preserve"> 2.5 </t>
  </si>
  <si>
    <t xml:space="preserve"> 96116 </t>
  </si>
  <si>
    <t>FORRO EM RÉGUAS DE PVC, FRISADO, PARA AMBIENTES COMERCIAIS, INCLUSIVE ESTRUTURA DE FIXAÇÃO. AF_05/2017_P</t>
  </si>
  <si>
    <t xml:space="preserve"> 2.6 </t>
  </si>
  <si>
    <t xml:space="preserve"> 96121 </t>
  </si>
  <si>
    <t>ACABAMENTOS PARA FORRO (RODA-FORRO EM PERFIL METÁLICO E PLÁSTICO). AF_05/2017</t>
  </si>
  <si>
    <t>M</t>
  </si>
  <si>
    <t xml:space="preserve"> 2.7 </t>
  </si>
  <si>
    <t xml:space="preserve"> 97665 </t>
  </si>
  <si>
    <t>REMOÇÃO DE LUMINÁRIAS, DE FORMA MANUAL, SEM REAPROVEITAMENTO. AF_12/2017</t>
  </si>
  <si>
    <t>UN</t>
  </si>
  <si>
    <t xml:space="preserve"> 2.8 </t>
  </si>
  <si>
    <t xml:space="preserve"> 97586 </t>
  </si>
  <si>
    <t>LUMINÁRIA TIPO CALHA, DE SOBREPOR, COM 2 LÂMPADAS TUBULARES FLUORESCENTES DE 36 W, COM REATOR DE PARTIDA RÁPIDA - FORNECIMENTO E INSTALAÇÃO. AF_02/2020</t>
  </si>
  <si>
    <t xml:space="preserve"> 2.9 </t>
  </si>
  <si>
    <t xml:space="preserve"> 151 </t>
  </si>
  <si>
    <t>Próprio</t>
  </si>
  <si>
    <t>RETIRADA CUIDADOSA MOVEIS SOB MEDIDA COZINHA PARA SUBSTITUIÇAO DO REVESTIMENTO, INCLUSIVE INSTALAÇOES SANITARIAS</t>
  </si>
  <si>
    <t>Vb</t>
  </si>
  <si>
    <t xml:space="preserve"> 2.10 </t>
  </si>
  <si>
    <t xml:space="preserve"> 72146 </t>
  </si>
  <si>
    <t>RECOLOCACAO DE BATENTES DE MADEIRA, CONSIDERANDO REAPROVEITAMENTO DE MATERIAL</t>
  </si>
  <si>
    <t xml:space="preserve"> 3 </t>
  </si>
  <si>
    <t>DISPENSA</t>
  </si>
  <si>
    <t xml:space="preserve"> 3.1 </t>
  </si>
  <si>
    <t xml:space="preserve"> 3.2 </t>
  </si>
  <si>
    <t xml:space="preserve"> 3.3 </t>
  </si>
  <si>
    <t xml:space="preserve"> 3.4 </t>
  </si>
  <si>
    <t xml:space="preserve"> 3.5 </t>
  </si>
  <si>
    <t xml:space="preserve"> 3.6 </t>
  </si>
  <si>
    <t xml:space="preserve"> 3.7 </t>
  </si>
  <si>
    <t xml:space="preserve"> 3.8 </t>
  </si>
  <si>
    <t xml:space="preserve"> 3.9 </t>
  </si>
  <si>
    <t xml:space="preserve"> 4 </t>
  </si>
  <si>
    <t>BANHEIO MASCULINO</t>
  </si>
  <si>
    <t xml:space="preserve"> 4.1 </t>
  </si>
  <si>
    <t xml:space="preserve"> 97622 </t>
  </si>
  <si>
    <t>DEMOLIÇÃO DE ALVENARIA DE BLOCO FURADO, DE FORMA MANUAL, SEM REAPROVEITAMENTO. AF_09/2023</t>
  </si>
  <si>
    <t>m³</t>
  </si>
  <si>
    <t xml:space="preserve"> 4.2 </t>
  </si>
  <si>
    <t xml:space="preserve"> 4.3 </t>
  </si>
  <si>
    <t xml:space="preserve"> 4.4 </t>
  </si>
  <si>
    <t xml:space="preserve"> 4.5 </t>
  </si>
  <si>
    <t xml:space="preserve"> 4.6 </t>
  </si>
  <si>
    <t xml:space="preserve"> 4.7 </t>
  </si>
  <si>
    <t xml:space="preserve"> 4.8 </t>
  </si>
  <si>
    <t xml:space="preserve"> 4.9 </t>
  </si>
  <si>
    <t xml:space="preserve"> 4.10 </t>
  </si>
  <si>
    <t xml:space="preserve"> 5 </t>
  </si>
  <si>
    <t>BANHEIRO FEMININO</t>
  </si>
  <si>
    <t xml:space="preserve"> 5.1 </t>
  </si>
  <si>
    <t xml:space="preserve"> 5.2 </t>
  </si>
  <si>
    <t xml:space="preserve"> 5.3 </t>
  </si>
  <si>
    <t xml:space="preserve"> 5.4 </t>
  </si>
  <si>
    <t xml:space="preserve"> 5.5 </t>
  </si>
  <si>
    <t xml:space="preserve"> 5.6 </t>
  </si>
  <si>
    <t xml:space="preserve"> 5.7 </t>
  </si>
  <si>
    <t xml:space="preserve"> 5.8 </t>
  </si>
  <si>
    <t xml:space="preserve"> 5.9 </t>
  </si>
  <si>
    <t xml:space="preserve"> 6 </t>
  </si>
  <si>
    <t>TELHADO</t>
  </si>
  <si>
    <t xml:space="preserve"> 6.1 </t>
  </si>
  <si>
    <t xml:space="preserve"> 94228 </t>
  </si>
  <si>
    <t>CALHA EM CHAPA DE AÇO GALVANIZADO NÚMERO 24, DESENVOLVIMENTO DE 50 CM, INCLUSO TRANSPORTE VERTICAL. AF_07/2019</t>
  </si>
  <si>
    <t xml:space="preserve"> 6.2 </t>
  </si>
  <si>
    <t xml:space="preserve"> 95468 </t>
  </si>
  <si>
    <t>PINTURA ESMALTE BRILHANTE (2 DEMAOS) SOBRE SUPERFICIE METALICA, INCLUSIVE PROTECAO COM ZARCAO (1 DEMAO)</t>
  </si>
  <si>
    <t xml:space="preserve"> 6.3 </t>
  </si>
  <si>
    <t xml:space="preserve"> 89512 </t>
  </si>
  <si>
    <t>TUBO PVC, SÉRIE R, ÁGUA PLUVIAL, DN 100 MM, FORNECIDO E INSTALADO EM RAMAL DE ENCAMINHAMENTO. AF_06/2022</t>
  </si>
  <si>
    <t>Total Geral</t>
  </si>
  <si>
    <t>_______________________________________________________________
Fabiano Ewbank Escobar
Setor de Engenharia</t>
  </si>
  <si>
    <t xml:space="preserve"> 7 </t>
  </si>
  <si>
    <t>SERVIÇOS FINAIS</t>
  </si>
  <si>
    <t xml:space="preserve"> 7.1 </t>
  </si>
  <si>
    <t xml:space="preserve"> 9537 </t>
  </si>
  <si>
    <t>LIMPEZA FINAL DA OBRA</t>
  </si>
  <si>
    <t xml:space="preserve"> 7.2 </t>
  </si>
  <si>
    <t xml:space="preserve"> 13197 </t>
  </si>
  <si>
    <t>ORSE</t>
  </si>
  <si>
    <t>Locação de caixa coletora de entulho capacidade 5 m³ (Local: Aracaju), prazo máximo de 7 dias</t>
  </si>
  <si>
    <t>un</t>
  </si>
  <si>
    <t>Cópia de: EMEF PEDRO BECK FILHO</t>
  </si>
  <si>
    <t xml:space="preserve"> 5.10 </t>
  </si>
  <si>
    <t xml:space="preserve"> 102253 </t>
  </si>
  <si>
    <t>DIVISORIA SANITÁRIA, TIPO CABINE, EM GRANITO CINZA POLIDO, ESP = 3CM, ASSENTADO COM ARGAMASSA COLANTE AC III-E, EXCLUSIVE FERRAGENS. AF_01/2021</t>
  </si>
  <si>
    <t xml:space="preserve"> 5.11 </t>
  </si>
  <si>
    <t xml:space="preserve"> 91341 </t>
  </si>
  <si>
    <t>PORTA EM ALUMÍNIO DE ABRIR TIPO VENEZIANA COM GUARNIÇÃO, FIXAÇÃO COM PARAFUSOS - FORNECIMENTO E INSTALAÇÃO. AF_12/2019</t>
  </si>
  <si>
    <t xml:space="preserve"> 5.12 </t>
  </si>
  <si>
    <t xml:space="preserve"> 90831 </t>
  </si>
  <si>
    <t>FECHADURA DE EMBUTIR PARA PORTA DE BANHEIRO, COMPLETA, ACABAMENTO PADRÃO MÉDIO, INCLUSO EXECUÇÃO DE FURO - FORNECIMENTO E INSTALAÇÃO. AF_12/2019</t>
  </si>
  <si>
    <t xml:space="preserve"> 5.14 </t>
  </si>
  <si>
    <t xml:space="preserve"> 90791 </t>
  </si>
  <si>
    <t>KIT DE PORTA-PRONTA DE MADEIRA EM ACABAMENTO MELAMÍNICO BRANCO, FOLHA PESADA OU SUPERPESADA, 80X210CM, FIXAÇÃO COM PREENCHIMENTO PARCIAL DE ESPUMA EXPANSIVA - FORNECIMENTO E INSTALAÇÃO. AF_12/2019</t>
  </si>
  <si>
    <t xml:space="preserve"> 5.15 </t>
  </si>
  <si>
    <t xml:space="preserve"> 87505 </t>
  </si>
  <si>
    <t>ALVENARIA DE VEDAÇÃO DE BLOCOS CERÂMICOS FURADOS NA HORIZONTAL DE 11,5X19X19CM (ESPESSURA 11,5M) DE PAREDES COM ÁREA LÍQUIDA MAIOR OU IGUAL A 6M² SEM VÃOS E ARGAMASSA DE ASSENTAMENTO COM PREPARO EM BETONEIRA. AF_06/2014</t>
  </si>
  <si>
    <t xml:space="preserve"> 5.16 </t>
  </si>
  <si>
    <t xml:space="preserve"> 87873 </t>
  </si>
  <si>
    <t>CHAPISCO APLICADO EM ALVENARIAS E ESTRUTURAS DE CONCRETO INTERNAS, COM ROLO PARA TEXTURA ACRÍLICA.  ARGAMASSA TRAÇO 1:4 E EMULSÃO POLIMÉRICA (ADESIVO) COM PREPARO MANUAL. AF_06/2014</t>
  </si>
  <si>
    <t xml:space="preserve"> 148 </t>
  </si>
  <si>
    <t>ARGAMASSA DE NIVELAMENTO</t>
  </si>
  <si>
    <t xml:space="preserve"> 98555 </t>
  </si>
  <si>
    <t>IMPERMEABILIZAÇÃO DE SUPERFÍCIE COM ARGAMASSA POLIMÉRICA / MEMBRANA ACRÍLICA, 3 DEMÃOS. AF_09/2023</t>
  </si>
  <si>
    <t xml:space="preserve"> 100858 </t>
  </si>
  <si>
    <t>MICTÓRIO SIFONADO LOUÇA BRANCA - PADRÃO MÉDIO - FORNECIMENTO E INSTALAÇÃO. AF_01/2020</t>
  </si>
  <si>
    <t xml:space="preserve"> 3712 </t>
  </si>
  <si>
    <t>Valvula de escoamento para mictório, DECA, Decamatic 2570C ou similar</t>
  </si>
  <si>
    <t xml:space="preserve"> 5.18 </t>
  </si>
  <si>
    <t xml:space="preserve"> 4765 </t>
  </si>
  <si>
    <t>Vaso sanitario c/caixa de descarga acoplada, linha saveiro, CELITE ou similar,  c/ engate pvc, assento universal AMANCO ou similar</t>
  </si>
  <si>
    <t xml:space="preserve"> 5.19 </t>
  </si>
  <si>
    <t xml:space="preserve"> 86940 </t>
  </si>
  <si>
    <t>LAVATÓRIO LOUÇA BRANCA COM COLUNA, 45 X 55CM OU EQUIVALENTE, PADRÃO MÉDIO, INCLUSO SIFÃO TIPO GARRAFA, VÁLVULA E ENGATE FLEXÍVEL DE 40CM EM METAL CROMADO, COM APARELHO MISTURADOR PADRÃO MÉDIO - FORNECIMENTO E INSTALAÇÃO. AF_01/2020</t>
  </si>
  <si>
    <t xml:space="preserve"> 5.20 </t>
  </si>
  <si>
    <t xml:space="preserve"> 91795 </t>
  </si>
  <si>
    <t>(COMPOSIÇÃO REPRESENTATIVA) DO SERVIÇO DE INST. TUBO PVC, SÉRIE N, ESGOTO PREDIAL, 100 MM (INST. RAMAL DESCARGA, RAMAL DE ESG. SANIT., PRUMADA ESG. SANIT., VENTILAÇÃO OU SUB-COLETOR AÉREO), INCL. CONEXÕES E CORTES, FIXAÇÕES, P/ PRÉDIOS. AF_10/2015</t>
  </si>
  <si>
    <t xml:space="preserve"> 5.21 </t>
  </si>
  <si>
    <t xml:space="preserve"> 91785 </t>
  </si>
  <si>
    <t>(COMPOSIÇÃO REPRESENTATIVA) DO SERVIÇO DE INSTALAÇÃO DE TUBOS DE PVC, SOLDÁVEL, ÁGUA FRIA, DN 25 MM (INSTALADO EM RAMAL, SUB-RAMAL, RAMAL DE DISTRIBUIÇÃO OU PRUMADA), INCLUSIVE CONEXÕES, CORTES E FIXAÇÕES, PARA PRÉDIOS. AF_10/2015</t>
  </si>
  <si>
    <t xml:space="preserve"> 91793 </t>
  </si>
  <si>
    <t>(COMPOSIÇÃO REPRESENTATIVA) DO SERVIÇO DE INSTALAÇÃO DE TUBO DE PVC, SÉRIE NORMAL, ESGOTO PREDIAL, DN 50 MM (INSTALADO EM RAMAL DE DESCARGA OU RAMAL DE ESGOTO SANITÁRIO), INCLUSIVE CONEXÕES, CORTES E FIXAÇÕES PARA, PRÉDIOS. AF_10/2015</t>
  </si>
  <si>
    <t xml:space="preserve"> 5.22 </t>
  </si>
  <si>
    <t xml:space="preserve"> 95544 </t>
  </si>
  <si>
    <t>PAPELEIRA DE PAREDE EM METAL CROMADO SEM TAMPA, INCLUSO FIXAÇÃO. AF_01/2020</t>
  </si>
  <si>
    <t>SABONETEIRA PLASTICA TIPO DISPENSER PARA SABONETE LIQUIDO COM RESERVATORIO 800 A 1500 ML, INCLUSO FIXAÇÃO. AF_01/2020</t>
  </si>
  <si>
    <t xml:space="preserve"> 95547 </t>
  </si>
  <si>
    <t>Barra de Apoio para PNE - aço inox</t>
  </si>
  <si>
    <t xml:space="preserve"> 00000014 </t>
  </si>
  <si>
    <t xml:space="preserve"> 5.23 </t>
  </si>
  <si>
    <t>M. O.</t>
  </si>
  <si>
    <t>MAT.</t>
  </si>
  <si>
    <t>Totais</t>
  </si>
  <si>
    <t>Nova Petrópolis, 10 de junho de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</si>
</sst>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43" formatCode="_-* #,##0.00_-;\-* #,##0.00_-;_-* &quot;-&quot;??_-;_-@_-"/>
  </numFmts>
  <fonts count="23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1"/>
      <name val="Arial"/>
      <family val="1"/>
    </font>
    <font>
      <b/>
      <sz val="10"/>
      <name val="Arial"/>
      <family val="2"/>
    </font>
    <font>
      <b/>
      <sz val="11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FF0D8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3">
    <xf numFmtId="0" fontId="0" fillId="0" borderId="0"/>
    <xf numFmtId="43" fontId="20" fillId="0" borderId="0" applyFont="0" applyFill="0" applyBorder="0" applyAlignment="0" applyProtection="0"/>
    <xf numFmtId="44" fontId="20" fillId="0" borderId="0" applyFont="0" applyFill="0" applyBorder="0" applyAlignment="0" applyProtection="0"/>
  </cellStyleXfs>
  <cellXfs count="49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14" fillId="14" borderId="0" xfId="0" applyFont="1" applyFill="1" applyAlignment="1">
      <alignment horizontal="left" vertical="top" wrapText="1"/>
    </xf>
    <xf numFmtId="0" fontId="15" fillId="15" borderId="0" xfId="0" applyFont="1" applyFill="1" applyAlignment="1">
      <alignment horizontal="center" vertical="top" wrapText="1"/>
    </xf>
    <xf numFmtId="0" fontId="16" fillId="16" borderId="0" xfId="0" applyFont="1" applyFill="1" applyAlignment="1">
      <alignment horizontal="right" vertical="top" wrapText="1"/>
    </xf>
    <xf numFmtId="0" fontId="18" fillId="18" borderId="0" xfId="0" applyFont="1" applyFill="1" applyAlignment="1">
      <alignment horizontal="left" vertical="top" wrapText="1"/>
    </xf>
    <xf numFmtId="0" fontId="19" fillId="19" borderId="0" xfId="0" applyFont="1" applyFill="1" applyAlignment="1">
      <alignment horizontal="center" vertical="top" wrapText="1"/>
    </xf>
    <xf numFmtId="0" fontId="9" fillId="14" borderId="0" xfId="0" applyFont="1" applyFill="1" applyAlignment="1">
      <alignment horizontal="left" vertical="top" wrapText="1"/>
    </xf>
    <xf numFmtId="4" fontId="0" fillId="0" borderId="0" xfId="0" applyNumberFormat="1"/>
    <xf numFmtId="4" fontId="13" fillId="13" borderId="2" xfId="0" applyNumberFormat="1" applyFont="1" applyFill="1" applyBorder="1" applyAlignment="1">
      <alignment horizontal="right" vertical="top" wrapText="1"/>
    </xf>
    <xf numFmtId="0" fontId="1" fillId="19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left" vertical="top" wrapText="1"/>
    </xf>
    <xf numFmtId="0" fontId="10" fillId="10" borderId="1" xfId="0" applyFont="1" applyFill="1" applyBorder="1" applyAlignment="1">
      <alignment horizontal="left" vertical="top" wrapText="1"/>
    </xf>
    <xf numFmtId="0" fontId="12" fillId="12" borderId="1" xfId="0" applyFont="1" applyFill="1" applyBorder="1" applyAlignment="1">
      <alignment horizontal="right" vertical="top" wrapText="1"/>
    </xf>
    <xf numFmtId="0" fontId="11" fillId="11" borderId="1" xfId="0" applyFont="1" applyFill="1" applyBorder="1" applyAlignment="1">
      <alignment horizontal="center" vertical="top" wrapText="1"/>
    </xf>
    <xf numFmtId="0" fontId="10" fillId="21" borderId="1" xfId="0" applyFont="1" applyFill="1" applyBorder="1" applyAlignment="1">
      <alignment horizontal="left" vertical="top" wrapText="1"/>
    </xf>
    <xf numFmtId="0" fontId="10" fillId="21" borderId="1" xfId="0" applyFont="1" applyFill="1" applyBorder="1" applyAlignment="1">
      <alignment horizontal="right" vertical="top" wrapText="1"/>
    </xf>
    <xf numFmtId="0" fontId="10" fillId="21" borderId="1" xfId="0" applyFont="1" applyFill="1" applyBorder="1" applyAlignment="1">
      <alignment horizontal="center" vertical="top" wrapText="1"/>
    </xf>
    <xf numFmtId="43" fontId="7" fillId="8" borderId="1" xfId="0" applyNumberFormat="1" applyFont="1" applyFill="1" applyBorder="1" applyAlignment="1">
      <alignment horizontal="right" vertical="top" wrapText="1"/>
    </xf>
    <xf numFmtId="0" fontId="6" fillId="20" borderId="1" xfId="0" applyFont="1" applyFill="1" applyBorder="1" applyAlignment="1">
      <alignment horizontal="left" vertical="top" wrapText="1"/>
    </xf>
    <xf numFmtId="43" fontId="6" fillId="20" borderId="1" xfId="0" applyNumberFormat="1" applyFont="1" applyFill="1" applyBorder="1" applyAlignment="1">
      <alignment horizontal="right" vertical="top" wrapText="1"/>
    </xf>
    <xf numFmtId="43" fontId="0" fillId="0" borderId="0" xfId="0" applyNumberFormat="1"/>
    <xf numFmtId="0" fontId="21" fillId="19" borderId="0" xfId="0" applyFont="1" applyFill="1" applyAlignment="1">
      <alignment horizontal="center" vertical="top" wrapText="1"/>
    </xf>
    <xf numFmtId="43" fontId="22" fillId="0" borderId="0" xfId="0" applyNumberFormat="1" applyFont="1"/>
    <xf numFmtId="43" fontId="22" fillId="24" borderId="0" xfId="1" applyFont="1" applyFill="1" applyBorder="1" applyAlignment="1">
      <alignment horizontal="center" vertical="top"/>
    </xf>
    <xf numFmtId="44" fontId="17" fillId="17" borderId="0" xfId="2" applyFont="1" applyFill="1" applyAlignment="1">
      <alignment horizontal="right" vertical="top" wrapText="1"/>
    </xf>
    <xf numFmtId="43" fontId="12" fillId="12" borderId="1" xfId="0" applyNumberFormat="1" applyFont="1" applyFill="1" applyBorder="1" applyAlignment="1">
      <alignment horizontal="right" vertical="top" wrapText="1"/>
    </xf>
    <xf numFmtId="43" fontId="6" fillId="7" borderId="1" xfId="0" applyNumberFormat="1" applyFont="1" applyFill="1" applyBorder="1" applyAlignment="1">
      <alignment horizontal="left" vertical="top" wrapText="1"/>
    </xf>
    <xf numFmtId="43" fontId="8" fillId="9" borderId="1" xfId="0" applyNumberFormat="1" applyFont="1" applyFill="1" applyBorder="1" applyAlignment="1">
      <alignment horizontal="right" vertical="top" wrapText="1"/>
    </xf>
    <xf numFmtId="43" fontId="0" fillId="22" borderId="1" xfId="0" applyNumberFormat="1" applyFill="1" applyBorder="1"/>
    <xf numFmtId="43" fontId="12" fillId="12" borderId="1" xfId="1" applyFont="1" applyFill="1" applyBorder="1" applyAlignment="1">
      <alignment horizontal="right" vertical="top" wrapText="1"/>
    </xf>
    <xf numFmtId="43" fontId="13" fillId="13" borderId="1" xfId="1" applyFont="1" applyFill="1" applyBorder="1" applyAlignment="1">
      <alignment horizontal="center" vertical="top" wrapText="1"/>
    </xf>
    <xf numFmtId="43" fontId="0" fillId="23" borderId="1" xfId="1" applyFont="1" applyFill="1" applyBorder="1" applyAlignment="1">
      <alignment horizontal="center" vertical="top"/>
    </xf>
    <xf numFmtId="43" fontId="10" fillId="21" borderId="1" xfId="0" applyNumberFormat="1" applyFont="1" applyFill="1" applyBorder="1" applyAlignment="1">
      <alignment horizontal="right" vertical="top" wrapText="1"/>
    </xf>
    <xf numFmtId="43" fontId="19" fillId="19" borderId="0" xfId="0" applyNumberFormat="1" applyFont="1" applyFill="1" applyAlignment="1">
      <alignment horizontal="center" vertical="top" wrapText="1"/>
    </xf>
    <xf numFmtId="43" fontId="21" fillId="19" borderId="0" xfId="0" applyNumberFormat="1" applyFont="1" applyFill="1" applyAlignment="1">
      <alignment horizontal="center" vertical="top" wrapText="1"/>
    </xf>
    <xf numFmtId="0" fontId="19" fillId="19" borderId="0" xfId="0" applyFont="1" applyFill="1" applyAlignment="1">
      <alignment horizontal="center" vertical="top" wrapText="1"/>
    </xf>
    <xf numFmtId="0" fontId="1" fillId="19" borderId="1" xfId="0" applyFont="1" applyFill="1" applyBorder="1" applyAlignment="1">
      <alignment horizontal="center" vertical="top" wrapText="1"/>
    </xf>
    <xf numFmtId="0" fontId="1" fillId="19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top" wrapText="1"/>
    </xf>
    <xf numFmtId="0" fontId="5" fillId="6" borderId="1" xfId="0" applyFont="1" applyFill="1" applyBorder="1" applyAlignment="1">
      <alignment horizontal="center" vertical="top" wrapText="1"/>
    </xf>
    <xf numFmtId="0" fontId="4" fillId="5" borderId="1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14" fillId="14" borderId="0" xfId="0" applyFont="1" applyFill="1" applyAlignment="1">
      <alignment horizontal="left" vertical="top" wrapText="1"/>
    </xf>
    <xf numFmtId="0" fontId="16" fillId="16" borderId="0" xfId="0" applyFont="1" applyFill="1" applyAlignment="1">
      <alignment horizontal="righ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4" fontId="17" fillId="17" borderId="0" xfId="0" applyNumberFormat="1" applyFont="1" applyFill="1" applyAlignment="1">
      <alignment horizontal="right" vertical="top" wrapText="1"/>
    </xf>
    <xf numFmtId="0" fontId="9" fillId="16" borderId="0" xfId="0" applyFont="1" applyFill="1" applyAlignment="1">
      <alignment horizontal="right" vertical="top" wrapText="1"/>
    </xf>
  </cellXfs>
  <cellStyles count="3">
    <cellStyle name="Moeda" xfId="2" builtinId="4"/>
    <cellStyle name="Normal" xfId="0" builtinId="0"/>
    <cellStyle name="Vírgula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57275" cy="13335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96"/>
  <sheetViews>
    <sheetView tabSelected="1" showOutlineSymbols="0" showWhiteSpace="0" zoomScaleNormal="100" workbookViewId="0">
      <selection activeCell="N5" sqref="N5"/>
    </sheetView>
  </sheetViews>
  <sheetFormatPr defaultRowHeight="14.25" x14ac:dyDescent="0.2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9" width="13.125" bestFit="1" customWidth="1"/>
    <col min="10" max="11" width="12.125" bestFit="1" customWidth="1"/>
    <col min="12" max="12" width="13.25" bestFit="1" customWidth="1"/>
    <col min="13" max="13" width="13.125" hidden="1" customWidth="1"/>
    <col min="15" max="15" width="11.125" bestFit="1" customWidth="1"/>
  </cols>
  <sheetData>
    <row r="1" spans="1:13" ht="30" x14ac:dyDescent="0.2">
      <c r="A1" s="1"/>
      <c r="B1" s="1"/>
      <c r="C1" s="1"/>
      <c r="D1" s="1" t="s">
        <v>0</v>
      </c>
      <c r="E1" s="42" t="s">
        <v>1</v>
      </c>
      <c r="F1" s="42"/>
      <c r="G1" s="42" t="s">
        <v>2</v>
      </c>
      <c r="H1" s="42"/>
      <c r="I1" s="1" t="s">
        <v>3</v>
      </c>
    </row>
    <row r="2" spans="1:13" ht="80.099999999999994" customHeight="1" x14ac:dyDescent="0.2">
      <c r="A2" s="2"/>
      <c r="B2" s="2"/>
      <c r="C2" s="2"/>
      <c r="D2" s="7" t="s">
        <v>119</v>
      </c>
      <c r="E2" s="43" t="s">
        <v>4</v>
      </c>
      <c r="F2" s="43"/>
      <c r="G2" s="43" t="s">
        <v>5</v>
      </c>
      <c r="H2" s="43"/>
      <c r="I2" s="2" t="s">
        <v>6</v>
      </c>
    </row>
    <row r="3" spans="1:13" ht="15" x14ac:dyDescent="0.25">
      <c r="A3" s="45" t="s">
        <v>7</v>
      </c>
      <c r="B3" s="46"/>
      <c r="C3" s="46"/>
      <c r="D3" s="46"/>
      <c r="E3" s="46"/>
      <c r="F3" s="46"/>
      <c r="G3" s="46"/>
      <c r="H3" s="46"/>
      <c r="I3" s="46"/>
    </row>
    <row r="4" spans="1:13" ht="15" x14ac:dyDescent="0.2">
      <c r="A4" s="39" t="s">
        <v>8</v>
      </c>
      <c r="B4" s="40" t="s">
        <v>9</v>
      </c>
      <c r="C4" s="39" t="s">
        <v>10</v>
      </c>
      <c r="D4" s="39" t="s">
        <v>11</v>
      </c>
      <c r="E4" s="41" t="s">
        <v>12</v>
      </c>
      <c r="F4" s="37" t="s">
        <v>13</v>
      </c>
      <c r="G4" s="38" t="s">
        <v>14</v>
      </c>
      <c r="H4" s="38"/>
      <c r="I4" s="38"/>
      <c r="J4" s="38" t="s">
        <v>15</v>
      </c>
      <c r="K4" s="38"/>
      <c r="L4" s="38"/>
    </row>
    <row r="5" spans="1:13" ht="15" x14ac:dyDescent="0.2">
      <c r="A5" s="39"/>
      <c r="B5" s="40"/>
      <c r="C5" s="39"/>
      <c r="D5" s="39"/>
      <c r="E5" s="41"/>
      <c r="F5" s="37"/>
      <c r="G5" s="10" t="s">
        <v>169</v>
      </c>
      <c r="H5" s="10" t="s">
        <v>168</v>
      </c>
      <c r="I5" s="10" t="s">
        <v>15</v>
      </c>
      <c r="J5" s="10" t="s">
        <v>169</v>
      </c>
      <c r="K5" s="10" t="s">
        <v>168</v>
      </c>
      <c r="L5" s="10" t="s">
        <v>15</v>
      </c>
    </row>
    <row r="6" spans="1:13" x14ac:dyDescent="0.2">
      <c r="A6" s="11" t="s">
        <v>16</v>
      </c>
      <c r="B6" s="11"/>
      <c r="C6" s="11"/>
      <c r="D6" s="11" t="s">
        <v>17</v>
      </c>
      <c r="E6" s="11"/>
      <c r="F6" s="18"/>
      <c r="G6" s="27"/>
      <c r="H6" s="27"/>
      <c r="I6" s="28"/>
      <c r="J6" s="29"/>
      <c r="K6" s="29"/>
      <c r="L6" s="29">
        <f>ROUND(L7,2)</f>
        <v>579.02</v>
      </c>
    </row>
    <row r="7" spans="1:13" ht="25.5" x14ac:dyDescent="0.2">
      <c r="A7" s="12" t="s">
        <v>18</v>
      </c>
      <c r="B7" s="13" t="s">
        <v>19</v>
      </c>
      <c r="C7" s="12" t="s">
        <v>20</v>
      </c>
      <c r="D7" s="12" t="s">
        <v>21</v>
      </c>
      <c r="E7" s="14" t="s">
        <v>22</v>
      </c>
      <c r="F7" s="30">
        <v>1.5</v>
      </c>
      <c r="G7" s="31">
        <f>ROUND(M7*0.6,2)</f>
        <v>231.61</v>
      </c>
      <c r="H7" s="31">
        <f>ROUND(M7*0.4,2)</f>
        <v>154.4</v>
      </c>
      <c r="I7" s="31">
        <f>H7+G7</f>
        <v>386.01</v>
      </c>
      <c r="J7" s="32">
        <f>$F7*G7</f>
        <v>347.41500000000002</v>
      </c>
      <c r="K7" s="32">
        <f>$F7*H7</f>
        <v>231.60000000000002</v>
      </c>
      <c r="L7" s="32">
        <f>K7+J7</f>
        <v>579.0150000000001</v>
      </c>
      <c r="M7" s="9">
        <v>386.01</v>
      </c>
    </row>
    <row r="8" spans="1:13" x14ac:dyDescent="0.2">
      <c r="A8" s="11" t="s">
        <v>23</v>
      </c>
      <c r="B8" s="11"/>
      <c r="C8" s="11"/>
      <c r="D8" s="11" t="s">
        <v>24</v>
      </c>
      <c r="E8" s="11"/>
      <c r="F8" s="18"/>
      <c r="G8" s="27"/>
      <c r="H8" s="27"/>
      <c r="I8" s="28"/>
      <c r="J8" s="28"/>
      <c r="K8" s="28"/>
      <c r="L8" s="28">
        <f>ROUND(SUM(L9:L18),2)</f>
        <v>16789.03</v>
      </c>
    </row>
    <row r="9" spans="1:13" ht="25.5" x14ac:dyDescent="0.2">
      <c r="A9" s="12" t="s">
        <v>25</v>
      </c>
      <c r="B9" s="13" t="s">
        <v>26</v>
      </c>
      <c r="C9" s="12" t="s">
        <v>20</v>
      </c>
      <c r="D9" s="12" t="s">
        <v>27</v>
      </c>
      <c r="E9" s="14" t="s">
        <v>22</v>
      </c>
      <c r="F9" s="26">
        <v>87.5</v>
      </c>
      <c r="G9" s="31">
        <f>ROUND(M9*0.6,2)</f>
        <v>17.64</v>
      </c>
      <c r="H9" s="31">
        <f t="shared" ref="H9:H18" si="0">ROUND(M9*0.4,2)</f>
        <v>11.76</v>
      </c>
      <c r="I9" s="31">
        <f>H9+G9</f>
        <v>29.4</v>
      </c>
      <c r="J9" s="32">
        <f>ROUND($F9*G9,2)</f>
        <v>1543.5</v>
      </c>
      <c r="K9" s="32">
        <f>ROUND($F9*H9,)</f>
        <v>1029</v>
      </c>
      <c r="L9" s="32">
        <f>K9+J9</f>
        <v>2572.5</v>
      </c>
      <c r="M9" s="8">
        <v>29.4</v>
      </c>
    </row>
    <row r="10" spans="1:13" ht="38.25" x14ac:dyDescent="0.2">
      <c r="A10" s="12" t="s">
        <v>28</v>
      </c>
      <c r="B10" s="13" t="s">
        <v>29</v>
      </c>
      <c r="C10" s="12" t="s">
        <v>20</v>
      </c>
      <c r="D10" s="12" t="s">
        <v>30</v>
      </c>
      <c r="E10" s="14" t="s">
        <v>22</v>
      </c>
      <c r="F10" s="26">
        <v>62.1</v>
      </c>
      <c r="G10" s="31">
        <f t="shared" ref="G10:G18" si="1">ROUND(M10*0.6,2)</f>
        <v>60.67</v>
      </c>
      <c r="H10" s="31">
        <f t="shared" si="0"/>
        <v>40.44</v>
      </c>
      <c r="I10" s="31">
        <f t="shared" ref="I10:I18" si="2">H10+G10</f>
        <v>101.11</v>
      </c>
      <c r="J10" s="32">
        <f t="shared" ref="J10:J18" si="3">ROUND($F10*G10,2)</f>
        <v>3767.61</v>
      </c>
      <c r="K10" s="32">
        <f t="shared" ref="K10:K18" si="4">ROUND($F10*H10,)</f>
        <v>2511</v>
      </c>
      <c r="L10" s="32">
        <f t="shared" ref="L10:L18" si="5">K10+J10</f>
        <v>6278.6100000000006</v>
      </c>
      <c r="M10" s="8">
        <v>101.11</v>
      </c>
    </row>
    <row r="11" spans="1:13" ht="38.25" x14ac:dyDescent="0.2">
      <c r="A11" s="12" t="s">
        <v>31</v>
      </c>
      <c r="B11" s="13" t="s">
        <v>32</v>
      </c>
      <c r="C11" s="12" t="s">
        <v>20</v>
      </c>
      <c r="D11" s="12" t="s">
        <v>33</v>
      </c>
      <c r="E11" s="14" t="s">
        <v>22</v>
      </c>
      <c r="F11" s="26">
        <v>25.4</v>
      </c>
      <c r="G11" s="31">
        <f t="shared" si="1"/>
        <v>106.42</v>
      </c>
      <c r="H11" s="31">
        <f t="shared" si="0"/>
        <v>70.95</v>
      </c>
      <c r="I11" s="31">
        <f t="shared" si="2"/>
        <v>177.37</v>
      </c>
      <c r="J11" s="32">
        <f t="shared" si="3"/>
        <v>2703.07</v>
      </c>
      <c r="K11" s="32">
        <f t="shared" si="4"/>
        <v>1802</v>
      </c>
      <c r="L11" s="32">
        <f t="shared" si="5"/>
        <v>4505.07</v>
      </c>
      <c r="M11" s="8">
        <v>177.37</v>
      </c>
    </row>
    <row r="12" spans="1:13" ht="25.5" x14ac:dyDescent="0.2">
      <c r="A12" s="12" t="s">
        <v>34</v>
      </c>
      <c r="B12" s="13" t="s">
        <v>35</v>
      </c>
      <c r="C12" s="12" t="s">
        <v>20</v>
      </c>
      <c r="D12" s="12" t="s">
        <v>36</v>
      </c>
      <c r="E12" s="14" t="s">
        <v>22</v>
      </c>
      <c r="F12" s="26">
        <v>25.4</v>
      </c>
      <c r="G12" s="31">
        <f t="shared" si="1"/>
        <v>1.61</v>
      </c>
      <c r="H12" s="31">
        <f t="shared" si="0"/>
        <v>1.07</v>
      </c>
      <c r="I12" s="31">
        <f t="shared" si="2"/>
        <v>2.68</v>
      </c>
      <c r="J12" s="32">
        <f t="shared" si="3"/>
        <v>40.89</v>
      </c>
      <c r="K12" s="32">
        <f t="shared" si="4"/>
        <v>27</v>
      </c>
      <c r="L12" s="32">
        <f t="shared" si="5"/>
        <v>67.89</v>
      </c>
      <c r="M12" s="8">
        <v>2.68</v>
      </c>
    </row>
    <row r="13" spans="1:13" ht="25.5" x14ac:dyDescent="0.2">
      <c r="A13" s="12" t="s">
        <v>37</v>
      </c>
      <c r="B13" s="13" t="s">
        <v>38</v>
      </c>
      <c r="C13" s="12" t="s">
        <v>20</v>
      </c>
      <c r="D13" s="12" t="s">
        <v>39</v>
      </c>
      <c r="E13" s="14" t="s">
        <v>22</v>
      </c>
      <c r="F13" s="26">
        <v>20.7</v>
      </c>
      <c r="G13" s="31">
        <f t="shared" si="1"/>
        <v>57.47</v>
      </c>
      <c r="H13" s="31">
        <f t="shared" si="0"/>
        <v>38.31</v>
      </c>
      <c r="I13" s="31">
        <f t="shared" si="2"/>
        <v>95.78</v>
      </c>
      <c r="J13" s="32">
        <f t="shared" si="3"/>
        <v>1189.6300000000001</v>
      </c>
      <c r="K13" s="32">
        <f t="shared" si="4"/>
        <v>793</v>
      </c>
      <c r="L13" s="32">
        <f t="shared" si="5"/>
        <v>1982.63</v>
      </c>
      <c r="M13" s="8">
        <v>95.78</v>
      </c>
    </row>
    <row r="14" spans="1:13" ht="25.5" x14ac:dyDescent="0.2">
      <c r="A14" s="12" t="s">
        <v>40</v>
      </c>
      <c r="B14" s="13" t="s">
        <v>41</v>
      </c>
      <c r="C14" s="12" t="s">
        <v>20</v>
      </c>
      <c r="D14" s="12" t="s">
        <v>42</v>
      </c>
      <c r="E14" s="14" t="s">
        <v>43</v>
      </c>
      <c r="F14" s="26">
        <v>20.7</v>
      </c>
      <c r="G14" s="31">
        <f t="shared" si="1"/>
        <v>10.54</v>
      </c>
      <c r="H14" s="31">
        <f t="shared" si="0"/>
        <v>7.03</v>
      </c>
      <c r="I14" s="31">
        <f t="shared" si="2"/>
        <v>17.57</v>
      </c>
      <c r="J14" s="32">
        <f t="shared" si="3"/>
        <v>218.18</v>
      </c>
      <c r="K14" s="32">
        <f t="shared" si="4"/>
        <v>146</v>
      </c>
      <c r="L14" s="32">
        <f t="shared" si="5"/>
        <v>364.18</v>
      </c>
      <c r="M14" s="8">
        <v>17.57</v>
      </c>
    </row>
    <row r="15" spans="1:13" ht="25.5" x14ac:dyDescent="0.2">
      <c r="A15" s="12" t="s">
        <v>44</v>
      </c>
      <c r="B15" s="13" t="s">
        <v>45</v>
      </c>
      <c r="C15" s="12" t="s">
        <v>20</v>
      </c>
      <c r="D15" s="12" t="s">
        <v>46</v>
      </c>
      <c r="E15" s="14" t="s">
        <v>47</v>
      </c>
      <c r="F15" s="26">
        <v>2</v>
      </c>
      <c r="G15" s="31">
        <f t="shared" si="1"/>
        <v>1.41</v>
      </c>
      <c r="H15" s="31">
        <f t="shared" si="0"/>
        <v>0.94</v>
      </c>
      <c r="I15" s="31">
        <f t="shared" si="2"/>
        <v>2.3499999999999996</v>
      </c>
      <c r="J15" s="32">
        <f t="shared" si="3"/>
        <v>2.82</v>
      </c>
      <c r="K15" s="32">
        <f t="shared" si="4"/>
        <v>2</v>
      </c>
      <c r="L15" s="32">
        <f t="shared" si="5"/>
        <v>4.82</v>
      </c>
      <c r="M15" s="8">
        <v>2.35</v>
      </c>
    </row>
    <row r="16" spans="1:13" ht="38.25" x14ac:dyDescent="0.2">
      <c r="A16" s="12" t="s">
        <v>48</v>
      </c>
      <c r="B16" s="13" t="s">
        <v>49</v>
      </c>
      <c r="C16" s="12" t="s">
        <v>20</v>
      </c>
      <c r="D16" s="12" t="s">
        <v>50</v>
      </c>
      <c r="E16" s="14" t="s">
        <v>47</v>
      </c>
      <c r="F16" s="26">
        <v>2</v>
      </c>
      <c r="G16" s="31">
        <f t="shared" si="1"/>
        <v>163.61000000000001</v>
      </c>
      <c r="H16" s="31">
        <f t="shared" si="0"/>
        <v>109.07</v>
      </c>
      <c r="I16" s="31">
        <f t="shared" si="2"/>
        <v>272.68</v>
      </c>
      <c r="J16" s="32">
        <f t="shared" si="3"/>
        <v>327.22000000000003</v>
      </c>
      <c r="K16" s="32">
        <f t="shared" si="4"/>
        <v>218</v>
      </c>
      <c r="L16" s="32">
        <f t="shared" si="5"/>
        <v>545.22</v>
      </c>
      <c r="M16" s="8">
        <v>272.68</v>
      </c>
    </row>
    <row r="17" spans="1:13" ht="38.25" x14ac:dyDescent="0.2">
      <c r="A17" s="12" t="s">
        <v>51</v>
      </c>
      <c r="B17" s="13" t="s">
        <v>52</v>
      </c>
      <c r="C17" s="12" t="s">
        <v>53</v>
      </c>
      <c r="D17" s="12" t="s">
        <v>54</v>
      </c>
      <c r="E17" s="14" t="s">
        <v>55</v>
      </c>
      <c r="F17" s="26">
        <v>1</v>
      </c>
      <c r="G17" s="31">
        <f t="shared" si="1"/>
        <v>130.47999999999999</v>
      </c>
      <c r="H17" s="31">
        <f t="shared" si="0"/>
        <v>86.99</v>
      </c>
      <c r="I17" s="31">
        <f t="shared" si="2"/>
        <v>217.46999999999997</v>
      </c>
      <c r="J17" s="32">
        <f t="shared" si="3"/>
        <v>130.47999999999999</v>
      </c>
      <c r="K17" s="32">
        <f t="shared" si="4"/>
        <v>87</v>
      </c>
      <c r="L17" s="32">
        <f t="shared" si="5"/>
        <v>217.48</v>
      </c>
      <c r="M17" s="8">
        <v>217.47</v>
      </c>
    </row>
    <row r="18" spans="1:13" ht="25.5" x14ac:dyDescent="0.2">
      <c r="A18" s="12" t="s">
        <v>56</v>
      </c>
      <c r="B18" s="13" t="s">
        <v>57</v>
      </c>
      <c r="C18" s="12" t="s">
        <v>20</v>
      </c>
      <c r="D18" s="12" t="s">
        <v>58</v>
      </c>
      <c r="E18" s="14" t="s">
        <v>47</v>
      </c>
      <c r="F18" s="26">
        <v>3</v>
      </c>
      <c r="G18" s="31">
        <f t="shared" si="1"/>
        <v>50.21</v>
      </c>
      <c r="H18" s="31">
        <f t="shared" si="0"/>
        <v>33.47</v>
      </c>
      <c r="I18" s="31">
        <f t="shared" si="2"/>
        <v>83.68</v>
      </c>
      <c r="J18" s="32">
        <f t="shared" si="3"/>
        <v>150.63</v>
      </c>
      <c r="K18" s="32">
        <f t="shared" si="4"/>
        <v>100</v>
      </c>
      <c r="L18" s="32">
        <f t="shared" si="5"/>
        <v>250.63</v>
      </c>
      <c r="M18" s="8">
        <v>83.68</v>
      </c>
    </row>
    <row r="19" spans="1:13" x14ac:dyDescent="0.2">
      <c r="A19" s="11" t="s">
        <v>59</v>
      </c>
      <c r="B19" s="11"/>
      <c r="C19" s="11"/>
      <c r="D19" s="11" t="s">
        <v>60</v>
      </c>
      <c r="E19" s="11"/>
      <c r="F19" s="18"/>
      <c r="G19" s="27"/>
      <c r="H19" s="27"/>
      <c r="I19" s="28"/>
      <c r="J19" s="28"/>
      <c r="K19" s="28"/>
      <c r="L19" s="28">
        <f>ROUND(SUM(L20:L28),2)</f>
        <v>8606.2900000000009</v>
      </c>
      <c r="M19" s="8">
        <v>0</v>
      </c>
    </row>
    <row r="20" spans="1:13" ht="26.1" customHeight="1" x14ac:dyDescent="0.2">
      <c r="A20" s="12" t="s">
        <v>61</v>
      </c>
      <c r="B20" s="13" t="s">
        <v>26</v>
      </c>
      <c r="C20" s="12" t="s">
        <v>20</v>
      </c>
      <c r="D20" s="12" t="s">
        <v>27</v>
      </c>
      <c r="E20" s="14" t="s">
        <v>22</v>
      </c>
      <c r="F20" s="26">
        <v>58.5</v>
      </c>
      <c r="G20" s="31">
        <f t="shared" ref="G20:G28" si="6">ROUND(M20*0.6,2)</f>
        <v>17.64</v>
      </c>
      <c r="H20" s="31">
        <f t="shared" ref="H20:H28" si="7">ROUND(M20*0.4,2)</f>
        <v>11.76</v>
      </c>
      <c r="I20" s="31">
        <f t="shared" ref="I20" si="8">H20+G20</f>
        <v>29.4</v>
      </c>
      <c r="J20" s="32">
        <f t="shared" ref="J20:J28" si="9">ROUND($F20*G20,2)</f>
        <v>1031.94</v>
      </c>
      <c r="K20" s="32">
        <f t="shared" ref="K20:K28" si="10">ROUND($F20*H20,)</f>
        <v>688</v>
      </c>
      <c r="L20" s="32">
        <f t="shared" ref="L20" si="11">K20+J20</f>
        <v>1719.94</v>
      </c>
      <c r="M20" s="8">
        <v>29.4</v>
      </c>
    </row>
    <row r="21" spans="1:13" ht="51.95" customHeight="1" x14ac:dyDescent="0.2">
      <c r="A21" s="12" t="s">
        <v>62</v>
      </c>
      <c r="B21" s="13" t="s">
        <v>29</v>
      </c>
      <c r="C21" s="12" t="s">
        <v>20</v>
      </c>
      <c r="D21" s="12" t="s">
        <v>30</v>
      </c>
      <c r="E21" s="14" t="s">
        <v>22</v>
      </c>
      <c r="F21" s="26">
        <v>45</v>
      </c>
      <c r="G21" s="31">
        <f t="shared" si="6"/>
        <v>60.67</v>
      </c>
      <c r="H21" s="31">
        <f t="shared" si="7"/>
        <v>40.44</v>
      </c>
      <c r="I21" s="31">
        <f t="shared" ref="I21:I28" si="12">H21+G21</f>
        <v>101.11</v>
      </c>
      <c r="J21" s="32">
        <f t="shared" si="9"/>
        <v>2730.15</v>
      </c>
      <c r="K21" s="32">
        <f t="shared" si="10"/>
        <v>1820</v>
      </c>
      <c r="L21" s="32">
        <f t="shared" ref="L21:L28" si="13">K21+J21</f>
        <v>4550.1499999999996</v>
      </c>
      <c r="M21" s="8">
        <v>101.11</v>
      </c>
    </row>
    <row r="22" spans="1:13" ht="26.1" customHeight="1" x14ac:dyDescent="0.2">
      <c r="A22" s="12" t="s">
        <v>63</v>
      </c>
      <c r="B22" s="13" t="s">
        <v>35</v>
      </c>
      <c r="C22" s="12" t="s">
        <v>20</v>
      </c>
      <c r="D22" s="12" t="s">
        <v>36</v>
      </c>
      <c r="E22" s="14" t="s">
        <v>22</v>
      </c>
      <c r="F22" s="26">
        <v>13.5</v>
      </c>
      <c r="G22" s="31">
        <f t="shared" si="6"/>
        <v>1.61</v>
      </c>
      <c r="H22" s="31">
        <f t="shared" si="7"/>
        <v>1.07</v>
      </c>
      <c r="I22" s="31">
        <f t="shared" si="12"/>
        <v>2.68</v>
      </c>
      <c r="J22" s="32">
        <f t="shared" si="9"/>
        <v>21.74</v>
      </c>
      <c r="K22" s="32">
        <f t="shared" si="10"/>
        <v>14</v>
      </c>
      <c r="L22" s="32">
        <f t="shared" si="13"/>
        <v>35.739999999999995</v>
      </c>
      <c r="M22" s="8">
        <v>2.68</v>
      </c>
    </row>
    <row r="23" spans="1:13" ht="39" customHeight="1" x14ac:dyDescent="0.2">
      <c r="A23" s="12" t="s">
        <v>64</v>
      </c>
      <c r="B23" s="13" t="s">
        <v>38</v>
      </c>
      <c r="C23" s="12" t="s">
        <v>20</v>
      </c>
      <c r="D23" s="12" t="s">
        <v>39</v>
      </c>
      <c r="E23" s="14" t="s">
        <v>22</v>
      </c>
      <c r="F23" s="26">
        <v>13.5</v>
      </c>
      <c r="G23" s="31">
        <f t="shared" si="6"/>
        <v>57.47</v>
      </c>
      <c r="H23" s="31">
        <f t="shared" si="7"/>
        <v>38.31</v>
      </c>
      <c r="I23" s="31">
        <f t="shared" si="12"/>
        <v>95.78</v>
      </c>
      <c r="J23" s="32">
        <f t="shared" si="9"/>
        <v>775.85</v>
      </c>
      <c r="K23" s="32">
        <f t="shared" si="10"/>
        <v>517</v>
      </c>
      <c r="L23" s="32">
        <f t="shared" si="13"/>
        <v>1292.8499999999999</v>
      </c>
      <c r="M23" s="8">
        <v>95.78</v>
      </c>
    </row>
    <row r="24" spans="1:13" ht="26.1" customHeight="1" x14ac:dyDescent="0.2">
      <c r="A24" s="12" t="s">
        <v>65</v>
      </c>
      <c r="B24" s="13" t="s">
        <v>41</v>
      </c>
      <c r="C24" s="12" t="s">
        <v>20</v>
      </c>
      <c r="D24" s="12" t="s">
        <v>42</v>
      </c>
      <c r="E24" s="14" t="s">
        <v>43</v>
      </c>
      <c r="F24" s="26">
        <v>19.8</v>
      </c>
      <c r="G24" s="31">
        <f t="shared" si="6"/>
        <v>10.54</v>
      </c>
      <c r="H24" s="31">
        <f t="shared" si="7"/>
        <v>7.03</v>
      </c>
      <c r="I24" s="31">
        <f t="shared" si="12"/>
        <v>17.57</v>
      </c>
      <c r="J24" s="32">
        <f t="shared" si="9"/>
        <v>208.69</v>
      </c>
      <c r="K24" s="32">
        <f t="shared" si="10"/>
        <v>139</v>
      </c>
      <c r="L24" s="32">
        <f t="shared" si="13"/>
        <v>347.69</v>
      </c>
      <c r="M24" s="8">
        <v>17.57</v>
      </c>
    </row>
    <row r="25" spans="1:13" ht="26.1" customHeight="1" x14ac:dyDescent="0.2">
      <c r="A25" s="12" t="s">
        <v>66</v>
      </c>
      <c r="B25" s="13" t="s">
        <v>45</v>
      </c>
      <c r="C25" s="12" t="s">
        <v>20</v>
      </c>
      <c r="D25" s="12" t="s">
        <v>46</v>
      </c>
      <c r="E25" s="14" t="s">
        <v>47</v>
      </c>
      <c r="F25" s="26">
        <v>1</v>
      </c>
      <c r="G25" s="31">
        <f t="shared" si="6"/>
        <v>1.41</v>
      </c>
      <c r="H25" s="31">
        <f t="shared" si="7"/>
        <v>0.94</v>
      </c>
      <c r="I25" s="31">
        <f t="shared" si="12"/>
        <v>2.3499999999999996</v>
      </c>
      <c r="J25" s="32">
        <f t="shared" si="9"/>
        <v>1.41</v>
      </c>
      <c r="K25" s="32">
        <f t="shared" si="10"/>
        <v>1</v>
      </c>
      <c r="L25" s="32">
        <f t="shared" si="13"/>
        <v>2.41</v>
      </c>
      <c r="M25" s="8">
        <v>2.35</v>
      </c>
    </row>
    <row r="26" spans="1:13" ht="51.95" customHeight="1" x14ac:dyDescent="0.2">
      <c r="A26" s="12" t="s">
        <v>67</v>
      </c>
      <c r="B26" s="13" t="s">
        <v>49</v>
      </c>
      <c r="C26" s="12" t="s">
        <v>20</v>
      </c>
      <c r="D26" s="12" t="s">
        <v>50</v>
      </c>
      <c r="E26" s="14" t="s">
        <v>47</v>
      </c>
      <c r="F26" s="26">
        <v>1</v>
      </c>
      <c r="G26" s="31">
        <f t="shared" si="6"/>
        <v>163.61000000000001</v>
      </c>
      <c r="H26" s="31">
        <f t="shared" si="7"/>
        <v>109.07</v>
      </c>
      <c r="I26" s="31">
        <f t="shared" si="12"/>
        <v>272.68</v>
      </c>
      <c r="J26" s="32">
        <f t="shared" si="9"/>
        <v>163.61000000000001</v>
      </c>
      <c r="K26" s="32">
        <f t="shared" si="10"/>
        <v>109</v>
      </c>
      <c r="L26" s="32">
        <f t="shared" si="13"/>
        <v>272.61</v>
      </c>
      <c r="M26" s="8">
        <v>272.68</v>
      </c>
    </row>
    <row r="27" spans="1:13" ht="39" customHeight="1" x14ac:dyDescent="0.2">
      <c r="A27" s="12" t="s">
        <v>68</v>
      </c>
      <c r="B27" s="13" t="s">
        <v>52</v>
      </c>
      <c r="C27" s="12" t="s">
        <v>53</v>
      </c>
      <c r="D27" s="12" t="s">
        <v>54</v>
      </c>
      <c r="E27" s="14" t="s">
        <v>55</v>
      </c>
      <c r="F27" s="26">
        <v>1</v>
      </c>
      <c r="G27" s="31">
        <f t="shared" si="6"/>
        <v>130.47999999999999</v>
      </c>
      <c r="H27" s="31">
        <f t="shared" si="7"/>
        <v>86.99</v>
      </c>
      <c r="I27" s="31">
        <f t="shared" si="12"/>
        <v>217.46999999999997</v>
      </c>
      <c r="J27" s="32">
        <f t="shared" si="9"/>
        <v>130.47999999999999</v>
      </c>
      <c r="K27" s="32">
        <f t="shared" si="10"/>
        <v>87</v>
      </c>
      <c r="L27" s="32">
        <f t="shared" si="13"/>
        <v>217.48</v>
      </c>
      <c r="M27" s="8">
        <v>217.47</v>
      </c>
    </row>
    <row r="28" spans="1:13" ht="26.1" customHeight="1" x14ac:dyDescent="0.2">
      <c r="A28" s="12" t="s">
        <v>69</v>
      </c>
      <c r="B28" s="13" t="s">
        <v>57</v>
      </c>
      <c r="C28" s="12" t="s">
        <v>20</v>
      </c>
      <c r="D28" s="12" t="s">
        <v>58</v>
      </c>
      <c r="E28" s="14" t="s">
        <v>47</v>
      </c>
      <c r="F28" s="26">
        <v>2</v>
      </c>
      <c r="G28" s="31">
        <f t="shared" si="6"/>
        <v>50.21</v>
      </c>
      <c r="H28" s="31">
        <f t="shared" si="7"/>
        <v>33.47</v>
      </c>
      <c r="I28" s="31">
        <f t="shared" si="12"/>
        <v>83.68</v>
      </c>
      <c r="J28" s="32">
        <f t="shared" si="9"/>
        <v>100.42</v>
      </c>
      <c r="K28" s="32">
        <f t="shared" si="10"/>
        <v>67</v>
      </c>
      <c r="L28" s="32">
        <f t="shared" si="13"/>
        <v>167.42000000000002</v>
      </c>
      <c r="M28" s="8">
        <v>83.68</v>
      </c>
    </row>
    <row r="29" spans="1:13" x14ac:dyDescent="0.2">
      <c r="A29" s="11" t="s">
        <v>70</v>
      </c>
      <c r="B29" s="11"/>
      <c r="C29" s="11"/>
      <c r="D29" s="11" t="s">
        <v>71</v>
      </c>
      <c r="E29" s="11"/>
      <c r="F29" s="18"/>
      <c r="G29" s="27"/>
      <c r="H29" s="27"/>
      <c r="I29" s="28"/>
      <c r="J29" s="28"/>
      <c r="K29" s="28"/>
      <c r="L29" s="28">
        <f>ROUND(SUM(L30:L57),2)</f>
        <v>50733.89</v>
      </c>
      <c r="M29" s="8">
        <v>0</v>
      </c>
    </row>
    <row r="30" spans="1:13" ht="25.5" x14ac:dyDescent="0.2">
      <c r="A30" s="12" t="s">
        <v>72</v>
      </c>
      <c r="B30" s="13" t="s">
        <v>73</v>
      </c>
      <c r="C30" s="12" t="s">
        <v>20</v>
      </c>
      <c r="D30" s="12" t="s">
        <v>74</v>
      </c>
      <c r="E30" s="14" t="s">
        <v>75</v>
      </c>
      <c r="F30" s="26">
        <v>22.8</v>
      </c>
      <c r="G30" s="31">
        <f t="shared" ref="G30:G57" si="14">ROUND(M30*0.6,2)</f>
        <v>44.07</v>
      </c>
      <c r="H30" s="31">
        <f t="shared" ref="H30:H57" si="15">ROUND(M30*0.4,2)</f>
        <v>29.38</v>
      </c>
      <c r="I30" s="31">
        <f t="shared" ref="I30:I57" si="16">H30+G30</f>
        <v>73.45</v>
      </c>
      <c r="J30" s="32">
        <f t="shared" ref="J30:J57" si="17">ROUND($F30*G30,2)</f>
        <v>1004.8</v>
      </c>
      <c r="K30" s="32">
        <f t="shared" ref="K30:K57" si="18">ROUND($F30*H30,)</f>
        <v>670</v>
      </c>
      <c r="L30" s="32">
        <f t="shared" ref="L30:L57" si="19">K30+J30</f>
        <v>1674.8</v>
      </c>
      <c r="M30" s="8">
        <v>73.45</v>
      </c>
    </row>
    <row r="31" spans="1:13" ht="25.5" x14ac:dyDescent="0.2">
      <c r="A31" s="12" t="s">
        <v>76</v>
      </c>
      <c r="B31" s="13" t="s">
        <v>26</v>
      </c>
      <c r="C31" s="12" t="s">
        <v>20</v>
      </c>
      <c r="D31" s="12" t="s">
        <v>27</v>
      </c>
      <c r="E31" s="14" t="s">
        <v>22</v>
      </c>
      <c r="F31" s="26">
        <v>61.9</v>
      </c>
      <c r="G31" s="31">
        <f t="shared" si="14"/>
        <v>17.64</v>
      </c>
      <c r="H31" s="31">
        <f t="shared" si="15"/>
        <v>11.76</v>
      </c>
      <c r="I31" s="31">
        <f t="shared" si="16"/>
        <v>29.4</v>
      </c>
      <c r="J31" s="32">
        <f t="shared" si="17"/>
        <v>1091.92</v>
      </c>
      <c r="K31" s="32">
        <f t="shared" si="18"/>
        <v>728</v>
      </c>
      <c r="L31" s="32">
        <f t="shared" si="19"/>
        <v>1819.92</v>
      </c>
      <c r="M31" s="8">
        <v>29.4</v>
      </c>
    </row>
    <row r="32" spans="1:13" ht="26.1" customHeight="1" x14ac:dyDescent="0.2">
      <c r="A32" s="15" t="s">
        <v>132</v>
      </c>
      <c r="B32" s="16" t="s">
        <v>133</v>
      </c>
      <c r="C32" s="15" t="s">
        <v>20</v>
      </c>
      <c r="D32" s="15" t="s">
        <v>134</v>
      </c>
      <c r="E32" s="17" t="s">
        <v>22</v>
      </c>
      <c r="F32" s="33">
        <v>3.36</v>
      </c>
      <c r="G32" s="31">
        <f t="shared" si="14"/>
        <v>59.2</v>
      </c>
      <c r="H32" s="31">
        <f t="shared" si="15"/>
        <v>39.46</v>
      </c>
      <c r="I32" s="31">
        <f t="shared" si="16"/>
        <v>98.66</v>
      </c>
      <c r="J32" s="32">
        <f t="shared" si="17"/>
        <v>198.91</v>
      </c>
      <c r="K32" s="32">
        <f t="shared" si="18"/>
        <v>133</v>
      </c>
      <c r="L32" s="32">
        <f t="shared" si="19"/>
        <v>331.90999999999997</v>
      </c>
      <c r="M32" s="8">
        <v>98.66</v>
      </c>
    </row>
    <row r="33" spans="1:13" ht="26.1" customHeight="1" x14ac:dyDescent="0.2">
      <c r="A33" s="15" t="s">
        <v>135</v>
      </c>
      <c r="B33" s="16" t="s">
        <v>136</v>
      </c>
      <c r="C33" s="15" t="s">
        <v>20</v>
      </c>
      <c r="D33" s="15" t="s">
        <v>137</v>
      </c>
      <c r="E33" s="17" t="s">
        <v>22</v>
      </c>
      <c r="F33" s="33">
        <v>6.72</v>
      </c>
      <c r="G33" s="31">
        <f t="shared" si="14"/>
        <v>5.64</v>
      </c>
      <c r="H33" s="31">
        <f t="shared" si="15"/>
        <v>3.76</v>
      </c>
      <c r="I33" s="31">
        <f t="shared" si="16"/>
        <v>9.3999999999999986</v>
      </c>
      <c r="J33" s="32">
        <f t="shared" si="17"/>
        <v>37.9</v>
      </c>
      <c r="K33" s="32">
        <f t="shared" si="18"/>
        <v>25</v>
      </c>
      <c r="L33" s="32">
        <f t="shared" si="19"/>
        <v>62.9</v>
      </c>
      <c r="M33" s="8">
        <v>9.4</v>
      </c>
    </row>
    <row r="34" spans="1:13" ht="26.1" customHeight="1" x14ac:dyDescent="0.2">
      <c r="A34" s="12" t="s">
        <v>79</v>
      </c>
      <c r="B34" s="13" t="s">
        <v>35</v>
      </c>
      <c r="C34" s="12" t="s">
        <v>20</v>
      </c>
      <c r="D34" s="12" t="s">
        <v>36</v>
      </c>
      <c r="E34" s="14" t="s">
        <v>22</v>
      </c>
      <c r="F34" s="26">
        <v>14.5</v>
      </c>
      <c r="G34" s="31">
        <f t="shared" si="14"/>
        <v>1.61</v>
      </c>
      <c r="H34" s="31">
        <f t="shared" si="15"/>
        <v>1.07</v>
      </c>
      <c r="I34" s="31">
        <f t="shared" si="16"/>
        <v>2.68</v>
      </c>
      <c r="J34" s="32">
        <f t="shared" si="17"/>
        <v>23.35</v>
      </c>
      <c r="K34" s="32">
        <f t="shared" si="18"/>
        <v>16</v>
      </c>
      <c r="L34" s="32">
        <f t="shared" si="19"/>
        <v>39.35</v>
      </c>
      <c r="M34" s="8">
        <v>2.68</v>
      </c>
    </row>
    <row r="35" spans="1:13" x14ac:dyDescent="0.2">
      <c r="A35" s="15" t="s">
        <v>76</v>
      </c>
      <c r="B35" s="16" t="s">
        <v>138</v>
      </c>
      <c r="C35" s="15" t="s">
        <v>53</v>
      </c>
      <c r="D35" s="15" t="s">
        <v>139</v>
      </c>
      <c r="E35" s="17" t="s">
        <v>22</v>
      </c>
      <c r="F35" s="33">
        <v>73.900000000000006</v>
      </c>
      <c r="G35" s="31">
        <f t="shared" si="14"/>
        <v>15.85</v>
      </c>
      <c r="H35" s="31">
        <f t="shared" si="15"/>
        <v>10.56</v>
      </c>
      <c r="I35" s="31">
        <f t="shared" si="16"/>
        <v>26.41</v>
      </c>
      <c r="J35" s="32">
        <f t="shared" si="17"/>
        <v>1171.32</v>
      </c>
      <c r="K35" s="32">
        <f t="shared" si="18"/>
        <v>780</v>
      </c>
      <c r="L35" s="32">
        <f t="shared" si="19"/>
        <v>1951.32</v>
      </c>
      <c r="M35" s="8">
        <v>26.41</v>
      </c>
    </row>
    <row r="36" spans="1:13" ht="26.1" customHeight="1" x14ac:dyDescent="0.2">
      <c r="A36" s="15" t="s">
        <v>72</v>
      </c>
      <c r="B36" s="16" t="s">
        <v>140</v>
      </c>
      <c r="C36" s="15" t="s">
        <v>20</v>
      </c>
      <c r="D36" s="15" t="s">
        <v>141</v>
      </c>
      <c r="E36" s="17" t="s">
        <v>22</v>
      </c>
      <c r="F36" s="33">
        <v>44.2</v>
      </c>
      <c r="G36" s="31">
        <f t="shared" si="14"/>
        <v>24.39</v>
      </c>
      <c r="H36" s="31">
        <f t="shared" si="15"/>
        <v>16.260000000000002</v>
      </c>
      <c r="I36" s="31">
        <f t="shared" si="16"/>
        <v>40.650000000000006</v>
      </c>
      <c r="J36" s="32">
        <f t="shared" si="17"/>
        <v>1078.04</v>
      </c>
      <c r="K36" s="32">
        <f t="shared" si="18"/>
        <v>719</v>
      </c>
      <c r="L36" s="32">
        <f t="shared" si="19"/>
        <v>1797.04</v>
      </c>
      <c r="M36" s="8">
        <v>40.65</v>
      </c>
    </row>
    <row r="37" spans="1:13" ht="38.25" x14ac:dyDescent="0.2">
      <c r="A37" s="12" t="s">
        <v>77</v>
      </c>
      <c r="B37" s="13" t="s">
        <v>29</v>
      </c>
      <c r="C37" s="12" t="s">
        <v>20</v>
      </c>
      <c r="D37" s="12" t="s">
        <v>30</v>
      </c>
      <c r="E37" s="14" t="s">
        <v>22</v>
      </c>
      <c r="F37" s="26">
        <v>59.4</v>
      </c>
      <c r="G37" s="31">
        <f t="shared" si="14"/>
        <v>60.67</v>
      </c>
      <c r="H37" s="31">
        <f t="shared" si="15"/>
        <v>40.44</v>
      </c>
      <c r="I37" s="31">
        <f t="shared" si="16"/>
        <v>101.11</v>
      </c>
      <c r="J37" s="32">
        <f t="shared" si="17"/>
        <v>3603.8</v>
      </c>
      <c r="K37" s="32">
        <f t="shared" si="18"/>
        <v>2402</v>
      </c>
      <c r="L37" s="32">
        <f t="shared" si="19"/>
        <v>6005.8</v>
      </c>
      <c r="M37" s="8">
        <v>101.11</v>
      </c>
    </row>
    <row r="38" spans="1:13" ht="39" customHeight="1" x14ac:dyDescent="0.2">
      <c r="A38" s="12" t="s">
        <v>78</v>
      </c>
      <c r="B38" s="13" t="s">
        <v>32</v>
      </c>
      <c r="C38" s="12" t="s">
        <v>20</v>
      </c>
      <c r="D38" s="12" t="s">
        <v>33</v>
      </c>
      <c r="E38" s="14" t="s">
        <v>22</v>
      </c>
      <c r="F38" s="26">
        <v>14.5</v>
      </c>
      <c r="G38" s="31">
        <f t="shared" si="14"/>
        <v>106.42</v>
      </c>
      <c r="H38" s="31">
        <f t="shared" si="15"/>
        <v>70.95</v>
      </c>
      <c r="I38" s="31">
        <f t="shared" si="16"/>
        <v>177.37</v>
      </c>
      <c r="J38" s="32">
        <f t="shared" si="17"/>
        <v>1543.09</v>
      </c>
      <c r="K38" s="32">
        <f t="shared" si="18"/>
        <v>1029</v>
      </c>
      <c r="L38" s="32">
        <f t="shared" si="19"/>
        <v>2572.09</v>
      </c>
      <c r="M38" s="8">
        <v>177.37</v>
      </c>
    </row>
    <row r="39" spans="1:13" ht="25.5" x14ac:dyDescent="0.2">
      <c r="A39" s="12" t="s">
        <v>80</v>
      </c>
      <c r="B39" s="13" t="s">
        <v>38</v>
      </c>
      <c r="C39" s="12" t="s">
        <v>20</v>
      </c>
      <c r="D39" s="12" t="s">
        <v>39</v>
      </c>
      <c r="E39" s="14" t="s">
        <v>22</v>
      </c>
      <c r="F39" s="26">
        <v>14.5</v>
      </c>
      <c r="G39" s="31">
        <f t="shared" si="14"/>
        <v>57.47</v>
      </c>
      <c r="H39" s="31">
        <f t="shared" si="15"/>
        <v>38.31</v>
      </c>
      <c r="I39" s="31">
        <f t="shared" si="16"/>
        <v>95.78</v>
      </c>
      <c r="J39" s="32">
        <f t="shared" si="17"/>
        <v>833.32</v>
      </c>
      <c r="K39" s="32">
        <f t="shared" si="18"/>
        <v>555</v>
      </c>
      <c r="L39" s="32">
        <f t="shared" si="19"/>
        <v>1388.3200000000002</v>
      </c>
      <c r="M39" s="8">
        <v>95.78</v>
      </c>
    </row>
    <row r="40" spans="1:13" ht="26.1" customHeight="1" x14ac:dyDescent="0.2">
      <c r="A40" s="12" t="s">
        <v>81</v>
      </c>
      <c r="B40" s="13" t="s">
        <v>41</v>
      </c>
      <c r="C40" s="12" t="s">
        <v>20</v>
      </c>
      <c r="D40" s="12" t="s">
        <v>42</v>
      </c>
      <c r="E40" s="14" t="s">
        <v>43</v>
      </c>
      <c r="F40" s="26">
        <v>17.8</v>
      </c>
      <c r="G40" s="31">
        <f t="shared" si="14"/>
        <v>10.54</v>
      </c>
      <c r="H40" s="31">
        <f t="shared" si="15"/>
        <v>7.03</v>
      </c>
      <c r="I40" s="31">
        <f t="shared" si="16"/>
        <v>17.57</v>
      </c>
      <c r="J40" s="32">
        <f t="shared" si="17"/>
        <v>187.61</v>
      </c>
      <c r="K40" s="32">
        <f t="shared" si="18"/>
        <v>125</v>
      </c>
      <c r="L40" s="32">
        <f t="shared" si="19"/>
        <v>312.61</v>
      </c>
      <c r="M40" s="8">
        <v>17.57</v>
      </c>
    </row>
    <row r="41" spans="1:13" ht="26.1" customHeight="1" x14ac:dyDescent="0.2">
      <c r="A41" s="12" t="s">
        <v>82</v>
      </c>
      <c r="B41" s="13" t="s">
        <v>45</v>
      </c>
      <c r="C41" s="12" t="s">
        <v>20</v>
      </c>
      <c r="D41" s="12" t="s">
        <v>46</v>
      </c>
      <c r="E41" s="14" t="s">
        <v>47</v>
      </c>
      <c r="F41" s="26">
        <v>2</v>
      </c>
      <c r="G41" s="31">
        <f t="shared" si="14"/>
        <v>1.41</v>
      </c>
      <c r="H41" s="31">
        <f t="shared" si="15"/>
        <v>0.94</v>
      </c>
      <c r="I41" s="31">
        <f t="shared" si="16"/>
        <v>2.3499999999999996</v>
      </c>
      <c r="J41" s="32">
        <f t="shared" si="17"/>
        <v>2.82</v>
      </c>
      <c r="K41" s="32">
        <f t="shared" si="18"/>
        <v>2</v>
      </c>
      <c r="L41" s="32">
        <f t="shared" si="19"/>
        <v>4.82</v>
      </c>
      <c r="M41" s="8">
        <v>2.35</v>
      </c>
    </row>
    <row r="42" spans="1:13" ht="38.25" x14ac:dyDescent="0.2">
      <c r="A42" s="12" t="s">
        <v>83</v>
      </c>
      <c r="B42" s="13" t="s">
        <v>49</v>
      </c>
      <c r="C42" s="12" t="s">
        <v>20</v>
      </c>
      <c r="D42" s="12" t="s">
        <v>50</v>
      </c>
      <c r="E42" s="14" t="s">
        <v>47</v>
      </c>
      <c r="F42" s="26">
        <v>2</v>
      </c>
      <c r="G42" s="31">
        <f t="shared" si="14"/>
        <v>163.61000000000001</v>
      </c>
      <c r="H42" s="31">
        <f t="shared" si="15"/>
        <v>109.07</v>
      </c>
      <c r="I42" s="31">
        <f t="shared" si="16"/>
        <v>272.68</v>
      </c>
      <c r="J42" s="32">
        <f t="shared" si="17"/>
        <v>327.22000000000003</v>
      </c>
      <c r="K42" s="32">
        <f t="shared" si="18"/>
        <v>218</v>
      </c>
      <c r="L42" s="32">
        <f t="shared" si="19"/>
        <v>545.22</v>
      </c>
      <c r="M42" s="8">
        <v>272.68</v>
      </c>
    </row>
    <row r="43" spans="1:13" ht="26.1" customHeight="1" x14ac:dyDescent="0.2">
      <c r="A43" s="12" t="s">
        <v>84</v>
      </c>
      <c r="B43" s="13" t="s">
        <v>57</v>
      </c>
      <c r="C43" s="12" t="s">
        <v>20</v>
      </c>
      <c r="D43" s="12" t="s">
        <v>58</v>
      </c>
      <c r="E43" s="14" t="s">
        <v>47</v>
      </c>
      <c r="F43" s="26">
        <v>1</v>
      </c>
      <c r="G43" s="31">
        <f t="shared" si="14"/>
        <v>50.21</v>
      </c>
      <c r="H43" s="31">
        <f t="shared" si="15"/>
        <v>33.47</v>
      </c>
      <c r="I43" s="31">
        <f t="shared" si="16"/>
        <v>83.68</v>
      </c>
      <c r="J43" s="32">
        <f t="shared" si="17"/>
        <v>50.21</v>
      </c>
      <c r="K43" s="32">
        <f t="shared" si="18"/>
        <v>33</v>
      </c>
      <c r="L43" s="32">
        <f t="shared" si="19"/>
        <v>83.210000000000008</v>
      </c>
      <c r="M43" s="8">
        <v>83.68</v>
      </c>
    </row>
    <row r="44" spans="1:13" ht="26.1" customHeight="1" x14ac:dyDescent="0.2">
      <c r="A44" s="15" t="s">
        <v>120</v>
      </c>
      <c r="B44" s="16" t="s">
        <v>121</v>
      </c>
      <c r="C44" s="15" t="s">
        <v>20</v>
      </c>
      <c r="D44" s="15" t="s">
        <v>122</v>
      </c>
      <c r="E44" s="17" t="s">
        <v>22</v>
      </c>
      <c r="F44" s="33">
        <v>8.73</v>
      </c>
      <c r="G44" s="31">
        <f t="shared" si="14"/>
        <v>615.97</v>
      </c>
      <c r="H44" s="31">
        <f t="shared" si="15"/>
        <v>410.65</v>
      </c>
      <c r="I44" s="31">
        <f t="shared" si="16"/>
        <v>1026.6199999999999</v>
      </c>
      <c r="J44" s="32">
        <f t="shared" si="17"/>
        <v>5377.42</v>
      </c>
      <c r="K44" s="32">
        <f t="shared" si="18"/>
        <v>3585</v>
      </c>
      <c r="L44" s="32">
        <f t="shared" si="19"/>
        <v>8962.42</v>
      </c>
      <c r="M44" s="8">
        <v>1026.6199999999999</v>
      </c>
    </row>
    <row r="45" spans="1:13" ht="26.1" customHeight="1" x14ac:dyDescent="0.2">
      <c r="A45" s="15" t="s">
        <v>123</v>
      </c>
      <c r="B45" s="16" t="s">
        <v>124</v>
      </c>
      <c r="C45" s="15" t="s">
        <v>20</v>
      </c>
      <c r="D45" s="15" t="s">
        <v>125</v>
      </c>
      <c r="E45" s="17" t="s">
        <v>22</v>
      </c>
      <c r="F45" s="33">
        <v>3.6</v>
      </c>
      <c r="G45" s="31">
        <f t="shared" si="14"/>
        <v>599.89</v>
      </c>
      <c r="H45" s="31">
        <f t="shared" si="15"/>
        <v>399.93</v>
      </c>
      <c r="I45" s="31">
        <f t="shared" si="16"/>
        <v>999.81999999999994</v>
      </c>
      <c r="J45" s="32">
        <f t="shared" si="17"/>
        <v>2159.6</v>
      </c>
      <c r="K45" s="32">
        <f t="shared" si="18"/>
        <v>1440</v>
      </c>
      <c r="L45" s="32">
        <f t="shared" si="19"/>
        <v>3599.6</v>
      </c>
      <c r="M45" s="8">
        <v>999.82</v>
      </c>
    </row>
    <row r="46" spans="1:13" ht="26.1" customHeight="1" x14ac:dyDescent="0.2">
      <c r="A46" s="15" t="s">
        <v>126</v>
      </c>
      <c r="B46" s="16" t="s">
        <v>127</v>
      </c>
      <c r="C46" s="15" t="s">
        <v>20</v>
      </c>
      <c r="D46" s="15" t="s">
        <v>128</v>
      </c>
      <c r="E46" s="17" t="s">
        <v>47</v>
      </c>
      <c r="F46" s="33">
        <v>3</v>
      </c>
      <c r="G46" s="31">
        <f t="shared" si="14"/>
        <v>129.91</v>
      </c>
      <c r="H46" s="31">
        <f t="shared" si="15"/>
        <v>86.61</v>
      </c>
      <c r="I46" s="31">
        <f t="shared" si="16"/>
        <v>216.51999999999998</v>
      </c>
      <c r="J46" s="32">
        <f t="shared" si="17"/>
        <v>389.73</v>
      </c>
      <c r="K46" s="32">
        <f t="shared" si="18"/>
        <v>260</v>
      </c>
      <c r="L46" s="32">
        <f t="shared" si="19"/>
        <v>649.73</v>
      </c>
      <c r="M46" s="8">
        <v>216.52</v>
      </c>
    </row>
    <row r="47" spans="1:13" ht="26.1" customHeight="1" x14ac:dyDescent="0.2">
      <c r="A47" s="15" t="s">
        <v>129</v>
      </c>
      <c r="B47" s="16" t="s">
        <v>130</v>
      </c>
      <c r="C47" s="15" t="s">
        <v>20</v>
      </c>
      <c r="D47" s="15" t="s">
        <v>131</v>
      </c>
      <c r="E47" s="17" t="s">
        <v>47</v>
      </c>
      <c r="F47" s="33">
        <v>2</v>
      </c>
      <c r="G47" s="31">
        <f t="shared" si="14"/>
        <v>1025.97</v>
      </c>
      <c r="H47" s="31">
        <f t="shared" si="15"/>
        <v>683.98</v>
      </c>
      <c r="I47" s="31">
        <f t="shared" si="16"/>
        <v>1709.95</v>
      </c>
      <c r="J47" s="32">
        <f t="shared" si="17"/>
        <v>2051.94</v>
      </c>
      <c r="K47" s="32">
        <f t="shared" si="18"/>
        <v>1368</v>
      </c>
      <c r="L47" s="32">
        <f t="shared" si="19"/>
        <v>3419.94</v>
      </c>
      <c r="M47" s="8">
        <v>1709.95</v>
      </c>
    </row>
    <row r="48" spans="1:13" ht="26.1" customHeight="1" x14ac:dyDescent="0.2">
      <c r="A48" s="15" t="s">
        <v>132</v>
      </c>
      <c r="B48" s="16" t="s">
        <v>142</v>
      </c>
      <c r="C48" s="15" t="s">
        <v>20</v>
      </c>
      <c r="D48" s="15" t="s">
        <v>143</v>
      </c>
      <c r="E48" s="17" t="s">
        <v>47</v>
      </c>
      <c r="F48" s="33">
        <v>2</v>
      </c>
      <c r="G48" s="31">
        <f t="shared" si="14"/>
        <v>522.91999999999996</v>
      </c>
      <c r="H48" s="31">
        <f t="shared" si="15"/>
        <v>348.61</v>
      </c>
      <c r="I48" s="31">
        <f t="shared" si="16"/>
        <v>871.53</v>
      </c>
      <c r="J48" s="32">
        <f t="shared" si="17"/>
        <v>1045.8399999999999</v>
      </c>
      <c r="K48" s="32">
        <f t="shared" si="18"/>
        <v>697</v>
      </c>
      <c r="L48" s="32">
        <f t="shared" si="19"/>
        <v>1742.84</v>
      </c>
      <c r="M48" s="8">
        <v>871.53</v>
      </c>
    </row>
    <row r="49" spans="1:13" x14ac:dyDescent="0.2">
      <c r="A49" s="15" t="s">
        <v>135</v>
      </c>
      <c r="B49" s="16" t="s">
        <v>144</v>
      </c>
      <c r="C49" s="15" t="s">
        <v>116</v>
      </c>
      <c r="D49" s="15" t="s">
        <v>145</v>
      </c>
      <c r="E49" s="17" t="s">
        <v>118</v>
      </c>
      <c r="F49" s="33">
        <v>2</v>
      </c>
      <c r="G49" s="31">
        <f t="shared" si="14"/>
        <v>190.64</v>
      </c>
      <c r="H49" s="31">
        <f t="shared" si="15"/>
        <v>127.09</v>
      </c>
      <c r="I49" s="31">
        <f t="shared" si="16"/>
        <v>317.73</v>
      </c>
      <c r="J49" s="32">
        <f t="shared" si="17"/>
        <v>381.28</v>
      </c>
      <c r="K49" s="32">
        <f t="shared" si="18"/>
        <v>254</v>
      </c>
      <c r="L49" s="32">
        <f t="shared" si="19"/>
        <v>635.28</v>
      </c>
      <c r="M49" s="8">
        <v>317.73</v>
      </c>
    </row>
    <row r="50" spans="1:13" ht="25.5" x14ac:dyDescent="0.2">
      <c r="A50" s="15" t="s">
        <v>146</v>
      </c>
      <c r="B50" s="16" t="s">
        <v>147</v>
      </c>
      <c r="C50" s="15" t="s">
        <v>116</v>
      </c>
      <c r="D50" s="15" t="s">
        <v>148</v>
      </c>
      <c r="E50" s="17" t="s">
        <v>118</v>
      </c>
      <c r="F50" s="33">
        <v>4</v>
      </c>
      <c r="G50" s="31">
        <f t="shared" si="14"/>
        <v>340</v>
      </c>
      <c r="H50" s="31">
        <f t="shared" si="15"/>
        <v>226.67</v>
      </c>
      <c r="I50" s="31">
        <f t="shared" si="16"/>
        <v>566.66999999999996</v>
      </c>
      <c r="J50" s="32">
        <f t="shared" si="17"/>
        <v>1360</v>
      </c>
      <c r="K50" s="32">
        <f t="shared" si="18"/>
        <v>907</v>
      </c>
      <c r="L50" s="32">
        <f t="shared" si="19"/>
        <v>2267</v>
      </c>
      <c r="M50" s="8">
        <v>566.66999999999996</v>
      </c>
    </row>
    <row r="51" spans="1:13" ht="63.75" x14ac:dyDescent="0.2">
      <c r="A51" s="15" t="s">
        <v>149</v>
      </c>
      <c r="B51" s="16" t="s">
        <v>150</v>
      </c>
      <c r="C51" s="15" t="s">
        <v>20</v>
      </c>
      <c r="D51" s="15" t="s">
        <v>151</v>
      </c>
      <c r="E51" s="17" t="s">
        <v>47</v>
      </c>
      <c r="F51" s="33">
        <v>4</v>
      </c>
      <c r="G51" s="31">
        <f t="shared" si="14"/>
        <v>1103.3</v>
      </c>
      <c r="H51" s="31">
        <f t="shared" si="15"/>
        <v>735.53</v>
      </c>
      <c r="I51" s="31">
        <f t="shared" si="16"/>
        <v>1838.83</v>
      </c>
      <c r="J51" s="32">
        <f t="shared" si="17"/>
        <v>4413.2</v>
      </c>
      <c r="K51" s="32">
        <f t="shared" si="18"/>
        <v>2942</v>
      </c>
      <c r="L51" s="32">
        <f t="shared" si="19"/>
        <v>7355.2</v>
      </c>
      <c r="M51" s="8">
        <v>1838.83</v>
      </c>
    </row>
    <row r="52" spans="1:13" ht="63.75" x14ac:dyDescent="0.2">
      <c r="A52" s="15" t="s">
        <v>152</v>
      </c>
      <c r="B52" s="16" t="s">
        <v>153</v>
      </c>
      <c r="C52" s="15" t="s">
        <v>20</v>
      </c>
      <c r="D52" s="15" t="s">
        <v>154</v>
      </c>
      <c r="E52" s="17" t="s">
        <v>43</v>
      </c>
      <c r="F52" s="33">
        <v>4.5</v>
      </c>
      <c r="G52" s="31">
        <f t="shared" si="14"/>
        <v>57.94</v>
      </c>
      <c r="H52" s="31">
        <f t="shared" si="15"/>
        <v>38.630000000000003</v>
      </c>
      <c r="I52" s="31">
        <f t="shared" si="16"/>
        <v>96.57</v>
      </c>
      <c r="J52" s="32">
        <f t="shared" si="17"/>
        <v>260.73</v>
      </c>
      <c r="K52" s="32">
        <f t="shared" si="18"/>
        <v>174</v>
      </c>
      <c r="L52" s="32">
        <f t="shared" si="19"/>
        <v>434.73</v>
      </c>
      <c r="M52" s="8">
        <v>96.57</v>
      </c>
    </row>
    <row r="53" spans="1:13" ht="63.75" x14ac:dyDescent="0.2">
      <c r="A53" s="15" t="s">
        <v>155</v>
      </c>
      <c r="B53" s="16" t="s">
        <v>156</v>
      </c>
      <c r="C53" s="15" t="s">
        <v>20</v>
      </c>
      <c r="D53" s="15" t="s">
        <v>157</v>
      </c>
      <c r="E53" s="17" t="s">
        <v>43</v>
      </c>
      <c r="F53" s="33">
        <v>15</v>
      </c>
      <c r="G53" s="31">
        <f t="shared" si="14"/>
        <v>35.799999999999997</v>
      </c>
      <c r="H53" s="31">
        <f t="shared" si="15"/>
        <v>23.87</v>
      </c>
      <c r="I53" s="31">
        <f t="shared" si="16"/>
        <v>59.67</v>
      </c>
      <c r="J53" s="32">
        <f t="shared" si="17"/>
        <v>537</v>
      </c>
      <c r="K53" s="32">
        <f t="shared" si="18"/>
        <v>358</v>
      </c>
      <c r="L53" s="32">
        <f t="shared" si="19"/>
        <v>895</v>
      </c>
      <c r="M53" s="8">
        <v>59.67</v>
      </c>
    </row>
    <row r="54" spans="1:13" ht="63.75" x14ac:dyDescent="0.2">
      <c r="A54" s="15" t="s">
        <v>155</v>
      </c>
      <c r="B54" s="16" t="s">
        <v>158</v>
      </c>
      <c r="C54" s="15" t="s">
        <v>20</v>
      </c>
      <c r="D54" s="15" t="s">
        <v>159</v>
      </c>
      <c r="E54" s="17" t="s">
        <v>43</v>
      </c>
      <c r="F54" s="33">
        <v>5</v>
      </c>
      <c r="G54" s="31">
        <f t="shared" si="14"/>
        <v>76.36</v>
      </c>
      <c r="H54" s="31">
        <f t="shared" si="15"/>
        <v>50.91</v>
      </c>
      <c r="I54" s="31">
        <f t="shared" si="16"/>
        <v>127.27</v>
      </c>
      <c r="J54" s="32">
        <f t="shared" si="17"/>
        <v>381.8</v>
      </c>
      <c r="K54" s="32">
        <f t="shared" si="18"/>
        <v>255</v>
      </c>
      <c r="L54" s="32">
        <f t="shared" si="19"/>
        <v>636.79999999999995</v>
      </c>
      <c r="M54" s="8">
        <v>127.27</v>
      </c>
    </row>
    <row r="55" spans="1:13" ht="25.5" x14ac:dyDescent="0.2">
      <c r="A55" s="15" t="s">
        <v>160</v>
      </c>
      <c r="B55" s="16" t="s">
        <v>161</v>
      </c>
      <c r="C55" s="15" t="s">
        <v>20</v>
      </c>
      <c r="D55" s="15" t="s">
        <v>162</v>
      </c>
      <c r="E55" s="17" t="s">
        <v>47</v>
      </c>
      <c r="F55" s="33">
        <v>4</v>
      </c>
      <c r="G55" s="31">
        <f t="shared" si="14"/>
        <v>69.19</v>
      </c>
      <c r="H55" s="31">
        <f t="shared" si="15"/>
        <v>46.12</v>
      </c>
      <c r="I55" s="31">
        <f t="shared" si="16"/>
        <v>115.31</v>
      </c>
      <c r="J55" s="32">
        <f t="shared" si="17"/>
        <v>276.76</v>
      </c>
      <c r="K55" s="32">
        <f t="shared" si="18"/>
        <v>184</v>
      </c>
      <c r="L55" s="32">
        <f t="shared" si="19"/>
        <v>460.76</v>
      </c>
      <c r="M55" s="8">
        <v>115.31</v>
      </c>
    </row>
    <row r="56" spans="1:13" ht="25.5" x14ac:dyDescent="0.2">
      <c r="A56" s="15" t="s">
        <v>129</v>
      </c>
      <c r="B56" s="16" t="s">
        <v>164</v>
      </c>
      <c r="C56" s="15" t="s">
        <v>20</v>
      </c>
      <c r="D56" s="15" t="s">
        <v>163</v>
      </c>
      <c r="E56" s="17" t="s">
        <v>47</v>
      </c>
      <c r="F56" s="33">
        <v>4</v>
      </c>
      <c r="G56" s="31">
        <f t="shared" si="14"/>
        <v>42.16</v>
      </c>
      <c r="H56" s="31">
        <f t="shared" si="15"/>
        <v>28.1</v>
      </c>
      <c r="I56" s="31">
        <f t="shared" si="16"/>
        <v>70.259999999999991</v>
      </c>
      <c r="J56" s="32">
        <f t="shared" si="17"/>
        <v>168.64</v>
      </c>
      <c r="K56" s="32">
        <f t="shared" si="18"/>
        <v>112</v>
      </c>
      <c r="L56" s="32">
        <f t="shared" si="19"/>
        <v>280.64</v>
      </c>
      <c r="M56" s="8">
        <v>70.260000000000005</v>
      </c>
    </row>
    <row r="57" spans="1:13" x14ac:dyDescent="0.2">
      <c r="A57" s="15" t="s">
        <v>167</v>
      </c>
      <c r="B57" s="16" t="s">
        <v>166</v>
      </c>
      <c r="C57" s="15" t="s">
        <v>53</v>
      </c>
      <c r="D57" s="15" t="s">
        <v>165</v>
      </c>
      <c r="E57" s="17" t="s">
        <v>118</v>
      </c>
      <c r="F57" s="33">
        <v>1</v>
      </c>
      <c r="G57" s="31">
        <f t="shared" si="14"/>
        <v>482.64</v>
      </c>
      <c r="H57" s="31">
        <f t="shared" si="15"/>
        <v>321.76</v>
      </c>
      <c r="I57" s="31">
        <f t="shared" si="16"/>
        <v>804.4</v>
      </c>
      <c r="J57" s="32">
        <f t="shared" si="17"/>
        <v>482.64</v>
      </c>
      <c r="K57" s="32">
        <f t="shared" si="18"/>
        <v>322</v>
      </c>
      <c r="L57" s="32">
        <f t="shared" si="19"/>
        <v>804.64</v>
      </c>
      <c r="M57" s="8">
        <v>804.4</v>
      </c>
    </row>
    <row r="58" spans="1:13" x14ac:dyDescent="0.2">
      <c r="A58" s="11" t="s">
        <v>85</v>
      </c>
      <c r="B58" s="11"/>
      <c r="C58" s="11"/>
      <c r="D58" s="11" t="s">
        <v>86</v>
      </c>
      <c r="E58" s="11"/>
      <c r="F58" s="18"/>
      <c r="G58" s="27"/>
      <c r="H58" s="27"/>
      <c r="I58" s="28"/>
      <c r="J58" s="28"/>
      <c r="K58" s="28"/>
      <c r="L58" s="28">
        <f>ROUND(SUM(L59:L82),2)</f>
        <v>49831.81</v>
      </c>
      <c r="M58" s="8">
        <v>0</v>
      </c>
    </row>
    <row r="59" spans="1:13" ht="25.5" x14ac:dyDescent="0.2">
      <c r="A59" s="12" t="s">
        <v>87</v>
      </c>
      <c r="B59" s="13" t="s">
        <v>73</v>
      </c>
      <c r="C59" s="12" t="s">
        <v>20</v>
      </c>
      <c r="D59" s="12" t="s">
        <v>74</v>
      </c>
      <c r="E59" s="14" t="s">
        <v>75</v>
      </c>
      <c r="F59" s="26">
        <v>16.8</v>
      </c>
      <c r="G59" s="31">
        <f t="shared" ref="G59:G82" si="20">ROUND(M59*0.6,2)</f>
        <v>44.07</v>
      </c>
      <c r="H59" s="31">
        <f t="shared" ref="H59:H82" si="21">ROUND(M59*0.4,2)</f>
        <v>29.38</v>
      </c>
      <c r="I59" s="31">
        <f t="shared" ref="I59:I89" si="22">H59+G59</f>
        <v>73.45</v>
      </c>
      <c r="J59" s="32">
        <f t="shared" ref="J59:J82" si="23">ROUND($F59*G59,2)</f>
        <v>740.38</v>
      </c>
      <c r="K59" s="32">
        <f t="shared" ref="K59:K82" si="24">ROUND($F59*H59,)</f>
        <v>494</v>
      </c>
      <c r="L59" s="32">
        <f t="shared" ref="L59:L89" si="25">K59+J59</f>
        <v>1234.3800000000001</v>
      </c>
      <c r="M59" s="8">
        <v>73.45</v>
      </c>
    </row>
    <row r="60" spans="1:13" ht="25.5" x14ac:dyDescent="0.2">
      <c r="A60" s="12" t="s">
        <v>88</v>
      </c>
      <c r="B60" s="13" t="s">
        <v>26</v>
      </c>
      <c r="C60" s="12" t="s">
        <v>20</v>
      </c>
      <c r="D60" s="12" t="s">
        <v>27</v>
      </c>
      <c r="E60" s="14" t="s">
        <v>22</v>
      </c>
      <c r="F60" s="26">
        <v>73.900000000000006</v>
      </c>
      <c r="G60" s="31">
        <f t="shared" si="20"/>
        <v>17.64</v>
      </c>
      <c r="H60" s="31">
        <f t="shared" si="21"/>
        <v>11.76</v>
      </c>
      <c r="I60" s="31">
        <f t="shared" si="22"/>
        <v>29.4</v>
      </c>
      <c r="J60" s="32">
        <f t="shared" si="23"/>
        <v>1303.5999999999999</v>
      </c>
      <c r="K60" s="32">
        <f t="shared" si="24"/>
        <v>869</v>
      </c>
      <c r="L60" s="32">
        <f t="shared" si="25"/>
        <v>2172.6</v>
      </c>
      <c r="M60" s="8">
        <v>29.4</v>
      </c>
    </row>
    <row r="61" spans="1:13" ht="25.5" x14ac:dyDescent="0.2">
      <c r="A61" s="12" t="s">
        <v>79</v>
      </c>
      <c r="B61" s="13" t="s">
        <v>35</v>
      </c>
      <c r="C61" s="12" t="s">
        <v>20</v>
      </c>
      <c r="D61" s="12" t="s">
        <v>36</v>
      </c>
      <c r="E61" s="14" t="s">
        <v>22</v>
      </c>
      <c r="F61" s="26">
        <v>14.5</v>
      </c>
      <c r="G61" s="31">
        <f t="shared" si="20"/>
        <v>1.61</v>
      </c>
      <c r="H61" s="31">
        <f t="shared" si="21"/>
        <v>1.07</v>
      </c>
      <c r="I61" s="31">
        <f t="shared" si="22"/>
        <v>2.68</v>
      </c>
      <c r="J61" s="32">
        <f t="shared" si="23"/>
        <v>23.35</v>
      </c>
      <c r="K61" s="32">
        <f t="shared" si="24"/>
        <v>16</v>
      </c>
      <c r="L61" s="32">
        <f t="shared" si="25"/>
        <v>39.35</v>
      </c>
      <c r="M61" s="8">
        <v>2.68</v>
      </c>
    </row>
    <row r="62" spans="1:13" x14ac:dyDescent="0.2">
      <c r="A62" s="15" t="s">
        <v>76</v>
      </c>
      <c r="B62" s="16" t="s">
        <v>138</v>
      </c>
      <c r="C62" s="15" t="s">
        <v>53</v>
      </c>
      <c r="D62" s="15" t="s">
        <v>139</v>
      </c>
      <c r="E62" s="17" t="s">
        <v>22</v>
      </c>
      <c r="F62" s="33">
        <v>73.900000000000006</v>
      </c>
      <c r="G62" s="31">
        <f t="shared" si="20"/>
        <v>15.85</v>
      </c>
      <c r="H62" s="31">
        <f t="shared" si="21"/>
        <v>10.56</v>
      </c>
      <c r="I62" s="31">
        <f t="shared" si="22"/>
        <v>26.41</v>
      </c>
      <c r="J62" s="32">
        <f t="shared" si="23"/>
        <v>1171.32</v>
      </c>
      <c r="K62" s="32">
        <f t="shared" si="24"/>
        <v>780</v>
      </c>
      <c r="L62" s="32">
        <f t="shared" si="25"/>
        <v>1951.32</v>
      </c>
      <c r="M62" s="8">
        <v>26.41</v>
      </c>
    </row>
    <row r="63" spans="1:13" ht="25.5" x14ac:dyDescent="0.2">
      <c r="A63" s="15" t="s">
        <v>72</v>
      </c>
      <c r="B63" s="16" t="s">
        <v>140</v>
      </c>
      <c r="C63" s="15" t="s">
        <v>20</v>
      </c>
      <c r="D63" s="15" t="s">
        <v>141</v>
      </c>
      <c r="E63" s="17" t="s">
        <v>22</v>
      </c>
      <c r="F63" s="33">
        <v>44.2</v>
      </c>
      <c r="G63" s="31">
        <f t="shared" si="20"/>
        <v>24.39</v>
      </c>
      <c r="H63" s="31">
        <f t="shared" si="21"/>
        <v>16.260000000000002</v>
      </c>
      <c r="I63" s="31">
        <f t="shared" si="22"/>
        <v>40.650000000000006</v>
      </c>
      <c r="J63" s="32">
        <f t="shared" si="23"/>
        <v>1078.04</v>
      </c>
      <c r="K63" s="32">
        <f t="shared" si="24"/>
        <v>719</v>
      </c>
      <c r="L63" s="32">
        <f t="shared" si="25"/>
        <v>1797.04</v>
      </c>
      <c r="M63" s="8">
        <v>40.65</v>
      </c>
    </row>
    <row r="64" spans="1:13" ht="38.25" x14ac:dyDescent="0.2">
      <c r="A64" s="12" t="s">
        <v>89</v>
      </c>
      <c r="B64" s="13" t="s">
        <v>29</v>
      </c>
      <c r="C64" s="12" t="s">
        <v>20</v>
      </c>
      <c r="D64" s="12" t="s">
        <v>30</v>
      </c>
      <c r="E64" s="14" t="s">
        <v>22</v>
      </c>
      <c r="F64" s="26">
        <v>59.4</v>
      </c>
      <c r="G64" s="31">
        <f t="shared" si="20"/>
        <v>60.67</v>
      </c>
      <c r="H64" s="31">
        <f t="shared" si="21"/>
        <v>40.44</v>
      </c>
      <c r="I64" s="31">
        <f t="shared" si="22"/>
        <v>101.11</v>
      </c>
      <c r="J64" s="32">
        <f t="shared" si="23"/>
        <v>3603.8</v>
      </c>
      <c r="K64" s="32">
        <f t="shared" si="24"/>
        <v>2402</v>
      </c>
      <c r="L64" s="32">
        <f t="shared" si="25"/>
        <v>6005.8</v>
      </c>
      <c r="M64" s="8">
        <v>101.11</v>
      </c>
    </row>
    <row r="65" spans="1:13" ht="38.25" x14ac:dyDescent="0.2">
      <c r="A65" s="12" t="s">
        <v>90</v>
      </c>
      <c r="B65" s="13" t="s">
        <v>32</v>
      </c>
      <c r="C65" s="12" t="s">
        <v>20</v>
      </c>
      <c r="D65" s="12" t="s">
        <v>33</v>
      </c>
      <c r="E65" s="14" t="s">
        <v>22</v>
      </c>
      <c r="F65" s="26">
        <v>14.5</v>
      </c>
      <c r="G65" s="31">
        <f t="shared" si="20"/>
        <v>106.42</v>
      </c>
      <c r="H65" s="31">
        <f t="shared" si="21"/>
        <v>70.95</v>
      </c>
      <c r="I65" s="31">
        <f t="shared" si="22"/>
        <v>177.37</v>
      </c>
      <c r="J65" s="32">
        <f t="shared" si="23"/>
        <v>1543.09</v>
      </c>
      <c r="K65" s="32">
        <f t="shared" si="24"/>
        <v>1029</v>
      </c>
      <c r="L65" s="32">
        <f t="shared" si="25"/>
        <v>2572.09</v>
      </c>
      <c r="M65" s="8">
        <v>177.37</v>
      </c>
    </row>
    <row r="66" spans="1:13" ht="25.5" x14ac:dyDescent="0.2">
      <c r="A66" s="12" t="s">
        <v>91</v>
      </c>
      <c r="B66" s="13" t="s">
        <v>38</v>
      </c>
      <c r="C66" s="12" t="s">
        <v>20</v>
      </c>
      <c r="D66" s="12" t="s">
        <v>39</v>
      </c>
      <c r="E66" s="14" t="s">
        <v>22</v>
      </c>
      <c r="F66" s="26">
        <v>14.5</v>
      </c>
      <c r="G66" s="31">
        <f t="shared" si="20"/>
        <v>57.47</v>
      </c>
      <c r="H66" s="31">
        <f t="shared" si="21"/>
        <v>38.31</v>
      </c>
      <c r="I66" s="31">
        <f t="shared" si="22"/>
        <v>95.78</v>
      </c>
      <c r="J66" s="32">
        <f t="shared" si="23"/>
        <v>833.32</v>
      </c>
      <c r="K66" s="32">
        <f t="shared" si="24"/>
        <v>555</v>
      </c>
      <c r="L66" s="32">
        <f t="shared" si="25"/>
        <v>1388.3200000000002</v>
      </c>
      <c r="M66" s="8">
        <v>95.78</v>
      </c>
    </row>
    <row r="67" spans="1:13" ht="26.1" customHeight="1" x14ac:dyDescent="0.2">
      <c r="A67" s="12" t="s">
        <v>92</v>
      </c>
      <c r="B67" s="13" t="s">
        <v>41</v>
      </c>
      <c r="C67" s="12" t="s">
        <v>20</v>
      </c>
      <c r="D67" s="12" t="s">
        <v>42</v>
      </c>
      <c r="E67" s="14" t="s">
        <v>43</v>
      </c>
      <c r="F67" s="26">
        <v>19.8</v>
      </c>
      <c r="G67" s="31">
        <f t="shared" si="20"/>
        <v>10.54</v>
      </c>
      <c r="H67" s="31">
        <f t="shared" si="21"/>
        <v>7.03</v>
      </c>
      <c r="I67" s="31">
        <f t="shared" si="22"/>
        <v>17.57</v>
      </c>
      <c r="J67" s="32">
        <f t="shared" si="23"/>
        <v>208.69</v>
      </c>
      <c r="K67" s="32">
        <f t="shared" si="24"/>
        <v>139</v>
      </c>
      <c r="L67" s="32">
        <f t="shared" si="25"/>
        <v>347.69</v>
      </c>
      <c r="M67" s="8">
        <v>17.57</v>
      </c>
    </row>
    <row r="68" spans="1:13" ht="25.5" x14ac:dyDescent="0.2">
      <c r="A68" s="12" t="s">
        <v>93</v>
      </c>
      <c r="B68" s="13" t="s">
        <v>45</v>
      </c>
      <c r="C68" s="12" t="s">
        <v>20</v>
      </c>
      <c r="D68" s="12" t="s">
        <v>46</v>
      </c>
      <c r="E68" s="14" t="s">
        <v>47</v>
      </c>
      <c r="F68" s="26">
        <v>2</v>
      </c>
      <c r="G68" s="31">
        <f t="shared" si="20"/>
        <v>1.41</v>
      </c>
      <c r="H68" s="31">
        <f t="shared" si="21"/>
        <v>0.94</v>
      </c>
      <c r="I68" s="31">
        <f t="shared" si="22"/>
        <v>2.3499999999999996</v>
      </c>
      <c r="J68" s="32">
        <f t="shared" si="23"/>
        <v>2.82</v>
      </c>
      <c r="K68" s="32">
        <f t="shared" si="24"/>
        <v>2</v>
      </c>
      <c r="L68" s="32">
        <f t="shared" si="25"/>
        <v>4.82</v>
      </c>
      <c r="M68" s="8">
        <v>2.35</v>
      </c>
    </row>
    <row r="69" spans="1:13" ht="38.25" x14ac:dyDescent="0.2">
      <c r="A69" s="12" t="s">
        <v>94</v>
      </c>
      <c r="B69" s="13" t="s">
        <v>49</v>
      </c>
      <c r="C69" s="12" t="s">
        <v>20</v>
      </c>
      <c r="D69" s="12" t="s">
        <v>50</v>
      </c>
      <c r="E69" s="14" t="s">
        <v>47</v>
      </c>
      <c r="F69" s="26">
        <v>2</v>
      </c>
      <c r="G69" s="31">
        <f t="shared" si="20"/>
        <v>163.61000000000001</v>
      </c>
      <c r="H69" s="31">
        <f t="shared" si="21"/>
        <v>109.07</v>
      </c>
      <c r="I69" s="31">
        <f t="shared" si="22"/>
        <v>272.68</v>
      </c>
      <c r="J69" s="32">
        <f t="shared" si="23"/>
        <v>327.22000000000003</v>
      </c>
      <c r="K69" s="32">
        <f t="shared" si="24"/>
        <v>218</v>
      </c>
      <c r="L69" s="32">
        <f t="shared" si="25"/>
        <v>545.22</v>
      </c>
      <c r="M69" s="8">
        <v>272.68</v>
      </c>
    </row>
    <row r="70" spans="1:13" ht="25.5" x14ac:dyDescent="0.2">
      <c r="A70" s="12" t="s">
        <v>95</v>
      </c>
      <c r="B70" s="13" t="s">
        <v>57</v>
      </c>
      <c r="C70" s="12" t="s">
        <v>20</v>
      </c>
      <c r="D70" s="12" t="s">
        <v>58</v>
      </c>
      <c r="E70" s="14" t="s">
        <v>47</v>
      </c>
      <c r="F70" s="26">
        <v>2</v>
      </c>
      <c r="G70" s="31">
        <f t="shared" si="20"/>
        <v>50.21</v>
      </c>
      <c r="H70" s="31">
        <f t="shared" si="21"/>
        <v>33.47</v>
      </c>
      <c r="I70" s="31">
        <f t="shared" si="22"/>
        <v>83.68</v>
      </c>
      <c r="J70" s="32">
        <f t="shared" si="23"/>
        <v>100.42</v>
      </c>
      <c r="K70" s="32">
        <f t="shared" si="24"/>
        <v>67</v>
      </c>
      <c r="L70" s="32">
        <f t="shared" si="25"/>
        <v>167.42000000000002</v>
      </c>
      <c r="M70" s="8">
        <v>83.68</v>
      </c>
    </row>
    <row r="71" spans="1:13" ht="38.25" x14ac:dyDescent="0.2">
      <c r="A71" s="15" t="s">
        <v>120</v>
      </c>
      <c r="B71" s="16" t="s">
        <v>121</v>
      </c>
      <c r="C71" s="15" t="s">
        <v>20</v>
      </c>
      <c r="D71" s="15" t="s">
        <v>122</v>
      </c>
      <c r="E71" s="17" t="s">
        <v>22</v>
      </c>
      <c r="F71" s="33">
        <v>8.73</v>
      </c>
      <c r="G71" s="31">
        <f t="shared" si="20"/>
        <v>615.97</v>
      </c>
      <c r="H71" s="31">
        <f t="shared" si="21"/>
        <v>410.65</v>
      </c>
      <c r="I71" s="31">
        <f t="shared" si="22"/>
        <v>1026.6199999999999</v>
      </c>
      <c r="J71" s="32">
        <f t="shared" si="23"/>
        <v>5377.42</v>
      </c>
      <c r="K71" s="32">
        <f t="shared" si="24"/>
        <v>3585</v>
      </c>
      <c r="L71" s="32">
        <f t="shared" si="25"/>
        <v>8962.42</v>
      </c>
      <c r="M71" s="8">
        <v>1026.6199999999999</v>
      </c>
    </row>
    <row r="72" spans="1:13" ht="38.25" x14ac:dyDescent="0.2">
      <c r="A72" s="15" t="s">
        <v>123</v>
      </c>
      <c r="B72" s="16" t="s">
        <v>124</v>
      </c>
      <c r="C72" s="15" t="s">
        <v>20</v>
      </c>
      <c r="D72" s="15" t="s">
        <v>125</v>
      </c>
      <c r="E72" s="17" t="s">
        <v>22</v>
      </c>
      <c r="F72" s="33">
        <v>3.6</v>
      </c>
      <c r="G72" s="31">
        <f t="shared" si="20"/>
        <v>599.89</v>
      </c>
      <c r="H72" s="31">
        <f t="shared" si="21"/>
        <v>399.93</v>
      </c>
      <c r="I72" s="31">
        <f t="shared" si="22"/>
        <v>999.81999999999994</v>
      </c>
      <c r="J72" s="32">
        <f t="shared" si="23"/>
        <v>2159.6</v>
      </c>
      <c r="K72" s="32">
        <f t="shared" si="24"/>
        <v>1440</v>
      </c>
      <c r="L72" s="32">
        <f t="shared" si="25"/>
        <v>3599.6</v>
      </c>
      <c r="M72" s="8">
        <v>999.82</v>
      </c>
    </row>
    <row r="73" spans="1:13" ht="38.25" x14ac:dyDescent="0.2">
      <c r="A73" s="15" t="s">
        <v>126</v>
      </c>
      <c r="B73" s="16" t="s">
        <v>127</v>
      </c>
      <c r="C73" s="15" t="s">
        <v>20</v>
      </c>
      <c r="D73" s="15" t="s">
        <v>128</v>
      </c>
      <c r="E73" s="17" t="s">
        <v>47</v>
      </c>
      <c r="F73" s="33">
        <v>3</v>
      </c>
      <c r="G73" s="31">
        <f t="shared" si="20"/>
        <v>129.91</v>
      </c>
      <c r="H73" s="31">
        <f t="shared" si="21"/>
        <v>86.61</v>
      </c>
      <c r="I73" s="31">
        <f t="shared" si="22"/>
        <v>216.51999999999998</v>
      </c>
      <c r="J73" s="32">
        <f t="shared" si="23"/>
        <v>389.73</v>
      </c>
      <c r="K73" s="32">
        <f t="shared" si="24"/>
        <v>260</v>
      </c>
      <c r="L73" s="32">
        <f t="shared" si="25"/>
        <v>649.73</v>
      </c>
      <c r="M73" s="8">
        <v>216.52</v>
      </c>
    </row>
    <row r="74" spans="1:13" ht="51" x14ac:dyDescent="0.2">
      <c r="A74" s="15" t="s">
        <v>129</v>
      </c>
      <c r="B74" s="16" t="s">
        <v>130</v>
      </c>
      <c r="C74" s="15" t="s">
        <v>20</v>
      </c>
      <c r="D74" s="15" t="s">
        <v>131</v>
      </c>
      <c r="E74" s="17" t="s">
        <v>47</v>
      </c>
      <c r="F74" s="33">
        <v>2</v>
      </c>
      <c r="G74" s="31">
        <f t="shared" si="20"/>
        <v>1025.97</v>
      </c>
      <c r="H74" s="31">
        <f t="shared" si="21"/>
        <v>683.98</v>
      </c>
      <c r="I74" s="31">
        <f t="shared" si="22"/>
        <v>1709.95</v>
      </c>
      <c r="J74" s="32">
        <f t="shared" si="23"/>
        <v>2051.94</v>
      </c>
      <c r="K74" s="32">
        <f t="shared" si="24"/>
        <v>1368</v>
      </c>
      <c r="L74" s="32">
        <f t="shared" si="25"/>
        <v>3419.94</v>
      </c>
      <c r="M74" s="8">
        <v>1709.95</v>
      </c>
    </row>
    <row r="75" spans="1:13" ht="25.5" x14ac:dyDescent="0.2">
      <c r="A75" s="15" t="s">
        <v>146</v>
      </c>
      <c r="B75" s="16" t="s">
        <v>147</v>
      </c>
      <c r="C75" s="15" t="s">
        <v>116</v>
      </c>
      <c r="D75" s="15" t="s">
        <v>148</v>
      </c>
      <c r="E75" s="17" t="s">
        <v>118</v>
      </c>
      <c r="F75" s="33">
        <v>4</v>
      </c>
      <c r="G75" s="31">
        <f t="shared" si="20"/>
        <v>340</v>
      </c>
      <c r="H75" s="31">
        <f t="shared" si="21"/>
        <v>226.67</v>
      </c>
      <c r="I75" s="31">
        <f t="shared" si="22"/>
        <v>566.66999999999996</v>
      </c>
      <c r="J75" s="32">
        <f t="shared" si="23"/>
        <v>1360</v>
      </c>
      <c r="K75" s="32">
        <f t="shared" si="24"/>
        <v>907</v>
      </c>
      <c r="L75" s="32">
        <f t="shared" si="25"/>
        <v>2267</v>
      </c>
      <c r="M75" s="8">
        <v>566.66999999999996</v>
      </c>
    </row>
    <row r="76" spans="1:13" ht="63.75" x14ac:dyDescent="0.2">
      <c r="A76" s="15" t="s">
        <v>149</v>
      </c>
      <c r="B76" s="16" t="s">
        <v>150</v>
      </c>
      <c r="C76" s="15" t="s">
        <v>20</v>
      </c>
      <c r="D76" s="15" t="s">
        <v>151</v>
      </c>
      <c r="E76" s="17" t="s">
        <v>47</v>
      </c>
      <c r="F76" s="33">
        <v>5</v>
      </c>
      <c r="G76" s="31">
        <f t="shared" si="20"/>
        <v>1103.3</v>
      </c>
      <c r="H76" s="31">
        <f t="shared" si="21"/>
        <v>735.53</v>
      </c>
      <c r="I76" s="31">
        <f t="shared" si="22"/>
        <v>1838.83</v>
      </c>
      <c r="J76" s="32">
        <f t="shared" si="23"/>
        <v>5516.5</v>
      </c>
      <c r="K76" s="32">
        <f t="shared" si="24"/>
        <v>3678</v>
      </c>
      <c r="L76" s="32">
        <f t="shared" si="25"/>
        <v>9194.5</v>
      </c>
      <c r="M76" s="8">
        <v>1838.83</v>
      </c>
    </row>
    <row r="77" spans="1:13" ht="63.75" x14ac:dyDescent="0.2">
      <c r="A77" s="15" t="s">
        <v>152</v>
      </c>
      <c r="B77" s="16" t="s">
        <v>153</v>
      </c>
      <c r="C77" s="15" t="s">
        <v>20</v>
      </c>
      <c r="D77" s="15" t="s">
        <v>154</v>
      </c>
      <c r="E77" s="17" t="s">
        <v>43</v>
      </c>
      <c r="F77" s="33">
        <v>4.5</v>
      </c>
      <c r="G77" s="31">
        <f t="shared" si="20"/>
        <v>57.94</v>
      </c>
      <c r="H77" s="31">
        <f t="shared" si="21"/>
        <v>38.630000000000003</v>
      </c>
      <c r="I77" s="31">
        <f t="shared" si="22"/>
        <v>96.57</v>
      </c>
      <c r="J77" s="32">
        <f t="shared" si="23"/>
        <v>260.73</v>
      </c>
      <c r="K77" s="32">
        <f t="shared" si="24"/>
        <v>174</v>
      </c>
      <c r="L77" s="32">
        <f t="shared" si="25"/>
        <v>434.73</v>
      </c>
      <c r="M77" s="8">
        <v>96.57</v>
      </c>
    </row>
    <row r="78" spans="1:13" ht="63.75" x14ac:dyDescent="0.2">
      <c r="A78" s="15" t="s">
        <v>155</v>
      </c>
      <c r="B78" s="16" t="s">
        <v>156</v>
      </c>
      <c r="C78" s="15" t="s">
        <v>20</v>
      </c>
      <c r="D78" s="15" t="s">
        <v>157</v>
      </c>
      <c r="E78" s="17" t="s">
        <v>43</v>
      </c>
      <c r="F78" s="33">
        <v>15</v>
      </c>
      <c r="G78" s="31">
        <f t="shared" si="20"/>
        <v>35.799999999999997</v>
      </c>
      <c r="H78" s="31">
        <f t="shared" si="21"/>
        <v>23.87</v>
      </c>
      <c r="I78" s="31">
        <f t="shared" si="22"/>
        <v>59.67</v>
      </c>
      <c r="J78" s="32">
        <f t="shared" si="23"/>
        <v>537</v>
      </c>
      <c r="K78" s="32">
        <f t="shared" si="24"/>
        <v>358</v>
      </c>
      <c r="L78" s="32">
        <f t="shared" si="25"/>
        <v>895</v>
      </c>
      <c r="M78" s="8">
        <v>59.67</v>
      </c>
    </row>
    <row r="79" spans="1:13" ht="63.75" x14ac:dyDescent="0.2">
      <c r="A79" s="15" t="s">
        <v>155</v>
      </c>
      <c r="B79" s="16" t="s">
        <v>158</v>
      </c>
      <c r="C79" s="15" t="s">
        <v>20</v>
      </c>
      <c r="D79" s="15" t="s">
        <v>159</v>
      </c>
      <c r="E79" s="17" t="s">
        <v>43</v>
      </c>
      <c r="F79" s="33">
        <v>5</v>
      </c>
      <c r="G79" s="31">
        <f t="shared" si="20"/>
        <v>76.36</v>
      </c>
      <c r="H79" s="31">
        <f t="shared" si="21"/>
        <v>50.91</v>
      </c>
      <c r="I79" s="31">
        <f t="shared" si="22"/>
        <v>127.27</v>
      </c>
      <c r="J79" s="32">
        <f t="shared" si="23"/>
        <v>381.8</v>
      </c>
      <c r="K79" s="32">
        <f t="shared" si="24"/>
        <v>255</v>
      </c>
      <c r="L79" s="32">
        <f t="shared" si="25"/>
        <v>636.79999999999995</v>
      </c>
      <c r="M79" s="8">
        <v>127.27</v>
      </c>
    </row>
    <row r="80" spans="1:13" ht="25.5" x14ac:dyDescent="0.2">
      <c r="A80" s="15" t="s">
        <v>160</v>
      </c>
      <c r="B80" s="16" t="s">
        <v>161</v>
      </c>
      <c r="C80" s="15" t="s">
        <v>20</v>
      </c>
      <c r="D80" s="15" t="s">
        <v>162</v>
      </c>
      <c r="E80" s="17" t="s">
        <v>47</v>
      </c>
      <c r="F80" s="33">
        <v>4</v>
      </c>
      <c r="G80" s="31">
        <f t="shared" si="20"/>
        <v>69.19</v>
      </c>
      <c r="H80" s="31">
        <f t="shared" si="21"/>
        <v>46.12</v>
      </c>
      <c r="I80" s="31">
        <f t="shared" si="22"/>
        <v>115.31</v>
      </c>
      <c r="J80" s="32">
        <f t="shared" si="23"/>
        <v>276.76</v>
      </c>
      <c r="K80" s="32">
        <f t="shared" si="24"/>
        <v>184</v>
      </c>
      <c r="L80" s="32">
        <f t="shared" si="25"/>
        <v>460.76</v>
      </c>
      <c r="M80" s="8">
        <v>115.31</v>
      </c>
    </row>
    <row r="81" spans="1:15" ht="25.5" x14ac:dyDescent="0.2">
      <c r="A81" s="15" t="s">
        <v>129</v>
      </c>
      <c r="B81" s="16" t="s">
        <v>164</v>
      </c>
      <c r="C81" s="15" t="s">
        <v>20</v>
      </c>
      <c r="D81" s="15" t="s">
        <v>163</v>
      </c>
      <c r="E81" s="17" t="s">
        <v>47</v>
      </c>
      <c r="F81" s="33">
        <v>4</v>
      </c>
      <c r="G81" s="31">
        <f t="shared" si="20"/>
        <v>42.16</v>
      </c>
      <c r="H81" s="31">
        <f t="shared" si="21"/>
        <v>28.1</v>
      </c>
      <c r="I81" s="31">
        <f t="shared" si="22"/>
        <v>70.259999999999991</v>
      </c>
      <c r="J81" s="32">
        <f t="shared" si="23"/>
        <v>168.64</v>
      </c>
      <c r="K81" s="32">
        <f t="shared" si="24"/>
        <v>112</v>
      </c>
      <c r="L81" s="32">
        <f t="shared" si="25"/>
        <v>280.64</v>
      </c>
      <c r="M81" s="8">
        <v>70.260000000000005</v>
      </c>
    </row>
    <row r="82" spans="1:15" x14ac:dyDescent="0.2">
      <c r="A82" s="15" t="s">
        <v>167</v>
      </c>
      <c r="B82" s="16" t="s">
        <v>166</v>
      </c>
      <c r="C82" s="15" t="s">
        <v>53</v>
      </c>
      <c r="D82" s="15" t="s">
        <v>165</v>
      </c>
      <c r="E82" s="17" t="s">
        <v>118</v>
      </c>
      <c r="F82" s="33">
        <v>1</v>
      </c>
      <c r="G82" s="31">
        <f t="shared" si="20"/>
        <v>482.64</v>
      </c>
      <c r="H82" s="31">
        <f t="shared" si="21"/>
        <v>321.76</v>
      </c>
      <c r="I82" s="31">
        <f t="shared" si="22"/>
        <v>804.4</v>
      </c>
      <c r="J82" s="32">
        <f t="shared" si="23"/>
        <v>482.64</v>
      </c>
      <c r="K82" s="32">
        <f t="shared" si="24"/>
        <v>322</v>
      </c>
      <c r="L82" s="32">
        <f t="shared" si="25"/>
        <v>804.64</v>
      </c>
      <c r="M82" s="8">
        <v>804.4</v>
      </c>
    </row>
    <row r="83" spans="1:15" x14ac:dyDescent="0.2">
      <c r="A83" s="11" t="s">
        <v>96</v>
      </c>
      <c r="B83" s="11"/>
      <c r="C83" s="11"/>
      <c r="D83" s="11" t="s">
        <v>97</v>
      </c>
      <c r="E83" s="11"/>
      <c r="F83" s="18"/>
      <c r="G83" s="18"/>
      <c r="H83" s="18"/>
      <c r="I83" s="18"/>
      <c r="J83" s="18"/>
      <c r="K83" s="18"/>
      <c r="L83" s="18">
        <f>ROUND(SUM(L84:L86),2)</f>
        <v>1516.51</v>
      </c>
      <c r="M83" s="8">
        <v>0</v>
      </c>
    </row>
    <row r="84" spans="1:15" ht="38.25" x14ac:dyDescent="0.2">
      <c r="A84" s="12" t="s">
        <v>98</v>
      </c>
      <c r="B84" s="13" t="s">
        <v>99</v>
      </c>
      <c r="C84" s="12" t="s">
        <v>20</v>
      </c>
      <c r="D84" s="12" t="s">
        <v>100</v>
      </c>
      <c r="E84" s="14" t="s">
        <v>43</v>
      </c>
      <c r="F84" s="26">
        <v>8.0500000000000007</v>
      </c>
      <c r="G84" s="31">
        <f t="shared" ref="G84:G86" si="26">ROUND(M84*0.6,2)</f>
        <v>69.37</v>
      </c>
      <c r="H84" s="31">
        <f t="shared" ref="H84:H86" si="27">ROUND(M84*0.4,2)</f>
        <v>46.25</v>
      </c>
      <c r="I84" s="31">
        <f t="shared" si="22"/>
        <v>115.62</v>
      </c>
      <c r="J84" s="32">
        <f t="shared" ref="J84:J86" si="28">ROUND($F84*G84,2)</f>
        <v>558.42999999999995</v>
      </c>
      <c r="K84" s="32">
        <f t="shared" ref="K84:K86" si="29">ROUND($F84*H84,)</f>
        <v>372</v>
      </c>
      <c r="L84" s="32">
        <f t="shared" si="25"/>
        <v>930.43</v>
      </c>
      <c r="M84" s="8">
        <v>115.62</v>
      </c>
    </row>
    <row r="85" spans="1:15" ht="25.5" x14ac:dyDescent="0.2">
      <c r="A85" s="12" t="s">
        <v>101</v>
      </c>
      <c r="B85" s="13" t="s">
        <v>102</v>
      </c>
      <c r="C85" s="12" t="s">
        <v>20</v>
      </c>
      <c r="D85" s="12" t="s">
        <v>103</v>
      </c>
      <c r="E85" s="14" t="s">
        <v>22</v>
      </c>
      <c r="F85" s="26">
        <v>4.0199999999999996</v>
      </c>
      <c r="G85" s="31">
        <f t="shared" si="26"/>
        <v>40.119999999999997</v>
      </c>
      <c r="H85" s="31">
        <f t="shared" si="27"/>
        <v>26.75</v>
      </c>
      <c r="I85" s="31">
        <f t="shared" si="22"/>
        <v>66.87</v>
      </c>
      <c r="J85" s="32">
        <f t="shared" si="28"/>
        <v>161.28</v>
      </c>
      <c r="K85" s="32">
        <f t="shared" si="29"/>
        <v>108</v>
      </c>
      <c r="L85" s="32">
        <f t="shared" si="25"/>
        <v>269.27999999999997</v>
      </c>
      <c r="M85" s="8">
        <v>66.87</v>
      </c>
    </row>
    <row r="86" spans="1:15" ht="25.5" x14ac:dyDescent="0.2">
      <c r="A86" s="12" t="s">
        <v>104</v>
      </c>
      <c r="B86" s="13" t="s">
        <v>105</v>
      </c>
      <c r="C86" s="12" t="s">
        <v>20</v>
      </c>
      <c r="D86" s="12" t="s">
        <v>106</v>
      </c>
      <c r="E86" s="14" t="s">
        <v>43</v>
      </c>
      <c r="F86" s="26">
        <v>5</v>
      </c>
      <c r="G86" s="31">
        <f t="shared" si="26"/>
        <v>37.96</v>
      </c>
      <c r="H86" s="31">
        <f t="shared" si="27"/>
        <v>25.3</v>
      </c>
      <c r="I86" s="31">
        <f t="shared" si="22"/>
        <v>63.260000000000005</v>
      </c>
      <c r="J86" s="32">
        <f t="shared" si="28"/>
        <v>189.8</v>
      </c>
      <c r="K86" s="32">
        <f t="shared" si="29"/>
        <v>127</v>
      </c>
      <c r="L86" s="32">
        <f t="shared" si="25"/>
        <v>316.8</v>
      </c>
      <c r="M86" s="8">
        <v>63.26</v>
      </c>
    </row>
    <row r="87" spans="1:15" x14ac:dyDescent="0.2">
      <c r="A87" s="19" t="s">
        <v>109</v>
      </c>
      <c r="B87" s="19"/>
      <c r="C87" s="19"/>
      <c r="D87" s="19" t="s">
        <v>110</v>
      </c>
      <c r="E87" s="19"/>
      <c r="F87" s="20"/>
      <c r="G87" s="20"/>
      <c r="H87" s="20"/>
      <c r="I87" s="20"/>
      <c r="J87" s="20"/>
      <c r="K87" s="20"/>
      <c r="L87" s="20">
        <f>ROUND(SUM(L88:L89),2)</f>
        <v>3901.94</v>
      </c>
      <c r="M87" s="8">
        <v>0</v>
      </c>
    </row>
    <row r="88" spans="1:15" x14ac:dyDescent="0.2">
      <c r="A88" s="15" t="s">
        <v>111</v>
      </c>
      <c r="B88" s="16" t="s">
        <v>112</v>
      </c>
      <c r="C88" s="15" t="s">
        <v>20</v>
      </c>
      <c r="D88" s="15" t="s">
        <v>113</v>
      </c>
      <c r="E88" s="17" t="s">
        <v>22</v>
      </c>
      <c r="F88" s="33">
        <v>401.3</v>
      </c>
      <c r="G88" s="31">
        <f t="shared" ref="G88:G89" si="30">ROUND(M88*0.6,2)</f>
        <v>3.03</v>
      </c>
      <c r="H88" s="31">
        <f t="shared" ref="H88:H89" si="31">ROUND(M88*0.4,2)</f>
        <v>2.02</v>
      </c>
      <c r="I88" s="31">
        <f t="shared" si="22"/>
        <v>5.05</v>
      </c>
      <c r="J88" s="32">
        <f t="shared" ref="J88:J89" si="32">ROUND($F88*G88,2)</f>
        <v>1215.94</v>
      </c>
      <c r="K88" s="32">
        <f t="shared" ref="K88:K89" si="33">ROUND($F88*H88,)</f>
        <v>811</v>
      </c>
      <c r="L88" s="32">
        <f t="shared" si="25"/>
        <v>2026.94</v>
      </c>
      <c r="M88" s="8">
        <v>5.05</v>
      </c>
    </row>
    <row r="89" spans="1:15" ht="25.5" x14ac:dyDescent="0.2">
      <c r="A89" s="15" t="s">
        <v>114</v>
      </c>
      <c r="B89" s="16" t="s">
        <v>115</v>
      </c>
      <c r="C89" s="15" t="s">
        <v>116</v>
      </c>
      <c r="D89" s="15" t="s">
        <v>117</v>
      </c>
      <c r="E89" s="17" t="s">
        <v>118</v>
      </c>
      <c r="F89" s="33">
        <v>5</v>
      </c>
      <c r="G89" s="31">
        <f t="shared" si="30"/>
        <v>225</v>
      </c>
      <c r="H89" s="31">
        <f t="shared" si="31"/>
        <v>150</v>
      </c>
      <c r="I89" s="31">
        <f t="shared" si="22"/>
        <v>375</v>
      </c>
      <c r="J89" s="32">
        <f t="shared" si="32"/>
        <v>1125</v>
      </c>
      <c r="K89" s="32">
        <f t="shared" si="33"/>
        <v>750</v>
      </c>
      <c r="L89" s="32">
        <f t="shared" si="25"/>
        <v>1875</v>
      </c>
      <c r="M89" s="8">
        <v>375</v>
      </c>
    </row>
    <row r="90" spans="1:15" ht="15" x14ac:dyDescent="0.25">
      <c r="A90" s="6"/>
      <c r="B90" s="6"/>
      <c r="C90" s="6"/>
      <c r="D90" s="6"/>
      <c r="E90" s="6"/>
      <c r="F90" s="34"/>
      <c r="G90" s="24"/>
      <c r="H90" s="24"/>
      <c r="I90" s="35" t="s">
        <v>170</v>
      </c>
      <c r="J90" s="24">
        <f>ROUND(SUM(J6:J89),2)</f>
        <v>79175.89</v>
      </c>
      <c r="K90" s="24">
        <f>ROUND(SUM(K6:K89),2)</f>
        <v>52782.6</v>
      </c>
      <c r="L90" s="23">
        <f>ROUND(L87+L83+L58+L29+L19+L8+L6,2)</f>
        <v>131958.49</v>
      </c>
      <c r="O90" s="21"/>
    </row>
    <row r="91" spans="1:15" ht="15" x14ac:dyDescent="0.25">
      <c r="A91" s="6"/>
      <c r="B91" s="6"/>
      <c r="C91" s="6"/>
      <c r="D91" s="6"/>
      <c r="E91" s="6"/>
      <c r="F91" s="6"/>
      <c r="G91" s="6"/>
      <c r="H91" s="6"/>
      <c r="I91" s="22"/>
      <c r="J91" s="24"/>
      <c r="K91" s="24"/>
      <c r="L91" s="23"/>
    </row>
    <row r="92" spans="1:15" x14ac:dyDescent="0.2">
      <c r="A92" s="44"/>
      <c r="B92" s="44"/>
      <c r="C92" s="44"/>
      <c r="D92" s="5"/>
      <c r="E92" s="4"/>
      <c r="F92" s="43"/>
      <c r="G92" s="44"/>
      <c r="H92" s="47"/>
      <c r="I92" s="44"/>
      <c r="L92" s="21"/>
    </row>
    <row r="93" spans="1:15" x14ac:dyDescent="0.2">
      <c r="A93" s="48" t="s">
        <v>171</v>
      </c>
      <c r="B93" s="44"/>
      <c r="C93" s="44"/>
      <c r="D93" s="5"/>
      <c r="E93" s="4"/>
      <c r="F93" s="43"/>
      <c r="G93" s="44"/>
      <c r="H93" s="47"/>
      <c r="I93" s="44"/>
    </row>
    <row r="94" spans="1:15" x14ac:dyDescent="0.2">
      <c r="A94" s="44"/>
      <c r="B94" s="44"/>
      <c r="C94" s="44"/>
      <c r="D94" s="5"/>
      <c r="E94" s="4"/>
      <c r="J94" s="2" t="s">
        <v>107</v>
      </c>
      <c r="K94" s="4"/>
      <c r="L94" s="25">
        <f>J90+K90</f>
        <v>131958.49</v>
      </c>
    </row>
    <row r="95" spans="1:15" ht="60" customHeight="1" x14ac:dyDescent="0.2">
      <c r="A95" s="3"/>
      <c r="B95" s="3"/>
      <c r="C95" s="3"/>
      <c r="D95" s="3"/>
      <c r="E95" s="3"/>
      <c r="F95" s="3"/>
      <c r="G95" s="3"/>
      <c r="H95" s="3"/>
      <c r="I95" s="3"/>
    </row>
    <row r="96" spans="1:15" ht="69.95" customHeight="1" x14ac:dyDescent="0.2">
      <c r="A96" s="36" t="s">
        <v>108</v>
      </c>
      <c r="B96" s="36"/>
      <c r="C96" s="36"/>
      <c r="D96" s="36"/>
      <c r="E96" s="36"/>
      <c r="F96" s="36"/>
      <c r="G96" s="36"/>
      <c r="H96" s="36"/>
      <c r="I96" s="36"/>
    </row>
  </sheetData>
  <mergeCells count="21">
    <mergeCell ref="E1:F1"/>
    <mergeCell ref="G1:H1"/>
    <mergeCell ref="E2:F2"/>
    <mergeCell ref="G2:H2"/>
    <mergeCell ref="A94:C94"/>
    <mergeCell ref="A3:I3"/>
    <mergeCell ref="A92:C92"/>
    <mergeCell ref="F92:G92"/>
    <mergeCell ref="H92:I92"/>
    <mergeCell ref="A93:C93"/>
    <mergeCell ref="F93:G93"/>
    <mergeCell ref="H93:I93"/>
    <mergeCell ref="A96:I96"/>
    <mergeCell ref="F4:F5"/>
    <mergeCell ref="G4:I4"/>
    <mergeCell ref="J4:L4"/>
    <mergeCell ref="A4:A5"/>
    <mergeCell ref="B4:B5"/>
    <mergeCell ref="C4:C5"/>
    <mergeCell ref="D4:D5"/>
    <mergeCell ref="E4:E5"/>
  </mergeCells>
  <pageMargins left="0.23622047244094491" right="0.23622047244094491" top="0.35433070866141736" bottom="0.35433070866141736" header="0.31496062992125984" footer="0.31496062992125984"/>
  <pageSetup paperSize="9" scale="68" fitToHeight="0" orientation="landscape" r:id="rId1"/>
  <headerFooter>
    <oddHeader>&amp;L &amp;CPrefeitura Municipal de Nova Petrópolis
CNPJ: 88.572.748/0001-00 &amp;R</oddHeader>
    <oddFooter>&amp;L &amp;CRua Sete de Setembro 2º Andar - Centro - Nova Petrópolis / RS
 / fabiano.escobar@novapetropolis.rs.gov.br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Everton da Silva Chaves</cp:lastModifiedBy>
  <cp:revision>0</cp:revision>
  <cp:lastPrinted>2024-06-11T16:26:08Z</cp:lastPrinted>
  <dcterms:created xsi:type="dcterms:W3CDTF">2024-05-27T18:26:55Z</dcterms:created>
  <dcterms:modified xsi:type="dcterms:W3CDTF">2024-07-31T16:39:09Z</dcterms:modified>
</cp:coreProperties>
</file>