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Caminho dos pomeranos\2026 - Estrada Caminho dos Pomeranos\LICITAÇÃO\Documentos doc\VR2\VR7\arquivos xls\"/>
    </mc:Choice>
  </mc:AlternateContent>
  <xr:revisionPtr revIDLastSave="0" documentId="13_ncr:1_{C352B92F-A8A0-47B3-B008-270BD45E4B88}" xr6:coauthVersionLast="47" xr6:coauthVersionMax="47" xr10:uidLastSave="{00000000-0000-0000-0000-000000000000}"/>
  <bookViews>
    <workbookView xWindow="-57720" yWindow="9540" windowWidth="29040" windowHeight="15720" xr2:uid="{00000000-000D-0000-FFFF-FFFF00000000}"/>
  </bookViews>
  <sheets>
    <sheet name="Button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G23" i="1"/>
  <c r="K14" i="1"/>
  <c r="K23" i="1"/>
  <c r="J14" i="1"/>
  <c r="J12" i="1"/>
  <c r="J23" i="1"/>
  <c r="I14" i="1"/>
  <c r="I23" i="1"/>
  <c r="I28" i="1"/>
  <c r="H14" i="1"/>
  <c r="H23" i="1"/>
  <c r="G28" i="1"/>
  <c r="M28" i="1"/>
  <c r="G25" i="1"/>
  <c r="H25" i="1"/>
  <c r="I25" i="1"/>
  <c r="J25" i="1"/>
  <c r="K25" i="1"/>
  <c r="L25" i="1"/>
  <c r="D30" i="1"/>
  <c r="G30" i="1"/>
  <c r="I30" i="1"/>
  <c r="M30" i="1"/>
  <c r="D31" i="1"/>
  <c r="G31" i="1"/>
  <c r="I31" i="1"/>
  <c r="E12" i="1"/>
  <c r="C21" i="1"/>
  <c r="I20" i="1"/>
  <c r="H20" i="1"/>
  <c r="L18" i="1"/>
  <c r="M17" i="1"/>
  <c r="K16" i="1"/>
  <c r="L16" i="1"/>
  <c r="F12" i="1"/>
  <c r="G12" i="1"/>
  <c r="H12" i="1"/>
  <c r="I12" i="1"/>
  <c r="E10" i="1"/>
  <c r="F10" i="1"/>
  <c r="D10" i="1"/>
  <c r="E8" i="1"/>
  <c r="F8" i="1"/>
  <c r="D8" i="1"/>
  <c r="M7" i="1"/>
  <c r="C19" i="1"/>
  <c r="C17" i="1"/>
  <c r="C15" i="1"/>
  <c r="C13" i="1"/>
  <c r="C11" i="1"/>
  <c r="C9" i="1"/>
  <c r="C7" i="1"/>
  <c r="E6" i="1"/>
  <c r="F6" i="1"/>
  <c r="G6" i="1"/>
  <c r="H6" i="1"/>
  <c r="I6" i="1"/>
  <c r="J6" i="1"/>
  <c r="K6" i="1"/>
  <c r="L6" i="1"/>
  <c r="D6" i="1"/>
  <c r="C5" i="1"/>
  <c r="F23" i="1"/>
  <c r="M19" i="1"/>
  <c r="L23" i="1"/>
  <c r="M15" i="1"/>
  <c r="E23" i="1"/>
  <c r="D23" i="1"/>
  <c r="D25" i="1"/>
  <c r="M11" i="1"/>
  <c r="M9" i="1"/>
  <c r="M13" i="1"/>
  <c r="M5" i="1"/>
  <c r="E25" i="1"/>
  <c r="F25" i="1"/>
  <c r="D28" i="1"/>
  <c r="D29" i="1"/>
  <c r="M21" i="1"/>
  <c r="G29" i="1"/>
  <c r="I29" i="1"/>
  <c r="J22" i="1"/>
  <c r="K22" i="1"/>
  <c r="G22" i="1"/>
  <c r="D22" i="1"/>
  <c r="D24" i="1"/>
  <c r="I22" i="1"/>
  <c r="E22" i="1"/>
  <c r="F22" i="1"/>
  <c r="H22" i="1"/>
  <c r="L22" i="1"/>
  <c r="E24" i="1"/>
  <c r="F24" i="1"/>
  <c r="G24" i="1"/>
  <c r="H24" i="1"/>
  <c r="I24" i="1"/>
  <c r="J24" i="1"/>
  <c r="K24" i="1"/>
  <c r="L24" i="1"/>
</calcChain>
</file>

<file path=xl/sharedStrings.xml><?xml version="1.0" encoding="utf-8"?>
<sst xmlns="http://schemas.openxmlformats.org/spreadsheetml/2006/main" count="64" uniqueCount="51">
  <si>
    <t>Obra</t>
  </si>
  <si>
    <t>Bancos</t>
  </si>
  <si>
    <t>B.D.I.</t>
  </si>
  <si>
    <t>Encargos Sociais</t>
  </si>
  <si>
    <t xml:space="preserve">SINAPI - 11/2025 - Rio Grande do Sul
SBC - 12/2025 - Rio Grande do Sul
SICRO3 - 07/2025 - Rio Grande do Sul
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</si>
  <si>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</si>
  <si>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</si>
  <si>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</si>
  <si>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</si>
  <si>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</si>
  <si>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 xml:space="preserve"> 1 </t>
  </si>
  <si>
    <t>SERVIÇOS PRELIMINARES</t>
  </si>
  <si>
    <t xml:space="preserve"> 2 </t>
  </si>
  <si>
    <t>TERRAPLANAGEM-MOVIMENTAÇÃO SOLO</t>
  </si>
  <si>
    <t/>
  </si>
  <si>
    <t xml:space="preserve"> 3 </t>
  </si>
  <si>
    <t>DISPOSITIVOS DE DRENAGEM PLUVIAL</t>
  </si>
  <si>
    <t xml:space="preserve"> 4 </t>
  </si>
  <si>
    <t>PAVIMENTAÇÃO BASE &amp; SUB BASE</t>
  </si>
  <si>
    <t xml:space="preserve"> 5 </t>
  </si>
  <si>
    <t>PAVIMENTAÇÃO CBUQ</t>
  </si>
  <si>
    <t xml:space="preserve"> 6 </t>
  </si>
  <si>
    <t>SINALIZAÇÃO VIÁRIA</t>
  </si>
  <si>
    <t xml:space="preserve"> 7 </t>
  </si>
  <si>
    <t>CONTROLE TÉCNOLOGICO - MATERIAIS CBUQ</t>
  </si>
  <si>
    <t xml:space="preserve"> 8 </t>
  </si>
  <si>
    <t>PASSAGEM FAUNA</t>
  </si>
  <si>
    <t>Porcentagem</t>
  </si>
  <si>
    <t>Custo</t>
  </si>
  <si>
    <t>Porcentagem Acumulado</t>
  </si>
  <si>
    <t>Custo Acumulado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</si>
  <si>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</si>
  <si>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</si>
  <si>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</si>
  <si>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</si>
  <si>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</si>
  <si>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</si>
  <si>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</si>
  <si>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</si>
  <si>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</si>
  <si>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_______________________________________________________________
Fabricio Bischoff
Eng.º Civil CREA-RS 131310</t>
  </si>
  <si>
    <t>Etapa</t>
  </si>
  <si>
    <t>Valor</t>
  </si>
  <si>
    <t>%</t>
  </si>
  <si>
    <t>Acumulado</t>
  </si>
  <si>
    <t>SOMA</t>
  </si>
  <si>
    <t>Valor Acumulado</t>
  </si>
  <si>
    <t>% Acumulada</t>
  </si>
  <si>
    <t>Mês</t>
  </si>
  <si>
    <t>Nova Petrópolis-RS, Abril 2026.</t>
  </si>
  <si>
    <t>Rotas de Resilência-Caminho dos Pomeranos - Nova Petrópolis-RS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</si>
</sst>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2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8"/>
      <name val="Arial"/>
      <family val="1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b/>
      <sz val="10"/>
      <color rgb="FF000000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3" tint="0.89999084444715716"/>
        <bgColor rgb="FFD8ECF6"/>
      </patternFill>
    </fill>
    <fill>
      <patternFill patternType="solid">
        <fgColor theme="3" tint="0.89999084444715716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0" fillId="6" borderId="0" xfId="0" applyFont="1" applyFill="1" applyAlignment="1">
      <alignment horizontal="left" vertical="top" wrapText="1"/>
    </xf>
    <xf numFmtId="0" fontId="7" fillId="6" borderId="0" xfId="0" applyFont="1" applyFill="1" applyAlignment="1">
      <alignment horizontal="left" vertical="top" wrapText="1"/>
    </xf>
    <xf numFmtId="10" fontId="13" fillId="10" borderId="1" xfId="0" applyNumberFormat="1" applyFont="1" applyFill="1" applyBorder="1" applyAlignment="1">
      <alignment horizontal="right" vertical="top" wrapText="1"/>
    </xf>
    <xf numFmtId="164" fontId="8" fillId="9" borderId="1" xfId="0" applyNumberFormat="1" applyFont="1" applyFill="1" applyBorder="1" applyAlignment="1">
      <alignment horizontal="righ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right" vertical="top" wrapText="1"/>
    </xf>
    <xf numFmtId="164" fontId="5" fillId="9" borderId="1" xfId="0" applyNumberFormat="1" applyFont="1" applyFill="1" applyBorder="1" applyAlignment="1">
      <alignment horizontal="right" vertical="top" wrapText="1"/>
    </xf>
    <xf numFmtId="0" fontId="6" fillId="9" borderId="1" xfId="0" applyFont="1" applyFill="1" applyBorder="1" applyAlignment="1">
      <alignment horizontal="right" vertical="top" wrapText="1"/>
    </xf>
    <xf numFmtId="10" fontId="15" fillId="10" borderId="1" xfId="0" applyNumberFormat="1" applyFont="1" applyFill="1" applyBorder="1" applyAlignment="1">
      <alignment horizontal="right" vertical="top" wrapText="1"/>
    </xf>
    <xf numFmtId="10" fontId="16" fillId="10" borderId="1" xfId="0" applyNumberFormat="1" applyFont="1" applyFill="1" applyBorder="1" applyAlignment="1">
      <alignment horizontal="right" vertical="top" wrapText="1"/>
    </xf>
    <xf numFmtId="164" fontId="5" fillId="9" borderId="1" xfId="0" applyNumberFormat="1" applyFont="1" applyFill="1" applyBorder="1" applyAlignment="1">
      <alignment horizontal="right" vertical="center" wrapText="1"/>
    </xf>
    <xf numFmtId="164" fontId="17" fillId="9" borderId="1" xfId="0" applyNumberFormat="1" applyFont="1" applyFill="1" applyBorder="1" applyAlignment="1">
      <alignment horizontal="right" vertical="center" wrapText="1"/>
    </xf>
    <xf numFmtId="10" fontId="11" fillId="7" borderId="1" xfId="0" applyNumberFormat="1" applyFont="1" applyFill="1" applyBorder="1" applyAlignment="1">
      <alignment horizontal="right" vertical="top" wrapText="1"/>
    </xf>
    <xf numFmtId="164" fontId="11" fillId="7" borderId="1" xfId="0" applyNumberFormat="1" applyFont="1" applyFill="1" applyBorder="1" applyAlignment="1">
      <alignment horizontal="right" vertical="top" wrapText="1"/>
    </xf>
    <xf numFmtId="0" fontId="0" fillId="0" borderId="0" xfId="0" applyAlignment="1">
      <alignment vertical="center"/>
    </xf>
    <xf numFmtId="164" fontId="0" fillId="0" borderId="0" xfId="0" applyNumberFormat="1"/>
    <xf numFmtId="10" fontId="0" fillId="0" borderId="0" xfId="0" applyNumberFormat="1"/>
    <xf numFmtId="164" fontId="19" fillId="0" borderId="1" xfId="0" applyNumberFormat="1" applyFont="1" applyBorder="1"/>
    <xf numFmtId="10" fontId="19" fillId="0" borderId="1" xfId="0" applyNumberFormat="1" applyFont="1" applyBorder="1"/>
    <xf numFmtId="10" fontId="14" fillId="8" borderId="5" xfId="0" applyNumberFormat="1" applyFont="1" applyFill="1" applyBorder="1" applyAlignment="1">
      <alignment horizontal="center" vertical="top" wrapText="1"/>
    </xf>
    <xf numFmtId="10" fontId="14" fillId="8" borderId="6" xfId="0" applyNumberFormat="1" applyFont="1" applyFill="1" applyBorder="1" applyAlignment="1">
      <alignment horizontal="center" vertical="top" wrapText="1"/>
    </xf>
    <xf numFmtId="10" fontId="14" fillId="8" borderId="7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10" fontId="10" fillId="6" borderId="0" xfId="0" applyNumberFormat="1" applyFont="1" applyFill="1" applyAlignment="1">
      <alignment horizontal="left" vertical="top" wrapText="1"/>
    </xf>
    <xf numFmtId="0" fontId="10" fillId="6" borderId="0" xfId="0" applyFont="1" applyFill="1" applyAlignment="1">
      <alignment horizontal="left" vertical="top" wrapText="1"/>
    </xf>
    <xf numFmtId="0" fontId="7" fillId="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5" fillId="9" borderId="1" xfId="0" applyFont="1" applyFill="1" applyBorder="1" applyAlignment="1">
      <alignment horizontal="left" vertical="top" wrapText="1"/>
    </xf>
    <xf numFmtId="0" fontId="5" fillId="9" borderId="2" xfId="0" applyFont="1" applyFill="1" applyBorder="1" applyAlignment="1">
      <alignment horizontal="left" vertical="top" wrapText="1"/>
    </xf>
    <xf numFmtId="0" fontId="5" fillId="9" borderId="3" xfId="0" applyFont="1" applyFill="1" applyBorder="1" applyAlignment="1">
      <alignment horizontal="left" vertical="top" wrapText="1"/>
    </xf>
    <xf numFmtId="164" fontId="8" fillId="9" borderId="2" xfId="0" applyNumberFormat="1" applyFont="1" applyFill="1" applyBorder="1" applyAlignment="1">
      <alignment horizontal="center" vertical="center" wrapText="1"/>
    </xf>
    <xf numFmtId="164" fontId="8" fillId="9" borderId="3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right" vertical="center" wrapText="1"/>
    </xf>
    <xf numFmtId="164" fontId="8" fillId="9" borderId="5" xfId="0" applyNumberFormat="1" applyFont="1" applyFill="1" applyBorder="1" applyAlignment="1">
      <alignment horizontal="center" vertical="center" wrapText="1"/>
    </xf>
    <xf numFmtId="164" fontId="8" fillId="9" borderId="6" xfId="0" applyNumberFormat="1" applyFont="1" applyFill="1" applyBorder="1" applyAlignment="1">
      <alignment horizontal="center" vertical="center" wrapText="1"/>
    </xf>
    <xf numFmtId="164" fontId="8" fillId="9" borderId="7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top" wrapText="1"/>
    </xf>
    <xf numFmtId="164" fontId="11" fillId="7" borderId="1" xfId="0" applyNumberFormat="1" applyFont="1" applyFill="1" applyBorder="1" applyAlignment="1">
      <alignment horizontal="center" vertical="top" wrapText="1"/>
    </xf>
    <xf numFmtId="0" fontId="7" fillId="6" borderId="1" xfId="0" applyFont="1" applyFill="1" applyBorder="1" applyAlignment="1">
      <alignment horizontal="left" vertical="top" wrapText="1"/>
    </xf>
    <xf numFmtId="164" fontId="11" fillId="7" borderId="5" xfId="0" applyNumberFormat="1" applyFont="1" applyFill="1" applyBorder="1" applyAlignment="1">
      <alignment horizontal="center" vertical="top" wrapText="1"/>
    </xf>
    <xf numFmtId="164" fontId="11" fillId="7" borderId="6" xfId="0" applyNumberFormat="1" applyFont="1" applyFill="1" applyBorder="1" applyAlignment="1">
      <alignment horizontal="center" vertical="top" wrapText="1"/>
    </xf>
    <xf numFmtId="164" fontId="11" fillId="7" borderId="7" xfId="0" applyNumberFormat="1" applyFont="1" applyFill="1" applyBorder="1" applyAlignment="1">
      <alignment horizontal="center" vertical="top" wrapText="1"/>
    </xf>
    <xf numFmtId="0" fontId="10" fillId="6" borderId="5" xfId="0" applyFont="1" applyFill="1" applyBorder="1" applyAlignment="1">
      <alignment horizontal="left" vertical="top" wrapText="1"/>
    </xf>
    <xf numFmtId="0" fontId="10" fillId="6" borderId="6" xfId="0" applyFont="1" applyFill="1" applyBorder="1" applyAlignment="1">
      <alignment horizontal="left" vertical="top" wrapText="1"/>
    </xf>
    <xf numFmtId="0" fontId="10" fillId="6" borderId="7" xfId="0" applyFont="1" applyFill="1" applyBorder="1" applyAlignment="1">
      <alignment horizontal="left" vertical="top" wrapText="1"/>
    </xf>
    <xf numFmtId="0" fontId="7" fillId="6" borderId="5" xfId="0" applyFont="1" applyFill="1" applyBorder="1" applyAlignment="1">
      <alignment horizontal="left" vertical="top" wrapText="1"/>
    </xf>
    <xf numFmtId="0" fontId="7" fillId="6" borderId="6" xfId="0" applyFont="1" applyFill="1" applyBorder="1" applyAlignment="1">
      <alignment horizontal="left" vertical="top" wrapText="1"/>
    </xf>
    <xf numFmtId="0" fontId="7" fillId="6" borderId="7" xfId="0" applyFont="1" applyFill="1" applyBorder="1" applyAlignment="1">
      <alignment horizontal="left" vertical="top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0" xfId="0" applyFont="1" applyFill="1" applyAlignment="1">
      <alignment horizontal="center" vertical="center" wrapText="1"/>
    </xf>
    <xf numFmtId="0" fontId="0" fillId="0" borderId="0" xfId="0" applyAlignment="1">
      <alignment horizontal="right"/>
    </xf>
    <xf numFmtId="10" fontId="18" fillId="0" borderId="5" xfId="0" applyNumberFormat="1" applyFont="1" applyBorder="1" applyAlignment="1">
      <alignment horizontal="center"/>
    </xf>
    <xf numFmtId="10" fontId="18" fillId="0" borderId="6" xfId="0" applyNumberFormat="1" applyFont="1" applyBorder="1" applyAlignment="1">
      <alignment horizontal="center"/>
    </xf>
    <xf numFmtId="10" fontId="18" fillId="0" borderId="7" xfId="0" applyNumberFormat="1" applyFont="1" applyBorder="1" applyAlignment="1">
      <alignment horizontal="center"/>
    </xf>
    <xf numFmtId="164" fontId="18" fillId="0" borderId="1" xfId="0" applyNumberFormat="1" applyFont="1" applyBorder="1" applyAlignment="1">
      <alignment horizontal="center"/>
    </xf>
    <xf numFmtId="0" fontId="14" fillId="6" borderId="1" xfId="0" applyFont="1" applyFill="1" applyBorder="1" applyAlignment="1">
      <alignment horizontal="left" vertical="top" wrapText="1"/>
    </xf>
    <xf numFmtId="10" fontId="18" fillId="0" borderId="1" xfId="0" applyNumberFormat="1" applyFont="1" applyBorder="1" applyAlignment="1">
      <alignment horizontal="center"/>
    </xf>
    <xf numFmtId="10" fontId="14" fillId="7" borderId="5" xfId="0" applyNumberFormat="1" applyFont="1" applyFill="1" applyBorder="1" applyAlignment="1">
      <alignment horizontal="center" vertical="top" wrapText="1"/>
    </xf>
    <xf numFmtId="10" fontId="14" fillId="7" borderId="6" xfId="0" applyNumberFormat="1" applyFont="1" applyFill="1" applyBorder="1" applyAlignment="1">
      <alignment horizontal="center" vertical="top" wrapText="1"/>
    </xf>
    <xf numFmtId="10" fontId="14" fillId="7" borderId="7" xfId="0" applyNumberFormat="1" applyFont="1" applyFill="1" applyBorder="1" applyAlignment="1">
      <alignment horizontal="center" vertical="top" wrapText="1"/>
    </xf>
    <xf numFmtId="10" fontId="14" fillId="7" borderId="1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3"/>
  <sheetViews>
    <sheetView showGridLines="0" tabSelected="1" view="pageLayout" zoomScale="80" zoomScaleNormal="90" zoomScalePageLayoutView="80" workbookViewId="0">
      <selection activeCell="M33" sqref="M33"/>
    </sheetView>
  </sheetViews>
  <sheetFormatPr defaultRowHeight="14" x14ac:dyDescent="0.3"/>
  <cols>
    <col min="1" max="1" width="20" bestFit="1" customWidth="1"/>
    <col min="2" max="2" width="60" bestFit="1" customWidth="1"/>
    <col min="3" max="3" width="20" bestFit="1" customWidth="1"/>
    <col min="4" max="4" width="14.33203125" customWidth="1"/>
    <col min="5" max="5" width="14.33203125" bestFit="1" customWidth="1"/>
    <col min="6" max="6" width="13.58203125" bestFit="1" customWidth="1"/>
    <col min="7" max="8" width="13.75" bestFit="1" customWidth="1"/>
    <col min="9" max="12" width="14.58203125" bestFit="1" customWidth="1"/>
    <col min="13" max="13" width="17.08203125" bestFit="1" customWidth="1"/>
    <col min="14" max="30" width="12" bestFit="1" customWidth="1"/>
  </cols>
  <sheetData>
    <row r="1" spans="1:13" x14ac:dyDescent="0.3">
      <c r="A1" s="1"/>
      <c r="B1" s="1" t="s">
        <v>0</v>
      </c>
      <c r="C1" s="1" t="s">
        <v>1</v>
      </c>
      <c r="D1" s="25" t="s">
        <v>2</v>
      </c>
      <c r="E1" s="25"/>
      <c r="F1" s="25" t="s">
        <v>3</v>
      </c>
      <c r="G1" s="25"/>
    </row>
    <row r="2" spans="1:13" ht="95.15" customHeight="1" x14ac:dyDescent="0.3">
      <c r="A2" s="2"/>
      <c r="B2" s="3" t="s">
        <v>50</v>
      </c>
      <c r="C2" s="2" t="s">
        <v>4</v>
      </c>
      <c r="D2" s="26">
        <v>0.2097</v>
      </c>
      <c r="E2" s="27"/>
      <c r="F2" s="28" t="s">
        <v>5</v>
      </c>
      <c r="G2" s="27"/>
    </row>
    <row r="3" spans="1:13" x14ac:dyDescent="0.3">
      <c r="A3" s="29" t="s">
        <v>6</v>
      </c>
      <c r="B3" s="30"/>
      <c r="C3" s="30"/>
      <c r="D3" s="30"/>
      <c r="E3" s="30"/>
      <c r="F3" s="30"/>
      <c r="G3" s="30"/>
    </row>
    <row r="4" spans="1:13" x14ac:dyDescent="0.3">
      <c r="A4" s="6" t="s">
        <v>7</v>
      </c>
      <c r="B4" s="6" t="s">
        <v>8</v>
      </c>
      <c r="C4" s="7" t="s">
        <v>9</v>
      </c>
      <c r="D4" s="8" t="s">
        <v>31</v>
      </c>
      <c r="E4" s="8" t="s">
        <v>32</v>
      </c>
      <c r="F4" s="8" t="s">
        <v>33</v>
      </c>
      <c r="G4" s="8" t="s">
        <v>34</v>
      </c>
      <c r="H4" s="8" t="s">
        <v>35</v>
      </c>
      <c r="I4" s="8" t="s">
        <v>36</v>
      </c>
      <c r="J4" s="8" t="s">
        <v>37</v>
      </c>
      <c r="K4" s="8" t="s">
        <v>38</v>
      </c>
      <c r="L4" s="8" t="s">
        <v>39</v>
      </c>
      <c r="M4" s="8" t="s">
        <v>44</v>
      </c>
    </row>
    <row r="5" spans="1:13" ht="15" customHeight="1" x14ac:dyDescent="0.3">
      <c r="A5" s="31" t="s">
        <v>10</v>
      </c>
      <c r="B5" s="31" t="s">
        <v>11</v>
      </c>
      <c r="C5" s="11">
        <f>SUM(D5:L5)</f>
        <v>0.99999999999999989</v>
      </c>
      <c r="D5" s="12">
        <v>0.11119999999999999</v>
      </c>
      <c r="E5" s="12">
        <v>0.1111</v>
      </c>
      <c r="F5" s="12">
        <v>0.1111</v>
      </c>
      <c r="G5" s="12">
        <v>0.1111</v>
      </c>
      <c r="H5" s="12">
        <v>0.1111</v>
      </c>
      <c r="I5" s="12">
        <v>0.1111</v>
      </c>
      <c r="J5" s="12">
        <v>0.1111</v>
      </c>
      <c r="K5" s="12">
        <v>0.1111</v>
      </c>
      <c r="L5" s="12">
        <v>0.1111</v>
      </c>
      <c r="M5" s="34">
        <f>SUM(D6:L6)</f>
        <v>498768.05000000005</v>
      </c>
    </row>
    <row r="6" spans="1:13" ht="24" customHeight="1" x14ac:dyDescent="0.3">
      <c r="A6" s="31"/>
      <c r="B6" s="31"/>
      <c r="C6" s="9">
        <v>498768.05</v>
      </c>
      <c r="D6" s="5">
        <f>$C$6*D5</f>
        <v>55463.007159999994</v>
      </c>
      <c r="E6" s="5">
        <f t="shared" ref="E6:L6" si="0">$C$6*E5</f>
        <v>55413.130355000001</v>
      </c>
      <c r="F6" s="5">
        <f t="shared" si="0"/>
        <v>55413.130355000001</v>
      </c>
      <c r="G6" s="5">
        <f t="shared" si="0"/>
        <v>55413.130355000001</v>
      </c>
      <c r="H6" s="5">
        <f t="shared" si="0"/>
        <v>55413.130355000001</v>
      </c>
      <c r="I6" s="5">
        <f t="shared" si="0"/>
        <v>55413.130355000001</v>
      </c>
      <c r="J6" s="5">
        <f t="shared" si="0"/>
        <v>55413.130355000001</v>
      </c>
      <c r="K6" s="5">
        <f t="shared" si="0"/>
        <v>55413.130355000001</v>
      </c>
      <c r="L6" s="5">
        <f t="shared" si="0"/>
        <v>55413.130355000001</v>
      </c>
      <c r="M6" s="35"/>
    </row>
    <row r="7" spans="1:13" ht="24" customHeight="1" x14ac:dyDescent="0.3">
      <c r="A7" s="32" t="s">
        <v>12</v>
      </c>
      <c r="B7" s="32" t="s">
        <v>13</v>
      </c>
      <c r="C7" s="11">
        <f>SUM(D7:L7)</f>
        <v>1</v>
      </c>
      <c r="D7" s="12">
        <v>0.4</v>
      </c>
      <c r="E7" s="12">
        <v>0.4</v>
      </c>
      <c r="F7" s="12">
        <v>0.2</v>
      </c>
      <c r="G7" s="4"/>
      <c r="H7" s="4"/>
      <c r="I7" s="4"/>
      <c r="J7" s="4"/>
      <c r="K7" s="4"/>
      <c r="L7" s="4"/>
      <c r="M7" s="34">
        <f t="shared" ref="M7" si="1">SUM(D8:L8)</f>
        <v>1108831.18</v>
      </c>
    </row>
    <row r="8" spans="1:13" ht="24" customHeight="1" x14ac:dyDescent="0.3">
      <c r="A8" s="33"/>
      <c r="B8" s="33"/>
      <c r="C8" s="9">
        <v>1108831.18</v>
      </c>
      <c r="D8" s="5">
        <f>$C$8*D7</f>
        <v>443532.47200000001</v>
      </c>
      <c r="E8" s="5">
        <f t="shared" ref="E8:F8" si="2">$C$8*E7</f>
        <v>443532.47200000001</v>
      </c>
      <c r="F8" s="5">
        <f t="shared" si="2"/>
        <v>221766.236</v>
      </c>
      <c r="G8" s="10" t="s">
        <v>14</v>
      </c>
      <c r="H8" s="10" t="s">
        <v>14</v>
      </c>
      <c r="I8" s="10" t="s">
        <v>14</v>
      </c>
      <c r="J8" s="10" t="s">
        <v>14</v>
      </c>
      <c r="K8" s="10" t="s">
        <v>14</v>
      </c>
      <c r="L8" s="10" t="s">
        <v>14</v>
      </c>
      <c r="M8" s="35"/>
    </row>
    <row r="9" spans="1:13" ht="24" customHeight="1" x14ac:dyDescent="0.3">
      <c r="A9" s="32" t="s">
        <v>15</v>
      </c>
      <c r="B9" s="32" t="s">
        <v>16</v>
      </c>
      <c r="C9" s="11">
        <f>SUM(D9:L9)</f>
        <v>1</v>
      </c>
      <c r="D9" s="12">
        <v>0.4</v>
      </c>
      <c r="E9" s="12">
        <v>0.4</v>
      </c>
      <c r="F9" s="12">
        <v>0.2</v>
      </c>
      <c r="G9" s="4"/>
      <c r="H9" s="4"/>
      <c r="I9" s="4"/>
      <c r="J9" s="4"/>
      <c r="K9" s="4"/>
      <c r="L9" s="4"/>
      <c r="M9" s="34">
        <f t="shared" ref="M9" si="3">SUM(D10:L10)</f>
        <v>1934748.8</v>
      </c>
    </row>
    <row r="10" spans="1:13" ht="21.75" customHeight="1" x14ac:dyDescent="0.3">
      <c r="A10" s="33"/>
      <c r="B10" s="33"/>
      <c r="C10" s="9">
        <v>1934748.8</v>
      </c>
      <c r="D10" s="5">
        <f>$C$10*D9</f>
        <v>773899.52</v>
      </c>
      <c r="E10" s="5">
        <f t="shared" ref="E10:F10" si="4">$C$10*E9</f>
        <v>773899.52</v>
      </c>
      <c r="F10" s="5">
        <f t="shared" si="4"/>
        <v>386949.76</v>
      </c>
      <c r="G10" s="10" t="s">
        <v>14</v>
      </c>
      <c r="H10" s="10" t="s">
        <v>14</v>
      </c>
      <c r="I10" s="10" t="s">
        <v>14</v>
      </c>
      <c r="J10" s="10" t="s">
        <v>14</v>
      </c>
      <c r="K10" s="10" t="s">
        <v>14</v>
      </c>
      <c r="L10" s="10" t="s">
        <v>14</v>
      </c>
      <c r="M10" s="35"/>
    </row>
    <row r="11" spans="1:13" ht="24" customHeight="1" x14ac:dyDescent="0.3">
      <c r="A11" s="32" t="s">
        <v>17</v>
      </c>
      <c r="B11" s="32" t="s">
        <v>18</v>
      </c>
      <c r="C11" s="11">
        <f>SUM(D11:L11)</f>
        <v>0.99999999939999995</v>
      </c>
      <c r="D11" s="12"/>
      <c r="E11" s="12">
        <v>0.10286513009999999</v>
      </c>
      <c r="F11" s="12">
        <v>0.1391</v>
      </c>
      <c r="G11" s="12">
        <v>0.2</v>
      </c>
      <c r="H11" s="12">
        <v>0.2418839465</v>
      </c>
      <c r="I11" s="12">
        <v>0.1161509228</v>
      </c>
      <c r="J11" s="12">
        <v>0.2</v>
      </c>
      <c r="K11" s="12"/>
      <c r="L11" s="12"/>
      <c r="M11" s="34">
        <f t="shared" ref="M11" si="5">SUM(D12:L12)</f>
        <v>6709378.1559743742</v>
      </c>
    </row>
    <row r="12" spans="1:13" ht="24" customHeight="1" x14ac:dyDescent="0.3">
      <c r="A12" s="33"/>
      <c r="B12" s="33"/>
      <c r="C12" s="9">
        <v>6709378.1600000001</v>
      </c>
      <c r="D12" s="5"/>
      <c r="E12" s="5">
        <f t="shared" ref="E12:J12" si="6">$C$12*E11</f>
        <v>690161.05731849861</v>
      </c>
      <c r="F12" s="5">
        <f t="shared" si="6"/>
        <v>933274.50205600006</v>
      </c>
      <c r="G12" s="5">
        <f t="shared" si="6"/>
        <v>1341875.6320000002</v>
      </c>
      <c r="H12" s="5">
        <f t="shared" si="6"/>
        <v>1622890.8679017085</v>
      </c>
      <c r="I12" s="5">
        <f t="shared" si="6"/>
        <v>779300.46469816612</v>
      </c>
      <c r="J12" s="5">
        <f t="shared" si="6"/>
        <v>1341875.6320000002</v>
      </c>
      <c r="K12" s="5"/>
      <c r="L12" s="10" t="s">
        <v>14</v>
      </c>
      <c r="M12" s="35"/>
    </row>
    <row r="13" spans="1:13" ht="24" customHeight="1" x14ac:dyDescent="0.3">
      <c r="A13" s="32" t="s">
        <v>19</v>
      </c>
      <c r="B13" s="32" t="s">
        <v>20</v>
      </c>
      <c r="C13" s="11">
        <f>SUM(D13:L13)</f>
        <v>1</v>
      </c>
      <c r="D13" s="12"/>
      <c r="E13" s="12"/>
      <c r="F13" s="12"/>
      <c r="G13" s="12">
        <v>0.25</v>
      </c>
      <c r="H13" s="12">
        <v>0.25</v>
      </c>
      <c r="I13" s="12">
        <v>0.25</v>
      </c>
      <c r="J13" s="12">
        <v>0.1</v>
      </c>
      <c r="K13" s="12">
        <v>0.15</v>
      </c>
      <c r="L13" s="12"/>
      <c r="M13" s="34">
        <f t="shared" ref="M13" si="7">SUM(D14:L14)</f>
        <v>3437691.85</v>
      </c>
    </row>
    <row r="14" spans="1:13" ht="24" customHeight="1" x14ac:dyDescent="0.3">
      <c r="A14" s="33"/>
      <c r="B14" s="33"/>
      <c r="C14" s="9">
        <v>3437691.85</v>
      </c>
      <c r="D14" s="5"/>
      <c r="E14" s="5"/>
      <c r="F14" s="5"/>
      <c r="G14" s="5">
        <f t="shared" ref="G14" si="8">$C$14*G13</f>
        <v>859422.96250000002</v>
      </c>
      <c r="H14" s="5">
        <f t="shared" ref="H14:J14" si="9">$C$14*H13</f>
        <v>859422.96250000002</v>
      </c>
      <c r="I14" s="5">
        <f t="shared" si="9"/>
        <v>859422.96250000002</v>
      </c>
      <c r="J14" s="5">
        <f t="shared" si="9"/>
        <v>343769.18500000006</v>
      </c>
      <c r="K14" s="5">
        <f t="shared" ref="K14" si="10">$C$14*K13</f>
        <v>515653.77749999997</v>
      </c>
      <c r="L14" s="10" t="s">
        <v>14</v>
      </c>
      <c r="M14" s="35"/>
    </row>
    <row r="15" spans="1:13" ht="24" customHeight="1" x14ac:dyDescent="0.3">
      <c r="A15" s="32" t="s">
        <v>21</v>
      </c>
      <c r="B15" s="32" t="s">
        <v>22</v>
      </c>
      <c r="C15" s="11">
        <f>SUM(D15:L15)</f>
        <v>1</v>
      </c>
      <c r="D15" s="12"/>
      <c r="E15" s="12"/>
      <c r="F15" s="12"/>
      <c r="G15" s="12"/>
      <c r="H15" s="12"/>
      <c r="I15" s="12"/>
      <c r="J15" s="12"/>
      <c r="K15" s="12">
        <v>0.6</v>
      </c>
      <c r="L15" s="12">
        <v>0.4</v>
      </c>
      <c r="M15" s="34">
        <f t="shared" ref="M15" si="11">SUM(D16:L16)</f>
        <v>697109.34</v>
      </c>
    </row>
    <row r="16" spans="1:13" ht="24" customHeight="1" x14ac:dyDescent="0.3">
      <c r="A16" s="33"/>
      <c r="B16" s="33"/>
      <c r="C16" s="9">
        <v>697109.34</v>
      </c>
      <c r="D16" s="5"/>
      <c r="E16" s="5"/>
      <c r="F16" s="5"/>
      <c r="G16" s="5"/>
      <c r="H16" s="5"/>
      <c r="I16" s="5"/>
      <c r="J16" s="5"/>
      <c r="K16" s="5">
        <f t="shared" ref="K16:L16" si="12">$C$16*K15</f>
        <v>418265.60399999999</v>
      </c>
      <c r="L16" s="5">
        <f t="shared" si="12"/>
        <v>278843.73599999998</v>
      </c>
      <c r="M16" s="35"/>
    </row>
    <row r="17" spans="1:13" ht="24" customHeight="1" x14ac:dyDescent="0.3">
      <c r="A17" s="32" t="s">
        <v>23</v>
      </c>
      <c r="B17" s="32" t="s">
        <v>24</v>
      </c>
      <c r="C17" s="11">
        <f>SUM(D17:L17)</f>
        <v>1</v>
      </c>
      <c r="D17" s="12"/>
      <c r="E17" s="12"/>
      <c r="F17" s="12"/>
      <c r="G17" s="12"/>
      <c r="H17" s="12"/>
      <c r="I17" s="12"/>
      <c r="J17" s="12"/>
      <c r="K17" s="12"/>
      <c r="L17" s="12">
        <v>1</v>
      </c>
      <c r="M17" s="34">
        <f t="shared" ref="M17" si="13">SUM(D18:L18)</f>
        <v>35654.800000000003</v>
      </c>
    </row>
    <row r="18" spans="1:13" ht="24" customHeight="1" x14ac:dyDescent="0.3">
      <c r="A18" s="33"/>
      <c r="B18" s="33"/>
      <c r="C18" s="9">
        <v>35654.800000000003</v>
      </c>
      <c r="D18" s="5"/>
      <c r="E18" s="5"/>
      <c r="F18" s="5"/>
      <c r="G18" s="5"/>
      <c r="H18" s="5"/>
      <c r="I18" s="5"/>
      <c r="J18" s="5"/>
      <c r="K18" s="5"/>
      <c r="L18" s="5">
        <f t="shared" ref="L18" si="14">$C$18*L17</f>
        <v>35654.800000000003</v>
      </c>
      <c r="M18" s="35"/>
    </row>
    <row r="19" spans="1:13" ht="24" customHeight="1" x14ac:dyDescent="0.3">
      <c r="A19" s="32" t="s">
        <v>25</v>
      </c>
      <c r="B19" s="32" t="s">
        <v>26</v>
      </c>
      <c r="C19" s="11">
        <f>SUM(D19:L19)</f>
        <v>1</v>
      </c>
      <c r="D19" s="12"/>
      <c r="E19" s="12"/>
      <c r="F19" s="12"/>
      <c r="G19" s="12"/>
      <c r="H19" s="12">
        <v>0.5</v>
      </c>
      <c r="I19" s="12">
        <v>0.5</v>
      </c>
      <c r="J19" s="12"/>
      <c r="K19" s="12"/>
      <c r="L19" s="12"/>
      <c r="M19" s="34">
        <f t="shared" ref="M19" si="15">SUM(D20:L20)</f>
        <v>77732.25</v>
      </c>
    </row>
    <row r="20" spans="1:13" ht="24" customHeight="1" x14ac:dyDescent="0.3">
      <c r="A20" s="33"/>
      <c r="B20" s="33"/>
      <c r="C20" s="9">
        <v>77732.25</v>
      </c>
      <c r="D20" s="5"/>
      <c r="E20" s="5"/>
      <c r="F20" s="5"/>
      <c r="G20" s="5"/>
      <c r="H20" s="5">
        <f t="shared" ref="H20:I20" si="16">$C$20*H19</f>
        <v>38866.125</v>
      </c>
      <c r="I20" s="5">
        <f t="shared" si="16"/>
        <v>38866.125</v>
      </c>
      <c r="J20" s="5"/>
      <c r="K20" s="5"/>
      <c r="L20" s="5"/>
      <c r="M20" s="35"/>
    </row>
    <row r="21" spans="1:13" ht="24" customHeight="1" x14ac:dyDescent="0.3">
      <c r="A21" s="36" t="s">
        <v>45</v>
      </c>
      <c r="B21" s="36"/>
      <c r="C21" s="13">
        <f>SUM(C6+C8+C10+C12+C14+C16+C18+C20)</f>
        <v>14499914.430000002</v>
      </c>
      <c r="D21" s="37"/>
      <c r="E21" s="38"/>
      <c r="F21" s="38"/>
      <c r="G21" s="38"/>
      <c r="H21" s="38"/>
      <c r="I21" s="38"/>
      <c r="J21" s="38"/>
      <c r="K21" s="38"/>
      <c r="L21" s="39"/>
      <c r="M21" s="14">
        <f>SUM(M5:M20)</f>
        <v>14499914.425974375</v>
      </c>
    </row>
    <row r="22" spans="1:13" x14ac:dyDescent="0.3">
      <c r="A22" s="46" t="s">
        <v>27</v>
      </c>
      <c r="B22" s="47"/>
      <c r="C22" s="48"/>
      <c r="D22" s="15">
        <f>D23/$L$25</f>
        <v>8.7786380096133793E-2</v>
      </c>
      <c r="E22" s="15">
        <f t="shared" ref="E22:L22" si="17">E23/$L$25</f>
        <v>0.13538053549868362</v>
      </c>
      <c r="F22" s="15">
        <f t="shared" si="17"/>
        <v>0.11016641764102389</v>
      </c>
      <c r="G22" s="15">
        <f t="shared" si="17"/>
        <v>0.15563620988082846</v>
      </c>
      <c r="H22" s="15">
        <f t="shared" si="17"/>
        <v>0.17769712358723558</v>
      </c>
      <c r="I22" s="15">
        <f t="shared" si="17"/>
        <v>0.11951813173798856</v>
      </c>
      <c r="J22" s="15">
        <f t="shared" si="17"/>
        <v>0.12007367052016264</v>
      </c>
      <c r="K22" s="15">
        <f t="shared" si="17"/>
        <v>6.8230231075209813E-2</v>
      </c>
      <c r="L22" s="15">
        <f t="shared" si="17"/>
        <v>2.5511299962733564E-2</v>
      </c>
    </row>
    <row r="23" spans="1:13" x14ac:dyDescent="0.3">
      <c r="A23" s="46" t="s">
        <v>28</v>
      </c>
      <c r="B23" s="47"/>
      <c r="C23" s="48"/>
      <c r="D23" s="16">
        <f>D6+D8+D10</f>
        <v>1272894.9991600001</v>
      </c>
      <c r="E23" s="16">
        <f>E6+E8+E10+E12</f>
        <v>1963006.1796734987</v>
      </c>
      <c r="F23" s="16">
        <f>F6+F8+F10+F12</f>
        <v>1597403.6284110001</v>
      </c>
      <c r="G23" s="16">
        <f>G6+G12+G14</f>
        <v>2256711.7248550002</v>
      </c>
      <c r="H23" s="16">
        <f>H6+H12+H14+H20</f>
        <v>2576593.0857567084</v>
      </c>
      <c r="I23" s="16">
        <f>I6+I12+I14+I20</f>
        <v>1733002.6825531661</v>
      </c>
      <c r="J23" s="16">
        <f>J6+J12+J14</f>
        <v>1741057.9473550003</v>
      </c>
      <c r="K23" s="16">
        <f>K6+K12+K14+K16</f>
        <v>989332.51185499993</v>
      </c>
      <c r="L23" s="16">
        <f>L6+L16+L18</f>
        <v>369911.66635499994</v>
      </c>
    </row>
    <row r="24" spans="1:13" ht="14.25" customHeight="1" x14ac:dyDescent="0.3">
      <c r="A24" s="49" t="s">
        <v>29</v>
      </c>
      <c r="B24" s="50"/>
      <c r="C24" s="51"/>
      <c r="D24" s="15">
        <f>D22</f>
        <v>8.7786380096133793E-2</v>
      </c>
      <c r="E24" s="15">
        <f>D24+E22</f>
        <v>0.22316691559481741</v>
      </c>
      <c r="F24" s="15">
        <f t="shared" ref="F24:L24" si="18">E24+F22</f>
        <v>0.3333333332358413</v>
      </c>
      <c r="G24" s="15">
        <f t="shared" si="18"/>
        <v>0.48896954311666974</v>
      </c>
      <c r="H24" s="15">
        <f t="shared" si="18"/>
        <v>0.66666666670390529</v>
      </c>
      <c r="I24" s="15">
        <f t="shared" si="18"/>
        <v>0.78618479844189382</v>
      </c>
      <c r="J24" s="15">
        <f t="shared" si="18"/>
        <v>0.90625846896205642</v>
      </c>
      <c r="K24" s="15">
        <f t="shared" si="18"/>
        <v>0.97448870003726618</v>
      </c>
      <c r="L24" s="15">
        <f t="shared" si="18"/>
        <v>0.99999999999999978</v>
      </c>
    </row>
    <row r="25" spans="1:13" x14ac:dyDescent="0.3">
      <c r="A25" s="46" t="s">
        <v>30</v>
      </c>
      <c r="B25" s="47"/>
      <c r="C25" s="48"/>
      <c r="D25" s="16">
        <f>D23</f>
        <v>1272894.9991600001</v>
      </c>
      <c r="E25" s="16">
        <f>D25+E23</f>
        <v>3235901.1788334986</v>
      </c>
      <c r="F25" s="16">
        <f t="shared" ref="F25:L25" si="19">E25+F23</f>
        <v>4833304.8072444983</v>
      </c>
      <c r="G25" s="16">
        <f t="shared" si="19"/>
        <v>7090016.5320994984</v>
      </c>
      <c r="H25" s="16">
        <f t="shared" si="19"/>
        <v>9666609.6178562064</v>
      </c>
      <c r="I25" s="16">
        <f t="shared" si="19"/>
        <v>11399612.300409373</v>
      </c>
      <c r="J25" s="16">
        <f t="shared" si="19"/>
        <v>13140670.247764373</v>
      </c>
      <c r="K25" s="16">
        <f t="shared" si="19"/>
        <v>14130002.759619374</v>
      </c>
      <c r="L25" s="16">
        <f t="shared" si="19"/>
        <v>14499914.425974375</v>
      </c>
    </row>
    <row r="26" spans="1:13" x14ac:dyDescent="0.3">
      <c r="A26" s="42" t="s">
        <v>41</v>
      </c>
      <c r="B26" s="42"/>
      <c r="C26" s="42"/>
      <c r="D26" s="40">
        <v>1</v>
      </c>
      <c r="E26" s="40"/>
      <c r="F26" s="40"/>
      <c r="G26" s="40">
        <v>2</v>
      </c>
      <c r="H26" s="40"/>
      <c r="I26" s="40">
        <v>3</v>
      </c>
      <c r="J26" s="40"/>
      <c r="K26" s="40"/>
      <c r="L26" s="40"/>
    </row>
    <row r="27" spans="1:13" x14ac:dyDescent="0.3">
      <c r="A27" s="42" t="s">
        <v>48</v>
      </c>
      <c r="B27" s="42"/>
      <c r="C27" s="42"/>
      <c r="D27" s="40">
        <v>1</v>
      </c>
      <c r="E27" s="40"/>
      <c r="F27" s="40"/>
      <c r="G27" s="40">
        <v>5</v>
      </c>
      <c r="H27" s="40"/>
      <c r="I27" s="40">
        <v>9</v>
      </c>
      <c r="J27" s="40"/>
      <c r="K27" s="40"/>
      <c r="L27" s="40"/>
    </row>
    <row r="28" spans="1:13" x14ac:dyDescent="0.3">
      <c r="A28" s="49" t="s">
        <v>42</v>
      </c>
      <c r="B28" s="50"/>
      <c r="C28" s="51"/>
      <c r="D28" s="58">
        <f>F25</f>
        <v>4833304.8072444983</v>
      </c>
      <c r="E28" s="58"/>
      <c r="F28" s="58"/>
      <c r="G28" s="58">
        <f>G23+H23</f>
        <v>4833304.8106117081</v>
      </c>
      <c r="H28" s="58"/>
      <c r="I28" s="58">
        <f>I23+J23+K23+L23</f>
        <v>4833304.8081181664</v>
      </c>
      <c r="J28" s="58"/>
      <c r="K28" s="58"/>
      <c r="L28" s="58"/>
      <c r="M28" s="20">
        <f>SUM(D28:L28)</f>
        <v>14499914.425974373</v>
      </c>
    </row>
    <row r="29" spans="1:13" x14ac:dyDescent="0.3">
      <c r="A29" s="42" t="s">
        <v>46</v>
      </c>
      <c r="B29" s="42"/>
      <c r="C29" s="42"/>
      <c r="D29" s="41">
        <f>D28</f>
        <v>4833304.8072444983</v>
      </c>
      <c r="E29" s="40"/>
      <c r="F29" s="40"/>
      <c r="G29" s="41">
        <f>D29+G28</f>
        <v>9666609.6178562064</v>
      </c>
      <c r="H29" s="41"/>
      <c r="I29" s="43">
        <f>G29+I28</f>
        <v>14499914.425974373</v>
      </c>
      <c r="J29" s="44"/>
      <c r="K29" s="44"/>
      <c r="L29" s="45"/>
    </row>
    <row r="30" spans="1:13" x14ac:dyDescent="0.3">
      <c r="A30" s="49" t="s">
        <v>43</v>
      </c>
      <c r="B30" s="50"/>
      <c r="C30" s="51"/>
      <c r="D30" s="61">
        <f>D28/$L$25</f>
        <v>0.33333333323584124</v>
      </c>
      <c r="E30" s="62"/>
      <c r="F30" s="63"/>
      <c r="G30" s="64">
        <f>G28/$L$25</f>
        <v>0.33333333346806399</v>
      </c>
      <c r="H30" s="64"/>
      <c r="I30" s="61">
        <f>I28/$L$25</f>
        <v>0.3333333332960946</v>
      </c>
      <c r="J30" s="62"/>
      <c r="K30" s="62"/>
      <c r="L30" s="63"/>
      <c r="M30" s="21">
        <f>SUM(D30:L30)</f>
        <v>0.99999999999999978</v>
      </c>
    </row>
    <row r="31" spans="1:13" x14ac:dyDescent="0.3">
      <c r="A31" s="59" t="s">
        <v>47</v>
      </c>
      <c r="B31" s="59"/>
      <c r="C31" s="59"/>
      <c r="D31" s="22">
        <f>D30</f>
        <v>0.33333333323584124</v>
      </c>
      <c r="E31" s="23"/>
      <c r="F31" s="24"/>
      <c r="G31" s="60">
        <f>D31+G30</f>
        <v>0.66666666670390518</v>
      </c>
      <c r="H31" s="60"/>
      <c r="I31" s="55">
        <f>G31+I30</f>
        <v>0.99999999999999978</v>
      </c>
      <c r="J31" s="56"/>
      <c r="K31" s="56"/>
      <c r="L31" s="57"/>
      <c r="M31" s="19"/>
    </row>
    <row r="32" spans="1:13" s="17" customFormat="1" ht="60" customHeight="1" x14ac:dyDescent="0.3">
      <c r="A32" s="52" t="s">
        <v>40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</row>
    <row r="33" spans="1:12" s="17" customFormat="1" ht="70" customHeight="1" x14ac:dyDescent="0.3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</row>
    <row r="34" spans="1:12" x14ac:dyDescent="0.3">
      <c r="A34" s="54" t="s">
        <v>49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</row>
    <row r="37" spans="1:12" x14ac:dyDescent="0.3">
      <c r="E37" s="18"/>
    </row>
    <row r="39" spans="1:12" x14ac:dyDescent="0.3">
      <c r="C39" s="18"/>
    </row>
    <row r="42" spans="1:12" x14ac:dyDescent="0.3">
      <c r="B42" s="18"/>
      <c r="C42" s="18"/>
    </row>
    <row r="43" spans="1:12" x14ac:dyDescent="0.3">
      <c r="C43" s="18"/>
    </row>
  </sheetData>
  <mergeCells count="61">
    <mergeCell ref="A32:L33"/>
    <mergeCell ref="A34:L34"/>
    <mergeCell ref="A27:C27"/>
    <mergeCell ref="D27:F27"/>
    <mergeCell ref="G27:H27"/>
    <mergeCell ref="I27:L27"/>
    <mergeCell ref="I31:L31"/>
    <mergeCell ref="G28:H28"/>
    <mergeCell ref="I28:L28"/>
    <mergeCell ref="A31:C31"/>
    <mergeCell ref="G31:H31"/>
    <mergeCell ref="A30:C30"/>
    <mergeCell ref="D28:F28"/>
    <mergeCell ref="D30:F30"/>
    <mergeCell ref="G30:H30"/>
    <mergeCell ref="I30:L30"/>
    <mergeCell ref="A21:B21"/>
    <mergeCell ref="D21:L21"/>
    <mergeCell ref="D26:F26"/>
    <mergeCell ref="D29:F29"/>
    <mergeCell ref="A26:C26"/>
    <mergeCell ref="A29:C29"/>
    <mergeCell ref="G26:H26"/>
    <mergeCell ref="I26:L26"/>
    <mergeCell ref="G29:H29"/>
    <mergeCell ref="I29:L29"/>
    <mergeCell ref="A22:C22"/>
    <mergeCell ref="A23:C23"/>
    <mergeCell ref="A24:C24"/>
    <mergeCell ref="A25:C25"/>
    <mergeCell ref="A28:C28"/>
    <mergeCell ref="A19:A20"/>
    <mergeCell ref="B19:B20"/>
    <mergeCell ref="M9:M10"/>
    <mergeCell ref="M11:M12"/>
    <mergeCell ref="M13:M14"/>
    <mergeCell ref="M15:M16"/>
    <mergeCell ref="M17:M18"/>
    <mergeCell ref="M19:M20"/>
    <mergeCell ref="M5:M6"/>
    <mergeCell ref="A7:A8"/>
    <mergeCell ref="B7:B8"/>
    <mergeCell ref="M7:M8"/>
    <mergeCell ref="A9:A10"/>
    <mergeCell ref="B9:B10"/>
    <mergeCell ref="D31:F31"/>
    <mergeCell ref="D1:E1"/>
    <mergeCell ref="F1:G1"/>
    <mergeCell ref="D2:E2"/>
    <mergeCell ref="F2:G2"/>
    <mergeCell ref="A3:G3"/>
    <mergeCell ref="B5:B6"/>
    <mergeCell ref="A5:A6"/>
    <mergeCell ref="A11:A12"/>
    <mergeCell ref="B11:B12"/>
    <mergeCell ref="A13:A14"/>
    <mergeCell ref="B13:B14"/>
    <mergeCell ref="A15:A16"/>
    <mergeCell ref="B15:B16"/>
    <mergeCell ref="A17:A18"/>
    <mergeCell ref="B17:B18"/>
  </mergeCells>
  <phoneticPr fontId="12" type="noConversion"/>
  <pageMargins left="0.51181102362204722" right="0.51181102362204722" top="0.98425196850393704" bottom="0.98425196850393704" header="0.51181102362204722" footer="0.51181102362204722"/>
  <pageSetup paperSize="9" scale="51" orientation="landscape" r:id="rId1"/>
  <headerFooter>
    <oddHeader>&amp;L &amp;CMunicípio Nova Petrópolis
CNPJ:  88.572.748/0001-00</oddHeader>
    <oddFooter xml:space="preserve">&amp;L &amp;CRua 7 de Setembro, n.º 330 | 2º Andar | Centro | 95150-000 | 54 3281.8400
Nova Petrópolis-Rs | Jardim da Serra Gaúcha |
www.novapetropolis.rs.gov.br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Fabricio Bischoff</cp:lastModifiedBy>
  <cp:revision>0</cp:revision>
  <cp:lastPrinted>2026-03-31T16:31:49Z</cp:lastPrinted>
  <dcterms:created xsi:type="dcterms:W3CDTF">2026-03-31T14:03:15Z</dcterms:created>
  <dcterms:modified xsi:type="dcterms:W3CDTF">2026-04-16T16:30:01Z</dcterms:modified>
</cp:coreProperties>
</file>