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onatan.pradella\Documents\Estudos\"/>
    </mc:Choice>
  </mc:AlternateContent>
  <xr:revisionPtr revIDLastSave="0" documentId="8_{5CAB6E9C-5232-46C4-BFB5-E946C650C660}" xr6:coauthVersionLast="47" xr6:coauthVersionMax="47" xr10:uidLastSave="{00000000-0000-0000-0000-000000000000}"/>
  <bookViews>
    <workbookView xWindow="28680" yWindow="-120" windowWidth="29040" windowHeight="15720" xr2:uid="{F30850C5-576E-4C11-A9F0-52034682673E}"/>
  </bookViews>
  <sheets>
    <sheet name="Planilha descritiva" sheetId="8" r:id="rId1"/>
  </sheets>
  <definedNames>
    <definedName name="_xlnm.Print_Titles" localSheetId="0">'Planilha descritiva'!$1:$8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8" l="1"/>
  <c r="C47" i="8"/>
  <c r="C42" i="8"/>
  <c r="C35" i="8"/>
  <c r="C79" i="8"/>
  <c r="C69" i="8"/>
  <c r="C57" i="8"/>
  <c r="C27" i="8"/>
  <c r="C28" i="8" s="1"/>
  <c r="C18" i="8"/>
  <c r="C25" i="8"/>
  <c r="C43" i="8" l="1"/>
  <c r="C36" i="8" l="1"/>
  <c r="C51" i="8" s="1"/>
  <c r="C71" i="8" s="1"/>
  <c r="C74" i="8" s="1"/>
  <c r="C77" i="8" s="1"/>
  <c r="D74" i="8" l="1"/>
  <c r="C81" i="8"/>
  <c r="D66" i="8"/>
  <c r="D69" i="8"/>
  <c r="D60" i="8"/>
  <c r="D63" i="8"/>
  <c r="D51" i="8"/>
  <c r="D57" i="8"/>
  <c r="D43" i="8"/>
  <c r="D48" i="8"/>
  <c r="D28" i="8"/>
  <c r="D36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457896-63EC-4D54-A436-8EB6269C7387}" keepAlive="1" name="Consulta - Tabela1" description="Conexão com a consulta 'Tabela1' na pasta de trabalho." type="5" refreshedVersion="7" background="1" saveData="1">
    <dbPr connection="Provider=Microsoft.Mashup.OleDb.1;Data Source=$Workbook$;Location=Tabela1;Extended Properties=&quot;&quot;" command="SELECT * FROM [Tabela1]"/>
  </connection>
</connections>
</file>

<file path=xl/sharedStrings.xml><?xml version="1.0" encoding="utf-8"?>
<sst xmlns="http://schemas.openxmlformats.org/spreadsheetml/2006/main" count="72" uniqueCount="60">
  <si>
    <t>Processo licitatório para contratação de empresa para prestação de serviços de transporte escolar</t>
  </si>
  <si>
    <t>1. ROTEIRO E VEÍCULO</t>
  </si>
  <si>
    <t>2. CUSTOS FIXOS</t>
  </si>
  <si>
    <t>2.1. DEPRECIAÇÃO</t>
  </si>
  <si>
    <t>1.1. Roteiro:</t>
  </si>
  <si>
    <t>2.1.1. Valor médio de aquisição do veículo novo:</t>
  </si>
  <si>
    <t>2.1.4. Vida útil do veículo (em anos):</t>
  </si>
  <si>
    <t>2.2.1. Salário base do motorista:</t>
  </si>
  <si>
    <t>2.2.2. Encargos sociais:</t>
  </si>
  <si>
    <t>2.2.3. Auxílio-transporte:</t>
  </si>
  <si>
    <t>2.2.4. Auxílio-alimentação:</t>
  </si>
  <si>
    <t>2.3. LICENCIAMENTO, SEGUROS E VISTORIAS</t>
  </si>
  <si>
    <t>2.2. PESSOAL E ENCARGOS</t>
  </si>
  <si>
    <t>2.3.1. Vistorias e aferições anuais</t>
  </si>
  <si>
    <t>2.3.2. Taxa de licenciamento</t>
  </si>
  <si>
    <t>2.3.3. Seguro de responsabilidade civil</t>
  </si>
  <si>
    <t>2.4. DESPESAS ADMINISTRATIVAS</t>
  </si>
  <si>
    <t>1.4. Média mensal de dias letivos:</t>
  </si>
  <si>
    <t>1.5. Média de dias úteis por ano:</t>
  </si>
  <si>
    <t>1.6. Tipo de veículo aconselhável para o roteiro:</t>
  </si>
  <si>
    <t>2.4.1. Despesas administrativas mensais</t>
  </si>
  <si>
    <t>2.5. SUB-TOTAL DOS CUSTOS FIXOS</t>
  </si>
  <si>
    <t>3. CUSTOS VARIÁVEIS</t>
  </si>
  <si>
    <t>3.1. COMBUSTÍVEL</t>
  </si>
  <si>
    <t>3.1.1. Preço do litro de combustível:</t>
  </si>
  <si>
    <t>3.1.2. Média de consumo de combustível do veículo (km/l):</t>
  </si>
  <si>
    <t>3.1.3. Custo com combustível por dia letivo (1.3/3.2*3.1):</t>
  </si>
  <si>
    <t>3.2. RODAGEM</t>
  </si>
  <si>
    <t>3.3. MANUTENÇÃO E LIMPEZA DO VEÍCULO</t>
  </si>
  <si>
    <t>3.2.1. Custo da rodagem (pneus) por dia letivo (Custo por km*1.9.)</t>
  </si>
  <si>
    <t>3.3.1. Custos com manutenção e limpeza por dia letivo (Custo por km*1.9.)</t>
  </si>
  <si>
    <t>5. BENEFÍCIOS E DESPESAS INDIRETAS - BDI (LUCRO, DESPESAS FINANCEIRAS E IMPOSTOS)</t>
  </si>
  <si>
    <t>6. CUSTO TOTAL DO ROTEIRO POR DIA LETIVO (4.+5.):</t>
  </si>
  <si>
    <t>7. CUSTO VARIÁVEL POR QUILÔMETRO RODADO (3.4.1./1.9.)</t>
  </si>
  <si>
    <t>8. CUSTO TOTAL POR QUILÔMETRO RODADO (6./1.9.)</t>
  </si>
  <si>
    <t>3.4.1. 10% de adicional por difícil acesso ((3.1.3.+3.2.1.+3.3.1.)*10%)</t>
  </si>
  <si>
    <t>3.5. SUB-TOTAL DOS CUSTOS VARIÁVEIS</t>
  </si>
  <si>
    <t>3.5.1. Custos variáveis por dia letivo (3.1.3.+3.2.1.+3.3.1.+3.4.1.)</t>
  </si>
  <si>
    <t>%/Σ</t>
  </si>
  <si>
    <t>1.2. Quantidade de alunos do roteiro (por turno):</t>
  </si>
  <si>
    <t>1.3. Dias letivos do roteiro (anual):</t>
  </si>
  <si>
    <t>1.7. Quilometragem produtiva do percurso (diária):</t>
  </si>
  <si>
    <t>1.8. Quilometragem improdutiva do percurso (diária):</t>
  </si>
  <si>
    <t>1.9. Quilometragem total do roteiro (1.7 + 1.8) (diária):</t>
  </si>
  <si>
    <t>2.1.2. Valor residual médio do veículo:</t>
  </si>
  <si>
    <t>2.1.3. Valor depreciável médio (2.1.1. - 2.1.2):</t>
  </si>
  <si>
    <t>4. SUB-TOTAL DOS CUSTOS DO ROTEIRO (2.5.3.+3.5.1.)</t>
  </si>
  <si>
    <t>2.1.5. Custo diário da depreciação (2.1.3/2.1.4/1.3):</t>
  </si>
  <si>
    <t>2.2.5. Custos diários com pessoal e encargos ((2.2.1+2.2.2+2.2.3+2.2.4)/1.4.):</t>
  </si>
  <si>
    <t>2.3.4. Custos diários com licenciamento, seguros e vistorias ((2.3.1.+2.3.2.+2.3.3.)/1.3):</t>
  </si>
  <si>
    <t>2.4.2. Custos adminstrativos diários (2.4.1*12/1.4.):</t>
  </si>
  <si>
    <t>2.1.6. Custo diário da depreciação considerando fator de utilização (2.1.5.*1.10.):</t>
  </si>
  <si>
    <t>2.2.6. Custos diários com pessoal e encargos considerando fator de utilização (2.2.5.*1.10.):</t>
  </si>
  <si>
    <t>2.3.5. Custos diários com licenciamento, seguros e vistorias considerando fator de utilização (2.3.4.*1.10.):</t>
  </si>
  <si>
    <t>2.5.1. Custos fixos diários considerando fator de utilização (2.1.6.+2.2.6.+2.3.5.+2.4.3.)</t>
  </si>
  <si>
    <t>2.4.3. Custos administrativos diários considerando fator de utilização (2.4.2.*1.10.):</t>
  </si>
  <si>
    <t>1.10. Fator de utilização (tempo diário de execução do roteiro/8h diárias)</t>
  </si>
  <si>
    <t>3.4. ADICIONAL POR DIFÍCIL ACESSO (CASO SE APLIQUE AO ROTEIRO)</t>
  </si>
  <si>
    <t>%</t>
  </si>
  <si>
    <t>Planilha descritiva da composição de preço do roteiro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</si>
</sst>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\ &quot;km&quot;"/>
    <numFmt numFmtId="166" formatCode="0.00\ &quot;km/l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Mongolian Baiti"/>
      <family val="4"/>
    </font>
    <font>
      <sz val="11"/>
      <color theme="1"/>
      <name val="Mongolian Baiti"/>
      <family val="4"/>
    </font>
    <font>
      <sz val="10"/>
      <name val="Arial"/>
      <family val="2"/>
    </font>
    <font>
      <b/>
      <sz val="11"/>
      <color theme="0"/>
      <name val="Mongolian Baiti"/>
      <family val="4"/>
    </font>
    <font>
      <sz val="11"/>
      <color theme="0"/>
      <name val="Mongolian Baiti"/>
      <family val="4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51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10" fontId="3" fillId="4" borderId="0" xfId="1" applyNumberFormat="1" applyFont="1" applyFill="1" applyBorder="1" applyAlignment="1">
      <alignment vertical="center" wrapText="1"/>
    </xf>
    <xf numFmtId="0" fontId="3" fillId="4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10" fontId="3" fillId="0" borderId="0" xfId="1" applyNumberFormat="1" applyFont="1" applyBorder="1" applyAlignment="1">
      <alignment horizontal="center" vertical="center" wrapText="1"/>
    </xf>
    <xf numFmtId="10" fontId="5" fillId="2" borderId="0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 applyProtection="1">
      <alignment horizontal="center" vertical="center" wrapText="1"/>
      <protection locked="0"/>
    </xf>
    <xf numFmtId="10" fontId="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>
      <alignment horizontal="center" vertical="center" wrapText="1"/>
    </xf>
    <xf numFmtId="10" fontId="3" fillId="4" borderId="0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0" fontId="3" fillId="3" borderId="0" xfId="1" applyNumberFormat="1" applyFont="1" applyFill="1" applyBorder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5" fontId="3" fillId="4" borderId="0" xfId="0" applyNumberFormat="1" applyFont="1" applyFill="1" applyAlignment="1">
      <alignment horizontal="center" vertical="center" wrapText="1"/>
    </xf>
    <xf numFmtId="10" fontId="6" fillId="2" borderId="0" xfId="1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Alignment="1" applyProtection="1">
      <alignment horizontal="center" vertical="center" wrapText="1"/>
      <protection locked="0"/>
    </xf>
    <xf numFmtId="164" fontId="3" fillId="4" borderId="0" xfId="0" applyNumberFormat="1" applyFont="1" applyFill="1" applyAlignment="1" applyProtection="1">
      <alignment horizontal="center" vertical="center" wrapText="1"/>
      <protection locked="0"/>
    </xf>
    <xf numFmtId="10" fontId="3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0" fontId="2" fillId="3" borderId="0" xfId="1" applyNumberFormat="1" applyFont="1" applyFill="1" applyBorder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9" fontId="3" fillId="3" borderId="0" xfId="0" applyNumberFormat="1" applyFont="1" applyFill="1" applyAlignment="1" applyProtection="1">
      <alignment horizontal="center" vertical="center" wrapText="1"/>
      <protection locked="0"/>
    </xf>
    <xf numFmtId="164" fontId="2" fillId="4" borderId="0" xfId="0" applyNumberFormat="1" applyFont="1" applyFill="1" applyAlignment="1" applyProtection="1">
      <alignment horizontal="center" vertical="center" wrapText="1"/>
      <protection locked="0"/>
    </xf>
    <xf numFmtId="10" fontId="2" fillId="4" borderId="0" xfId="1" applyNumberFormat="1" applyFont="1" applyFill="1" applyBorder="1" applyAlignment="1" applyProtection="1">
      <alignment horizontal="center" vertical="center" wrapText="1"/>
      <protection locked="0"/>
    </xf>
    <xf numFmtId="166" fontId="3" fillId="4" borderId="0" xfId="0" applyNumberFormat="1" applyFont="1" applyFill="1" applyAlignment="1" applyProtection="1">
      <alignment horizontal="center" vertical="center" wrapText="1"/>
      <protection locked="0"/>
    </xf>
    <xf numFmtId="164" fontId="2" fillId="3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0" fontId="5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2" borderId="0" xfId="0" applyNumberFormat="1" applyFont="1" applyFill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horizontal="center" vertical="center" wrapText="1"/>
    </xf>
    <xf numFmtId="164" fontId="2" fillId="3" borderId="0" xfId="0" applyNumberFormat="1" applyFont="1" applyFill="1" applyAlignment="1" applyProtection="1">
      <alignment horizontal="center" vertical="center" wrapText="1"/>
      <protection locked="0"/>
    </xf>
    <xf numFmtId="10" fontId="2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</cellXfs>
  <cellStyles count="3">
    <cellStyle name="Normal" xfId="0" builtinId="0"/>
    <cellStyle name="Normal 2" xfId="2" xr:uid="{7CE55092-5035-4CAE-B521-22E76E387C7F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3628339</xdr:colOff>
      <xdr:row>0</xdr:row>
      <xdr:rowOff>0</xdr:rowOff>
    </xdr:from>
    <xdr:to>
      <xdr:col>1</xdr:col>
      <xdr:colOff>592455</xdr:colOff>
      <xdr:row>3</xdr:row>
      <xdr:rowOff>94796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353EE74-7124-F983-BCD1-4CEEE65FD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8339" y="0"/>
          <a:ext cx="1202741" cy="8453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26DB-609F-446E-8C57-9721BFAB266F}">
  <sheetPr>
    <pageSetUpPr fitToPage="1"/>
  </sheetPr>
  <dimension ref="A1:G81"/>
  <sheetViews>
    <sheetView showGridLines="0" tabSelected="1" view="pageBreakPreview" zoomScale="60" zoomScaleNormal="100" workbookViewId="0">
      <selection activeCell="F15" sqref="F14:F15"/>
    </sheetView>
  </sheetViews>
  <sheetFormatPr defaultColWidth="8.88671875" defaultRowHeight="13.8" x14ac:dyDescent="0.3"/>
  <cols>
    <col min="1" max="1" width="61.6640625" style="2" customWidth="1"/>
    <col min="2" max="2" width="9.44140625" style="2" customWidth="1"/>
    <col min="3" max="3" width="38.5546875" style="1" bestFit="1" customWidth="1"/>
    <col min="4" max="4" width="13.33203125" style="7" bestFit="1" customWidth="1"/>
    <col min="5" max="6" width="8.88671875" style="2"/>
    <col min="7" max="7" width="10.44140625" style="2" bestFit="1" customWidth="1"/>
    <col min="8" max="8" width="13.109375" style="2" bestFit="1" customWidth="1"/>
    <col min="9" max="16384" width="8.88671875" style="2"/>
  </cols>
  <sheetData>
    <row r="1" spans="1:4" ht="20.100000000000001" customHeight="1" x14ac:dyDescent="0.3">
      <c r="A1" s="46"/>
      <c r="B1" s="46"/>
      <c r="C1" s="46"/>
    </row>
    <row r="2" spans="1:4" ht="20.100000000000001" customHeight="1" x14ac:dyDescent="0.3">
      <c r="A2" s="47"/>
      <c r="B2" s="47"/>
      <c r="C2" s="47"/>
    </row>
    <row r="3" spans="1:4" ht="20.100000000000001" customHeight="1" x14ac:dyDescent="0.3">
      <c r="A3" s="48"/>
      <c r="B3" s="48"/>
      <c r="C3" s="48"/>
    </row>
    <row r="4" spans="1:4" ht="13.8" customHeight="1" x14ac:dyDescent="0.3">
      <c r="A4" s="47" t="s">
        <v>0</v>
      </c>
      <c r="B4" s="47"/>
      <c r="C4" s="47"/>
      <c r="D4" s="47"/>
    </row>
    <row r="5" spans="1:4" x14ac:dyDescent="0.3">
      <c r="A5" s="47"/>
      <c r="B5" s="47"/>
      <c r="C5" s="47"/>
      <c r="D5" s="47"/>
    </row>
    <row r="6" spans="1:4" x14ac:dyDescent="0.3">
      <c r="A6" s="47"/>
      <c r="B6" s="47"/>
      <c r="C6" s="47"/>
      <c r="D6" s="47"/>
    </row>
    <row r="7" spans="1:4" x14ac:dyDescent="0.3">
      <c r="A7" s="46" t="s">
        <v>59</v>
      </c>
      <c r="B7" s="46"/>
      <c r="C7" s="46"/>
      <c r="D7" s="46"/>
    </row>
    <row r="8" spans="1:4" x14ac:dyDescent="0.3">
      <c r="A8" s="39"/>
    </row>
    <row r="9" spans="1:4" x14ac:dyDescent="0.3">
      <c r="A9" s="38" t="s">
        <v>1</v>
      </c>
      <c r="B9" s="38"/>
      <c r="C9" s="41"/>
      <c r="D9" s="8" t="s">
        <v>38</v>
      </c>
    </row>
    <row r="10" spans="1:4" x14ac:dyDescent="0.3">
      <c r="A10" s="9" t="s">
        <v>4</v>
      </c>
      <c r="B10" s="9"/>
      <c r="C10" s="10"/>
      <c r="D10" s="11"/>
    </row>
    <row r="11" spans="1:4" x14ac:dyDescent="0.3">
      <c r="A11" s="3" t="s">
        <v>39</v>
      </c>
      <c r="B11" s="3"/>
      <c r="C11" s="12"/>
      <c r="D11" s="13"/>
    </row>
    <row r="12" spans="1:4" x14ac:dyDescent="0.3">
      <c r="A12" s="9" t="s">
        <v>40</v>
      </c>
      <c r="B12" s="9"/>
      <c r="C12" s="14"/>
      <c r="D12" s="15"/>
    </row>
    <row r="13" spans="1:4" x14ac:dyDescent="0.3">
      <c r="A13" s="3" t="s">
        <v>17</v>
      </c>
      <c r="B13" s="3"/>
      <c r="C13" s="12"/>
      <c r="D13" s="13"/>
    </row>
    <row r="14" spans="1:4" x14ac:dyDescent="0.3">
      <c r="A14" s="9" t="s">
        <v>18</v>
      </c>
      <c r="B14" s="9"/>
      <c r="C14" s="14"/>
      <c r="D14" s="15"/>
    </row>
    <row r="15" spans="1:4" x14ac:dyDescent="0.3">
      <c r="A15" s="3" t="s">
        <v>19</v>
      </c>
      <c r="B15" s="3"/>
      <c r="C15" s="12"/>
      <c r="D15" s="13"/>
    </row>
    <row r="16" spans="1:4" x14ac:dyDescent="0.3">
      <c r="A16" s="9" t="s">
        <v>41</v>
      </c>
      <c r="B16" s="9"/>
      <c r="C16" s="16"/>
      <c r="D16" s="15"/>
    </row>
    <row r="17" spans="1:4" x14ac:dyDescent="0.3">
      <c r="A17" s="3" t="s">
        <v>42</v>
      </c>
      <c r="B17" s="3"/>
      <c r="C17" s="17"/>
      <c r="D17" s="13"/>
    </row>
    <row r="18" spans="1:4" x14ac:dyDescent="0.3">
      <c r="A18" s="9" t="s">
        <v>43</v>
      </c>
      <c r="B18" s="9"/>
      <c r="C18" s="16">
        <f>C16+C17</f>
        <v>0</v>
      </c>
      <c r="D18" s="15"/>
    </row>
    <row r="19" spans="1:4" x14ac:dyDescent="0.3">
      <c r="A19" s="49" t="s">
        <v>56</v>
      </c>
      <c r="B19" s="3"/>
      <c r="C19" s="42"/>
      <c r="D19" s="13"/>
    </row>
    <row r="21" spans="1:4" x14ac:dyDescent="0.3">
      <c r="A21" s="45" t="s">
        <v>2</v>
      </c>
      <c r="B21" s="45"/>
      <c r="C21" s="45"/>
      <c r="D21" s="18"/>
    </row>
    <row r="22" spans="1:4" x14ac:dyDescent="0.3">
      <c r="A22" s="38" t="s">
        <v>3</v>
      </c>
      <c r="B22" s="38"/>
      <c r="C22" s="41"/>
      <c r="D22" s="8" t="s">
        <v>38</v>
      </c>
    </row>
    <row r="23" spans="1:4" x14ac:dyDescent="0.3">
      <c r="A23" s="9" t="s">
        <v>5</v>
      </c>
      <c r="B23" s="9"/>
      <c r="C23" s="19"/>
      <c r="D23" s="11"/>
    </row>
    <row r="24" spans="1:4" x14ac:dyDescent="0.3">
      <c r="A24" s="3" t="s">
        <v>44</v>
      </c>
      <c r="B24" s="3"/>
      <c r="C24" s="20"/>
      <c r="D24" s="21"/>
    </row>
    <row r="25" spans="1:4" x14ac:dyDescent="0.3">
      <c r="A25" s="9" t="s">
        <v>45</v>
      </c>
      <c r="B25" s="9"/>
      <c r="C25" s="19">
        <f>C23-C24</f>
        <v>0</v>
      </c>
      <c r="D25" s="11"/>
    </row>
    <row r="26" spans="1:4" x14ac:dyDescent="0.3">
      <c r="A26" s="3" t="s">
        <v>6</v>
      </c>
      <c r="B26" s="3"/>
      <c r="C26" s="22"/>
      <c r="D26" s="21"/>
    </row>
    <row r="27" spans="1:4" x14ac:dyDescent="0.3">
      <c r="A27" s="9" t="s">
        <v>47</v>
      </c>
      <c r="B27" s="9"/>
      <c r="C27" s="27" t="str">
        <f>IFERROR(ROUND(C25/C26/C12,2),"")</f>
        <v/>
      </c>
      <c r="D27" s="15"/>
    </row>
    <row r="28" spans="1:4" s="39" customFormat="1" ht="27.6" x14ac:dyDescent="0.3">
      <c r="A28" s="28" t="s">
        <v>51</v>
      </c>
      <c r="B28" s="28"/>
      <c r="C28" s="30" t="str">
        <f>IFERROR(ROUND(C27*$C$19,2),"")</f>
        <v/>
      </c>
      <c r="D28" s="31" t="str">
        <f>IFERROR(C28/$C$77,"")</f>
        <v/>
      </c>
    </row>
    <row r="30" spans="1:4" x14ac:dyDescent="0.3">
      <c r="A30" s="45" t="s">
        <v>12</v>
      </c>
      <c r="B30" s="45"/>
      <c r="C30" s="45"/>
      <c r="D30" s="8" t="s">
        <v>38</v>
      </c>
    </row>
    <row r="31" spans="1:4" x14ac:dyDescent="0.3">
      <c r="A31" s="9" t="s">
        <v>7</v>
      </c>
      <c r="B31" s="9"/>
      <c r="C31" s="19"/>
      <c r="D31" s="11"/>
    </row>
    <row r="32" spans="1:4" x14ac:dyDescent="0.3">
      <c r="A32" s="3" t="s">
        <v>8</v>
      </c>
      <c r="B32" s="4"/>
      <c r="C32" s="26"/>
      <c r="D32" s="13"/>
    </row>
    <row r="33" spans="1:7" x14ac:dyDescent="0.3">
      <c r="A33" s="6" t="s">
        <v>9</v>
      </c>
      <c r="B33" s="6"/>
      <c r="C33" s="27"/>
      <c r="D33" s="15"/>
    </row>
    <row r="34" spans="1:7" x14ac:dyDescent="0.3">
      <c r="A34" s="5" t="s">
        <v>10</v>
      </c>
      <c r="B34" s="5"/>
      <c r="C34" s="26"/>
      <c r="D34" s="13"/>
    </row>
    <row r="35" spans="1:7" ht="27.6" x14ac:dyDescent="0.3">
      <c r="A35" s="9" t="s">
        <v>48</v>
      </c>
      <c r="B35" s="9"/>
      <c r="C35" s="27" t="str">
        <f>IFERROR(ROUND((C31+C32+C33+C34)/C13,2),"")</f>
        <v/>
      </c>
      <c r="D35" s="15"/>
    </row>
    <row r="36" spans="1:7" s="39" customFormat="1" ht="27.6" x14ac:dyDescent="0.3">
      <c r="A36" s="28" t="s">
        <v>52</v>
      </c>
      <c r="B36" s="28"/>
      <c r="C36" s="30" t="str">
        <f>IFERROR(ROUND(C35*$C$19,2),"")</f>
        <v/>
      </c>
      <c r="D36" s="31" t="str">
        <f>IFERROR(C36/$C$77,"")</f>
        <v/>
      </c>
    </row>
    <row r="37" spans="1:7" x14ac:dyDescent="0.3">
      <c r="G37" s="40"/>
    </row>
    <row r="38" spans="1:7" x14ac:dyDescent="0.3">
      <c r="A38" s="38" t="s">
        <v>11</v>
      </c>
      <c r="B38" s="38"/>
      <c r="C38" s="38"/>
      <c r="D38" s="8" t="s">
        <v>38</v>
      </c>
      <c r="G38" s="40"/>
    </row>
    <row r="39" spans="1:7" x14ac:dyDescent="0.3">
      <c r="A39" s="9" t="s">
        <v>13</v>
      </c>
      <c r="B39" s="9"/>
      <c r="C39" s="19"/>
      <c r="D39" s="11"/>
    </row>
    <row r="40" spans="1:7" x14ac:dyDescent="0.3">
      <c r="A40" s="3" t="s">
        <v>14</v>
      </c>
      <c r="B40" s="3"/>
      <c r="C40" s="20"/>
      <c r="D40" s="21"/>
    </row>
    <row r="41" spans="1:7" x14ac:dyDescent="0.3">
      <c r="A41" s="9" t="s">
        <v>15</v>
      </c>
      <c r="B41" s="9"/>
      <c r="C41" s="19"/>
      <c r="D41" s="11"/>
    </row>
    <row r="42" spans="1:7" ht="27.6" x14ac:dyDescent="0.3">
      <c r="A42" s="3" t="s">
        <v>49</v>
      </c>
      <c r="B42" s="3"/>
      <c r="C42" s="26" t="str">
        <f>IFERROR(ROUND((C41+C40+C39)/C12,3),"")</f>
        <v/>
      </c>
      <c r="D42" s="13"/>
    </row>
    <row r="43" spans="1:7" s="39" customFormat="1" ht="27.6" x14ac:dyDescent="0.3">
      <c r="A43" s="23" t="s">
        <v>53</v>
      </c>
      <c r="B43" s="23"/>
      <c r="C43" s="43" t="str">
        <f>IFERROR(ROUND(C42*$C$19,2),"")</f>
        <v/>
      </c>
      <c r="D43" s="44" t="str">
        <f>IFERROR(C43/$C$77,"")</f>
        <v/>
      </c>
    </row>
    <row r="45" spans="1:7" x14ac:dyDescent="0.3">
      <c r="A45" s="38" t="s">
        <v>16</v>
      </c>
      <c r="B45" s="38"/>
      <c r="C45" s="38"/>
      <c r="D45" s="8" t="s">
        <v>38</v>
      </c>
    </row>
    <row r="46" spans="1:7" x14ac:dyDescent="0.3">
      <c r="A46" s="9" t="s">
        <v>20</v>
      </c>
      <c r="B46" s="29"/>
      <c r="C46" s="19"/>
      <c r="D46" s="11"/>
    </row>
    <row r="47" spans="1:7" s="39" customFormat="1" x14ac:dyDescent="0.3">
      <c r="A47" s="3" t="s">
        <v>50</v>
      </c>
      <c r="B47" s="3"/>
      <c r="C47" s="20" t="str">
        <f>IFERROR(ROUND(C46/C13,2),"")</f>
        <v/>
      </c>
      <c r="D47" s="21"/>
    </row>
    <row r="48" spans="1:7" s="39" customFormat="1" ht="27.6" x14ac:dyDescent="0.3">
      <c r="A48" s="23" t="s">
        <v>55</v>
      </c>
      <c r="B48" s="23"/>
      <c r="C48" s="43" t="str">
        <f>IFERROR(ROUND(C47*$C$19,2),"")</f>
        <v/>
      </c>
      <c r="D48" s="44" t="str">
        <f>IFERROR(C48/$C$77,"")</f>
        <v/>
      </c>
    </row>
    <row r="50" spans="1:4" x14ac:dyDescent="0.3">
      <c r="A50" s="38" t="s">
        <v>21</v>
      </c>
      <c r="B50" s="38"/>
      <c r="C50" s="38"/>
      <c r="D50" s="8" t="s">
        <v>38</v>
      </c>
    </row>
    <row r="51" spans="1:4" s="39" customFormat="1" ht="27.6" x14ac:dyDescent="0.3">
      <c r="A51" s="23" t="s">
        <v>54</v>
      </c>
      <c r="B51" s="23"/>
      <c r="C51" s="24" t="str">
        <f>IFERROR(C28+C36+C43+C48,"")</f>
        <v/>
      </c>
      <c r="D51" s="44" t="str">
        <f>IFERROR(C51/$C$77,"")</f>
        <v/>
      </c>
    </row>
    <row r="53" spans="1:4" x14ac:dyDescent="0.3">
      <c r="A53" s="45" t="s">
        <v>22</v>
      </c>
      <c r="B53" s="45"/>
      <c r="C53" s="45"/>
      <c r="D53" s="18"/>
    </row>
    <row r="54" spans="1:4" x14ac:dyDescent="0.3">
      <c r="A54" s="38" t="s">
        <v>23</v>
      </c>
      <c r="B54" s="38"/>
      <c r="C54" s="38"/>
      <c r="D54" s="8" t="s">
        <v>38</v>
      </c>
    </row>
    <row r="55" spans="1:4" x14ac:dyDescent="0.3">
      <c r="A55" s="9" t="s">
        <v>24</v>
      </c>
      <c r="B55" s="9"/>
      <c r="C55" s="19"/>
      <c r="D55" s="11"/>
    </row>
    <row r="56" spans="1:4" x14ac:dyDescent="0.3">
      <c r="A56" s="3" t="s">
        <v>25</v>
      </c>
      <c r="B56" s="3"/>
      <c r="C56" s="32"/>
      <c r="D56" s="21"/>
    </row>
    <row r="57" spans="1:4" s="39" customFormat="1" x14ac:dyDescent="0.3">
      <c r="A57" s="23" t="s">
        <v>26</v>
      </c>
      <c r="B57" s="23"/>
      <c r="C57" s="24" t="str">
        <f>IFERROR(ROUND(C18/C56*C55,2),"")</f>
        <v/>
      </c>
      <c r="D57" s="25" t="str">
        <f>IFERROR(C57/$C$77,"")</f>
        <v/>
      </c>
    </row>
    <row r="59" spans="1:4" x14ac:dyDescent="0.3">
      <c r="A59" s="38" t="s">
        <v>27</v>
      </c>
      <c r="B59" s="38"/>
      <c r="C59" s="38"/>
      <c r="D59" s="8" t="s">
        <v>38</v>
      </c>
    </row>
    <row r="60" spans="1:4" s="39" customFormat="1" ht="27.6" x14ac:dyDescent="0.3">
      <c r="A60" s="23" t="s">
        <v>29</v>
      </c>
      <c r="B60" s="33"/>
      <c r="C60" s="24"/>
      <c r="D60" s="25" t="str">
        <f>IFERROR(C60/$C$77,"")</f>
        <v/>
      </c>
    </row>
    <row r="62" spans="1:4" x14ac:dyDescent="0.3">
      <c r="A62" s="38" t="s">
        <v>28</v>
      </c>
      <c r="B62" s="38"/>
      <c r="C62" s="38"/>
      <c r="D62" s="8" t="s">
        <v>38</v>
      </c>
    </row>
    <row r="63" spans="1:4" s="39" customFormat="1" ht="27.6" x14ac:dyDescent="0.3">
      <c r="A63" s="23" t="s">
        <v>30</v>
      </c>
      <c r="B63" s="33"/>
      <c r="C63" s="24"/>
      <c r="D63" s="25" t="str">
        <f>IFERROR(C63/$C$77,"")</f>
        <v/>
      </c>
    </row>
    <row r="65" spans="1:4" x14ac:dyDescent="0.3">
      <c r="A65" s="50" t="s">
        <v>57</v>
      </c>
      <c r="B65" s="38"/>
      <c r="C65" s="38"/>
      <c r="D65" s="8" t="s">
        <v>38</v>
      </c>
    </row>
    <row r="66" spans="1:4" s="39" customFormat="1" ht="27.6" x14ac:dyDescent="0.3">
      <c r="A66" s="23" t="s">
        <v>35</v>
      </c>
      <c r="B66" s="23"/>
      <c r="C66" s="24"/>
      <c r="D66" s="25" t="str">
        <f>IFERROR(C66/$C$77,"")</f>
        <v/>
      </c>
    </row>
    <row r="68" spans="1:4" x14ac:dyDescent="0.3">
      <c r="A68" s="38" t="s">
        <v>36</v>
      </c>
      <c r="B68" s="38"/>
      <c r="C68" s="38"/>
      <c r="D68" s="8" t="s">
        <v>38</v>
      </c>
    </row>
    <row r="69" spans="1:4" s="39" customFormat="1" ht="27.6" x14ac:dyDescent="0.3">
      <c r="A69" s="23" t="s">
        <v>37</v>
      </c>
      <c r="B69" s="23"/>
      <c r="C69" s="24" t="str">
        <f>IFERROR(C57+C60+C63+C66,"")</f>
        <v/>
      </c>
      <c r="D69" s="25" t="str">
        <f>IFERROR(C69/$C$77,"")</f>
        <v/>
      </c>
    </row>
    <row r="71" spans="1:4" x14ac:dyDescent="0.3">
      <c r="A71" s="38" t="s">
        <v>46</v>
      </c>
      <c r="B71" s="34"/>
      <c r="C71" s="35" t="str">
        <f>IFERROR(C69+C51,"")</f>
        <v/>
      </c>
      <c r="D71" s="8"/>
    </row>
    <row r="73" spans="1:4" ht="15" customHeight="1" x14ac:dyDescent="0.3">
      <c r="A73" s="45" t="s">
        <v>31</v>
      </c>
      <c r="B73" s="41" t="s">
        <v>58</v>
      </c>
      <c r="C73" s="38"/>
      <c r="D73" s="8" t="s">
        <v>38</v>
      </c>
    </row>
    <row r="74" spans="1:4" x14ac:dyDescent="0.3">
      <c r="A74" s="45"/>
      <c r="B74" s="36"/>
      <c r="C74" s="37" t="str">
        <f>IFERROR(ROUND(C71*B74,2),"")</f>
        <v/>
      </c>
      <c r="D74" s="36" t="str">
        <f>IFERROR(C74/$C$77,"")</f>
        <v/>
      </c>
    </row>
    <row r="76" spans="1:4" ht="15" customHeight="1" x14ac:dyDescent="0.3">
      <c r="A76" s="45" t="s">
        <v>32</v>
      </c>
      <c r="B76" s="38"/>
      <c r="C76" s="38"/>
      <c r="D76" s="8" t="s">
        <v>38</v>
      </c>
    </row>
    <row r="77" spans="1:4" x14ac:dyDescent="0.3">
      <c r="A77" s="45"/>
      <c r="B77" s="38"/>
      <c r="C77" s="35" t="str">
        <f>IFERROR(C71+C74,"")</f>
        <v/>
      </c>
      <c r="D77" s="8">
        <v>1</v>
      </c>
    </row>
    <row r="79" spans="1:4" ht="27.6" x14ac:dyDescent="0.3">
      <c r="A79" s="38" t="s">
        <v>33</v>
      </c>
      <c r="B79" s="38"/>
      <c r="C79" s="35" t="str">
        <f>IFERROR(ROUND(C69/C18,2),"")</f>
        <v/>
      </c>
      <c r="D79" s="8"/>
    </row>
    <row r="81" spans="1:4" x14ac:dyDescent="0.3">
      <c r="A81" s="38" t="s">
        <v>34</v>
      </c>
      <c r="B81" s="38"/>
      <c r="C81" s="35" t="str">
        <f>IFERROR(ROUND(C77/C18,2),"")</f>
        <v/>
      </c>
      <c r="D81" s="8"/>
    </row>
  </sheetData>
  <dataConsolidate/>
  <mergeCells count="11">
    <mergeCell ref="A30:C30"/>
    <mergeCell ref="A53:C53"/>
    <mergeCell ref="A73:A74"/>
    <mergeCell ref="A76:A77"/>
    <mergeCell ref="A1:C1"/>
    <mergeCell ref="A2:C2"/>
    <mergeCell ref="A3:C3"/>
    <mergeCell ref="A21:C21"/>
    <mergeCell ref="A7:D7"/>
    <mergeCell ref="A4:D5"/>
    <mergeCell ref="A6:D6"/>
  </mergeCells>
  <dataValidations count="1">
    <dataValidation allowBlank="1" showErrorMessage="1" sqref="C10" xr:uid="{67ACA460-33D5-4A83-AD89-99739448B8A6}"/>
  </dataValidations>
  <printOptions horizontalCentered="1"/>
  <pageMargins left="0.70866141732283472" right="0.70866141732283472" top="0.55118110236220474" bottom="0.55118110236220474" header="0.31496062992125984" footer="0.31496062992125984"/>
  <pageSetup paperSize="9" scale="52" orientation="portrait" r:id="rId1"/>
  <headerFooter scaleWithDoc="0"/>
  <rowBreaks count="1" manualBreakCount="1">
    <brk id="37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5CADAE-FDAE-48C8-9DAE-BEA70E2F83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descritiva</vt:lpstr>
      <vt:lpstr>'Planilha descritiva'!Titulos_de_impressao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Dionatan Rodrigo Simm Pradella</dc:creator>
  <cp:lastModifiedBy>Dionatan Rodrigo Simm Pradella</cp:lastModifiedBy>
  <cp:lastPrinted>2025-07-01T11:44:30Z</cp:lastPrinted>
  <dcterms:created xsi:type="dcterms:W3CDTF">2021-11-17T13:50:02Z</dcterms:created>
  <dcterms:modified xsi:type="dcterms:W3CDTF">2026-02-12T18:50:07Z</dcterms:modified>
</cp:coreProperties>
</file>