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rri.goncalves\Desktop\EDITAL 037-26 EMERGENCIAL CAPINA, ROÇADA VARRIÇÃO\"/>
    </mc:Choice>
  </mc:AlternateContent>
  <bookViews>
    <workbookView xWindow="0" yWindow="0" windowWidth="14865" windowHeight="9300"/>
  </bookViews>
  <sheets>
    <sheet name="Planilha1" sheetId="1" r:id="rId1"/>
  </sheets>
  <calcPr calcId="152511"/>
</workbook>
</file>

<file path=xl/calcChain.xml><?xml version="1.0" encoding="utf-8"?>
<calcChain xmlns="http://schemas.openxmlformats.org/spreadsheetml/2006/main">
  <c r="D101" i="1" l="1"/>
  <c r="E101" i="1" s="1"/>
  <c r="F101" i="1" s="1"/>
  <c r="C101" i="1"/>
  <c r="B101" i="1"/>
  <c r="G100" i="1"/>
  <c r="B98" i="1" s="1"/>
  <c r="G98" i="1"/>
  <c r="D98" i="1"/>
  <c r="E98" i="1" s="1"/>
  <c r="F98" i="1" s="1"/>
  <c r="C98" i="1"/>
  <c r="D95" i="1"/>
  <c r="E95" i="1" s="1"/>
  <c r="F95" i="1" s="1"/>
  <c r="C95" i="1"/>
  <c r="B95" i="1"/>
  <c r="D92" i="1"/>
  <c r="E92" i="1" s="1"/>
  <c r="F92" i="1" s="1"/>
  <c r="C92" i="1"/>
  <c r="B92" i="1"/>
  <c r="D89" i="1"/>
  <c r="E89" i="1" s="1"/>
  <c r="F89" i="1" s="1"/>
  <c r="C89" i="1"/>
  <c r="B89" i="1"/>
  <c r="D86" i="1"/>
  <c r="E86" i="1" s="1"/>
  <c r="F86" i="1" s="1"/>
  <c r="C86" i="1"/>
  <c r="B86" i="1"/>
  <c r="D83" i="1"/>
  <c r="E83" i="1" s="1"/>
  <c r="F83" i="1" s="1"/>
  <c r="C83" i="1"/>
  <c r="B83" i="1"/>
  <c r="D80" i="1"/>
  <c r="E80" i="1" s="1"/>
  <c r="F80" i="1" s="1"/>
  <c r="C80" i="1"/>
  <c r="B80" i="1"/>
  <c r="D77" i="1"/>
  <c r="E77" i="1" s="1"/>
  <c r="F77" i="1" s="1"/>
  <c r="C77" i="1"/>
  <c r="B77" i="1"/>
  <c r="D74" i="1"/>
  <c r="E74" i="1" s="1"/>
  <c r="F74" i="1" s="1"/>
  <c r="C74" i="1"/>
  <c r="B74" i="1"/>
  <c r="D71" i="1"/>
  <c r="E71" i="1" s="1"/>
  <c r="F71" i="1" s="1"/>
  <c r="C71" i="1"/>
  <c r="B71" i="1"/>
  <c r="E68" i="1"/>
  <c r="F68" i="1" s="1"/>
  <c r="D68" i="1"/>
  <c r="C68" i="1"/>
  <c r="B68" i="1"/>
  <c r="D65" i="1"/>
  <c r="E65" i="1" s="1"/>
  <c r="F65" i="1" s="1"/>
  <c r="C65" i="1"/>
  <c r="B65" i="1"/>
  <c r="D62" i="1"/>
  <c r="E62" i="1" s="1"/>
  <c r="F62" i="1" s="1"/>
  <c r="C62" i="1"/>
  <c r="B62" i="1"/>
  <c r="D59" i="1"/>
  <c r="C59" i="1"/>
  <c r="B59" i="1"/>
  <c r="E59" i="1" s="1"/>
  <c r="F59" i="1" s="1"/>
  <c r="D56" i="1"/>
  <c r="E56" i="1" s="1"/>
  <c r="F56" i="1" s="1"/>
  <c r="C56" i="1"/>
  <c r="B56" i="1"/>
  <c r="D53" i="1"/>
  <c r="E53" i="1" s="1"/>
  <c r="F53" i="1" s="1"/>
  <c r="C53" i="1"/>
  <c r="B53" i="1"/>
  <c r="D50" i="1"/>
  <c r="E50" i="1" s="1"/>
  <c r="F50" i="1" s="1"/>
  <c r="C50" i="1"/>
  <c r="B50" i="1"/>
  <c r="D47" i="1"/>
  <c r="E47" i="1" s="1"/>
  <c r="F47" i="1" s="1"/>
  <c r="C47" i="1"/>
  <c r="B47" i="1"/>
  <c r="D44" i="1"/>
  <c r="E44" i="1" s="1"/>
  <c r="F44" i="1" s="1"/>
  <c r="C44" i="1"/>
  <c r="B44" i="1"/>
  <c r="D41" i="1"/>
  <c r="E41" i="1" s="1"/>
  <c r="F41" i="1" s="1"/>
  <c r="C41" i="1"/>
  <c r="B41" i="1"/>
  <c r="D38" i="1"/>
  <c r="E38" i="1" s="1"/>
  <c r="F38" i="1" s="1"/>
  <c r="C38" i="1"/>
  <c r="B38" i="1"/>
  <c r="D35" i="1"/>
  <c r="E35" i="1" s="1"/>
  <c r="F35" i="1" s="1"/>
  <c r="C35" i="1"/>
  <c r="B35" i="1"/>
  <c r="E32" i="1"/>
  <c r="F32" i="1" s="1"/>
  <c r="D32" i="1"/>
  <c r="C32" i="1"/>
  <c r="B32" i="1"/>
  <c r="D29" i="1"/>
  <c r="E29" i="1" s="1"/>
  <c r="F29" i="1" s="1"/>
  <c r="C29" i="1"/>
  <c r="B29" i="1"/>
  <c r="D26" i="1"/>
  <c r="E26" i="1" s="1"/>
  <c r="F26" i="1" s="1"/>
  <c r="C26" i="1"/>
  <c r="B26" i="1"/>
  <c r="D23" i="1"/>
  <c r="C23" i="1"/>
  <c r="B23" i="1"/>
  <c r="E23" i="1" s="1"/>
  <c r="F23" i="1" s="1"/>
  <c r="D20" i="1"/>
  <c r="E20" i="1" s="1"/>
  <c r="F20" i="1" s="1"/>
  <c r="C20" i="1"/>
  <c r="B20" i="1"/>
  <c r="D17" i="1"/>
  <c r="C17" i="1"/>
  <c r="B17" i="1"/>
  <c r="E17" i="1" s="1"/>
  <c r="F17" i="1" s="1"/>
  <c r="D14" i="1"/>
  <c r="E14" i="1" s="1"/>
  <c r="F14" i="1" s="1"/>
  <c r="C14" i="1"/>
  <c r="B14" i="1"/>
  <c r="D11" i="1"/>
  <c r="E11" i="1" s="1"/>
  <c r="F11" i="1" s="1"/>
  <c r="C11" i="1"/>
  <c r="B11" i="1"/>
  <c r="D8" i="1"/>
  <c r="E8" i="1" s="1"/>
  <c r="F8" i="1" s="1"/>
  <c r="C8" i="1"/>
  <c r="B8" i="1"/>
  <c r="D5" i="1"/>
  <c r="E5" i="1" s="1"/>
  <c r="F5" i="1" s="1"/>
  <c r="C5" i="1"/>
  <c r="B5" i="1"/>
  <c r="D2" i="1"/>
  <c r="E2" i="1" s="1"/>
  <c r="F2" i="1" s="1"/>
  <c r="C2" i="1"/>
  <c r="B2" i="1"/>
</calcChain>
</file>

<file path=xl/sharedStrings.xml><?xml version="1.0" encoding="utf-8"?>
<sst xmlns="http://schemas.openxmlformats.org/spreadsheetml/2006/main" count="146" uniqueCount="141">
  <si>
    <t>INSUMO</t>
  </si>
  <si>
    <t>MÉDIA</t>
  </si>
  <si>
    <t>MEDIANA</t>
  </si>
  <si>
    <t>DESVIO PADRÃO</t>
  </si>
  <si>
    <t>COEF.VARIAÇÃO</t>
  </si>
  <si>
    <t>VALOR UTILIZADO</t>
  </si>
  <si>
    <t>COTAÇÕES EQUIPE</t>
  </si>
  <si>
    <t>FONTE</t>
  </si>
  <si>
    <t>DATA PESQUISA</t>
  </si>
  <si>
    <t>VALIDADE</t>
  </si>
  <si>
    <t>Carrinho De Mão</t>
  </si>
  <si>
    <t>Loja do Mecânico</t>
  </si>
  <si>
    <t>MUNICIPIO DE JACANA</t>
  </si>
  <si>
    <t>Você Constrói</t>
  </si>
  <si>
    <t>Carrinho de Varrição – Lutocar</t>
  </si>
  <si>
    <t>JUNTA COMERCIAL DO ESTADO DE PERNAMBUCO</t>
  </si>
  <si>
    <t>Bonete</t>
  </si>
  <si>
    <t>Oceano B2B</t>
  </si>
  <si>
    <t>Roçadeira Lateral – À Gasolina</t>
  </si>
  <si>
    <t>Pref de Novo Horizonte</t>
  </si>
  <si>
    <t>MUNICIPIO DE CURVELO</t>
  </si>
  <si>
    <t>Soprador Costal – À Gasolina – 5HP</t>
  </si>
  <si>
    <t>Angeloni</t>
  </si>
  <si>
    <t>Pref de Guararema</t>
  </si>
  <si>
    <t>Casa e Vídeo</t>
  </si>
  <si>
    <t>Jaqueta Nylon com forro térmico - reflexiva</t>
  </si>
  <si>
    <t>Pref Extrema</t>
  </si>
  <si>
    <t>Magazine Luiza</t>
  </si>
  <si>
    <t>Lojas Unifardas</t>
  </si>
  <si>
    <t>Calça Brim Pesado – Elástico Total</t>
  </si>
  <si>
    <t>HM Uniforme</t>
  </si>
  <si>
    <t>Dona Bordo</t>
  </si>
  <si>
    <t>SAAE São Gabriel do Oeste</t>
  </si>
  <si>
    <t>Camiseta – Malha Fria Pv – Gola Redonda – Manga Curta – Com Refletivo - LARANJA</t>
  </si>
  <si>
    <t>Zengo Uniformes</t>
  </si>
  <si>
    <t>Pref Tres Passos</t>
  </si>
  <si>
    <t>Athitude Uniformes</t>
  </si>
  <si>
    <t>Camiseta – Malha Fria Pv – Gola Redonda – Manga Longa – Com Refletivo</t>
  </si>
  <si>
    <t>Rubens Filho Uniformes</t>
  </si>
  <si>
    <t>HM Uniformes</t>
  </si>
  <si>
    <t>Óculos De Proteção – Incolor – Com ajuste regulável</t>
  </si>
  <si>
    <t>Prefeitura Municipal de Barauna</t>
  </si>
  <si>
    <t>Soluseg EPI</t>
  </si>
  <si>
    <t>Prottekt</t>
  </si>
  <si>
    <t>Protetor Auricular – Tipo Plug - Com Cordão</t>
  </si>
  <si>
    <t>Loja do EPI</t>
  </si>
  <si>
    <t>Prefeitura Municipal de São Gabriel</t>
  </si>
  <si>
    <t>Compre Segurança</t>
  </si>
  <si>
    <t>Capa De Chuva – PVC - Com Capuz – Com refletivo</t>
  </si>
  <si>
    <t>Prefeitura de Jatai</t>
  </si>
  <si>
    <t>Lojas 360</t>
  </si>
  <si>
    <t>Pref de Piquete</t>
  </si>
  <si>
    <t>Colete de Segurança - Refletivo - Tipo X</t>
  </si>
  <si>
    <t>Super EPI</t>
  </si>
  <si>
    <t>Renascer EPI</t>
  </si>
  <si>
    <t>Prefeitura Municipal de Vera Cruz Registro de Preços Eletrônico Exclusivo ME</t>
  </si>
  <si>
    <t>Luva – Algodão – Pigmentada</t>
  </si>
  <si>
    <t>Ferramentas Kennedy</t>
  </si>
  <si>
    <t>Dimensional</t>
  </si>
  <si>
    <t>Protetor Solar 50 Fps – 200ml</t>
  </si>
  <si>
    <t>Farmácia Droga Raia</t>
  </si>
  <si>
    <t>Farmácia Pague Menos</t>
  </si>
  <si>
    <t>Prefeitura Municipal de Goianinha</t>
  </si>
  <si>
    <t>Botina De Segurança – Raspa – Solado Bidensidade – Biqueira Plástico</t>
  </si>
  <si>
    <t>Super Pro Atacado</t>
  </si>
  <si>
    <t>Pref de Piratini</t>
  </si>
  <si>
    <t>Perneira – Couro Sintético – Com Talas</t>
  </si>
  <si>
    <t>Soluseg</t>
  </si>
  <si>
    <t>Prefeitura Municipal de Horizontina</t>
  </si>
  <si>
    <t>EPI'S On Line</t>
  </si>
  <si>
    <t>Cone de sinalização – Laranja – 75CM</t>
  </si>
  <si>
    <t>BH EPIs</t>
  </si>
  <si>
    <t xml:space="preserve">Montibeler </t>
  </si>
  <si>
    <t xml:space="preserve">Pref de Salvador </t>
  </si>
  <si>
    <t>Rede de Proteção – Tela Nylon</t>
  </si>
  <si>
    <t>Mar e Jardim</t>
  </si>
  <si>
    <t>Araucária Atacadista</t>
  </si>
  <si>
    <t>Pref de Indaial</t>
  </si>
  <si>
    <t xml:space="preserve">Pneu Caminhão </t>
  </si>
  <si>
    <t>Pref de Americana</t>
  </si>
  <si>
    <t>Pneu Store</t>
  </si>
  <si>
    <t xml:space="preserve">Atacadão Pneus </t>
  </si>
  <si>
    <t>Pneu Veículo Utilitário - 205/75 R16</t>
  </si>
  <si>
    <t>Pneu Free</t>
  </si>
  <si>
    <t>Achei Pneus</t>
  </si>
  <si>
    <t>Pref de Indaiatuba</t>
  </si>
  <si>
    <t>Boné – 100% Algodão</t>
  </si>
  <si>
    <t>Pref de Senges</t>
  </si>
  <si>
    <t>Uniforme e CIA</t>
  </si>
  <si>
    <t>Box 10 Bonés</t>
  </si>
  <si>
    <t>Enxada Larga 2,5 - Com Cabo De Madeira - 145 Cm</t>
  </si>
  <si>
    <r>
      <rPr>
        <u/>
        <sz val="10"/>
        <color rgb="FF0000FF"/>
        <rFont val="Calibri"/>
      </rPr>
      <t>Ferramentas Kennedy</t>
    </r>
  </si>
  <si>
    <r>
      <rPr>
        <u/>
        <sz val="10"/>
        <color rgb="FF0000FF"/>
        <rFont val="Calibri"/>
      </rPr>
      <t>Fermarcs Ferramentas</t>
    </r>
  </si>
  <si>
    <t>MUNICIPIO DE SERRINHA DOS PINTOS</t>
  </si>
  <si>
    <t>Pá - Reta - De Corte</t>
  </si>
  <si>
    <r>
      <rPr>
        <u/>
        <sz val="10"/>
        <color rgb="FF0000FF"/>
        <rFont val="Calibri"/>
      </rPr>
      <t>Pref de Grão Pará</t>
    </r>
  </si>
  <si>
    <r>
      <rPr>
        <u/>
        <sz val="10"/>
        <color rgb="FF0000FF"/>
        <rFont val="Calibri"/>
      </rPr>
      <t>Andretta</t>
    </r>
  </si>
  <si>
    <r>
      <rPr>
        <u/>
        <sz val="10"/>
        <color rgb="FF0000FF"/>
        <rFont val="Calibri"/>
      </rPr>
      <t>DAE Santana do Livramento</t>
    </r>
  </si>
  <si>
    <t>Vassoura – Tipo Gari – Piaçava – Com Cabo Reto</t>
  </si>
  <si>
    <r>
      <rPr>
        <u/>
        <sz val="10"/>
        <color rgb="FF0000FF"/>
        <rFont val="Calibri"/>
      </rPr>
      <t>Pref Campina das Missões</t>
    </r>
  </si>
  <si>
    <r>
      <rPr>
        <u/>
        <sz val="10"/>
        <color rgb="FF0000FF"/>
        <rFont val="Calibri"/>
      </rPr>
      <t>Linha Forte</t>
    </r>
  </si>
  <si>
    <t>Dismix</t>
  </si>
  <si>
    <t>Vassoura - Tipo Gari</t>
  </si>
  <si>
    <t>Pref de Miravania</t>
  </si>
  <si>
    <r>
      <rPr>
        <u/>
        <sz val="10"/>
        <color rgb="FF0000FF"/>
        <rFont val="Calibri"/>
      </rPr>
      <t>Infopel</t>
    </r>
  </si>
  <si>
    <r>
      <rPr>
        <u/>
        <sz val="10"/>
        <color rgb="FF0000FF"/>
        <rFont val="Calibri"/>
      </rPr>
      <t>Ferragens Conquista</t>
    </r>
  </si>
  <si>
    <t>Vassoura De Aço – Rastelo - Com 22 Dentes</t>
  </si>
  <si>
    <r>
      <rPr>
        <u/>
        <sz val="10"/>
        <color rgb="FF0000FF"/>
        <rFont val="Calibri"/>
      </rPr>
      <t>Martineli Ferramentas</t>
    </r>
  </si>
  <si>
    <r>
      <rPr>
        <u/>
        <sz val="10"/>
        <color rgb="FF0000FF"/>
        <rFont val="Calibri"/>
      </rPr>
      <t>Ferimport</t>
    </r>
  </si>
  <si>
    <t>MUNICIPIO DE HUMAITA</t>
  </si>
  <si>
    <t>Pá - De Lixo - Metálica - Cabo De Madeira - 60cm</t>
  </si>
  <si>
    <r>
      <rPr>
        <u/>
        <sz val="10"/>
        <color rgb="FF0000FF"/>
        <rFont val="Calibri"/>
      </rPr>
      <t>Brasil Limpo</t>
    </r>
  </si>
  <si>
    <r>
      <rPr>
        <u/>
        <sz val="10"/>
        <color rgb="FF0000FF"/>
        <rFont val="Calibri"/>
      </rPr>
      <t>Prefeitura Jaguarão</t>
    </r>
  </si>
  <si>
    <r>
      <rPr>
        <u/>
        <sz val="10"/>
        <color rgb="FF0000FF"/>
        <rFont val="Calibri"/>
      </rPr>
      <t>Digitsul</t>
    </r>
  </si>
  <si>
    <t>Balde - Plástico - 10 Litros</t>
  </si>
  <si>
    <t>Edona</t>
  </si>
  <si>
    <r>
      <rPr>
        <u/>
        <sz val="10"/>
        <color rgb="FF0000FF"/>
        <rFont val="Calibri"/>
      </rPr>
      <t>Digitusul</t>
    </r>
  </si>
  <si>
    <r>
      <rPr>
        <u/>
        <sz val="10"/>
        <color rgb="FF0000FF"/>
        <rFont val="Calibri"/>
      </rPr>
      <t>Pref de Guaporé</t>
    </r>
  </si>
  <si>
    <t>Locação de banheiro químico</t>
  </si>
  <si>
    <t>Consórcio Intermunicipal Centro-Sul</t>
  </si>
  <si>
    <t xml:space="preserve"> CODECA – Companhia de Desenvolvimento de Caxias do Sul</t>
  </si>
  <si>
    <t>MUNICIPIO DE CLAUDIA</t>
  </si>
  <si>
    <t>Saco - De Lixo - 100 Litros - Preto - (Pacote Com 100 Unidades)</t>
  </si>
  <si>
    <t>FMS - Canhotinho</t>
  </si>
  <si>
    <r>
      <rPr>
        <u/>
        <sz val="10"/>
        <color rgb="FF1155CC"/>
        <rFont val="Calibri"/>
      </rPr>
      <t>Pref Venâncio Aires</t>
    </r>
  </si>
  <si>
    <t>Pincel – Trincha - Média 2,5”</t>
  </si>
  <si>
    <r>
      <rPr>
        <u/>
        <sz val="10"/>
        <color rgb="FF1155CC"/>
        <rFont val="Calibri"/>
      </rPr>
      <t>VILLAGE</t>
    </r>
  </si>
  <si>
    <r>
      <rPr>
        <u/>
        <sz val="10"/>
        <color rgb="FF1155CC"/>
        <rFont val="Calibri"/>
      </rPr>
      <t>FERRAMENTAS KENNEDY</t>
    </r>
  </si>
  <si>
    <r>
      <rPr>
        <u/>
        <sz val="10"/>
        <color rgb="FF1155CC"/>
        <rFont val="Calibri"/>
      </rPr>
      <t>Pref Viana</t>
    </r>
  </si>
  <si>
    <t>Tambor – Bombona - Plástica - Com tampa – 200 litros</t>
  </si>
  <si>
    <r>
      <rPr>
        <u/>
        <sz val="10"/>
        <color rgb="FF000000"/>
        <rFont val="Calibri"/>
      </rPr>
      <t>Pref de Caldas Novas</t>
    </r>
  </si>
  <si>
    <r>
      <rPr>
        <u/>
        <sz val="10"/>
        <color rgb="FF000000"/>
        <rFont val="Calibri"/>
      </rPr>
      <t>PV Clean</t>
    </r>
  </si>
  <si>
    <t>ELASTOBOR</t>
  </si>
  <si>
    <t>Cal fixador kg</t>
  </si>
  <si>
    <t>MUNICIPIO DE MURIBECA</t>
  </si>
  <si>
    <t>MUNICIPIO DE ARARAQUARA</t>
  </si>
  <si>
    <t>MUNICIPIO DE PARAISO</t>
  </si>
  <si>
    <t>Fio de Nylon</t>
  </si>
  <si>
    <t>MUNICIPIO DE SANTO ANGELO</t>
  </si>
  <si>
    <t>COMANDO DO EXERCITO</t>
  </si>
  <si>
    <t>Município de Bragança Paulista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</si>
</sst>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R$ -416]#,##0.00"/>
    <numFmt numFmtId="165" formatCode="[$R$-416]\ #,##0.00;[Red]\-[$R$-416]\ #,##0.00"/>
  </numFmts>
  <fonts count="33" x14ac:knownFonts="1">
    <font>
      <sz val="10"/>
      <color rgb="FF000000"/>
      <name val="Arial"/>
      <scheme val="minor"/>
    </font>
    <font>
      <sz val="10"/>
      <color theme="1"/>
      <name val="Times New Roman"/>
    </font>
    <font>
      <sz val="10"/>
      <color theme="1"/>
      <name val="Calibri"/>
    </font>
    <font>
      <u/>
      <sz val="10"/>
      <color rgb="FF0000FF"/>
      <name val="Times New Roman"/>
    </font>
    <font>
      <sz val="10"/>
      <name val="Arial"/>
    </font>
    <font>
      <u/>
      <sz val="10"/>
      <color rgb="FF0000FF"/>
      <name val="Times New Roman"/>
    </font>
    <font>
      <u/>
      <sz val="10"/>
      <color rgb="FF0000FF"/>
      <name val="Arial"/>
    </font>
    <font>
      <sz val="10"/>
      <color theme="1"/>
      <name val="Arial"/>
      <scheme val="minor"/>
    </font>
    <font>
      <sz val="10"/>
      <color rgb="FF000000"/>
      <name val="Calibri"/>
    </font>
    <font>
      <u/>
      <sz val="10"/>
      <color rgb="FF0000FF"/>
      <name val="Calibri"/>
    </font>
    <font>
      <u/>
      <sz val="10"/>
      <color rgb="FF0000FF"/>
      <name val="Calibri"/>
    </font>
    <font>
      <u/>
      <sz val="10"/>
      <color rgb="FF0000FF"/>
      <name val="Calibri"/>
    </font>
    <font>
      <u/>
      <sz val="10"/>
      <color rgb="FF0000FF"/>
      <name val="Calibri"/>
    </font>
    <font>
      <u/>
      <sz val="10"/>
      <color rgb="FF0000FF"/>
      <name val="Calibri"/>
    </font>
    <font>
      <u/>
      <sz val="10"/>
      <color rgb="FF0000FF"/>
      <name val="Calibri"/>
    </font>
    <font>
      <u/>
      <sz val="10"/>
      <color rgb="FF0000FF"/>
      <name val="Calibri"/>
    </font>
    <font>
      <u/>
      <sz val="10"/>
      <color rgb="FF0000FF"/>
      <name val="Calibri"/>
    </font>
    <font>
      <u/>
      <sz val="10"/>
      <color rgb="FF0000FF"/>
      <name val="Calibri"/>
    </font>
    <font>
      <u/>
      <sz val="10"/>
      <color rgb="FF0000FF"/>
      <name val="Calibri"/>
    </font>
    <font>
      <u/>
      <sz val="10"/>
      <color rgb="FF0000FF"/>
      <name val="Calibri"/>
    </font>
    <font>
      <u/>
      <sz val="10"/>
      <color rgb="FF0000FF"/>
      <name val="Calibri"/>
    </font>
    <font>
      <u/>
      <sz val="10"/>
      <color rgb="FF0000FF"/>
      <name val="Calibri"/>
    </font>
    <font>
      <u/>
      <sz val="10"/>
      <color rgb="FF0000FF"/>
      <name val="Calibri"/>
    </font>
    <font>
      <u/>
      <sz val="10"/>
      <color rgb="FF1155CC"/>
      <name val="Calibri"/>
    </font>
    <font>
      <u/>
      <sz val="10"/>
      <color rgb="FF1155CC"/>
      <name val="Calibri"/>
    </font>
    <font>
      <u/>
      <sz val="10"/>
      <color rgb="FF1155CC"/>
      <name val="Calibri"/>
    </font>
    <font>
      <u/>
      <sz val="10"/>
      <color rgb="FF1155CC"/>
      <name val="Calibri"/>
    </font>
    <font>
      <u/>
      <sz val="10"/>
      <color rgb="FF000000"/>
      <name val="Calibri"/>
    </font>
    <font>
      <u/>
      <sz val="10"/>
      <color rgb="FF000000"/>
      <name val="Calibri"/>
    </font>
    <font>
      <u/>
      <sz val="10"/>
      <color rgb="FF0000FF"/>
      <name val="Calibri"/>
    </font>
    <font>
      <u/>
      <sz val="10"/>
      <color rgb="FF0000FF"/>
      <name val="Calibri"/>
    </font>
    <font>
      <u/>
      <sz val="10"/>
      <color rgb="FF0000FF"/>
      <name val="Calibri"/>
    </font>
    <font>
      <u/>
      <sz val="10"/>
      <color rgb="FF1155CC"/>
      <name val="Calibri"/>
    </font>
  </fonts>
  <fills count="7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rgb="FFBCE4E5"/>
        <bgColor rgb="FFBCE4E5"/>
      </patternFill>
    </fill>
    <fill>
      <patternFill patternType="solid">
        <fgColor rgb="FFEFEFEF"/>
        <bgColor rgb="FFEFEFEF"/>
      </patternFill>
    </fill>
    <fill>
      <patternFill patternType="solid">
        <fgColor rgb="FFF2F2F2"/>
        <bgColor rgb="FFF2F2F2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95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14" fontId="1" fillId="3" borderId="3" xfId="0" applyNumberFormat="1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164" fontId="8" fillId="3" borderId="3" xfId="0" applyNumberFormat="1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14" fontId="8" fillId="3" borderId="3" xfId="0" applyNumberFormat="1" applyFont="1" applyFill="1" applyBorder="1" applyAlignment="1">
      <alignment horizontal="center" vertical="center"/>
    </xf>
    <xf numFmtId="164" fontId="8" fillId="3" borderId="6" xfId="0" applyNumberFormat="1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14" fontId="8" fillId="3" borderId="8" xfId="0" applyNumberFormat="1" applyFont="1" applyFill="1" applyBorder="1" applyAlignment="1">
      <alignment horizontal="center" vertical="center" wrapText="1"/>
    </xf>
    <xf numFmtId="14" fontId="8" fillId="3" borderId="3" xfId="0" applyNumberFormat="1" applyFont="1" applyFill="1" applyBorder="1" applyAlignment="1">
      <alignment horizontal="center" vertical="center" wrapText="1"/>
    </xf>
    <xf numFmtId="164" fontId="8" fillId="3" borderId="9" xfId="0" applyNumberFormat="1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164" fontId="8" fillId="3" borderId="11" xfId="0" applyNumberFormat="1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164" fontId="8" fillId="3" borderId="13" xfId="0" applyNumberFormat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164" fontId="8" fillId="3" borderId="13" xfId="0" applyNumberFormat="1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164" fontId="8" fillId="3" borderId="14" xfId="0" applyNumberFormat="1" applyFont="1" applyFill="1" applyBorder="1" applyAlignment="1">
      <alignment horizontal="center" vertical="center"/>
    </xf>
    <xf numFmtId="164" fontId="8" fillId="3" borderId="3" xfId="0" applyNumberFormat="1" applyFont="1" applyFill="1" applyBorder="1" applyAlignment="1">
      <alignment horizontal="center" vertical="center" wrapText="1"/>
    </xf>
    <xf numFmtId="164" fontId="8" fillId="3" borderId="3" xfId="0" applyNumberFormat="1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14" fontId="8" fillId="3" borderId="3" xfId="0" applyNumberFormat="1" applyFont="1" applyFill="1" applyBorder="1" applyAlignment="1">
      <alignment horizontal="center" vertical="center" wrapText="1"/>
    </xf>
    <xf numFmtId="164" fontId="2" fillId="3" borderId="6" xfId="0" applyNumberFormat="1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164" fontId="2" fillId="3" borderId="15" xfId="0" applyNumberFormat="1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20" fillId="3" borderId="11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21" fillId="0" borderId="3" xfId="0" applyFont="1" applyBorder="1" applyAlignment="1"/>
    <xf numFmtId="0" fontId="22" fillId="0" borderId="3" xfId="0" applyFont="1" applyBorder="1" applyAlignment="1">
      <alignment horizontal="center"/>
    </xf>
    <xf numFmtId="164" fontId="2" fillId="0" borderId="13" xfId="0" applyNumberFormat="1" applyFont="1" applyBorder="1" applyAlignment="1">
      <alignment horizontal="center" wrapText="1"/>
    </xf>
    <xf numFmtId="0" fontId="23" fillId="0" borderId="9" xfId="0" applyFont="1" applyBorder="1" applyAlignment="1">
      <alignment horizontal="center" wrapText="1"/>
    </xf>
    <xf numFmtId="14" fontId="2" fillId="0" borderId="3" xfId="0" applyNumberFormat="1" applyFont="1" applyBorder="1" applyAlignment="1">
      <alignment horizontal="center" wrapText="1"/>
    </xf>
    <xf numFmtId="164" fontId="2" fillId="0" borderId="14" xfId="0" applyNumberFormat="1" applyFont="1" applyBorder="1" applyAlignment="1">
      <alignment horizontal="center" wrapText="1"/>
    </xf>
    <xf numFmtId="0" fontId="24" fillId="0" borderId="11" xfId="0" applyFont="1" applyBorder="1" applyAlignment="1">
      <alignment horizontal="center" wrapText="1"/>
    </xf>
    <xf numFmtId="164" fontId="2" fillId="0" borderId="15" xfId="0" applyNumberFormat="1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14" fontId="2" fillId="5" borderId="3" xfId="0" applyNumberFormat="1" applyFont="1" applyFill="1" applyBorder="1" applyAlignment="1">
      <alignment horizontal="center" vertical="center"/>
    </xf>
    <xf numFmtId="164" fontId="8" fillId="0" borderId="6" xfId="0" applyNumberFormat="1" applyFont="1" applyBorder="1" applyAlignment="1">
      <alignment horizontal="center" wrapText="1"/>
    </xf>
    <xf numFmtId="0" fontId="27" fillId="0" borderId="7" xfId="0" applyFont="1" applyBorder="1" applyAlignment="1">
      <alignment horizontal="center" wrapText="1"/>
    </xf>
    <xf numFmtId="14" fontId="8" fillId="5" borderId="3" xfId="0" applyNumberFormat="1" applyFont="1" applyFill="1" applyBorder="1" applyAlignment="1">
      <alignment horizontal="center" wrapText="1"/>
    </xf>
    <xf numFmtId="14" fontId="8" fillId="6" borderId="3" xfId="0" applyNumberFormat="1" applyFont="1" applyFill="1" applyBorder="1" applyAlignment="1">
      <alignment horizontal="center" wrapText="1"/>
    </xf>
    <xf numFmtId="164" fontId="8" fillId="0" borderId="15" xfId="0" applyNumberFormat="1" applyFont="1" applyBorder="1" applyAlignment="1">
      <alignment horizontal="center" wrapText="1"/>
    </xf>
    <xf numFmtId="0" fontId="28" fillId="0" borderId="9" xfId="0" applyFont="1" applyBorder="1" applyAlignment="1">
      <alignment horizontal="center" wrapText="1"/>
    </xf>
    <xf numFmtId="164" fontId="8" fillId="0" borderId="15" xfId="0" applyNumberFormat="1" applyFont="1" applyBorder="1" applyAlignment="1">
      <alignment horizontal="center" wrapText="1"/>
    </xf>
    <xf numFmtId="0" fontId="29" fillId="0" borderId="9" xfId="0" applyFont="1" applyBorder="1" applyAlignment="1">
      <alignment horizontal="center" wrapText="1"/>
    </xf>
    <xf numFmtId="0" fontId="30" fillId="0" borderId="7" xfId="0" applyFont="1" applyBorder="1" applyAlignment="1">
      <alignment horizontal="center" wrapText="1"/>
    </xf>
    <xf numFmtId="14" fontId="8" fillId="5" borderId="3" xfId="0" applyNumberFormat="1" applyFont="1" applyFill="1" applyBorder="1" applyAlignment="1">
      <alignment horizontal="center" wrapText="1"/>
    </xf>
    <xf numFmtId="14" fontId="8" fillId="6" borderId="3" xfId="0" applyNumberFormat="1" applyFont="1" applyFill="1" applyBorder="1" applyAlignment="1">
      <alignment horizontal="center" wrapText="1"/>
    </xf>
    <xf numFmtId="164" fontId="8" fillId="0" borderId="16" xfId="0" applyNumberFormat="1" applyFont="1" applyBorder="1" applyAlignment="1">
      <alignment horizontal="center" wrapText="1"/>
    </xf>
    <xf numFmtId="0" fontId="31" fillId="0" borderId="11" xfId="0" applyFont="1" applyBorder="1" applyAlignment="1">
      <alignment horizontal="center" wrapText="1"/>
    </xf>
    <xf numFmtId="164" fontId="2" fillId="0" borderId="3" xfId="0" applyNumberFormat="1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14" fontId="2" fillId="3" borderId="8" xfId="0" applyNumberFormat="1" applyFont="1" applyFill="1" applyBorder="1" applyAlignment="1">
      <alignment horizontal="center"/>
    </xf>
    <xf numFmtId="14" fontId="2" fillId="3" borderId="3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/>
    <xf numFmtId="10" fontId="2" fillId="3" borderId="2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 wrapText="1"/>
    </xf>
    <xf numFmtId="10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wrapText="1"/>
    </xf>
    <xf numFmtId="164" fontId="2" fillId="0" borderId="2" xfId="0" applyNumberFormat="1" applyFont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olusegepi.com.br/produto/oculos-de-protecao-rio-de-janeiro-polifer-incolor-com-ajuste-ca-34082/" TargetMode="External"/><Relationship Id="rId21" Type="http://schemas.openxmlformats.org/officeDocument/2006/relationships/hyperlink" Target="https://www.athitudeuniformes.com.br/product-page/camiseta-manga-curta-100-poliester-com-faixa-refletiva-com-tecido-1" TargetMode="External"/><Relationship Id="rId34" Type="http://schemas.openxmlformats.org/officeDocument/2006/relationships/hyperlink" Target="https://www.superepi.com.br/colete-refletivo-tipo-x-laranja-maicol-p1050875" TargetMode="External"/><Relationship Id="rId42" Type="http://schemas.openxmlformats.org/officeDocument/2006/relationships/hyperlink" Target="https://www.portaldecompraspublicas.com.br/processos/rn/prefeitura-municipal-de-goianinha-1300/rpe-51-2024-2024-348244" TargetMode="External"/><Relationship Id="rId47" Type="http://schemas.openxmlformats.org/officeDocument/2006/relationships/hyperlink" Target="https://www.portaldecompraspublicas.com.br/processos/rs/prefeitura-municipal-de-horizontina-541/rpe-87-2024-2024-344194" TargetMode="External"/><Relationship Id="rId50" Type="http://schemas.openxmlformats.org/officeDocument/2006/relationships/hyperlink" Target="https://www.montibeler.com.br/produto/cone-de-pvc-75cm.html" TargetMode="External"/><Relationship Id="rId55" Type="http://schemas.openxmlformats.org/officeDocument/2006/relationships/hyperlink" Target="https://pncp.gov.br/app/editais/45781176000166/2024/1114" TargetMode="External"/><Relationship Id="rId63" Type="http://schemas.openxmlformats.org/officeDocument/2006/relationships/hyperlink" Target="https://www.box10bones.com.br/produto/bone-liso-aba-curva-100-algodao-premium/" TargetMode="External"/><Relationship Id="rId68" Type="http://schemas.openxmlformats.org/officeDocument/2006/relationships/hyperlink" Target="https://www.andrettaonline.com.br/todas-categorias/7668-pa-vanga-reta-bellota-encabada.html" TargetMode="External"/><Relationship Id="rId76" Type="http://schemas.openxmlformats.org/officeDocument/2006/relationships/hyperlink" Target="https://martineliferramentas.com.br/vassoura-com-18-dentes-em-polipropileno-laranja-com-cabo-de-madeira-120-cm-tramontina-77850681_38474.html" TargetMode="External"/><Relationship Id="rId84" Type="http://schemas.openxmlformats.org/officeDocument/2006/relationships/hyperlink" Target="https://www.portaldecompraspublicas.com.br/processos/rs/prefeitura-municipal-de-guapore-104/rpe-165-2024-2024-349770" TargetMode="External"/><Relationship Id="rId89" Type="http://schemas.openxmlformats.org/officeDocument/2006/relationships/hyperlink" Target="https://pncp.gov.br/app/editais/87334918000155/2024/283" TargetMode="External"/><Relationship Id="rId97" Type="http://schemas.openxmlformats.org/officeDocument/2006/relationships/hyperlink" Target="https://pncp.gov.br/app/editais/13094222000162/2025/87" TargetMode="External"/><Relationship Id="rId7" Type="http://schemas.openxmlformats.org/officeDocument/2006/relationships/hyperlink" Target="https://www.portaldecompraspublicas.com.br/processos/sc/municipio-de-novo-horizonte-1675/pe-pl-pm-no-035-pe-no18-2024-2024-343961" TargetMode="External"/><Relationship Id="rId71" Type="http://schemas.openxmlformats.org/officeDocument/2006/relationships/hyperlink" Target="https://www.linhaforte.com/product-page/vassoura-piacava-tipo-gari-60cm-com-cabo-em-madeira" TargetMode="External"/><Relationship Id="rId92" Type="http://schemas.openxmlformats.org/officeDocument/2006/relationships/hyperlink" Target="https://www.ferramentaskennedy.com.br/trincha-media-cerda-branca-2-1-2-771-condor/p?srsltid=AfmBOoovuF8-AJqL5Pofwo0aLmk3CHXvwefDfct4JYa0c35vqd41YLk3_AA" TargetMode="External"/><Relationship Id="rId2" Type="http://schemas.openxmlformats.org/officeDocument/2006/relationships/hyperlink" Target="https://pncp.gov.br/app/editais/08158800000147/2025/54" TargetMode="External"/><Relationship Id="rId16" Type="http://schemas.openxmlformats.org/officeDocument/2006/relationships/hyperlink" Target="https://www.hmloja.com.br/calca-brim-azul-marinho-com-refletivo-uniforme-profissional" TargetMode="External"/><Relationship Id="rId29" Type="http://schemas.openxmlformats.org/officeDocument/2006/relationships/hyperlink" Target="https://www.portaldecompraspublicas.com.br/processos/rs/prefeitura-municipal-de-sao-gabriel-1240/rpe-39-2024-2024-345677" TargetMode="External"/><Relationship Id="rId11" Type="http://schemas.openxmlformats.org/officeDocument/2006/relationships/hyperlink" Target="https://pncp.gov.br/app/editais/46523262000131/2024/285" TargetMode="External"/><Relationship Id="rId24" Type="http://schemas.openxmlformats.org/officeDocument/2006/relationships/hyperlink" Target="https://www.hmloja.com.br/camisetas/malha/camiseta-refletiva-azul-marinho-malha-pv-manga-longa-gola-redonda?srsltid=AfmBOorW21b98EtB6aP3gmnCSngbY6897zGh7s4ORppgCgGSXUAA1DTS" TargetMode="External"/><Relationship Id="rId32" Type="http://schemas.openxmlformats.org/officeDocument/2006/relationships/hyperlink" Target="https://www.lojas360.com.br/capa-de-chuva-forrada-amarela-com-refletivo?gad_source=1&amp;gclid=CjwKCAjwnqK1BhBvEiwAi7o0X42-LC8QsVi1KKtjuFHIFQFZ1jvZgP2a9N-up1VbNNhTsDQ6oxTcpRoCjxkQAvD_BwE&amp;variant_id=313" TargetMode="External"/><Relationship Id="rId37" Type="http://schemas.openxmlformats.org/officeDocument/2006/relationships/hyperlink" Target="https://www.ferramentaskennedy.com.br/luva-tricotada-poliester-branca-com-3-fios-pigmentada-g-worker/p?idsku=21791&amp;gad_source=4&amp;gclid=Cj0KCQjw3vO3BhCqARIsAEWblcAEt1Go7DfNgOEqypnYhnOeUIGb-spZ6LNrImUawclM_-s7Riku2jEaAoc5EALw_wcB" TargetMode="External"/><Relationship Id="rId40" Type="http://schemas.openxmlformats.org/officeDocument/2006/relationships/hyperlink" Target="https://www.drogaraia.com.br/oaz-protetor-solar-corporal-fps50-200ml.html?&amp;utm_id=20893011594&amp;gad_source=4&amp;gclid=CjwKCAiApY-7BhBjEiwAQMrrES1vY2lnPnKTpWy4zQkCtsF6CgztKgYsqO9f9upcdKncWZgmZ6GC-RoCrIcQAvD_BwE" TargetMode="External"/><Relationship Id="rId45" Type="http://schemas.openxmlformats.org/officeDocument/2006/relationships/hyperlink" Target="https://www.portaldecompraspublicas.com.br/processos/rs/prefeitura-municipal-de-piratini-226/rpe-71-2024-2024-346394" TargetMode="External"/><Relationship Id="rId53" Type="http://schemas.openxmlformats.org/officeDocument/2006/relationships/hyperlink" Target="https://www.araucariaatacadista.com.br/protetor-rede-tela-rocagem-retratil-branco-3x15m?utm_source=Site&amp;utm_medium=GoogleMerchant&amp;utm_campaign=GoogleMerchant&amp;srsltid=AfmBOooRMl0vVxToJMoO7a6fcK6slPYGEakFgHdTngTZ_Ofnu-lzJ7dTRz0" TargetMode="External"/><Relationship Id="rId58" Type="http://schemas.openxmlformats.org/officeDocument/2006/relationships/hyperlink" Target="https://www.pneufree.com.br/pneu/pneu-205-75r16c-8-lonas-110-108r-rxquest-c02-roadx" TargetMode="External"/><Relationship Id="rId66" Type="http://schemas.openxmlformats.org/officeDocument/2006/relationships/hyperlink" Target="https://pncp.gov.br/app/editais/01613858000194/2025/76" TargetMode="External"/><Relationship Id="rId74" Type="http://schemas.openxmlformats.org/officeDocument/2006/relationships/hyperlink" Target="https://www.infopel.com.br/produtos/vassoura-piacava-gari-60cm-santa-maria/?variant=965317543&amp;pf=mc&amp;srsltid=AfmBOorOTLxpr9dn05r86lx-3lJhbhnJlf1erBSMWGdAbFAKS9SOWXBczh4" TargetMode="External"/><Relationship Id="rId79" Type="http://schemas.openxmlformats.org/officeDocument/2006/relationships/hyperlink" Target="https://www.lojabraslimpo.com.br/pa-de-lixo-metal-cabo-longo-101070/p" TargetMode="External"/><Relationship Id="rId87" Type="http://schemas.openxmlformats.org/officeDocument/2006/relationships/hyperlink" Target="https://pncp.gov.br/app/editais/01310499000104/2025/62" TargetMode="External"/><Relationship Id="rId102" Type="http://schemas.openxmlformats.org/officeDocument/2006/relationships/hyperlink" Target="https://pncp.gov.br/app/editais/46352746000165/2025/184" TargetMode="External"/><Relationship Id="rId5" Type="http://schemas.openxmlformats.org/officeDocument/2006/relationships/hyperlink" Target="https://www.bonete.com.br/contentor-de-lixo-com-rodas-120-litros-preto-B1092?utm_source=Site&amp;utm_medium=GoogleShopping&amp;utm_campaign=IntegracaoGoogle&amp;com_cvv=d30042528f072ba8a22b19c81250437cd47a2f30330f0ed03551c4efdaf3409e" TargetMode="External"/><Relationship Id="rId61" Type="http://schemas.openxmlformats.org/officeDocument/2006/relationships/hyperlink" Target="https://pncp.gov.br/app/editais/76911676000107/2025/28" TargetMode="External"/><Relationship Id="rId82" Type="http://schemas.openxmlformats.org/officeDocument/2006/relationships/hyperlink" Target="https://edona.com.br/products/balde-10l-alca-metal-arqplast-cores-diversas?srsltid=AfmBOoo1kpeflqJ017Q6wHe8Jhkm5aYVKeVa6eyWeKo-gXLBkAMwWX1oSZ8" TargetMode="External"/><Relationship Id="rId90" Type="http://schemas.openxmlformats.org/officeDocument/2006/relationships/hyperlink" Target="https://edona.com.br/products/saco-de-lixo-100-litros-preto-embalac-com-100-unidades" TargetMode="External"/><Relationship Id="rId95" Type="http://schemas.openxmlformats.org/officeDocument/2006/relationships/hyperlink" Target="https://pvclean.com.br/produto/bombona/" TargetMode="External"/><Relationship Id="rId19" Type="http://schemas.openxmlformats.org/officeDocument/2006/relationships/hyperlink" Target="https://www.zengouniformes.com.br/camiseta-masculina-basica-malha-fria-pv-com-faixa-refletiva-verde?utm_source=Site&amp;utm_medium=GoogleMerchant&amp;utm_campaign=GoogleMerchant&amp;sku=VCAMPV-MC-CFV-XGL&amp;srsltid=AfmBOooOI7xaLVD2CnX6nDuJ0FyCfLSCOCzn2w6uLJe5iTCGrKr_L1r" TargetMode="External"/><Relationship Id="rId14" Type="http://schemas.openxmlformats.org/officeDocument/2006/relationships/hyperlink" Target="https://www.magazineluiza.com.br/jaqueta-com-refletivo-2-bolsos-laterais-forrada-com-manta-grossa-gramatura-80-uniforme-operacional-sinalizacao-porto-cais-eb-confeccao/p/ga776d0536/md/jqta/?&amp;seller_id=ebconfeccao&amp;utm_source=google&amp;utm_medium=pla&amp;utm_campa" TargetMode="External"/><Relationship Id="rId22" Type="http://schemas.openxmlformats.org/officeDocument/2006/relationships/hyperlink" Target="https://www.uniformesrubensfilho.com.br/camiseta-masculina-basica-malha-fria-pv-com-faixa-refletiva-verde/" TargetMode="External"/><Relationship Id="rId27" Type="http://schemas.openxmlformats.org/officeDocument/2006/relationships/hyperlink" Target="https://www.prottekt.com.br/oculos-de-protecao/oculos-de-protecao/oculos-de-protecao-mxr-rj-incolor-maxxi-royal-ca48018" TargetMode="External"/><Relationship Id="rId30" Type="http://schemas.openxmlformats.org/officeDocument/2006/relationships/hyperlink" Target="https://www.compreseguranca.com.br/protetor-aud-de-silicone-pacote-14db-ca-35981?gad_source=4&amp;gclid=Cj0KCQiAi_G5BhDXARIsAN5SX7pEGHvIOIhBFCqYjpHEdG8UBS1zYu_mgvBQLQ1jVkqM9VTPSEq7Y20aApBPEALw_wcB" TargetMode="External"/><Relationship Id="rId35" Type="http://schemas.openxmlformats.org/officeDocument/2006/relationships/hyperlink" Target="https://www.renascerepi.com.br/vestimenta/colete/colete-x-larpta?parceiro=5163&amp;srsltid=AfmBOormpjRPlxyHiYnW5utN4MIvzRfEXGC8AuFu4eCeHpvbHdbb3sdjti8" TargetMode="External"/><Relationship Id="rId43" Type="http://schemas.openxmlformats.org/officeDocument/2006/relationships/hyperlink" Target="https://www.ferramentaskennedy.com.br/botina-de-seguranca-em-raspa-com-biqueira-plastica-worker/p?gad_source=1&amp;gclid=CjwKCAjwzIK1BhAuEiwAHQmU3lJT36gpDEOLPcLXaXg49XzpzuM5LdwgPf2bdpUCBi_KIuC5pa9sfxoCF7YQAvD_BwE&amp;idsku=21309&amp;skuId=21307" TargetMode="External"/><Relationship Id="rId48" Type="http://schemas.openxmlformats.org/officeDocument/2006/relationships/hyperlink" Target="https://www.episonline.com.br/perneira-de-bidim-03-talas-velcro-preta-j-g-p8450?utm_source=google&amp;utm_medium=cpc&amp;utm_campaign=lojavirtual&amp;pp=/40.794&amp;gad_source=1&amp;gclid=Cj0KCQiAi_G5BhDXARIsAN5SX7psmxJIP8Ajb8WWCDVSSQT-nsVrH1sgWD7ITt0LRIqtxQgc4xTj4oAaAiiCEAL" TargetMode="External"/><Relationship Id="rId56" Type="http://schemas.openxmlformats.org/officeDocument/2006/relationships/hyperlink" Target="https://www.pneustore.com.br/categorias/pneus-de-caminh%C3%A3o-e-%C3%B4nibus/pneus-275-80r22-5/produto/pneu-itaro-aro-22-5-kobe-t-275-80r22-5-146-143l-16-lonas---direcional-liso-16006373" TargetMode="External"/><Relationship Id="rId64" Type="http://schemas.openxmlformats.org/officeDocument/2006/relationships/hyperlink" Target="https://www.ferramentaskennedy.com.br/enxada-larga-25-cabo-de-madeira-145-cm-tramontina-77214754/p?srsltid=AfmBOorxPGONyRbkZGghthyLxm9C8aXzuaWdxoE3YVYoz7XZRTBsLzdIXKw" TargetMode="External"/><Relationship Id="rId69" Type="http://schemas.openxmlformats.org/officeDocument/2006/relationships/hyperlink" Target="https://pncp.gov.br/app/editais/96041330000102/2024/65" TargetMode="External"/><Relationship Id="rId77" Type="http://schemas.openxmlformats.org/officeDocument/2006/relationships/hyperlink" Target="https://www.ferimport.com.br/vassoura-regulavel-com-22-dentes-tramontina-em-aco-com-cabo-de-madeira-120-cm-desmontado/p" TargetMode="External"/><Relationship Id="rId100" Type="http://schemas.openxmlformats.org/officeDocument/2006/relationships/hyperlink" Target="https://pncp.gov.br/app/editais/87613071000148/2025/529" TargetMode="External"/><Relationship Id="rId8" Type="http://schemas.openxmlformats.org/officeDocument/2006/relationships/hyperlink" Target="https://pncp.gov.br/app/editais/17695024000105/2025/75" TargetMode="External"/><Relationship Id="rId51" Type="http://schemas.openxmlformats.org/officeDocument/2006/relationships/hyperlink" Target="https://pncp.gov.br/app/editais/13937099000102/2024/105" TargetMode="External"/><Relationship Id="rId72" Type="http://schemas.openxmlformats.org/officeDocument/2006/relationships/hyperlink" Target="https://www.dismix.com.br/produtos/vassoura-gari-piacava-com-cabo-60cm-buri/" TargetMode="External"/><Relationship Id="rId80" Type="http://schemas.openxmlformats.org/officeDocument/2006/relationships/hyperlink" Target="https://pncp.gov.br/app/editais/88414552000197/2024/201" TargetMode="External"/><Relationship Id="rId85" Type="http://schemas.openxmlformats.org/officeDocument/2006/relationships/hyperlink" Target="https://portal.tce.rs.gov.br/aplicprod/f?p=50500:23:::NO:23:P23_ID_CONTRATO,P23_PAG_RETORNO:1187023,28&amp;cs=1cVn9B7uzIY-rW6ERDj0CxZTZ4dw" TargetMode="External"/><Relationship Id="rId93" Type="http://schemas.openxmlformats.org/officeDocument/2006/relationships/hyperlink" Target="https://pncp.gov.br/app/editais/27165547000101/2024/49" TargetMode="External"/><Relationship Id="rId98" Type="http://schemas.openxmlformats.org/officeDocument/2006/relationships/hyperlink" Target="https://pncp.gov.br/app/editais/45276128000110/2025/2812" TargetMode="External"/><Relationship Id="rId3" Type="http://schemas.openxmlformats.org/officeDocument/2006/relationships/hyperlink" Target="https://www.voceconstroi.com.br/produto/carrinho-de-mao-esplane-60l-68445?srsltid=AfmBOoph3lQsqpC1EUjnOtuDVnFiBxleq3jUWvdUUFqsexgRHHwgeVQwD2A" TargetMode="External"/><Relationship Id="rId12" Type="http://schemas.openxmlformats.org/officeDocument/2006/relationships/hyperlink" Target="https://www.casaevideo.com.br/soprados-de-folhas-costal--a-gasolina-2t-794cc-5hp-sv800-vulcan-trent-2802542/p?srsltid=AfmBOoqqNBc-_rI4c5jtXfD2_pAEyMEM4jjbGHp3Lypk52SGXyzgN1Zl" TargetMode="External"/><Relationship Id="rId17" Type="http://schemas.openxmlformats.org/officeDocument/2006/relationships/hyperlink" Target="https://donabordouniforme.mercadoshops.com.br/MLB-2757387811-calca-refletiva-de-brim-pesado-uniforme-tamanhos-grandes-38-_JM?variation=175032656660&amp;gad_source=4&amp;gclid=Cj0KCQiAi_G5BhDXARIsAN5SX7qqSC8R5HveKbaPFZtldXv_lpkOaD2dvlLg6UpW_YWMMo6yJ1hZuUEaAqyTEALw" TargetMode="External"/><Relationship Id="rId25" Type="http://schemas.openxmlformats.org/officeDocument/2006/relationships/hyperlink" Target="https://pncp.gov.br/app/editais/08546103000163/2025/99" TargetMode="External"/><Relationship Id="rId33" Type="http://schemas.openxmlformats.org/officeDocument/2006/relationships/hyperlink" Target="https://pncp.gov.br/app/editais/47563325000146/2024/55" TargetMode="External"/><Relationship Id="rId38" Type="http://schemas.openxmlformats.org/officeDocument/2006/relationships/hyperlink" Target="https://www.dimensional.com.br/luva-algodao-poliester-branca-pigmentada-tamanho-9-tatex---021121---ca-34491---kalipso/p?idsku=1098998&amp;gad_source=4&amp;gclid=Cj0KCQjw3vO3BhCqARIsAEWblcCYh9TA78WjCb7j7_YhSCUdlOXKBS67cZrj-EtKw4KfIsJmBbXNpOYaAqZDEALw_wcB" TargetMode="External"/><Relationship Id="rId46" Type="http://schemas.openxmlformats.org/officeDocument/2006/relationships/hyperlink" Target="https://www.solusegepi.com.br/produto/perneira-de-protecao-3-talas-fechamento-em-velcro-ca-39624/" TargetMode="External"/><Relationship Id="rId59" Type="http://schemas.openxmlformats.org/officeDocument/2006/relationships/hyperlink" Target="https://www.acheipneus.com.br/pneu-20575r16-saferich-frc96-110108r?srsltid=AfmBOorKxVxg6duCprTHOxUbnVXmj6vcnpVMW-uLmj9yh7DS1XgtnKmW" TargetMode="External"/><Relationship Id="rId67" Type="http://schemas.openxmlformats.org/officeDocument/2006/relationships/hyperlink" Target="https://pncp.gov.br/app/editais/82558149000155/2024/74" TargetMode="External"/><Relationship Id="rId20" Type="http://schemas.openxmlformats.org/officeDocument/2006/relationships/hyperlink" Target="https://www.portaldecompraspublicas.com.br/processos/rs/prefeitura-municipal-de-tres-passos-1247/rpe-133-2024-2024-339614" TargetMode="External"/><Relationship Id="rId41" Type="http://schemas.openxmlformats.org/officeDocument/2006/relationships/hyperlink" Target="https://www.paguemenos.com.br/protetor-solar-helioderm-suncare-fps50-200ml/p?idsku=57452&amp;utm_source=google&amp;utm_medium=cpc&amp;utm_campaign=PM_Perf_Google_PMAX_Dermo_Misto_None_AON_fundo_IHPM&amp;gclid=Cj0KCQiAx9q6BhCDARIsACwUxu48duUUselivV1Cqm3Zo8f4TFerYmn6R9HFQa" TargetMode="External"/><Relationship Id="rId54" Type="http://schemas.openxmlformats.org/officeDocument/2006/relationships/hyperlink" Target="https://pncp.gov.br/app/editais/83102798000100/2024/159" TargetMode="External"/><Relationship Id="rId62" Type="http://schemas.openxmlformats.org/officeDocument/2006/relationships/hyperlink" Target="https://uniformeecia.com/produtos/bone-helanca-tela/?variant=309727576&amp;pf=mc&amp;srsltid=AfmBOoqjFbcQ1_Y24cf5UQKhI3X9tzKmDU8RC34CRe0C64vuI1zeCy-4k6Q" TargetMode="External"/><Relationship Id="rId70" Type="http://schemas.openxmlformats.org/officeDocument/2006/relationships/hyperlink" Target="https://portal.tce.rs.gov.br/aplicprod/f?p=50500:10:::NO:10:P10_ID_LICITACAO,P10_PAG_RETORNO:1284988,19&amp;cs=1ADP79wzK4rohjh74oQrmZRjE3gI" TargetMode="External"/><Relationship Id="rId75" Type="http://schemas.openxmlformats.org/officeDocument/2006/relationships/hyperlink" Target="https://www.ferragensconquista.com.br/vassour-o-gari-60cm-com-cabo-piacava.html?srsltid=AfmBOopS_iAaZBLPYu43XWsieOnkq9F9gwe6HHnYLPdNrNQ_tAbOoswMRmw" TargetMode="External"/><Relationship Id="rId83" Type="http://schemas.openxmlformats.org/officeDocument/2006/relationships/hyperlink" Target="https://www.digitusul.com.br/balde-10l-alca-de-ferro-bf10-arqplast?srsltid=AfmBOoota3fiIDgre5LOZkhaon1dis34VmpOdwMhm51ApEbGkoO913WV918" TargetMode="External"/><Relationship Id="rId88" Type="http://schemas.openxmlformats.org/officeDocument/2006/relationships/hyperlink" Target="https://pncp.gov.br/app/editais/09154486000197/2025/3" TargetMode="External"/><Relationship Id="rId91" Type="http://schemas.openxmlformats.org/officeDocument/2006/relationships/hyperlink" Target="https://www.villagehomecenter.com.br/pincel-trincha-2-1-2--para-tinta-com-cerdas-medias-395-6-atlas/p?srsltid=AfmBOoqQUpigGxU687lngK3HMRfixPU9pQ6mcTUYdipcXPeqWioSRNfboUU" TargetMode="External"/><Relationship Id="rId96" Type="http://schemas.openxmlformats.org/officeDocument/2006/relationships/hyperlink" Target="https://www.elastobor.com.br/bombona-plastica-tampa-rosqueavel-elastobor-azul-200l/p?idsku=51086002&amp;gad_source=1&amp;gad_campaignid=20531755674&amp;gbraid=0AAAAAD3J313oRFGM_ovv5OR4SF7SViSPM&amp;gclid=Cj0KCQjww4TGBhCKARIsAFLXndQSKh-7pQaLbqqJ9F6K3wT3tastfMkYdvfJHNLhLL7fSxCG7AzQ0mUaAt16EALw_wcB" TargetMode="External"/><Relationship Id="rId1" Type="http://schemas.openxmlformats.org/officeDocument/2006/relationships/hyperlink" Target="https://www.lojadomecanico.com.br/produto/72866/31/418/Carrinho-de-Mao-Quadrado-com-Cacamba-60-Litros/153/?utm_source=googleshopping&amp;utm_medium=cpc&amp;utm_campaign=%5BPMAX%5D%5BROAS%5D+-+TOP+VENDAS&amp;gad_source=1&amp;gclid=CjwKCAjwtNi0BhA1EiwAWZaANAWFdnRWuQVApK8Yv" TargetMode="External"/><Relationship Id="rId6" Type="http://schemas.openxmlformats.org/officeDocument/2006/relationships/hyperlink" Target="https://www.oceanob2b.com/conteiner-plastico-wite-verde-com-pedal-120l-p1018475?utm_source=google&amp;utm_medium=cpc&amp;utm_campaign=perf_max&amp;utm_term=300&amp;gad_source=4&amp;gclid=CjwKCAiA5Ka9BhB5EiwA1ZVtvJwBRL4E-gCwQpmMbCw6s4lfBWFIYbNoud0ikqCmT2o0rf_WtJaxfBoCrMsQAvD_" TargetMode="External"/><Relationship Id="rId15" Type="http://schemas.openxmlformats.org/officeDocument/2006/relationships/hyperlink" Target="https://www.lojaunifardas.com.br/uniformes/jaqueta-c-faixa-refletiva" TargetMode="External"/><Relationship Id="rId23" Type="http://schemas.openxmlformats.org/officeDocument/2006/relationships/hyperlink" Target="https://www.portaldecompraspublicas.com.br/processos/rs/prefeitura-municipal-de-tres-passos-1247/rpe-133-2024-2024-339614" TargetMode="External"/><Relationship Id="rId28" Type="http://schemas.openxmlformats.org/officeDocument/2006/relationships/hyperlink" Target="https://www.lojadoepi.com.br/protetor-auricular-plug-em-silicone-com-cordao-15db-ca-19578-221-p2571?utm_source=google&amp;utm_medium=cpc&amp;utm_campaign=lojavirtual&amp;gad_source=1&amp;gad_campaignid=19990754873&amp;gbraid=0AAAAACt0zw2VWbBjrcPbNfyTIka5ZUAGa&amp;gclid=Cj0KCQjwoP_FBhDFARIsANPG24PT0c6CAj5CyOy3FJWtNhPGdkQv7fSJMyck_DpWX8DdSOUGzHGLV6IaAnsSEALw_wcB" TargetMode="External"/><Relationship Id="rId36" Type="http://schemas.openxmlformats.org/officeDocument/2006/relationships/hyperlink" Target="https://www.portaldecompraspublicas.com.br/processos/rs/prefeitura-municipal-de-vera-cruz-528/rpe-53-2025-2025-382824" TargetMode="External"/><Relationship Id="rId49" Type="http://schemas.openxmlformats.org/officeDocument/2006/relationships/hyperlink" Target="https://www.bhepi.com.br/sinalizacao/cones-e-pedestais/cone-rigido-75cm-laranja-com-faixa-refletiva-kteli" TargetMode="External"/><Relationship Id="rId57" Type="http://schemas.openxmlformats.org/officeDocument/2006/relationships/hyperlink" Target="https://www.atacadaopneus.com.br/pneu-aro-22-5-challenger-275-80r22-5-16-lonas-149-146l-cuh2-liso-by-jk-p3672" TargetMode="External"/><Relationship Id="rId10" Type="http://schemas.openxmlformats.org/officeDocument/2006/relationships/hyperlink" Target="https://www.angeloni.com.br/eletro/soprados-de-folhas-costal--a-gasolina-2t-794cc-5hp-sv800-vulcan-trent-338924/p" TargetMode="External"/><Relationship Id="rId31" Type="http://schemas.openxmlformats.org/officeDocument/2006/relationships/hyperlink" Target="https://pncp.gov.br/app/editais/01165729000180/2025/242" TargetMode="External"/><Relationship Id="rId44" Type="http://schemas.openxmlformats.org/officeDocument/2006/relationships/hyperlink" Target="https://www.superproatacado.com.br/botina-de-seguranca-em-raspa-com-biqueira-plastica-bi-worker-874108-216860/p?skuId=6905" TargetMode="External"/><Relationship Id="rId52" Type="http://schemas.openxmlformats.org/officeDocument/2006/relationships/hyperlink" Target="https://www.marejardim.com.br/protetor-de-rocagem-urbano-3-0m-comprimento-1-5m-altura?parceiro=7240&amp;srsltid=AfmBOop6o-xeQ2uGmhBXIVbzKL4jNOtKLEWjB0NfOZa8Txxe7mU5qS9mu80" TargetMode="External"/><Relationship Id="rId60" Type="http://schemas.openxmlformats.org/officeDocument/2006/relationships/hyperlink" Target="https://pncp.gov.br/app/editais/44733608000109/2024/927" TargetMode="External"/><Relationship Id="rId65" Type="http://schemas.openxmlformats.org/officeDocument/2006/relationships/hyperlink" Target="https://www.fermarcsferramentas.com.br/ferramentas-manuais/ferramentas-manuais/enxada-larga-2-5lb-canav-cc-77215754" TargetMode="External"/><Relationship Id="rId73" Type="http://schemas.openxmlformats.org/officeDocument/2006/relationships/hyperlink" Target="https://pncp.gov.br/app/editais/01612491000194/2025/5" TargetMode="External"/><Relationship Id="rId78" Type="http://schemas.openxmlformats.org/officeDocument/2006/relationships/hyperlink" Target="https://pncp.gov.br/app/editais/04465209000181/2025/17" TargetMode="External"/><Relationship Id="rId81" Type="http://schemas.openxmlformats.org/officeDocument/2006/relationships/hyperlink" Target="https://www.digitusul.com.br/pa-para-lixo-metal-c-cabo-60cm-longo?srsltid=AfmBOoo4BDu84_ts4VdW4UTsnG8w29m-Q9fyhNkW_OocTS1CRYO9eW1sRn0" TargetMode="External"/><Relationship Id="rId86" Type="http://schemas.openxmlformats.org/officeDocument/2006/relationships/hyperlink" Target="https://portal.tce.rs.gov.br/aplicprod/f?p=50500:23:::NO:23:P23_ID_CONTRATO,P23_PAG_RETORNO:1176142,28&amp;cs=1JL7gap43l0DqnHKYHzgLS5dUeLg" TargetMode="External"/><Relationship Id="rId94" Type="http://schemas.openxmlformats.org/officeDocument/2006/relationships/hyperlink" Target="https://pncp.gov.br/app/editais/01787506000155/2024/204" TargetMode="External"/><Relationship Id="rId99" Type="http://schemas.openxmlformats.org/officeDocument/2006/relationships/hyperlink" Target="https://pncp.gov.br/app/editais/80912009000108/2025/158" TargetMode="External"/><Relationship Id="rId101" Type="http://schemas.openxmlformats.org/officeDocument/2006/relationships/hyperlink" Target="https://pncp.gov.br/app/editais/00394452000103/2025/22472" TargetMode="External"/><Relationship Id="rId4" Type="http://schemas.openxmlformats.org/officeDocument/2006/relationships/hyperlink" Target="https://pncp.gov.br/app/editais/10054583000197/2025/25" TargetMode="External"/><Relationship Id="rId9" Type="http://schemas.openxmlformats.org/officeDocument/2006/relationships/hyperlink" Target="https://www.lojadomecanico.com.br/produto/184534/33/781/Rocadeira-Lateral-a-Gasolina-KW43L-427CC-2-Tempos-/153/?utm_source=googleshopping&amp;utm_medium=cpc&amp;utm_campaign=%5BPMAX%5D%5BROAS%5D+-+ALLPRODUCTS&amp;gad_source=1&amp;gclid=Cj0KCQjwxsm3BhDrARIsAMtVz6Op1WBlh8L" TargetMode="External"/><Relationship Id="rId13" Type="http://schemas.openxmlformats.org/officeDocument/2006/relationships/hyperlink" Target="https://pncp.gov.br/app/editais/18677591000100/2024/217" TargetMode="External"/><Relationship Id="rId18" Type="http://schemas.openxmlformats.org/officeDocument/2006/relationships/hyperlink" Target="https://www.portaldecompraspublicas.com.br/processos/ms/servico-autonomo-de-agua-e-esgoto-de-sao-gabriel-do-oeste-3728/pe-581-2024-2024-348291" TargetMode="External"/><Relationship Id="rId39" Type="http://schemas.openxmlformats.org/officeDocument/2006/relationships/hyperlink" Target="https://www.portaldecompraspublicas.com.br/processos/rs/prefeitura-municipal-de-sao-gabriel-1240/rpe-39-2024-2024-3456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0"/>
  <sheetViews>
    <sheetView tabSelected="1" workbookViewId="0"/>
  </sheetViews>
  <sheetFormatPr defaultColWidth="12.5703125" defaultRowHeight="15" customHeight="1" x14ac:dyDescent="0.2"/>
  <cols>
    <col min="1" max="1" width="26.5703125" customWidth="1"/>
    <col min="2" max="2" width="10" customWidth="1"/>
    <col min="3" max="4" width="10.42578125" customWidth="1"/>
    <col min="5" max="5" width="11.42578125" customWidth="1"/>
    <col min="6" max="6" width="11.28515625" customWidth="1"/>
    <col min="7" max="7" width="13.42578125" customWidth="1"/>
    <col min="8" max="8" width="38.42578125" customWidth="1"/>
    <col min="9" max="10" width="11.42578125" customWidth="1"/>
    <col min="11" max="26" width="8.5703125" customWidth="1"/>
  </cols>
  <sheetData>
    <row r="1" spans="1:10" ht="12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2.75" customHeight="1" x14ac:dyDescent="0.2">
      <c r="A2" s="81" t="s">
        <v>10</v>
      </c>
      <c r="B2" s="76">
        <f>AVERAGE(G2:G4)</f>
        <v>199.35</v>
      </c>
      <c r="C2" s="76">
        <f>MEDIAN(G2:G4)</f>
        <v>182.9</v>
      </c>
      <c r="D2" s="76">
        <f>STDEV(G2:G4)</f>
        <v>46.643800231113374</v>
      </c>
      <c r="E2" s="79">
        <f>D2/B2</f>
        <v>0.23397943431709745</v>
      </c>
      <c r="F2" s="80">
        <f>IF(E2&gt;0.25,MEDIAN(G2:G4),AVERAGE(G2:G4))</f>
        <v>199.35</v>
      </c>
      <c r="G2" s="2">
        <v>182.9</v>
      </c>
      <c r="H2" s="3" t="s">
        <v>11</v>
      </c>
      <c r="I2" s="4">
        <v>45908</v>
      </c>
      <c r="J2" s="4">
        <v>46090</v>
      </c>
    </row>
    <row r="3" spans="1:10" ht="12.75" customHeight="1" x14ac:dyDescent="0.2">
      <c r="A3" s="77"/>
      <c r="B3" s="77"/>
      <c r="C3" s="77"/>
      <c r="D3" s="77"/>
      <c r="E3" s="77"/>
      <c r="F3" s="77"/>
      <c r="G3" s="2">
        <v>251.99</v>
      </c>
      <c r="H3" s="5" t="s">
        <v>12</v>
      </c>
      <c r="I3" s="4">
        <v>45863</v>
      </c>
      <c r="J3" s="4">
        <v>46228</v>
      </c>
    </row>
    <row r="4" spans="1:10" ht="12.75" customHeight="1" x14ac:dyDescent="0.2">
      <c r="A4" s="78"/>
      <c r="B4" s="78"/>
      <c r="C4" s="78"/>
      <c r="D4" s="78"/>
      <c r="E4" s="78"/>
      <c r="F4" s="78"/>
      <c r="G4" s="2">
        <v>163.16</v>
      </c>
      <c r="H4" s="3" t="s">
        <v>13</v>
      </c>
      <c r="I4" s="4">
        <v>45908</v>
      </c>
      <c r="J4" s="4">
        <v>46090</v>
      </c>
    </row>
    <row r="5" spans="1:10" ht="12.75" customHeight="1" x14ac:dyDescent="0.2">
      <c r="A5" s="81" t="s">
        <v>14</v>
      </c>
      <c r="B5" s="76">
        <f>AVERAGE(G5:G7)</f>
        <v>263.57666666666665</v>
      </c>
      <c r="C5" s="76">
        <f>MEDIAN(G5:G7)</f>
        <v>259.89999999999998</v>
      </c>
      <c r="D5" s="76">
        <f>STDEV(G5:G7)</f>
        <v>14.928517452625135</v>
      </c>
      <c r="E5" s="79">
        <f>D5/B5</f>
        <v>5.6638236007076258E-2</v>
      </c>
      <c r="F5" s="80">
        <f>IF(E5&gt;0.25,MEDIAN(G5:G7),AVERAGE(G5:G7))</f>
        <v>263.57666666666665</v>
      </c>
      <c r="G5" s="2">
        <v>280</v>
      </c>
      <c r="H5" s="5" t="s">
        <v>15</v>
      </c>
      <c r="I5" s="6">
        <v>45474</v>
      </c>
      <c r="J5" s="6">
        <v>45839</v>
      </c>
    </row>
    <row r="6" spans="1:10" ht="12.75" customHeight="1" x14ac:dyDescent="0.2">
      <c r="A6" s="77"/>
      <c r="B6" s="77"/>
      <c r="C6" s="77"/>
      <c r="D6" s="77"/>
      <c r="E6" s="77"/>
      <c r="F6" s="77"/>
      <c r="G6" s="7">
        <v>250.83</v>
      </c>
      <c r="H6" s="5" t="s">
        <v>16</v>
      </c>
      <c r="I6" s="4">
        <v>45908</v>
      </c>
      <c r="J6" s="4">
        <v>46090</v>
      </c>
    </row>
    <row r="7" spans="1:10" ht="12.75" customHeight="1" x14ac:dyDescent="0.2">
      <c r="A7" s="78"/>
      <c r="B7" s="78"/>
      <c r="C7" s="78"/>
      <c r="D7" s="78"/>
      <c r="E7" s="78"/>
      <c r="F7" s="78"/>
      <c r="G7" s="2">
        <v>259.89999999999998</v>
      </c>
      <c r="H7" s="3" t="s">
        <v>17</v>
      </c>
      <c r="I7" s="4">
        <v>45908</v>
      </c>
      <c r="J7" s="4">
        <v>46090</v>
      </c>
    </row>
    <row r="8" spans="1:10" ht="12.75" customHeight="1" x14ac:dyDescent="0.2">
      <c r="A8" s="81" t="s">
        <v>18</v>
      </c>
      <c r="B8" s="76">
        <f>AVERAGE(G8:G10)</f>
        <v>1008.3233333333334</v>
      </c>
      <c r="C8" s="76">
        <f>MEDIAN(G8:G10)</f>
        <v>949.98</v>
      </c>
      <c r="D8" s="76">
        <f>STDEV(G8:G10)</f>
        <v>252.59994741355945</v>
      </c>
      <c r="E8" s="79">
        <f>D8/B8</f>
        <v>0.25051482898695798</v>
      </c>
      <c r="F8" s="80">
        <f>IF(E8&gt;0.25,MEDIAN(G8:G10),AVERAGE(G8:G10))</f>
        <v>949.98</v>
      </c>
      <c r="G8" s="7">
        <v>949.98</v>
      </c>
      <c r="H8" s="3" t="s">
        <v>19</v>
      </c>
      <c r="I8" s="6">
        <v>45609</v>
      </c>
      <c r="J8" s="6">
        <v>45974</v>
      </c>
    </row>
    <row r="9" spans="1:10" ht="12.75" customHeight="1" x14ac:dyDescent="0.2">
      <c r="A9" s="77"/>
      <c r="B9" s="77"/>
      <c r="C9" s="77"/>
      <c r="D9" s="77"/>
      <c r="E9" s="77"/>
      <c r="F9" s="77"/>
      <c r="G9" s="2">
        <v>790</v>
      </c>
      <c r="H9" s="5" t="s">
        <v>20</v>
      </c>
      <c r="I9" s="4">
        <v>45895</v>
      </c>
      <c r="J9" s="4">
        <v>46260</v>
      </c>
    </row>
    <row r="10" spans="1:10" ht="12.75" customHeight="1" x14ac:dyDescent="0.2">
      <c r="A10" s="78"/>
      <c r="B10" s="78"/>
      <c r="C10" s="78"/>
      <c r="D10" s="78"/>
      <c r="E10" s="78"/>
      <c r="F10" s="78"/>
      <c r="G10" s="2">
        <v>1284.99</v>
      </c>
      <c r="H10" s="3" t="s">
        <v>11</v>
      </c>
      <c r="I10" s="4">
        <v>45908</v>
      </c>
      <c r="J10" s="4">
        <v>46090</v>
      </c>
    </row>
    <row r="11" spans="1:10" ht="12.75" customHeight="1" x14ac:dyDescent="0.2">
      <c r="A11" s="81" t="s">
        <v>21</v>
      </c>
      <c r="B11" s="76">
        <f>AVERAGE(G11:G13)</f>
        <v>2050.9933333333333</v>
      </c>
      <c r="C11" s="76">
        <f>MEDIAN(G11:G13)</f>
        <v>1999.99</v>
      </c>
      <c r="D11" s="76">
        <f>STDEV(G11:G13)</f>
        <v>88.340364688704639</v>
      </c>
      <c r="E11" s="79">
        <f>D11/B11</f>
        <v>4.3071990168359706E-2</v>
      </c>
      <c r="F11" s="80">
        <f>IF(E11&gt;0.25,MEDIAN(G11:G13),AVERAGE(G11:G13))</f>
        <v>2050.9933333333333</v>
      </c>
      <c r="G11" s="7">
        <v>1999.99</v>
      </c>
      <c r="H11" s="3" t="s">
        <v>22</v>
      </c>
      <c r="I11" s="4">
        <v>45908</v>
      </c>
      <c r="J11" s="4">
        <v>46090</v>
      </c>
    </row>
    <row r="12" spans="1:10" ht="12.75" customHeight="1" x14ac:dyDescent="0.2">
      <c r="A12" s="77"/>
      <c r="B12" s="77"/>
      <c r="C12" s="77"/>
      <c r="D12" s="77"/>
      <c r="E12" s="77"/>
      <c r="F12" s="77"/>
      <c r="G12" s="7">
        <v>2153</v>
      </c>
      <c r="H12" s="3" t="s">
        <v>23</v>
      </c>
      <c r="I12" s="6">
        <v>45636</v>
      </c>
      <c r="J12" s="6">
        <v>46001</v>
      </c>
    </row>
    <row r="13" spans="1:10" ht="12.75" customHeight="1" x14ac:dyDescent="0.2">
      <c r="A13" s="78"/>
      <c r="B13" s="78"/>
      <c r="C13" s="78"/>
      <c r="D13" s="78"/>
      <c r="E13" s="78"/>
      <c r="F13" s="78"/>
      <c r="G13" s="7">
        <v>1999.99</v>
      </c>
      <c r="H13" s="3" t="s">
        <v>24</v>
      </c>
      <c r="I13" s="4">
        <v>45908</v>
      </c>
      <c r="J13" s="4">
        <v>46090</v>
      </c>
    </row>
    <row r="14" spans="1:10" ht="12.75" customHeight="1" x14ac:dyDescent="0.2">
      <c r="A14" s="81" t="s">
        <v>25</v>
      </c>
      <c r="B14" s="76">
        <f>AVERAGE(G14:G16)</f>
        <v>155.66333333333333</v>
      </c>
      <c r="C14" s="76">
        <f>MEDIAN(G14:G16)</f>
        <v>157</v>
      </c>
      <c r="D14" s="76">
        <f>STDEV(G14:G16)</f>
        <v>5.1273807478412774</v>
      </c>
      <c r="E14" s="79">
        <f>D14/B14</f>
        <v>3.2938911418925104E-2</v>
      </c>
      <c r="F14" s="80">
        <f>IF(E14&gt;0.25,MEDIAN(G14:G16),AVERAGE(G14:G16))</f>
        <v>155.66333333333333</v>
      </c>
      <c r="G14" s="7">
        <v>159.99</v>
      </c>
      <c r="H14" s="3" t="s">
        <v>26</v>
      </c>
      <c r="I14" s="6">
        <v>45672</v>
      </c>
      <c r="J14" s="6">
        <v>46037</v>
      </c>
    </row>
    <row r="15" spans="1:10" ht="12.75" customHeight="1" x14ac:dyDescent="0.2">
      <c r="A15" s="77"/>
      <c r="B15" s="77"/>
      <c r="C15" s="77"/>
      <c r="D15" s="77"/>
      <c r="E15" s="77"/>
      <c r="F15" s="77"/>
      <c r="G15" s="7">
        <v>150</v>
      </c>
      <c r="H15" s="3" t="s">
        <v>27</v>
      </c>
      <c r="I15" s="4">
        <v>45908</v>
      </c>
      <c r="J15" s="4">
        <v>46090</v>
      </c>
    </row>
    <row r="16" spans="1:10" ht="12.75" customHeight="1" x14ac:dyDescent="0.2">
      <c r="A16" s="78"/>
      <c r="B16" s="78"/>
      <c r="C16" s="78"/>
      <c r="D16" s="78"/>
      <c r="E16" s="78"/>
      <c r="F16" s="78"/>
      <c r="G16" s="7">
        <v>157</v>
      </c>
      <c r="H16" s="3" t="s">
        <v>28</v>
      </c>
      <c r="I16" s="4">
        <v>45908</v>
      </c>
      <c r="J16" s="4">
        <v>46090</v>
      </c>
    </row>
    <row r="17" spans="1:12" ht="12.75" customHeight="1" x14ac:dyDescent="0.2">
      <c r="A17" s="81" t="s">
        <v>29</v>
      </c>
      <c r="B17" s="76">
        <f>AVERAGE(G17:G19)</f>
        <v>60.733333333333341</v>
      </c>
      <c r="C17" s="76">
        <f>MEDIAN(G17:G19)</f>
        <v>59.4</v>
      </c>
      <c r="D17" s="76">
        <f>STDEV(G17:G19)</f>
        <v>8.5780728216384965</v>
      </c>
      <c r="E17" s="79">
        <f>D17/B17</f>
        <v>0.14124159420919585</v>
      </c>
      <c r="F17" s="80">
        <f>IF(E17&gt;0.25,MEDIAN(G17:G19),AVERAGE(G17:G19))</f>
        <v>60.733333333333341</v>
      </c>
      <c r="G17" s="7">
        <v>52.9</v>
      </c>
      <c r="H17" s="8" t="s">
        <v>30</v>
      </c>
      <c r="I17" s="4">
        <v>45908</v>
      </c>
      <c r="J17" s="4">
        <v>46090</v>
      </c>
      <c r="L17" s="9"/>
    </row>
    <row r="18" spans="1:12" ht="12.75" customHeight="1" x14ac:dyDescent="0.2">
      <c r="A18" s="77"/>
      <c r="B18" s="77"/>
      <c r="C18" s="77"/>
      <c r="D18" s="77"/>
      <c r="E18" s="77"/>
      <c r="F18" s="77"/>
      <c r="G18" s="2">
        <v>69.900000000000006</v>
      </c>
      <c r="H18" s="3" t="s">
        <v>31</v>
      </c>
      <c r="I18" s="4">
        <v>45908</v>
      </c>
      <c r="J18" s="4">
        <v>46090</v>
      </c>
    </row>
    <row r="19" spans="1:12" ht="12.75" customHeight="1" x14ac:dyDescent="0.2">
      <c r="A19" s="78"/>
      <c r="B19" s="78"/>
      <c r="C19" s="78"/>
      <c r="D19" s="78"/>
      <c r="E19" s="78"/>
      <c r="F19" s="78"/>
      <c r="G19" s="7">
        <v>59.4</v>
      </c>
      <c r="H19" s="3" t="s">
        <v>32</v>
      </c>
      <c r="I19" s="6">
        <v>45665</v>
      </c>
      <c r="J19" s="6">
        <v>46030</v>
      </c>
    </row>
    <row r="20" spans="1:12" ht="12.75" customHeight="1" x14ac:dyDescent="0.2">
      <c r="A20" s="81" t="s">
        <v>33</v>
      </c>
      <c r="B20" s="76">
        <f>AVERAGE(G20:G22)</f>
        <v>36.633333333333333</v>
      </c>
      <c r="C20" s="76">
        <f>MEDIAN(G20:G22)</f>
        <v>39.9</v>
      </c>
      <c r="D20" s="76">
        <f>STDEV(G20:G22)</f>
        <v>5.7448527686384709</v>
      </c>
      <c r="E20" s="79">
        <f>D20/B20</f>
        <v>0.1568203667508227</v>
      </c>
      <c r="F20" s="80">
        <f>IF(E20&gt;0.25,MEDIAN(G20:G22),AVERAGE(G20:G22))</f>
        <v>36.633333333333333</v>
      </c>
      <c r="G20" s="7">
        <v>40</v>
      </c>
      <c r="H20" s="3" t="s">
        <v>34</v>
      </c>
      <c r="I20" s="4">
        <v>45909</v>
      </c>
      <c r="J20" s="4">
        <v>46091</v>
      </c>
    </row>
    <row r="21" spans="1:12" ht="12.75" customHeight="1" x14ac:dyDescent="0.2">
      <c r="A21" s="77"/>
      <c r="B21" s="77"/>
      <c r="C21" s="77"/>
      <c r="D21" s="77"/>
      <c r="E21" s="77"/>
      <c r="F21" s="77"/>
      <c r="G21" s="7">
        <v>30</v>
      </c>
      <c r="H21" s="3" t="s">
        <v>35</v>
      </c>
      <c r="I21" s="6">
        <v>45580</v>
      </c>
      <c r="J21" s="6">
        <v>45945</v>
      </c>
    </row>
    <row r="22" spans="1:12" ht="12.75" customHeight="1" x14ac:dyDescent="0.2">
      <c r="A22" s="78"/>
      <c r="B22" s="78"/>
      <c r="C22" s="78"/>
      <c r="D22" s="78"/>
      <c r="E22" s="78"/>
      <c r="F22" s="78"/>
      <c r="G22" s="7">
        <v>39.9</v>
      </c>
      <c r="H22" s="3" t="s">
        <v>36</v>
      </c>
      <c r="I22" s="4">
        <v>45909</v>
      </c>
      <c r="J22" s="4">
        <v>46091</v>
      </c>
    </row>
    <row r="23" spans="1:12" ht="12.75" customHeight="1" x14ac:dyDescent="0.2">
      <c r="A23" s="81" t="s">
        <v>37</v>
      </c>
      <c r="B23" s="76">
        <f>AVERAGE(G23:G25)</f>
        <v>34.633333333333333</v>
      </c>
      <c r="C23" s="76">
        <f>MEDIAN(G23:G25)</f>
        <v>35</v>
      </c>
      <c r="D23" s="76">
        <f>STDEV(G23:G25)</f>
        <v>4.5610671265980134</v>
      </c>
      <c r="E23" s="79">
        <f>D23/B23</f>
        <v>0.13169587468521693</v>
      </c>
      <c r="F23" s="80">
        <f>IF(E23&gt;0.25,MEDIAN(G23:G25),AVERAGE(G23:G25))</f>
        <v>34.633333333333333</v>
      </c>
      <c r="G23" s="2">
        <v>39</v>
      </c>
      <c r="H23" s="3" t="s">
        <v>38</v>
      </c>
      <c r="I23" s="4">
        <v>45909</v>
      </c>
      <c r="J23" s="4">
        <v>46091</v>
      </c>
    </row>
    <row r="24" spans="1:12" ht="12.75" customHeight="1" x14ac:dyDescent="0.2">
      <c r="A24" s="77"/>
      <c r="B24" s="77"/>
      <c r="C24" s="77"/>
      <c r="D24" s="77"/>
      <c r="E24" s="77"/>
      <c r="F24" s="77"/>
      <c r="G24" s="7">
        <v>35</v>
      </c>
      <c r="H24" s="3" t="s">
        <v>35</v>
      </c>
      <c r="I24" s="6">
        <v>45580</v>
      </c>
      <c r="J24" s="6">
        <v>45945</v>
      </c>
    </row>
    <row r="25" spans="1:12" ht="12.75" customHeight="1" x14ac:dyDescent="0.2">
      <c r="A25" s="78"/>
      <c r="B25" s="78"/>
      <c r="C25" s="78"/>
      <c r="D25" s="78"/>
      <c r="E25" s="78"/>
      <c r="F25" s="78"/>
      <c r="G25" s="7">
        <v>29.9</v>
      </c>
      <c r="H25" s="3" t="s">
        <v>39</v>
      </c>
      <c r="I25" s="4">
        <v>45909</v>
      </c>
      <c r="J25" s="4">
        <v>46091</v>
      </c>
    </row>
    <row r="26" spans="1:12" ht="12.75" customHeight="1" x14ac:dyDescent="0.2">
      <c r="A26" s="81" t="s">
        <v>40</v>
      </c>
      <c r="B26" s="76">
        <f>AVERAGE(G26:G28)</f>
        <v>4.2766666666666664</v>
      </c>
      <c r="C26" s="76">
        <f>MEDIAN(G26:G28)</f>
        <v>4.66</v>
      </c>
      <c r="D26" s="76">
        <f>STDEV(G26:G28)</f>
        <v>0.9452160246913619</v>
      </c>
      <c r="E26" s="79">
        <f>D26/B26</f>
        <v>0.2210169971998508</v>
      </c>
      <c r="F26" s="80">
        <f>IF(E26&gt;0.25,MEDIAN(G26:G28),AVERAGE(G26:G28))</f>
        <v>4.2766666666666664</v>
      </c>
      <c r="G26" s="2">
        <v>4.97</v>
      </c>
      <c r="H26" s="5" t="s">
        <v>41</v>
      </c>
      <c r="I26" s="4">
        <v>45884</v>
      </c>
      <c r="J26" s="4">
        <v>46249</v>
      </c>
    </row>
    <row r="27" spans="1:12" ht="12.75" customHeight="1" x14ac:dyDescent="0.2">
      <c r="A27" s="77"/>
      <c r="B27" s="77"/>
      <c r="C27" s="77"/>
      <c r="D27" s="77"/>
      <c r="E27" s="77"/>
      <c r="F27" s="77"/>
      <c r="G27" s="2">
        <v>4.66</v>
      </c>
      <c r="H27" s="3" t="s">
        <v>42</v>
      </c>
      <c r="I27" s="4">
        <v>45909</v>
      </c>
      <c r="J27" s="4">
        <v>46091</v>
      </c>
    </row>
    <row r="28" spans="1:12" ht="12.75" customHeight="1" x14ac:dyDescent="0.2">
      <c r="A28" s="78"/>
      <c r="B28" s="78"/>
      <c r="C28" s="78"/>
      <c r="D28" s="78"/>
      <c r="E28" s="78"/>
      <c r="F28" s="78"/>
      <c r="G28" s="7">
        <v>3.2</v>
      </c>
      <c r="H28" s="3" t="s">
        <v>43</v>
      </c>
      <c r="I28" s="4">
        <v>45909</v>
      </c>
      <c r="J28" s="4">
        <v>46091</v>
      </c>
    </row>
    <row r="29" spans="1:12" ht="12.75" customHeight="1" x14ac:dyDescent="0.2">
      <c r="A29" s="81" t="s">
        <v>44</v>
      </c>
      <c r="B29" s="76">
        <f>AVERAGE(G29:G31)</f>
        <v>1.1533333333333333</v>
      </c>
      <c r="C29" s="76">
        <f>MEDIAN(G29:G31)</f>
        <v>1.1399999999999999</v>
      </c>
      <c r="D29" s="76">
        <f>STDEV(G29:G31)</f>
        <v>0.2302896726588777</v>
      </c>
      <c r="E29" s="79">
        <f>D29/B29</f>
        <v>0.19967312658284195</v>
      </c>
      <c r="F29" s="80">
        <f>IF(E29&gt;0.25,MEDIAN(G29:G31),AVERAGE(G29:G31))</f>
        <v>1.1533333333333333</v>
      </c>
      <c r="G29" s="2">
        <v>1.39</v>
      </c>
      <c r="H29" s="5" t="s">
        <v>45</v>
      </c>
      <c r="I29" s="4">
        <v>45909</v>
      </c>
      <c r="J29" s="4">
        <v>46091</v>
      </c>
    </row>
    <row r="30" spans="1:12" ht="12.75" customHeight="1" x14ac:dyDescent="0.2">
      <c r="A30" s="77"/>
      <c r="B30" s="77"/>
      <c r="C30" s="77"/>
      <c r="D30" s="77"/>
      <c r="E30" s="77"/>
      <c r="F30" s="77"/>
      <c r="G30" s="7">
        <v>0.93</v>
      </c>
      <c r="H30" s="3" t="s">
        <v>46</v>
      </c>
      <c r="I30" s="6">
        <v>45624</v>
      </c>
      <c r="J30" s="6">
        <v>45989</v>
      </c>
    </row>
    <row r="31" spans="1:12" ht="12.75" customHeight="1" x14ac:dyDescent="0.2">
      <c r="A31" s="78"/>
      <c r="B31" s="78"/>
      <c r="C31" s="78"/>
      <c r="D31" s="78"/>
      <c r="E31" s="78"/>
      <c r="F31" s="78"/>
      <c r="G31" s="2">
        <v>1.1399999999999999</v>
      </c>
      <c r="H31" s="3" t="s">
        <v>47</v>
      </c>
      <c r="I31" s="4">
        <v>45909</v>
      </c>
      <c r="J31" s="4">
        <v>46091</v>
      </c>
    </row>
    <row r="32" spans="1:12" ht="12.75" customHeight="1" x14ac:dyDescent="0.2">
      <c r="A32" s="81" t="s">
        <v>48</v>
      </c>
      <c r="B32" s="76">
        <f>AVERAGE(G32:G34)</f>
        <v>18.483333333333334</v>
      </c>
      <c r="C32" s="76">
        <f>MEDIAN(G32:G34)</f>
        <v>18</v>
      </c>
      <c r="D32" s="76">
        <f>STDEV(G32:G34)</f>
        <v>4.8431222711524962</v>
      </c>
      <c r="E32" s="79">
        <f>D32/B32</f>
        <v>0.26202645290275001</v>
      </c>
      <c r="F32" s="80">
        <f>IF(E32&gt;0.25,MEDIAN(G32:G34),AVERAGE(G32:G34))</f>
        <v>18</v>
      </c>
      <c r="G32" s="2">
        <v>13.9</v>
      </c>
      <c r="H32" s="5" t="s">
        <v>49</v>
      </c>
      <c r="I32" s="4">
        <v>45908</v>
      </c>
      <c r="J32" s="4">
        <v>46090</v>
      </c>
    </row>
    <row r="33" spans="1:17" ht="12.75" customHeight="1" x14ac:dyDescent="0.2">
      <c r="A33" s="77"/>
      <c r="B33" s="77"/>
      <c r="C33" s="77"/>
      <c r="D33" s="77"/>
      <c r="E33" s="77"/>
      <c r="F33" s="77"/>
      <c r="G33" s="2">
        <v>23.55</v>
      </c>
      <c r="H33" s="3" t="s">
        <v>50</v>
      </c>
      <c r="I33" s="4">
        <v>45909</v>
      </c>
      <c r="J33" s="4">
        <v>46091</v>
      </c>
    </row>
    <row r="34" spans="1:17" ht="12.75" customHeight="1" x14ac:dyDescent="0.2">
      <c r="A34" s="78"/>
      <c r="B34" s="78"/>
      <c r="C34" s="78"/>
      <c r="D34" s="78"/>
      <c r="E34" s="78"/>
      <c r="F34" s="78"/>
      <c r="G34" s="7">
        <v>18</v>
      </c>
      <c r="H34" s="5" t="s">
        <v>51</v>
      </c>
      <c r="I34" s="6">
        <v>45639</v>
      </c>
      <c r="J34" s="6">
        <v>46004</v>
      </c>
    </row>
    <row r="35" spans="1:17" ht="12.75" customHeight="1" x14ac:dyDescent="0.2">
      <c r="A35" s="81" t="s">
        <v>52</v>
      </c>
      <c r="B35" s="76">
        <f>AVERAGE(G35:G37)</f>
        <v>15.69</v>
      </c>
      <c r="C35" s="76">
        <f>MEDIAN(G35:G37)</f>
        <v>13.18</v>
      </c>
      <c r="D35" s="76">
        <f>STDEV(G35:G37)</f>
        <v>7.1913906860912542</v>
      </c>
      <c r="E35" s="79">
        <f>D35/B35</f>
        <v>0.4583422999420812</v>
      </c>
      <c r="F35" s="80">
        <f>IF(E35&gt;0.25,MEDIAN(G35:G37),AVERAGE(G35:G37))</f>
        <v>13.18</v>
      </c>
      <c r="G35" s="7">
        <v>13.18</v>
      </c>
      <c r="H35" s="3" t="s">
        <v>53</v>
      </c>
      <c r="I35" s="4">
        <v>45909</v>
      </c>
      <c r="J35" s="4">
        <v>46091</v>
      </c>
    </row>
    <row r="36" spans="1:17" ht="12.75" customHeight="1" x14ac:dyDescent="0.2">
      <c r="A36" s="77"/>
      <c r="B36" s="77"/>
      <c r="C36" s="77"/>
      <c r="D36" s="77"/>
      <c r="E36" s="77"/>
      <c r="F36" s="77"/>
      <c r="G36" s="2">
        <v>10.09</v>
      </c>
      <c r="H36" s="3" t="s">
        <v>54</v>
      </c>
      <c r="I36" s="4">
        <v>45909</v>
      </c>
      <c r="J36" s="4">
        <v>46091</v>
      </c>
      <c r="Q36" s="10"/>
    </row>
    <row r="37" spans="1:17" ht="12.75" customHeight="1" x14ac:dyDescent="0.2">
      <c r="A37" s="78"/>
      <c r="B37" s="78"/>
      <c r="C37" s="78"/>
      <c r="D37" s="78"/>
      <c r="E37" s="78"/>
      <c r="F37" s="78"/>
      <c r="G37" s="2">
        <v>23.8</v>
      </c>
      <c r="H37" s="5" t="s">
        <v>55</v>
      </c>
      <c r="I37" s="4">
        <v>45799</v>
      </c>
      <c r="J37" s="4">
        <v>46164</v>
      </c>
    </row>
    <row r="38" spans="1:17" ht="12.75" customHeight="1" x14ac:dyDescent="0.2">
      <c r="A38" s="81" t="s">
        <v>56</v>
      </c>
      <c r="B38" s="76">
        <f>AVERAGE(G38:G40)</f>
        <v>2.58</v>
      </c>
      <c r="C38" s="76">
        <f>MEDIAN(G38:G40)</f>
        <v>2.69</v>
      </c>
      <c r="D38" s="76">
        <f>STDEV(G38:G40)</f>
        <v>0.58283788483591115</v>
      </c>
      <c r="E38" s="79">
        <f>D38/B38</f>
        <v>0.22590615691314384</v>
      </c>
      <c r="F38" s="80">
        <f>IF(E38&gt;0.25,MEDIAN(G38:G40),AVERAGE(G38:G40))</f>
        <v>2.58</v>
      </c>
      <c r="G38" s="2">
        <v>3.1</v>
      </c>
      <c r="H38" s="3" t="s">
        <v>57</v>
      </c>
      <c r="I38" s="4">
        <v>45909</v>
      </c>
      <c r="J38" s="4">
        <v>46091</v>
      </c>
    </row>
    <row r="39" spans="1:17" ht="12.75" customHeight="1" x14ac:dyDescent="0.2">
      <c r="A39" s="77"/>
      <c r="B39" s="77"/>
      <c r="C39" s="77"/>
      <c r="D39" s="77"/>
      <c r="E39" s="77"/>
      <c r="F39" s="77"/>
      <c r="G39" s="7">
        <v>2.69</v>
      </c>
      <c r="H39" s="3" t="s">
        <v>58</v>
      </c>
      <c r="I39" s="4">
        <v>45909</v>
      </c>
      <c r="J39" s="4">
        <v>46091</v>
      </c>
    </row>
    <row r="40" spans="1:17" ht="12.75" customHeight="1" x14ac:dyDescent="0.2">
      <c r="A40" s="78"/>
      <c r="B40" s="78"/>
      <c r="C40" s="78"/>
      <c r="D40" s="78"/>
      <c r="E40" s="78"/>
      <c r="F40" s="78"/>
      <c r="G40" s="7">
        <v>1.95</v>
      </c>
      <c r="H40" s="3" t="s">
        <v>46</v>
      </c>
      <c r="I40" s="6">
        <v>45624</v>
      </c>
      <c r="J40" s="6">
        <v>45989</v>
      </c>
    </row>
    <row r="41" spans="1:17" ht="12.75" customHeight="1" x14ac:dyDescent="0.2">
      <c r="A41" s="81" t="s">
        <v>59</v>
      </c>
      <c r="B41" s="76">
        <f>AVERAGE(G41:G43)</f>
        <v>33.126666666666665</v>
      </c>
      <c r="C41" s="76">
        <f>MEDIAN(G41:G43)</f>
        <v>33.99</v>
      </c>
      <c r="D41" s="76">
        <f>STDEV(G41:G43)</f>
        <v>2.7967898264498419</v>
      </c>
      <c r="E41" s="79">
        <f>D41/B41</f>
        <v>8.4427143080594944E-2</v>
      </c>
      <c r="F41" s="80">
        <f>IF(E41&gt;0.25,MEDIAN(G41:G43),AVERAGE(G41:G43))</f>
        <v>33.126666666666665</v>
      </c>
      <c r="G41" s="2">
        <v>35.39</v>
      </c>
      <c r="H41" s="3" t="s">
        <v>60</v>
      </c>
      <c r="I41" s="4">
        <v>45909</v>
      </c>
      <c r="J41" s="4">
        <v>46091</v>
      </c>
    </row>
    <row r="42" spans="1:17" ht="12.75" customHeight="1" x14ac:dyDescent="0.2">
      <c r="A42" s="77"/>
      <c r="B42" s="77"/>
      <c r="C42" s="77"/>
      <c r="D42" s="77"/>
      <c r="E42" s="77"/>
      <c r="F42" s="77"/>
      <c r="G42" s="2">
        <v>33.99</v>
      </c>
      <c r="H42" s="3" t="s">
        <v>61</v>
      </c>
      <c r="I42" s="4">
        <v>45909</v>
      </c>
      <c r="J42" s="4">
        <v>46091</v>
      </c>
    </row>
    <row r="43" spans="1:17" ht="12.75" customHeight="1" x14ac:dyDescent="0.2">
      <c r="A43" s="78"/>
      <c r="B43" s="78"/>
      <c r="C43" s="78"/>
      <c r="D43" s="78"/>
      <c r="E43" s="78"/>
      <c r="F43" s="78"/>
      <c r="G43" s="7">
        <v>30</v>
      </c>
      <c r="H43" s="3" t="s">
        <v>62</v>
      </c>
      <c r="I43" s="6">
        <v>45629</v>
      </c>
      <c r="J43" s="6">
        <v>46359</v>
      </c>
    </row>
    <row r="44" spans="1:17" ht="12.75" customHeight="1" x14ac:dyDescent="0.2">
      <c r="A44" s="81" t="s">
        <v>63</v>
      </c>
      <c r="B44" s="76">
        <f>AVERAGE(G44:G46)</f>
        <v>43.293333333333329</v>
      </c>
      <c r="C44" s="76">
        <f>MEDIAN(G44:G46)</f>
        <v>45.99</v>
      </c>
      <c r="D44" s="76">
        <f>STDEV(G44:G46)</f>
        <v>4.6707636777440742</v>
      </c>
      <c r="E44" s="79">
        <f>D44/B44</f>
        <v>0.10788644158632757</v>
      </c>
      <c r="F44" s="80">
        <f>IF(E44&gt;0.25,MEDIAN(G44:G46),AVERAGE(G44:G46))</f>
        <v>43.293333333333329</v>
      </c>
      <c r="G44" s="2">
        <v>45.99</v>
      </c>
      <c r="H44" s="5" t="s">
        <v>57</v>
      </c>
      <c r="I44" s="4">
        <v>45909</v>
      </c>
      <c r="J44" s="4">
        <v>46091</v>
      </c>
    </row>
    <row r="45" spans="1:17" ht="12.75" customHeight="1" x14ac:dyDescent="0.2">
      <c r="A45" s="77"/>
      <c r="B45" s="77"/>
      <c r="C45" s="77"/>
      <c r="D45" s="77"/>
      <c r="E45" s="77"/>
      <c r="F45" s="77"/>
      <c r="G45" s="2">
        <v>45.99</v>
      </c>
      <c r="H45" s="5" t="s">
        <v>64</v>
      </c>
      <c r="I45" s="4">
        <v>45909</v>
      </c>
      <c r="J45" s="4">
        <v>46091</v>
      </c>
    </row>
    <row r="46" spans="1:17" ht="12.75" customHeight="1" x14ac:dyDescent="0.2">
      <c r="A46" s="78"/>
      <c r="B46" s="78"/>
      <c r="C46" s="78"/>
      <c r="D46" s="78"/>
      <c r="E46" s="78"/>
      <c r="F46" s="78"/>
      <c r="G46" s="7">
        <v>37.9</v>
      </c>
      <c r="H46" s="3" t="s">
        <v>65</v>
      </c>
      <c r="I46" s="6">
        <v>45617</v>
      </c>
      <c r="J46" s="6">
        <v>45982</v>
      </c>
    </row>
    <row r="47" spans="1:17" ht="12.75" customHeight="1" x14ac:dyDescent="0.2">
      <c r="A47" s="81" t="s">
        <v>66</v>
      </c>
      <c r="B47" s="76">
        <f>AVERAGE(G47:G49)</f>
        <v>25.040000000000003</v>
      </c>
      <c r="C47" s="76">
        <f>MEDIAN(G47:G49)</f>
        <v>25.22</v>
      </c>
      <c r="D47" s="76">
        <f>STDEV(G47:G49)</f>
        <v>3.4535199434779194</v>
      </c>
      <c r="E47" s="79">
        <f>D47/B47</f>
        <v>0.13792012553825556</v>
      </c>
      <c r="F47" s="80">
        <f>IF(E47&gt;0.25,MEDIAN(G47:G49),AVERAGE(G47:G49))</f>
        <v>25.040000000000003</v>
      </c>
      <c r="G47" s="2">
        <v>28.4</v>
      </c>
      <c r="H47" s="5" t="s">
        <v>67</v>
      </c>
      <c r="I47" s="4">
        <v>45909</v>
      </c>
      <c r="J47" s="4">
        <v>46091</v>
      </c>
    </row>
    <row r="48" spans="1:17" ht="12.75" customHeight="1" x14ac:dyDescent="0.2">
      <c r="A48" s="77"/>
      <c r="B48" s="77"/>
      <c r="C48" s="77"/>
      <c r="D48" s="77"/>
      <c r="E48" s="77"/>
      <c r="F48" s="77"/>
      <c r="G48" s="7">
        <v>21.5</v>
      </c>
      <c r="H48" s="3" t="s">
        <v>68</v>
      </c>
      <c r="I48" s="6">
        <v>45609</v>
      </c>
      <c r="J48" s="11">
        <v>45974</v>
      </c>
    </row>
    <row r="49" spans="1:10" ht="12.75" customHeight="1" x14ac:dyDescent="0.2">
      <c r="A49" s="78"/>
      <c r="B49" s="78"/>
      <c r="C49" s="78"/>
      <c r="D49" s="78"/>
      <c r="E49" s="78"/>
      <c r="F49" s="78"/>
      <c r="G49" s="2">
        <v>25.22</v>
      </c>
      <c r="H49" s="5" t="s">
        <v>69</v>
      </c>
      <c r="I49" s="4">
        <v>45909</v>
      </c>
      <c r="J49" s="4">
        <v>46091</v>
      </c>
    </row>
    <row r="50" spans="1:10" ht="12.75" customHeight="1" x14ac:dyDescent="0.2">
      <c r="A50" s="81" t="s">
        <v>70</v>
      </c>
      <c r="B50" s="76">
        <f>AVERAGE(G50:G52)</f>
        <v>35.103333333333332</v>
      </c>
      <c r="C50" s="76">
        <f>MEDIAN(G50:G52)</f>
        <v>32.31</v>
      </c>
      <c r="D50" s="76">
        <f>STDEV(G50:G52)</f>
        <v>6.0084967615313829</v>
      </c>
      <c r="E50" s="79">
        <f>D50/B50</f>
        <v>0.17116598883861123</v>
      </c>
      <c r="F50" s="80">
        <f>IF(E50&gt;0.25,MEDIAN(G50:G52),AVERAGE(G50:G52))</f>
        <v>35.103333333333332</v>
      </c>
      <c r="G50" s="7">
        <v>42</v>
      </c>
      <c r="H50" s="3" t="s">
        <v>71</v>
      </c>
      <c r="I50" s="4">
        <v>45909</v>
      </c>
      <c r="J50" s="4">
        <v>46091</v>
      </c>
    </row>
    <row r="51" spans="1:10" ht="12.75" customHeight="1" x14ac:dyDescent="0.2">
      <c r="A51" s="77"/>
      <c r="B51" s="77"/>
      <c r="C51" s="77"/>
      <c r="D51" s="77"/>
      <c r="E51" s="77"/>
      <c r="F51" s="77"/>
      <c r="G51" s="2">
        <v>32.31</v>
      </c>
      <c r="H51" s="3" t="s">
        <v>72</v>
      </c>
      <c r="I51" s="4">
        <v>45909</v>
      </c>
      <c r="J51" s="4">
        <v>46091</v>
      </c>
    </row>
    <row r="52" spans="1:10" ht="12.75" customHeight="1" x14ac:dyDescent="0.2">
      <c r="A52" s="78"/>
      <c r="B52" s="78"/>
      <c r="C52" s="78"/>
      <c r="D52" s="78"/>
      <c r="E52" s="78"/>
      <c r="F52" s="78"/>
      <c r="G52" s="7">
        <v>31</v>
      </c>
      <c r="H52" s="3" t="s">
        <v>73</v>
      </c>
      <c r="I52" s="4">
        <v>45631</v>
      </c>
      <c r="J52" s="6">
        <v>45996</v>
      </c>
    </row>
    <row r="53" spans="1:10" ht="12.75" customHeight="1" x14ac:dyDescent="0.2">
      <c r="A53" s="81" t="s">
        <v>74</v>
      </c>
      <c r="B53" s="76">
        <f>AVERAGE(G53:G55)</f>
        <v>1640.8366666666668</v>
      </c>
      <c r="C53" s="76">
        <f>MEDIAN(G53:G55)</f>
        <v>1610.64</v>
      </c>
      <c r="D53" s="76">
        <f>STDEV(G53:G55)</f>
        <v>158.11262831707438</v>
      </c>
      <c r="E53" s="79">
        <f>D53/B53</f>
        <v>9.6360979449756953E-2</v>
      </c>
      <c r="F53" s="80">
        <f>IF(E53&gt;0.25,MEDIAN(G53:G55),AVERAGE(G53:G55))</f>
        <v>1640.8366666666668</v>
      </c>
      <c r="G53" s="7">
        <v>1500</v>
      </c>
      <c r="H53" s="3" t="s">
        <v>75</v>
      </c>
      <c r="I53" s="4">
        <v>45909</v>
      </c>
      <c r="J53" s="4">
        <v>46091</v>
      </c>
    </row>
    <row r="54" spans="1:10" ht="12.75" customHeight="1" x14ac:dyDescent="0.2">
      <c r="A54" s="77"/>
      <c r="B54" s="77"/>
      <c r="C54" s="77"/>
      <c r="D54" s="77"/>
      <c r="E54" s="77"/>
      <c r="F54" s="77"/>
      <c r="G54" s="2">
        <v>1610.64</v>
      </c>
      <c r="H54" s="3" t="s">
        <v>76</v>
      </c>
      <c r="I54" s="4">
        <v>45909</v>
      </c>
      <c r="J54" s="4">
        <v>46091</v>
      </c>
    </row>
    <row r="55" spans="1:10" ht="12.75" customHeight="1" x14ac:dyDescent="0.2">
      <c r="A55" s="78"/>
      <c r="B55" s="78"/>
      <c r="C55" s="78"/>
      <c r="D55" s="78"/>
      <c r="E55" s="78"/>
      <c r="F55" s="78"/>
      <c r="G55" s="7">
        <v>1811.87</v>
      </c>
      <c r="H55" s="3" t="s">
        <v>77</v>
      </c>
      <c r="I55" s="6">
        <v>45636</v>
      </c>
      <c r="J55" s="6">
        <v>46001</v>
      </c>
    </row>
    <row r="56" spans="1:10" ht="12.75" customHeight="1" x14ac:dyDescent="0.2">
      <c r="A56" s="81" t="s">
        <v>78</v>
      </c>
      <c r="B56" s="76">
        <f>AVERAGE(G56:G58)</f>
        <v>1604.2</v>
      </c>
      <c r="C56" s="76">
        <f>MEDIAN(G56:G58)</f>
        <v>1530</v>
      </c>
      <c r="D56" s="76">
        <f>STDEV(G56:G58)</f>
        <v>140.78102713078917</v>
      </c>
      <c r="E56" s="79">
        <f>D56/B56</f>
        <v>8.7757777790044358E-2</v>
      </c>
      <c r="F56" s="80">
        <f>IF(E56&gt;0.25,MEDIAN(G56:G58),AVERAGE(G56:G58))</f>
        <v>1604.2</v>
      </c>
      <c r="G56" s="7">
        <v>1530</v>
      </c>
      <c r="H56" s="3" t="s">
        <v>79</v>
      </c>
      <c r="I56" s="6">
        <v>45698</v>
      </c>
      <c r="J56" s="6">
        <v>46063</v>
      </c>
    </row>
    <row r="57" spans="1:10" ht="12.75" customHeight="1" x14ac:dyDescent="0.2">
      <c r="A57" s="77"/>
      <c r="B57" s="77"/>
      <c r="C57" s="77"/>
      <c r="D57" s="77"/>
      <c r="E57" s="77"/>
      <c r="F57" s="77"/>
      <c r="G57" s="2">
        <v>1766.56</v>
      </c>
      <c r="H57" s="5" t="s">
        <v>80</v>
      </c>
      <c r="I57" s="4">
        <v>45909</v>
      </c>
      <c r="J57" s="4">
        <v>46091</v>
      </c>
    </row>
    <row r="58" spans="1:10" ht="12.75" customHeight="1" x14ac:dyDescent="0.2">
      <c r="A58" s="78"/>
      <c r="B58" s="78"/>
      <c r="C58" s="78"/>
      <c r="D58" s="78"/>
      <c r="E58" s="78"/>
      <c r="F58" s="78"/>
      <c r="G58" s="2">
        <v>1516.04</v>
      </c>
      <c r="H58" s="5" t="s">
        <v>81</v>
      </c>
      <c r="I58" s="4">
        <v>45909</v>
      </c>
      <c r="J58" s="4">
        <v>46091</v>
      </c>
    </row>
    <row r="59" spans="1:10" ht="12.75" customHeight="1" x14ac:dyDescent="0.2">
      <c r="A59" s="81" t="s">
        <v>82</v>
      </c>
      <c r="B59" s="76">
        <f>AVERAGE(G59:G61)</f>
        <v>456.51</v>
      </c>
      <c r="C59" s="76">
        <f>MEDIAN(G59:G61)</f>
        <v>429</v>
      </c>
      <c r="D59" s="76">
        <f>STDEV(G59:G61)</f>
        <v>52.92995654636416</v>
      </c>
      <c r="E59" s="79">
        <f>D59/B59</f>
        <v>0.11594479101523332</v>
      </c>
      <c r="F59" s="80">
        <f>IF(E59&gt;0.25,MEDIAN(G59:G61),AVERAGE(G59:G61))</f>
        <v>456.51</v>
      </c>
      <c r="G59" s="2">
        <v>429</v>
      </c>
      <c r="H59" s="3" t="s">
        <v>83</v>
      </c>
      <c r="I59" s="4">
        <v>45909</v>
      </c>
      <c r="J59" s="4">
        <v>46091</v>
      </c>
    </row>
    <row r="60" spans="1:10" ht="12.75" customHeight="1" x14ac:dyDescent="0.2">
      <c r="A60" s="77"/>
      <c r="B60" s="77"/>
      <c r="C60" s="77"/>
      <c r="D60" s="77"/>
      <c r="E60" s="77"/>
      <c r="F60" s="77"/>
      <c r="G60" s="7">
        <v>517.53</v>
      </c>
      <c r="H60" s="3" t="s">
        <v>84</v>
      </c>
      <c r="I60" s="4">
        <v>45909</v>
      </c>
      <c r="J60" s="4">
        <v>46091</v>
      </c>
    </row>
    <row r="61" spans="1:10" ht="12.75" customHeight="1" x14ac:dyDescent="0.2">
      <c r="A61" s="78"/>
      <c r="B61" s="78"/>
      <c r="C61" s="78"/>
      <c r="D61" s="78"/>
      <c r="E61" s="78"/>
      <c r="F61" s="78"/>
      <c r="G61" s="7">
        <v>423</v>
      </c>
      <c r="H61" s="3" t="s">
        <v>85</v>
      </c>
      <c r="I61" s="6">
        <v>45637</v>
      </c>
      <c r="J61" s="6">
        <v>46002</v>
      </c>
    </row>
    <row r="62" spans="1:10" ht="12.75" customHeight="1" x14ac:dyDescent="0.2">
      <c r="A62" s="81" t="s">
        <v>86</v>
      </c>
      <c r="B62" s="76">
        <f>AVERAGE(G62:G64)</f>
        <v>25.099999999999998</v>
      </c>
      <c r="C62" s="76">
        <f>MEDIAN(G62:G64)</f>
        <v>23.9</v>
      </c>
      <c r="D62" s="76">
        <f>STDEV(G62:G64)</f>
        <v>4.3266615305567901</v>
      </c>
      <c r="E62" s="79">
        <f>D62/B62</f>
        <v>0.17237695340863707</v>
      </c>
      <c r="F62" s="80">
        <f>IF(E62&gt;0.25,MEDIAN(G62:G64),AVERAGE(G62:G64))</f>
        <v>25.099999999999998</v>
      </c>
      <c r="G62" s="7">
        <v>21.5</v>
      </c>
      <c r="H62" s="3" t="s">
        <v>87</v>
      </c>
      <c r="I62" s="6">
        <v>45705</v>
      </c>
      <c r="J62" s="6">
        <v>46070</v>
      </c>
    </row>
    <row r="63" spans="1:10" ht="12.75" customHeight="1" x14ac:dyDescent="0.2">
      <c r="A63" s="77"/>
      <c r="B63" s="77"/>
      <c r="C63" s="77"/>
      <c r="D63" s="77"/>
      <c r="E63" s="77"/>
      <c r="F63" s="77"/>
      <c r="G63" s="7">
        <v>23.9</v>
      </c>
      <c r="H63" s="3" t="s">
        <v>88</v>
      </c>
      <c r="I63" s="4">
        <v>45909</v>
      </c>
      <c r="J63" s="4">
        <v>46091</v>
      </c>
    </row>
    <row r="64" spans="1:10" ht="12.75" customHeight="1" x14ac:dyDescent="0.2">
      <c r="A64" s="78"/>
      <c r="B64" s="78"/>
      <c r="C64" s="78"/>
      <c r="D64" s="78"/>
      <c r="E64" s="78"/>
      <c r="F64" s="78"/>
      <c r="G64" s="2">
        <v>29.9</v>
      </c>
      <c r="H64" s="5" t="s">
        <v>89</v>
      </c>
      <c r="I64" s="4">
        <v>45909</v>
      </c>
      <c r="J64" s="4">
        <v>46091</v>
      </c>
    </row>
    <row r="65" spans="1:10" ht="12.75" customHeight="1" x14ac:dyDescent="0.2">
      <c r="A65" s="82" t="s">
        <v>90</v>
      </c>
      <c r="B65" s="76">
        <f>AVERAGE(G65:G67)</f>
        <v>64.25333333333333</v>
      </c>
      <c r="C65" s="76">
        <f>MEDIAN(G65:G67)</f>
        <v>69.989999999999995</v>
      </c>
      <c r="D65" s="76">
        <f>STDEV(G65:G67)</f>
        <v>17.121630568766918</v>
      </c>
      <c r="E65" s="79">
        <f>D65/B65</f>
        <v>0.26647069779155819</v>
      </c>
      <c r="F65" s="80">
        <f>IF(E65&gt;0.25,MEDIAN(G65:G67),AVERAGE(G65:G67))</f>
        <v>69.989999999999995</v>
      </c>
      <c r="G65" s="12">
        <v>77.77</v>
      </c>
      <c r="H65" s="13" t="s">
        <v>91</v>
      </c>
      <c r="I65" s="4">
        <v>45909</v>
      </c>
      <c r="J65" s="4">
        <v>46091</v>
      </c>
    </row>
    <row r="66" spans="1:10" ht="12.75" customHeight="1" x14ac:dyDescent="0.2">
      <c r="A66" s="77"/>
      <c r="B66" s="77"/>
      <c r="C66" s="77"/>
      <c r="D66" s="77"/>
      <c r="E66" s="77"/>
      <c r="F66" s="77"/>
      <c r="G66" s="14">
        <v>69.989999999999995</v>
      </c>
      <c r="H66" s="13" t="s">
        <v>92</v>
      </c>
      <c r="I66" s="4">
        <v>45909</v>
      </c>
      <c r="J66" s="4">
        <v>46091</v>
      </c>
    </row>
    <row r="67" spans="1:10" ht="12.75" customHeight="1" x14ac:dyDescent="0.2">
      <c r="A67" s="78"/>
      <c r="B67" s="78"/>
      <c r="C67" s="78"/>
      <c r="D67" s="78"/>
      <c r="E67" s="78"/>
      <c r="F67" s="78"/>
      <c r="G67" s="14">
        <v>45</v>
      </c>
      <c r="H67" s="15" t="s">
        <v>93</v>
      </c>
      <c r="I67" s="16">
        <v>45889</v>
      </c>
      <c r="J67" s="16">
        <v>46254</v>
      </c>
    </row>
    <row r="68" spans="1:10" ht="12.75" customHeight="1" x14ac:dyDescent="0.2">
      <c r="A68" s="87" t="s">
        <v>94</v>
      </c>
      <c r="B68" s="76">
        <f>AVERAGE(G68:G70)</f>
        <v>37.263333333333328</v>
      </c>
      <c r="C68" s="76">
        <f>MEDIAN(G68:G70)</f>
        <v>40</v>
      </c>
      <c r="D68" s="76">
        <f>STDEV(G68:G70)</f>
        <v>10.174872644575631</v>
      </c>
      <c r="E68" s="79">
        <f>D68/B68</f>
        <v>0.27305320631296981</v>
      </c>
      <c r="F68" s="80">
        <f>IF(E68&gt;0.25,MEDIAN(G68:G70),AVERAGE(G68:G70))</f>
        <v>40</v>
      </c>
      <c r="G68" s="17">
        <v>40</v>
      </c>
      <c r="H68" s="18" t="s">
        <v>95</v>
      </c>
      <c r="I68" s="19">
        <v>45590</v>
      </c>
      <c r="J68" s="19">
        <v>45955</v>
      </c>
    </row>
    <row r="69" spans="1:10" ht="12.75" customHeight="1" x14ac:dyDescent="0.2">
      <c r="A69" s="77"/>
      <c r="B69" s="77"/>
      <c r="C69" s="77"/>
      <c r="D69" s="77"/>
      <c r="E69" s="77"/>
      <c r="F69" s="77"/>
      <c r="G69" s="17">
        <v>45.79</v>
      </c>
      <c r="H69" s="18" t="s">
        <v>96</v>
      </c>
      <c r="I69" s="4">
        <v>45909</v>
      </c>
      <c r="J69" s="4">
        <v>46091</v>
      </c>
    </row>
    <row r="70" spans="1:10" ht="12.75" customHeight="1" x14ac:dyDescent="0.2">
      <c r="A70" s="78"/>
      <c r="B70" s="78"/>
      <c r="C70" s="78"/>
      <c r="D70" s="78"/>
      <c r="E70" s="78"/>
      <c r="F70" s="78"/>
      <c r="G70" s="17">
        <v>26</v>
      </c>
      <c r="H70" s="18" t="s">
        <v>97</v>
      </c>
      <c r="I70" s="19">
        <v>45625</v>
      </c>
      <c r="J70" s="19">
        <v>45990</v>
      </c>
    </row>
    <row r="71" spans="1:10" ht="12.75" customHeight="1" x14ac:dyDescent="0.2">
      <c r="A71" s="82" t="s">
        <v>98</v>
      </c>
      <c r="B71" s="76">
        <f>AVERAGE(G71:G73)</f>
        <v>18.353333333333335</v>
      </c>
      <c r="C71" s="76">
        <f>MEDIAN(G71:G73)</f>
        <v>19.07</v>
      </c>
      <c r="D71" s="76">
        <f>STDEV(G71:G73)</f>
        <v>6.0369887637242829</v>
      </c>
      <c r="E71" s="79">
        <f>D71/B71</f>
        <v>0.32893146188109057</v>
      </c>
      <c r="F71" s="80">
        <f>IF(E71&gt;0.25,MEDIAN(G71:G73),AVERAGE(G71:G73))</f>
        <v>19.07</v>
      </c>
      <c r="G71" s="20">
        <v>11.99</v>
      </c>
      <c r="H71" s="21" t="s">
        <v>99</v>
      </c>
      <c r="I71" s="22">
        <v>45635</v>
      </c>
      <c r="J71" s="23">
        <v>46000</v>
      </c>
    </row>
    <row r="72" spans="1:10" ht="12.75" customHeight="1" x14ac:dyDescent="0.2">
      <c r="A72" s="77"/>
      <c r="B72" s="77"/>
      <c r="C72" s="77"/>
      <c r="D72" s="77"/>
      <c r="E72" s="77"/>
      <c r="F72" s="77"/>
      <c r="G72" s="24">
        <v>24</v>
      </c>
      <c r="H72" s="25" t="s">
        <v>100</v>
      </c>
      <c r="I72" s="4">
        <v>45909</v>
      </c>
      <c r="J72" s="4">
        <v>46091</v>
      </c>
    </row>
    <row r="73" spans="1:10" ht="12.75" customHeight="1" x14ac:dyDescent="0.2">
      <c r="A73" s="78"/>
      <c r="B73" s="78"/>
      <c r="C73" s="78"/>
      <c r="D73" s="78"/>
      <c r="E73" s="78"/>
      <c r="F73" s="78"/>
      <c r="G73" s="26">
        <v>19.07</v>
      </c>
      <c r="H73" s="27" t="s">
        <v>101</v>
      </c>
      <c r="I73" s="4">
        <v>45909</v>
      </c>
      <c r="J73" s="4">
        <v>46091</v>
      </c>
    </row>
    <row r="74" spans="1:10" ht="12.75" customHeight="1" x14ac:dyDescent="0.2">
      <c r="A74" s="87" t="s">
        <v>102</v>
      </c>
      <c r="B74" s="76">
        <f>AVERAGE(G74:G76)</f>
        <v>35.630000000000003</v>
      </c>
      <c r="C74" s="76">
        <f>MEDIAN(G74:G76)</f>
        <v>40.49</v>
      </c>
      <c r="D74" s="76">
        <f>STDEV(G74:G76)</f>
        <v>12.434013833030734</v>
      </c>
      <c r="E74" s="79">
        <f>D74/B74</f>
        <v>0.34897597061551316</v>
      </c>
      <c r="F74" s="80">
        <f>IF(E74&gt;0.25,MEDIAN(G74:G76),AVERAGE(G74:G76))</f>
        <v>40.49</v>
      </c>
      <c r="G74" s="28">
        <v>21.5</v>
      </c>
      <c r="H74" s="29" t="s">
        <v>103</v>
      </c>
      <c r="I74" s="19">
        <v>45734</v>
      </c>
      <c r="J74" s="19">
        <v>46099</v>
      </c>
    </row>
    <row r="75" spans="1:10" ht="12.75" customHeight="1" x14ac:dyDescent="0.2">
      <c r="A75" s="77"/>
      <c r="B75" s="77"/>
      <c r="C75" s="77"/>
      <c r="D75" s="77"/>
      <c r="E75" s="77"/>
      <c r="F75" s="77"/>
      <c r="G75" s="30">
        <v>44.9</v>
      </c>
      <c r="H75" s="31" t="s">
        <v>104</v>
      </c>
      <c r="I75" s="4">
        <v>45909</v>
      </c>
      <c r="J75" s="4">
        <v>46091</v>
      </c>
    </row>
    <row r="76" spans="1:10" ht="12.75" customHeight="1" x14ac:dyDescent="0.2">
      <c r="A76" s="78"/>
      <c r="B76" s="78"/>
      <c r="C76" s="78"/>
      <c r="D76" s="78"/>
      <c r="E76" s="78"/>
      <c r="F76" s="78"/>
      <c r="G76" s="32">
        <v>40.49</v>
      </c>
      <c r="H76" s="29" t="s">
        <v>105</v>
      </c>
      <c r="I76" s="4">
        <v>45909</v>
      </c>
      <c r="J76" s="4">
        <v>46091</v>
      </c>
    </row>
    <row r="77" spans="1:10" ht="12.75" customHeight="1" x14ac:dyDescent="0.2">
      <c r="A77" s="82" t="s">
        <v>106</v>
      </c>
      <c r="B77" s="76">
        <f>AVERAGE(G77:G79)</f>
        <v>40.903333333333329</v>
      </c>
      <c r="C77" s="76">
        <f>MEDIAN(G77:G79)</f>
        <v>41.14</v>
      </c>
      <c r="D77" s="76">
        <f>STDEV(G77:G79)</f>
        <v>7.8776667442418091</v>
      </c>
      <c r="E77" s="79">
        <f>D77/B77</f>
        <v>0.19259229266339686</v>
      </c>
      <c r="F77" s="80">
        <f>IF(E77&gt;0.25,MEDIAN(G77:G79),AVERAGE(G77:G79))</f>
        <v>40.903333333333329</v>
      </c>
      <c r="G77" s="33">
        <v>32.909999999999997</v>
      </c>
      <c r="H77" s="21" t="s">
        <v>107</v>
      </c>
      <c r="I77" s="4">
        <v>45909</v>
      </c>
      <c r="J77" s="4">
        <v>46091</v>
      </c>
    </row>
    <row r="78" spans="1:10" ht="12.75" customHeight="1" x14ac:dyDescent="0.2">
      <c r="A78" s="77"/>
      <c r="B78" s="77"/>
      <c r="C78" s="77"/>
      <c r="D78" s="77"/>
      <c r="E78" s="77"/>
      <c r="F78" s="77"/>
      <c r="G78" s="34">
        <v>41.14</v>
      </c>
      <c r="H78" s="35" t="s">
        <v>108</v>
      </c>
      <c r="I78" s="4">
        <v>45909</v>
      </c>
      <c r="J78" s="4">
        <v>46091</v>
      </c>
    </row>
    <row r="79" spans="1:10" ht="12.75" customHeight="1" x14ac:dyDescent="0.2">
      <c r="A79" s="78"/>
      <c r="B79" s="78"/>
      <c r="C79" s="78"/>
      <c r="D79" s="78"/>
      <c r="E79" s="78"/>
      <c r="F79" s="78"/>
      <c r="G79" s="34">
        <v>48.66</v>
      </c>
      <c r="H79" s="36" t="s">
        <v>109</v>
      </c>
      <c r="I79" s="37">
        <v>45677</v>
      </c>
      <c r="J79" s="37">
        <v>46042</v>
      </c>
    </row>
    <row r="80" spans="1:10" ht="12.75" customHeight="1" x14ac:dyDescent="0.2">
      <c r="A80" s="82" t="s">
        <v>110</v>
      </c>
      <c r="B80" s="76">
        <f>AVERAGE(G80:G82)</f>
        <v>9.2266666666666666</v>
      </c>
      <c r="C80" s="76">
        <f>MEDIAN(G80:G82)</f>
        <v>9.32</v>
      </c>
      <c r="D80" s="76">
        <f>STDEV(G80:G82)</f>
        <v>0.24378952670968781</v>
      </c>
      <c r="E80" s="79">
        <f>D80/B80</f>
        <v>2.6422275293680037E-2</v>
      </c>
      <c r="F80" s="80">
        <f>IF(E80&gt;0.25,MEDIAN(G80:G82),AVERAGE(G80:G82))</f>
        <v>9.2266666666666666</v>
      </c>
      <c r="G80" s="38">
        <v>8.9499999999999993</v>
      </c>
      <c r="H80" s="39" t="s">
        <v>111</v>
      </c>
      <c r="I80" s="4">
        <v>45909</v>
      </c>
      <c r="J80" s="4">
        <v>46091</v>
      </c>
    </row>
    <row r="81" spans="1:10" ht="12.75" customHeight="1" x14ac:dyDescent="0.2">
      <c r="A81" s="77"/>
      <c r="B81" s="77"/>
      <c r="C81" s="77"/>
      <c r="D81" s="77"/>
      <c r="E81" s="77"/>
      <c r="F81" s="77"/>
      <c r="G81" s="40">
        <v>9.32</v>
      </c>
      <c r="H81" s="29" t="s">
        <v>112</v>
      </c>
      <c r="I81" s="41">
        <v>45587</v>
      </c>
      <c r="J81" s="41">
        <v>45952</v>
      </c>
    </row>
    <row r="82" spans="1:10" ht="12.75" customHeight="1" x14ac:dyDescent="0.2">
      <c r="A82" s="78"/>
      <c r="B82" s="78"/>
      <c r="C82" s="78"/>
      <c r="D82" s="78"/>
      <c r="E82" s="78"/>
      <c r="F82" s="78"/>
      <c r="G82" s="42">
        <v>9.41</v>
      </c>
      <c r="H82" s="43" t="s">
        <v>113</v>
      </c>
      <c r="I82" s="4">
        <v>45909</v>
      </c>
      <c r="J82" s="4">
        <v>46091</v>
      </c>
    </row>
    <row r="83" spans="1:10" ht="12.75" customHeight="1" x14ac:dyDescent="0.2">
      <c r="A83" s="87" t="s">
        <v>114</v>
      </c>
      <c r="B83" s="76">
        <f>AVERAGE(G83:G85)</f>
        <v>6.8833333333333329</v>
      </c>
      <c r="C83" s="76">
        <f>MEDIAN(G83:G85)</f>
        <v>6.87</v>
      </c>
      <c r="D83" s="76">
        <f>STDEV(G83:G85)</f>
        <v>0.89007490321508487</v>
      </c>
      <c r="E83" s="79">
        <f>D83/B83</f>
        <v>0.12930870264625932</v>
      </c>
      <c r="F83" s="80">
        <f>IF(E83&gt;0.25,MEDIAN(G83:G85),AVERAGE(G83:G85))</f>
        <v>6.8833333333333329</v>
      </c>
      <c r="G83" s="14">
        <v>6.87</v>
      </c>
      <c r="H83" s="18" t="s">
        <v>115</v>
      </c>
      <c r="I83" s="4">
        <v>45909</v>
      </c>
      <c r="J83" s="4">
        <v>46091</v>
      </c>
    </row>
    <row r="84" spans="1:10" ht="12.75" customHeight="1" x14ac:dyDescent="0.2">
      <c r="A84" s="77"/>
      <c r="B84" s="77"/>
      <c r="C84" s="77"/>
      <c r="D84" s="77"/>
      <c r="E84" s="77"/>
      <c r="F84" s="77"/>
      <c r="G84" s="14">
        <v>7.78</v>
      </c>
      <c r="H84" s="18" t="s">
        <v>116</v>
      </c>
      <c r="I84" s="4">
        <v>45909</v>
      </c>
      <c r="J84" s="41">
        <v>45911</v>
      </c>
    </row>
    <row r="85" spans="1:10" ht="12.75" customHeight="1" x14ac:dyDescent="0.2">
      <c r="A85" s="78"/>
      <c r="B85" s="78"/>
      <c r="C85" s="78"/>
      <c r="D85" s="78"/>
      <c r="E85" s="78"/>
      <c r="F85" s="78"/>
      <c r="G85" s="12">
        <v>6</v>
      </c>
      <c r="H85" s="18" t="s">
        <v>117</v>
      </c>
      <c r="I85" s="41">
        <v>45632</v>
      </c>
      <c r="J85" s="41">
        <v>45997</v>
      </c>
    </row>
    <row r="86" spans="1:10" ht="12.75" customHeight="1" x14ac:dyDescent="0.2">
      <c r="A86" s="88" t="s">
        <v>118</v>
      </c>
      <c r="B86" s="76">
        <f>AVERAGE(G86:G88)</f>
        <v>135.85333333333332</v>
      </c>
      <c r="C86" s="76">
        <f>MEDIAN(G86:G88)</f>
        <v>151.80000000000001</v>
      </c>
      <c r="D86" s="76">
        <f>STDEV(G86:G88)</f>
        <v>39.605763890289218</v>
      </c>
      <c r="E86" s="79">
        <f>D86/B86</f>
        <v>0.29153325073821684</v>
      </c>
      <c r="F86" s="80">
        <f>IF(E86&gt;0.25,MEDIAN(G86:G88),AVERAGE(G86:G88))</f>
        <v>151.80000000000001</v>
      </c>
      <c r="G86" s="44">
        <v>165</v>
      </c>
      <c r="H86" s="8" t="s">
        <v>119</v>
      </c>
      <c r="I86" s="45">
        <v>45750</v>
      </c>
      <c r="J86" s="45">
        <v>46115</v>
      </c>
    </row>
    <row r="87" spans="1:10" ht="12.75" customHeight="1" x14ac:dyDescent="0.2">
      <c r="A87" s="77"/>
      <c r="B87" s="77"/>
      <c r="C87" s="77"/>
      <c r="D87" s="77"/>
      <c r="E87" s="77"/>
      <c r="F87" s="77"/>
      <c r="G87" s="44">
        <v>90.76</v>
      </c>
      <c r="H87" s="46" t="s">
        <v>120</v>
      </c>
      <c r="I87" s="45">
        <v>45700</v>
      </c>
      <c r="J87" s="45">
        <v>46065</v>
      </c>
    </row>
    <row r="88" spans="1:10" ht="12.75" customHeight="1" x14ac:dyDescent="0.2">
      <c r="A88" s="78"/>
      <c r="B88" s="78"/>
      <c r="C88" s="78"/>
      <c r="D88" s="78"/>
      <c r="E88" s="78"/>
      <c r="F88" s="78"/>
      <c r="G88" s="44">
        <v>151.80000000000001</v>
      </c>
      <c r="H88" s="47" t="s">
        <v>121</v>
      </c>
      <c r="I88" s="45">
        <v>45888</v>
      </c>
      <c r="J88" s="45">
        <v>46253</v>
      </c>
    </row>
    <row r="89" spans="1:10" ht="12.75" customHeight="1" x14ac:dyDescent="0.2">
      <c r="A89" s="91" t="s">
        <v>122</v>
      </c>
      <c r="B89" s="92">
        <f>AVERAGE(G89:G91)</f>
        <v>22.48</v>
      </c>
      <c r="C89" s="92">
        <f>MEDIAN(G89:G91)</f>
        <v>22.19</v>
      </c>
      <c r="D89" s="92">
        <f>STDEV(G89:G91)</f>
        <v>7.629134944408837</v>
      </c>
      <c r="E89" s="93">
        <f>D89/B89</f>
        <v>0.33937433026729702</v>
      </c>
      <c r="F89" s="80">
        <f>IF(E89&gt;0.25,MEDIAN(G89:G91),AVERAGE(G89:G91))</f>
        <v>22.19</v>
      </c>
      <c r="G89" s="48">
        <v>22.19</v>
      </c>
      <c r="H89" s="49" t="s">
        <v>123</v>
      </c>
      <c r="I89" s="50">
        <v>45728</v>
      </c>
      <c r="J89" s="50">
        <v>46093</v>
      </c>
    </row>
    <row r="90" spans="1:10" ht="12.75" customHeight="1" x14ac:dyDescent="0.2">
      <c r="A90" s="77"/>
      <c r="B90" s="77"/>
      <c r="C90" s="77"/>
      <c r="D90" s="77"/>
      <c r="E90" s="77"/>
      <c r="F90" s="77"/>
      <c r="G90" s="48">
        <v>15</v>
      </c>
      <c r="H90" s="49" t="s">
        <v>124</v>
      </c>
      <c r="I90" s="50">
        <v>45637</v>
      </c>
      <c r="J90" s="50">
        <v>46002</v>
      </c>
    </row>
    <row r="91" spans="1:10" ht="12.75" customHeight="1" x14ac:dyDescent="0.2">
      <c r="A91" s="78"/>
      <c r="B91" s="78"/>
      <c r="C91" s="78"/>
      <c r="D91" s="78"/>
      <c r="E91" s="78"/>
      <c r="F91" s="78"/>
      <c r="G91" s="51">
        <v>30.25</v>
      </c>
      <c r="H91" s="52" t="s">
        <v>115</v>
      </c>
      <c r="I91" s="4">
        <v>45909</v>
      </c>
      <c r="J91" s="16">
        <v>46091</v>
      </c>
    </row>
    <row r="92" spans="1:10" ht="12.75" customHeight="1" x14ac:dyDescent="0.2">
      <c r="A92" s="94" t="s">
        <v>125</v>
      </c>
      <c r="B92" s="83">
        <f>AVERAGE(G92:G94)</f>
        <v>8.2099999999999991</v>
      </c>
      <c r="C92" s="83">
        <f>MEDIAN(G92:G94)</f>
        <v>10.54</v>
      </c>
      <c r="D92" s="83">
        <f>STDEV(G92:G94)</f>
        <v>4.3511722558409458</v>
      </c>
      <c r="E92" s="90">
        <f>D92/B92</f>
        <v>0.52998444041911652</v>
      </c>
      <c r="F92" s="83">
        <f>IF(E92&gt;0.25,MEDIAN(G92:G94),AVERAGE(G92:G94))</f>
        <v>10.54</v>
      </c>
      <c r="G92" s="53">
        <v>10.9</v>
      </c>
      <c r="H92" s="54" t="s">
        <v>126</v>
      </c>
      <c r="I92" s="4">
        <v>45909</v>
      </c>
      <c r="J92" s="16">
        <v>46091</v>
      </c>
    </row>
    <row r="93" spans="1:10" ht="12.75" customHeight="1" x14ac:dyDescent="0.2">
      <c r="A93" s="77"/>
      <c r="B93" s="77"/>
      <c r="C93" s="77"/>
      <c r="D93" s="77"/>
      <c r="E93" s="77"/>
      <c r="F93" s="77"/>
      <c r="G93" s="55">
        <v>10.54</v>
      </c>
      <c r="H93" s="54" t="s">
        <v>127</v>
      </c>
      <c r="I93" s="4">
        <v>45909</v>
      </c>
      <c r="J93" s="16">
        <v>46091</v>
      </c>
    </row>
    <row r="94" spans="1:10" ht="12.75" customHeight="1" x14ac:dyDescent="0.2">
      <c r="A94" s="78"/>
      <c r="B94" s="78"/>
      <c r="C94" s="78"/>
      <c r="D94" s="78"/>
      <c r="E94" s="78"/>
      <c r="F94" s="78"/>
      <c r="G94" s="56">
        <v>3.19</v>
      </c>
      <c r="H94" s="57" t="s">
        <v>128</v>
      </c>
      <c r="I94" s="58">
        <v>45656</v>
      </c>
      <c r="J94" s="58">
        <v>46021</v>
      </c>
    </row>
    <row r="95" spans="1:10" ht="12.75" customHeight="1" x14ac:dyDescent="0.2">
      <c r="A95" s="86" t="s">
        <v>129</v>
      </c>
      <c r="B95" s="84">
        <f>AVERAGE(G95:G97)</f>
        <v>358.58333333333331</v>
      </c>
      <c r="C95" s="84">
        <f>MEDIAN(G95:G97)</f>
        <v>336.74</v>
      </c>
      <c r="D95" s="84">
        <f>STDEV(G95:G97)</f>
        <v>53.005505688874976</v>
      </c>
      <c r="E95" s="85">
        <f>D95/B95</f>
        <v>0.14781921177469201</v>
      </c>
      <c r="F95" s="84">
        <f>IF(E95&gt;0.25,MEDIAN(G95:G97),AVERAGE(G95:G97))</f>
        <v>358.58333333333331</v>
      </c>
      <c r="G95" s="59">
        <v>419.02</v>
      </c>
      <c r="H95" s="60" t="s">
        <v>130</v>
      </c>
      <c r="I95" s="61">
        <v>45630</v>
      </c>
      <c r="J95" s="62">
        <v>45995</v>
      </c>
    </row>
    <row r="96" spans="1:10" ht="12.75" customHeight="1" x14ac:dyDescent="0.2">
      <c r="A96" s="77"/>
      <c r="B96" s="77"/>
      <c r="C96" s="77"/>
      <c r="D96" s="77"/>
      <c r="E96" s="77"/>
      <c r="F96" s="77"/>
      <c r="G96" s="63">
        <v>319.99</v>
      </c>
      <c r="H96" s="64" t="s">
        <v>131</v>
      </c>
      <c r="I96" s="4">
        <v>45909</v>
      </c>
      <c r="J96" s="16">
        <v>46091</v>
      </c>
    </row>
    <row r="97" spans="1:10" ht="12.75" customHeight="1" x14ac:dyDescent="0.2">
      <c r="A97" s="78"/>
      <c r="B97" s="78"/>
      <c r="C97" s="78"/>
      <c r="D97" s="78"/>
      <c r="E97" s="78"/>
      <c r="F97" s="78"/>
      <c r="G97" s="65">
        <v>336.74</v>
      </c>
      <c r="H97" s="66" t="s">
        <v>132</v>
      </c>
      <c r="I97" s="4">
        <v>45909</v>
      </c>
      <c r="J97" s="16">
        <v>46091</v>
      </c>
    </row>
    <row r="98" spans="1:10" ht="12.75" customHeight="1" x14ac:dyDescent="0.2">
      <c r="A98" s="86" t="s">
        <v>133</v>
      </c>
      <c r="B98" s="84">
        <f>AVERAGE(G98:G100)</f>
        <v>2.5083333333333333</v>
      </c>
      <c r="C98" s="84">
        <f>MEDIAN(G98:G100)</f>
        <v>2.25</v>
      </c>
      <c r="D98" s="84">
        <f>STDEV(G98:G100)</f>
        <v>0.77068692303251862</v>
      </c>
      <c r="E98" s="85">
        <f>D98/B98</f>
        <v>0.30725060054452569</v>
      </c>
      <c r="F98" s="84">
        <f>IF(E98&gt;0.25,MEDIAN(G98:G100),AVERAGE(G98:G100))</f>
        <v>2.25</v>
      </c>
      <c r="G98" s="59">
        <f>27/8</f>
        <v>3.375</v>
      </c>
      <c r="H98" s="67" t="s">
        <v>134</v>
      </c>
      <c r="I98" s="68">
        <v>45902</v>
      </c>
      <c r="J98" s="69">
        <v>46267</v>
      </c>
    </row>
    <row r="99" spans="1:10" ht="12.75" customHeight="1" x14ac:dyDescent="0.2">
      <c r="A99" s="77"/>
      <c r="B99" s="77"/>
      <c r="C99" s="77"/>
      <c r="D99" s="77"/>
      <c r="E99" s="77"/>
      <c r="F99" s="77"/>
      <c r="G99" s="65">
        <v>1.9</v>
      </c>
      <c r="H99" s="66" t="s">
        <v>135</v>
      </c>
      <c r="I99" s="4">
        <v>45894</v>
      </c>
      <c r="J99" s="16">
        <v>46259</v>
      </c>
    </row>
    <row r="100" spans="1:10" ht="12.75" customHeight="1" x14ac:dyDescent="0.2">
      <c r="A100" s="78"/>
      <c r="B100" s="78"/>
      <c r="C100" s="78"/>
      <c r="D100" s="78"/>
      <c r="E100" s="78"/>
      <c r="F100" s="78"/>
      <c r="G100" s="70">
        <f>18/8</f>
        <v>2.25</v>
      </c>
      <c r="H100" s="71" t="s">
        <v>136</v>
      </c>
      <c r="I100" s="4">
        <v>45895</v>
      </c>
      <c r="J100" s="16">
        <v>46260</v>
      </c>
    </row>
    <row r="101" spans="1:10" ht="12.75" customHeight="1" x14ac:dyDescent="0.2">
      <c r="A101" s="89" t="s">
        <v>137</v>
      </c>
      <c r="B101" s="83">
        <f>AVERAGE(G101:G103)</f>
        <v>1.2483000000000002</v>
      </c>
      <c r="C101" s="83">
        <f>MEDIAN(G101:G103)</f>
        <v>1.35</v>
      </c>
      <c r="D101" s="83">
        <f>STDEV(G101:G103)</f>
        <v>0.22077855421213319</v>
      </c>
      <c r="E101" s="90">
        <f>D101/B101</f>
        <v>0.17686337756319245</v>
      </c>
      <c r="F101" s="83">
        <f>IF(E101&gt;0.25,MEDIAN(G101:G103),AVERAGE(G101:G103))</f>
        <v>1.2483000000000002</v>
      </c>
      <c r="G101" s="72">
        <v>1.35</v>
      </c>
      <c r="H101" s="73" t="s">
        <v>138</v>
      </c>
      <c r="I101" s="74">
        <v>45972</v>
      </c>
      <c r="J101" s="75">
        <v>46337</v>
      </c>
    </row>
    <row r="102" spans="1:10" ht="12.75" customHeight="1" x14ac:dyDescent="0.2">
      <c r="A102" s="77"/>
      <c r="B102" s="77"/>
      <c r="C102" s="77"/>
      <c r="D102" s="77"/>
      <c r="E102" s="77"/>
      <c r="F102" s="77"/>
      <c r="G102" s="72">
        <v>0.995</v>
      </c>
      <c r="H102" s="73" t="s">
        <v>139</v>
      </c>
      <c r="I102" s="74">
        <v>45973</v>
      </c>
      <c r="J102" s="75">
        <v>46338</v>
      </c>
    </row>
    <row r="103" spans="1:10" ht="12.75" customHeight="1" x14ac:dyDescent="0.2">
      <c r="A103" s="78"/>
      <c r="B103" s="78"/>
      <c r="C103" s="78"/>
      <c r="D103" s="78"/>
      <c r="E103" s="78"/>
      <c r="F103" s="78"/>
      <c r="G103" s="72">
        <v>1.3998999999999999</v>
      </c>
      <c r="H103" s="73" t="s">
        <v>140</v>
      </c>
      <c r="I103" s="74">
        <v>45856</v>
      </c>
      <c r="J103" s="75">
        <v>46221</v>
      </c>
    </row>
    <row r="104" spans="1:10" ht="12.75" customHeight="1" x14ac:dyDescent="0.2"/>
    <row r="105" spans="1:10" ht="12.75" customHeight="1" x14ac:dyDescent="0.2"/>
    <row r="106" spans="1:10" ht="12.75" customHeight="1" x14ac:dyDescent="0.2"/>
    <row r="107" spans="1:10" ht="12.75" customHeight="1" x14ac:dyDescent="0.2"/>
    <row r="108" spans="1:10" ht="12.75" customHeight="1" x14ac:dyDescent="0.2"/>
    <row r="109" spans="1:10" ht="12.75" customHeight="1" x14ac:dyDescent="0.2"/>
    <row r="110" spans="1:10" ht="12.75" customHeight="1" x14ac:dyDescent="0.2"/>
    <row r="111" spans="1:10" ht="12.75" customHeight="1" x14ac:dyDescent="0.2"/>
    <row r="112" spans="1:10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04">
    <mergeCell ref="A56:A58"/>
    <mergeCell ref="B56:B58"/>
    <mergeCell ref="C56:C58"/>
    <mergeCell ref="D56:D58"/>
    <mergeCell ref="E56:E58"/>
    <mergeCell ref="F56:F58"/>
    <mergeCell ref="A59:A61"/>
    <mergeCell ref="F59:F61"/>
    <mergeCell ref="D92:D94"/>
    <mergeCell ref="E92:E94"/>
    <mergeCell ref="A89:A91"/>
    <mergeCell ref="B89:B91"/>
    <mergeCell ref="C89:C91"/>
    <mergeCell ref="D89:D91"/>
    <mergeCell ref="E89:E91"/>
    <mergeCell ref="F89:F91"/>
    <mergeCell ref="A92:A94"/>
    <mergeCell ref="F92:F94"/>
    <mergeCell ref="B50:B52"/>
    <mergeCell ref="C50:C52"/>
    <mergeCell ref="D50:D52"/>
    <mergeCell ref="E50:E52"/>
    <mergeCell ref="F50:F52"/>
    <mergeCell ref="A50:A52"/>
    <mergeCell ref="A53:A55"/>
    <mergeCell ref="B53:B55"/>
    <mergeCell ref="C53:C55"/>
    <mergeCell ref="D53:D55"/>
    <mergeCell ref="E53:E55"/>
    <mergeCell ref="F53:F55"/>
    <mergeCell ref="A41:A43"/>
    <mergeCell ref="B41:B43"/>
    <mergeCell ref="C41:C43"/>
    <mergeCell ref="D41:D43"/>
    <mergeCell ref="E41:E43"/>
    <mergeCell ref="F41:F43"/>
    <mergeCell ref="D47:D49"/>
    <mergeCell ref="E47:E49"/>
    <mergeCell ref="A44:A46"/>
    <mergeCell ref="B44:B46"/>
    <mergeCell ref="C44:C46"/>
    <mergeCell ref="D44:D46"/>
    <mergeCell ref="E44:E46"/>
    <mergeCell ref="F44:F46"/>
    <mergeCell ref="A47:A49"/>
    <mergeCell ref="F47:F49"/>
    <mergeCell ref="B47:B49"/>
    <mergeCell ref="C47:C49"/>
    <mergeCell ref="F35:F37"/>
    <mergeCell ref="B35:B37"/>
    <mergeCell ref="C35:C37"/>
    <mergeCell ref="B38:B40"/>
    <mergeCell ref="C38:C40"/>
    <mergeCell ref="D38:D40"/>
    <mergeCell ref="E38:E40"/>
    <mergeCell ref="F38:F40"/>
    <mergeCell ref="A38:A40"/>
    <mergeCell ref="A101:A103"/>
    <mergeCell ref="B101:B103"/>
    <mergeCell ref="C101:C103"/>
    <mergeCell ref="D101:D103"/>
    <mergeCell ref="E101:E103"/>
    <mergeCell ref="F101:F103"/>
    <mergeCell ref="D20:D22"/>
    <mergeCell ref="E20:E22"/>
    <mergeCell ref="D23:D25"/>
    <mergeCell ref="E23:E25"/>
    <mergeCell ref="F23:F25"/>
    <mergeCell ref="D26:D28"/>
    <mergeCell ref="E26:E28"/>
    <mergeCell ref="F26:F28"/>
    <mergeCell ref="B20:B22"/>
    <mergeCell ref="C20:C22"/>
    <mergeCell ref="A23:A25"/>
    <mergeCell ref="B23:B25"/>
    <mergeCell ref="C23:C25"/>
    <mergeCell ref="B26:B28"/>
    <mergeCell ref="C26:C28"/>
    <mergeCell ref="D35:D37"/>
    <mergeCell ref="E35:E37"/>
    <mergeCell ref="A32:A34"/>
    <mergeCell ref="A86:A88"/>
    <mergeCell ref="B86:B88"/>
    <mergeCell ref="C86:C88"/>
    <mergeCell ref="D86:D88"/>
    <mergeCell ref="E86:E88"/>
    <mergeCell ref="F86:F88"/>
    <mergeCell ref="B77:B79"/>
    <mergeCell ref="C77:C79"/>
    <mergeCell ref="A80:A82"/>
    <mergeCell ref="B80:B82"/>
    <mergeCell ref="C80:C82"/>
    <mergeCell ref="B83:B85"/>
    <mergeCell ref="C83:C85"/>
    <mergeCell ref="D77:D79"/>
    <mergeCell ref="E77:E79"/>
    <mergeCell ref="D80:D82"/>
    <mergeCell ref="E80:E82"/>
    <mergeCell ref="F80:F82"/>
    <mergeCell ref="D83:D85"/>
    <mergeCell ref="E83:E85"/>
    <mergeCell ref="F83:F85"/>
    <mergeCell ref="A74:A76"/>
    <mergeCell ref="B74:B76"/>
    <mergeCell ref="C74:C76"/>
    <mergeCell ref="D74:D76"/>
    <mergeCell ref="E74:E76"/>
    <mergeCell ref="F74:F76"/>
    <mergeCell ref="A77:A79"/>
    <mergeCell ref="F77:F79"/>
    <mergeCell ref="A83:A85"/>
    <mergeCell ref="B92:B94"/>
    <mergeCell ref="C92:C94"/>
    <mergeCell ref="B95:B97"/>
    <mergeCell ref="C95:C97"/>
    <mergeCell ref="D95:D97"/>
    <mergeCell ref="E95:E97"/>
    <mergeCell ref="F95:F97"/>
    <mergeCell ref="A95:A97"/>
    <mergeCell ref="A98:A100"/>
    <mergeCell ref="B98:B100"/>
    <mergeCell ref="C98:C100"/>
    <mergeCell ref="D98:D100"/>
    <mergeCell ref="E98:E100"/>
    <mergeCell ref="F98:F100"/>
    <mergeCell ref="A29:A31"/>
    <mergeCell ref="B29:B31"/>
    <mergeCell ref="C29:C31"/>
    <mergeCell ref="D29:D31"/>
    <mergeCell ref="E29:E31"/>
    <mergeCell ref="F29:F31"/>
    <mergeCell ref="B71:B73"/>
    <mergeCell ref="C71:C73"/>
    <mergeCell ref="F71:F73"/>
    <mergeCell ref="D71:D73"/>
    <mergeCell ref="E71:E73"/>
    <mergeCell ref="A68:A70"/>
    <mergeCell ref="B68:B70"/>
    <mergeCell ref="C68:C70"/>
    <mergeCell ref="D68:D70"/>
    <mergeCell ref="E68:E70"/>
    <mergeCell ref="F68:F70"/>
    <mergeCell ref="A71:A73"/>
    <mergeCell ref="B32:B34"/>
    <mergeCell ref="C32:C34"/>
    <mergeCell ref="D32:D34"/>
    <mergeCell ref="E32:E34"/>
    <mergeCell ref="F32:F34"/>
    <mergeCell ref="A35:A37"/>
    <mergeCell ref="A17:A19"/>
    <mergeCell ref="B17:B19"/>
    <mergeCell ref="C17:C19"/>
    <mergeCell ref="D17:D19"/>
    <mergeCell ref="E17:E19"/>
    <mergeCell ref="F17:F19"/>
    <mergeCell ref="A20:A22"/>
    <mergeCell ref="F20:F22"/>
    <mergeCell ref="A26:A28"/>
    <mergeCell ref="A14:A16"/>
    <mergeCell ref="B14:B16"/>
    <mergeCell ref="C14:C16"/>
    <mergeCell ref="D14:D16"/>
    <mergeCell ref="E14:E16"/>
    <mergeCell ref="F14:F16"/>
    <mergeCell ref="B5:B7"/>
    <mergeCell ref="C5:C7"/>
    <mergeCell ref="A8:A10"/>
    <mergeCell ref="B8:B10"/>
    <mergeCell ref="C8:C10"/>
    <mergeCell ref="B11:B13"/>
    <mergeCell ref="C11:C13"/>
    <mergeCell ref="D5:D7"/>
    <mergeCell ref="E5:E7"/>
    <mergeCell ref="D8:D10"/>
    <mergeCell ref="E8:E10"/>
    <mergeCell ref="F8:F10"/>
    <mergeCell ref="D11:D13"/>
    <mergeCell ref="E11:E13"/>
    <mergeCell ref="F11:F13"/>
    <mergeCell ref="A2:A4"/>
    <mergeCell ref="B2:B4"/>
    <mergeCell ref="C2:C4"/>
    <mergeCell ref="D2:D4"/>
    <mergeCell ref="E2:E4"/>
    <mergeCell ref="F2:F4"/>
    <mergeCell ref="A5:A7"/>
    <mergeCell ref="F5:F7"/>
    <mergeCell ref="A11:A13"/>
    <mergeCell ref="B59:B61"/>
    <mergeCell ref="C59:C61"/>
    <mergeCell ref="B62:B64"/>
    <mergeCell ref="C62:C64"/>
    <mergeCell ref="D62:D64"/>
    <mergeCell ref="E62:E64"/>
    <mergeCell ref="F62:F64"/>
    <mergeCell ref="A62:A64"/>
    <mergeCell ref="A65:A67"/>
    <mergeCell ref="B65:B67"/>
    <mergeCell ref="C65:C67"/>
    <mergeCell ref="D65:D67"/>
    <mergeCell ref="E65:E67"/>
    <mergeCell ref="F65:F67"/>
    <mergeCell ref="D59:D61"/>
    <mergeCell ref="E59:E61"/>
  </mergeCells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  <hyperlink ref="H19" r:id="rId18"/>
    <hyperlink ref="H20" r:id="rId19"/>
    <hyperlink ref="H21" r:id="rId20"/>
    <hyperlink ref="H22" r:id="rId21"/>
    <hyperlink ref="H23" r:id="rId22"/>
    <hyperlink ref="H24" r:id="rId23"/>
    <hyperlink ref="H25" r:id="rId24"/>
    <hyperlink ref="H26" r:id="rId25"/>
    <hyperlink ref="H27" r:id="rId26"/>
    <hyperlink ref="H28" r:id="rId27"/>
    <hyperlink ref="H29" r:id="rId28"/>
    <hyperlink ref="H30" r:id="rId29"/>
    <hyperlink ref="H31" r:id="rId30"/>
    <hyperlink ref="H32" r:id="rId31"/>
    <hyperlink ref="H33" r:id="rId32"/>
    <hyperlink ref="H34" r:id="rId33"/>
    <hyperlink ref="H35" r:id="rId34"/>
    <hyperlink ref="H36" r:id="rId35"/>
    <hyperlink ref="H37" r:id="rId36"/>
    <hyperlink ref="H38" r:id="rId37"/>
    <hyperlink ref="H39" r:id="rId38"/>
    <hyperlink ref="H40" r:id="rId39"/>
    <hyperlink ref="H41" r:id="rId40"/>
    <hyperlink ref="H42" r:id="rId41"/>
    <hyperlink ref="H43" r:id="rId42"/>
    <hyperlink ref="H44" r:id="rId43"/>
    <hyperlink ref="H45" r:id="rId44"/>
    <hyperlink ref="H46" r:id="rId45"/>
    <hyperlink ref="H47" r:id="rId46"/>
    <hyperlink ref="H48" r:id="rId47"/>
    <hyperlink ref="H49" r:id="rId48"/>
    <hyperlink ref="H50" r:id="rId49"/>
    <hyperlink ref="H51" r:id="rId50"/>
    <hyperlink ref="H52" r:id="rId51"/>
    <hyperlink ref="H53" r:id="rId52"/>
    <hyperlink ref="H54" r:id="rId53"/>
    <hyperlink ref="H55" r:id="rId54"/>
    <hyperlink ref="H56" r:id="rId55"/>
    <hyperlink ref="H57" r:id="rId56"/>
    <hyperlink ref="H58" r:id="rId57"/>
    <hyperlink ref="H59" r:id="rId58"/>
    <hyperlink ref="H60" r:id="rId59"/>
    <hyperlink ref="H61" r:id="rId60"/>
    <hyperlink ref="H62" r:id="rId61"/>
    <hyperlink ref="H63" r:id="rId62"/>
    <hyperlink ref="H64" r:id="rId63"/>
    <hyperlink ref="H65" r:id="rId64"/>
    <hyperlink ref="H66" r:id="rId65"/>
    <hyperlink ref="H67" r:id="rId66"/>
    <hyperlink ref="H68" r:id="rId67"/>
    <hyperlink ref="H69" r:id="rId68"/>
    <hyperlink ref="H70" r:id="rId69"/>
    <hyperlink ref="H71" r:id="rId70"/>
    <hyperlink ref="H72" r:id="rId71"/>
    <hyperlink ref="H73" r:id="rId72"/>
    <hyperlink ref="H74" r:id="rId73"/>
    <hyperlink ref="H75" r:id="rId74"/>
    <hyperlink ref="H76" r:id="rId75"/>
    <hyperlink ref="H77" r:id="rId76"/>
    <hyperlink ref="H78" r:id="rId77"/>
    <hyperlink ref="H79" r:id="rId78"/>
    <hyperlink ref="H80" r:id="rId79"/>
    <hyperlink ref="H81" r:id="rId80"/>
    <hyperlink ref="H82" r:id="rId81"/>
    <hyperlink ref="H83" r:id="rId82"/>
    <hyperlink ref="H84" r:id="rId83"/>
    <hyperlink ref="H85" r:id="rId84"/>
    <hyperlink ref="H86" r:id="rId85"/>
    <hyperlink ref="H87" r:id="rId86"/>
    <hyperlink ref="H88" r:id="rId87"/>
    <hyperlink ref="H89" r:id="rId88"/>
    <hyperlink ref="H90" r:id="rId89"/>
    <hyperlink ref="H91" r:id="rId90"/>
    <hyperlink ref="H92" r:id="rId91"/>
    <hyperlink ref="H93" r:id="rId92"/>
    <hyperlink ref="H94" r:id="rId93"/>
    <hyperlink ref="H95" r:id="rId94"/>
    <hyperlink ref="H96" r:id="rId95"/>
    <hyperlink ref="H97" r:id="rId96"/>
    <hyperlink ref="H98" r:id="rId97"/>
    <hyperlink ref="H99" r:id="rId98"/>
    <hyperlink ref="H100" r:id="rId99"/>
    <hyperlink ref="H101" r:id="rId100"/>
    <hyperlink ref="H102" r:id="rId101"/>
    <hyperlink ref="H103" r:id="rId102"/>
  </hyperlinks>
  <printOptions horizontalCentered="1"/>
  <pageMargins left="0.39374999999999999" right="0.39374999999999999" top="0.63124999999999998" bottom="0.63124999999999998" header="0" footer="0"/>
  <pageSetup paperSize="9" scale="85" orientation="landscape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Jerri Adriano O Goncalves</dc:creator>
  <cp:lastModifiedBy>Jerri Adriano O Goncalves</cp:lastModifiedBy>
  <dcterms:created xsi:type="dcterms:W3CDTF">2026-02-09T19:06:47Z</dcterms:created>
  <dcterms:modified xsi:type="dcterms:W3CDTF">2026-02-09T19:06:47Z</dcterms:modified>
</cp:coreProperties>
</file>