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1. LIMPEZA" sheetId="1" state="visible" r:id="rId2"/>
    <sheet name="2. MERENDA" sheetId="2" state="visible" r:id="rId3"/>
  </sheets>
  <definedNames>
    <definedName function="false" hidden="false" name="AbaDeprec" vbProcedure="false">#REF!</definedName>
    <definedName function="false" hidden="false" name="AbaRemun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<sst xmlns="http://schemas.openxmlformats.org/spreadsheetml/2006/main" count="154" uniqueCount="78">
  <si>
    <t xml:space="preserve">PLANILHA DE CUSTOS E FORMAÇÃO DE PREÇOS</t>
  </si>
  <si>
    <t xml:space="preserve">LIMPEZA</t>
  </si>
  <si>
    <t xml:space="preserve">Jornada</t>
  </si>
  <si>
    <t xml:space="preserve">44h – 2ª/6ª</t>
  </si>
  <si>
    <t xml:space="preserve">Turno</t>
  </si>
  <si>
    <t xml:space="preserve">Salário Mínimo local (R$)</t>
  </si>
  <si>
    <t xml:space="preserve">I - COMPOSIÇÃO DA REMUNERAÇÃO(R$)</t>
  </si>
  <si>
    <t xml:space="preserve">Salário base</t>
  </si>
  <si>
    <t xml:space="preserve">Outros Adicionais</t>
  </si>
  <si>
    <t xml:space="preserve">SUB-TOTAL DA REMUNERAÇÃO (R$)</t>
  </si>
  <si>
    <t xml:space="preserve">TOTAL DA REMUNERAÇÃO (R$)</t>
  </si>
  <si>
    <t xml:space="preserve">II - ENCARGOS SOCIAIS INCIDENTES SOBRE A REMUNERAÇÃO(R$)</t>
  </si>
  <si>
    <t xml:space="preserve">GRUPO A - ENCARGOS</t>
  </si>
  <si>
    <t xml:space="preserve">A.01 SEGURIDADE SOCIAL</t>
  </si>
  <si>
    <t xml:space="preserve">A.02 FGTS</t>
  </si>
  <si>
    <t xml:space="preserve">A.03 SESI/SESC</t>
  </si>
  <si>
    <t xml:space="preserve">A.04 SENAI/SENAC</t>
  </si>
  <si>
    <t xml:space="preserve">A.05 INCRA</t>
  </si>
  <si>
    <t xml:space="preserve">A.06 SEBRAE</t>
  </si>
  <si>
    <t xml:space="preserve">A.07 Salário Educação</t>
  </si>
  <si>
    <t xml:space="preserve">A.08 Riscos Ambientais do Trabalho – RAT x FAP</t>
  </si>
  <si>
    <t xml:space="preserve">TOTAL - GRUPO A – ENCARGOS</t>
  </si>
  <si>
    <t xml:space="preserve">GRUPO B</t>
  </si>
  <si>
    <t xml:space="preserve">B.01 13º Salário</t>
  </si>
  <si>
    <t xml:space="preserve">B.02 Férias (sem o abono de 1/3)</t>
  </si>
  <si>
    <t xml:space="preserve">B.03 Aviso Prévio Trabalhado</t>
  </si>
  <si>
    <t xml:space="preserve">B.04 Auxílio Doença</t>
  </si>
  <si>
    <t xml:space="preserve">B.05 Acidente de Trabalho</t>
  </si>
  <si>
    <t xml:space="preserve">B.06 Faltas Legais</t>
  </si>
  <si>
    <t xml:space="preserve">B.07 Férias sobre Licença Maternidade</t>
  </si>
  <si>
    <t xml:space="preserve">B.08 Licença Paternidade</t>
  </si>
  <si>
    <t xml:space="preserve">TOTAL - GRUPO B</t>
  </si>
  <si>
    <t xml:space="preserve">GRUPO C</t>
  </si>
  <si>
    <t xml:space="preserve">C.01 Aviso Prévio Indenizado</t>
  </si>
  <si>
    <t xml:space="preserve">C.02 Indenização Adicional</t>
  </si>
  <si>
    <t xml:space="preserve">C.03 Indenização (rescisão sem justa causa – multa de 40% do FGTS)</t>
  </si>
  <si>
    <t xml:space="preserve">C.04 Indenização (rescisão sem justa causa – contribuição de 10% do FGTS)</t>
  </si>
  <si>
    <t xml:space="preserve">C.05 Abono de Férias - 1/3 constitucional</t>
  </si>
  <si>
    <t xml:space="preserve">C.06 Abono de Férias - 1/3 constitucional sobre licença maternidade</t>
  </si>
  <si>
    <t xml:space="preserve">TOTAL - GRUPO C</t>
  </si>
  <si>
    <t xml:space="preserve">GRUPO D</t>
  </si>
  <si>
    <t xml:space="preserve">D.01 Incidência dos encargos do grupo A sobre o grupo B</t>
  </si>
  <si>
    <t xml:space="preserve">TOTAL - GRUPO D</t>
  </si>
  <si>
    <t xml:space="preserve">GRUPO E</t>
  </si>
  <si>
    <t xml:space="preserve">E.01 Incidência do FGTS sobre o aviso prévio indenizado</t>
  </si>
  <si>
    <t xml:space="preserve">E.02 Incidência do FGTS sobre o período médio de afastamento superior a 15 dias motivado por acidente do trabalho</t>
  </si>
  <si>
    <t xml:space="preserve">E.03 Incidência de FGTS sobre férias 1/3constitucional</t>
  </si>
  <si>
    <t xml:space="preserve">TOTAL - GRUPO E</t>
  </si>
  <si>
    <t xml:space="preserve">GRUPO F</t>
  </si>
  <si>
    <t xml:space="preserve">F.01 Incidência dos encargos do Grupo A sobre os valores constantes da base de cálculo referente ao salário maternidade</t>
  </si>
  <si>
    <t xml:space="preserve">TOTAL - GRUPO F</t>
  </si>
  <si>
    <t xml:space="preserve">TOTAL - ENCARGOS SOCIAIS (R$)</t>
  </si>
  <si>
    <t xml:space="preserve">VALOR TOTAL DE REMUNERAÇÃO + ENCARGOS SOCIAIS (R$)</t>
  </si>
  <si>
    <t xml:space="preserve">III - INSUMOS</t>
  </si>
  <si>
    <t xml:space="preserve">Uniforme</t>
  </si>
  <si>
    <t xml:space="preserve">Auxílio alimentação</t>
  </si>
  <si>
    <t xml:space="preserve">Desconto legal sobre Auxílio Alimentação (Até 19% do valor do auxílio)</t>
  </si>
  <si>
    <t xml:space="preserve">Vale transporte</t>
  </si>
  <si>
    <t xml:space="preserve">Desconto legal sobre transporte (máximo 6% do salário-base) (-)</t>
  </si>
  <si>
    <t xml:space="preserve">Plano de Assistência e Cuidado Pessoal</t>
  </si>
  <si>
    <t xml:space="preserve">EPI</t>
  </si>
  <si>
    <t xml:space="preserve">Benefício Social Familiar</t>
  </si>
  <si>
    <t xml:space="preserve">Prêmio Assiduidade</t>
  </si>
  <si>
    <t xml:space="preserve">TOTAL - INSUMOS (R$)</t>
  </si>
  <si>
    <t xml:space="preserve">TOTAL DE REMUNERAÇÃO + ENCARGOS SOCIAIS + INSUMOS (R$)</t>
  </si>
  <si>
    <t xml:space="preserve">V - LDI E TRIBUTAÇÃO</t>
  </si>
  <si>
    <t xml:space="preserve">DESPESAS INDIRETAS (DI)</t>
  </si>
  <si>
    <t xml:space="preserve">Despesas Administrativas/Operacionais</t>
  </si>
  <si>
    <t xml:space="preserve">TOTAL - DESPESAS INDIRETAS</t>
  </si>
  <si>
    <t xml:space="preserve">CUSTO OPERACIONAL MENSAL</t>
  </si>
  <si>
    <t xml:space="preserve">LUCRO E TRIBUTAÇÃO SOBRE FATURAMENTO</t>
  </si>
  <si>
    <t xml:space="preserve">Lucro</t>
  </si>
  <si>
    <t xml:space="preserve">ISS</t>
  </si>
  <si>
    <t xml:space="preserve">COFINS</t>
  </si>
  <si>
    <t xml:space="preserve">PIS</t>
  </si>
  <si>
    <t xml:space="preserve">TOTAL - TRIBUTAÇÃO SOBRE FATURAMENTO</t>
  </si>
  <si>
    <t xml:space="preserve">PREÇO MENSAL PARA 1 (UM) POSTO/EMPREGADO (R$)</t>
  </si>
  <si>
    <t xml:space="preserve">MERENDEIRAS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</si>
</sst>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* #,##0.00\ ;\-* #,##0.00\ ;* \-#\ ;@\ "/>
    <numFmt numFmtId="166" formatCode="0.00%"/>
    <numFmt numFmtId="167" formatCode="[$R$-416]\ #,##0.00;[RED]\-[$R$-416]\ #,##0.00"/>
    <numFmt numFmtId="168" formatCode="[$R$-416]\ #,##0.00;[RED][$R$-416]\ #,##0.00"/>
  </numFmts>
  <fonts count="21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CC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sz val="10"/>
      <color rgb="FF006600"/>
      <name val="Arial"/>
      <family val="0"/>
      <charset val="1"/>
    </font>
    <font>
      <b val="true"/>
      <sz val="24"/>
      <color rgb="FF000000"/>
      <name val="Arial"/>
      <family val="0"/>
      <charset val="1"/>
    </font>
    <font>
      <sz val="18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  <font>
      <sz val="10"/>
      <color rgb="FF996600"/>
      <name val="Arial"/>
      <family val="0"/>
      <charset val="1"/>
    </font>
    <font>
      <sz val="10"/>
      <name val="Arial"/>
      <family val="2"/>
      <charset val="1"/>
    </font>
    <font>
      <sz val="10"/>
      <color rgb="FF000000"/>
      <name val="Times New Roman"/>
      <family val="1"/>
      <charset val="1"/>
    </font>
    <font>
      <sz val="10"/>
      <color rgb="FF333333"/>
      <name val="Arial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1"/>
      <charset val="1"/>
    </font>
    <font>
      <sz val="10"/>
      <color rgb="FFC9211E"/>
      <name val="Times New Roman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EEEEEE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921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FFC000"/>
        <bgColor rgb="FFFF99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4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1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7" fontId="1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6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16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9" fillId="9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6" fillId="9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16" fillId="9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16" fillId="1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8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9" fillId="9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19" fillId="9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9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19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20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16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6" fontId="16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</cellXfs>
  <cellStyles count="2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(user) 12" xfId="28"/>
    <cellStyle name="Heading 1 13" xfId="29"/>
    <cellStyle name="Heading 2 14" xfId="30"/>
    <cellStyle name="Hyperlink 15" xfId="31"/>
    <cellStyle name="Neutral 16" xfId="32"/>
    <cellStyle name="Normal 2" xfId="33"/>
    <cellStyle name="Normal 3" xfId="34"/>
    <cellStyle name="Note 17" xfId="35"/>
    <cellStyle name="Result (user) 18" xfId="36"/>
    <cellStyle name="Status 19" xfId="37"/>
    <cellStyle name="Text 20" xfId="38"/>
    <cellStyle name="Vírgula 2" xfId="39"/>
    <cellStyle name="Warning 21" xfId="40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MJ85"/>
  <sheetViews>
    <sheetView showFormulas="false" showGridLines="true" showRowColHeaders="true" showZeros="true" rightToLeft="false" tabSelected="false" showOutlineSymbols="true" defaultGridColor="true" view="normal" topLeftCell="A112" colorId="64" zoomScale="98" zoomScaleNormal="98" zoomScalePageLayoutView="100" workbookViewId="0">
      <selection pane="topLeft" activeCell="B80" activeCellId="0" sqref="B80"/>
    </sheetView>
  </sheetViews>
  <sheetFormatPr defaultColWidth="10.6015625" defaultRowHeight="13.8" zeroHeight="false" outlineLevelRow="0" outlineLevelCol="0"/>
  <cols>
    <col collapsed="false" customWidth="true" hidden="false" outlineLevel="0" max="1" min="1" style="1" width="56.5"/>
    <col collapsed="false" customWidth="true" hidden="false" outlineLevel="0" max="2" min="2" style="2" width="7.5"/>
    <col collapsed="false" customWidth="true" hidden="false" outlineLevel="0" max="3" min="3" style="3" width="9.38"/>
    <col collapsed="false" customWidth="false" hidden="false" outlineLevel="0" max="1003" min="4" style="4" width="10.61"/>
    <col collapsed="false" customWidth="true" hidden="false" outlineLevel="0" max="1021" min="1004" style="0" width="8.6"/>
    <col collapsed="false" customWidth="true" hidden="false" outlineLevel="0" max="1024" min="1022" style="0" width="10.5"/>
  </cols>
  <sheetData>
    <row r="1" s="6" customFormat="true" ht="12.75" hidden="false" customHeight="true" outlineLevel="0" collapsed="false">
      <c r="A1" s="5" t="s">
        <v>0</v>
      </c>
      <c r="B1" s="5"/>
      <c r="C1" s="5"/>
      <c r="AMH1" s="0"/>
      <c r="AMI1" s="0"/>
      <c r="AMJ1" s="0"/>
    </row>
    <row r="2" customFormat="false" ht="14.25" hidden="false" customHeight="true" outlineLevel="0" collapsed="false">
      <c r="A2" s="7" t="s">
        <v>1</v>
      </c>
      <c r="B2" s="7"/>
      <c r="C2" s="7"/>
    </row>
    <row r="3" customFormat="false" ht="13.8" hidden="false" customHeight="false" outlineLevel="0" collapsed="false">
      <c r="A3" s="8" t="s">
        <v>2</v>
      </c>
      <c r="B3" s="9"/>
      <c r="C3" s="10" t="s">
        <v>3</v>
      </c>
    </row>
    <row r="4" customFormat="false" ht="13.8" hidden="false" customHeight="false" outlineLevel="0" collapsed="false">
      <c r="A4" s="8" t="s">
        <v>4</v>
      </c>
      <c r="B4" s="9"/>
      <c r="C4" s="10"/>
    </row>
    <row r="5" customFormat="false" ht="13.8" hidden="false" customHeight="false" outlineLevel="0" collapsed="false">
      <c r="A5" s="8" t="s">
        <v>5</v>
      </c>
      <c r="B5" s="9"/>
      <c r="C5" s="10" t="n">
        <v>1518</v>
      </c>
    </row>
    <row r="6" customFormat="false" ht="13.8" hidden="false" customHeight="false" outlineLevel="0" collapsed="false">
      <c r="A6" s="8"/>
      <c r="B6" s="9"/>
      <c r="C6" s="10"/>
    </row>
    <row r="7" customFormat="false" ht="13.8" hidden="false" customHeight="false" outlineLevel="0" collapsed="false">
      <c r="A7" s="11" t="s">
        <v>6</v>
      </c>
      <c r="B7" s="12"/>
      <c r="C7" s="13"/>
    </row>
    <row r="8" customFormat="false" ht="13.8" hidden="false" customHeight="false" outlineLevel="0" collapsed="false">
      <c r="A8" s="8" t="s">
        <v>7</v>
      </c>
      <c r="B8" s="9"/>
      <c r="C8" s="14" t="n">
        <v>1765.86</v>
      </c>
      <c r="E8" s="15"/>
      <c r="I8" s="16"/>
    </row>
    <row r="9" customFormat="false" ht="13.8" hidden="false" customHeight="false" outlineLevel="0" collapsed="false">
      <c r="A9" s="8" t="s">
        <v>8</v>
      </c>
      <c r="B9" s="9" t="n">
        <v>0.4</v>
      </c>
      <c r="C9" s="10" t="n">
        <f aca="false">ROUND(C8*B9,2)</f>
        <v>706.34</v>
      </c>
    </row>
    <row r="10" s="19" customFormat="true" ht="12.8" hidden="false" customHeight="false" outlineLevel="0" collapsed="false">
      <c r="A10" s="11" t="s">
        <v>9</v>
      </c>
      <c r="B10" s="17"/>
      <c r="C10" s="18" t="n">
        <f aca="false">SUM(C8+C9)</f>
        <v>2472.2</v>
      </c>
      <c r="AMH10" s="0"/>
      <c r="AMI10" s="0"/>
      <c r="AMJ10" s="0"/>
    </row>
    <row r="11" customFormat="false" ht="13.8" hidden="false" customHeight="false" outlineLevel="0" collapsed="false">
      <c r="A11" s="8"/>
      <c r="B11" s="9"/>
      <c r="C11" s="10"/>
    </row>
    <row r="12" s="19" customFormat="true" ht="12.8" hidden="false" customHeight="false" outlineLevel="0" collapsed="false">
      <c r="A12" s="11" t="s">
        <v>10</v>
      </c>
      <c r="B12" s="17"/>
      <c r="C12" s="18" t="n">
        <f aca="false">C10</f>
        <v>2472.2</v>
      </c>
      <c r="AMH12" s="0"/>
      <c r="AMI12" s="0"/>
      <c r="AMJ12" s="0"/>
    </row>
    <row r="13" customFormat="false" ht="13.8" hidden="false" customHeight="false" outlineLevel="0" collapsed="false">
      <c r="A13" s="8"/>
      <c r="B13" s="9"/>
      <c r="C13" s="10"/>
    </row>
    <row r="14" customFormat="false" ht="13.8" hidden="false" customHeight="false" outlineLevel="0" collapsed="false">
      <c r="A14" s="11" t="s">
        <v>11</v>
      </c>
      <c r="B14" s="12"/>
      <c r="C14" s="13"/>
    </row>
    <row r="15" customFormat="false" ht="13.8" hidden="false" customHeight="false" outlineLevel="0" collapsed="false">
      <c r="A15" s="20" t="s">
        <v>12</v>
      </c>
      <c r="B15" s="9"/>
      <c r="C15" s="10"/>
    </row>
    <row r="16" customFormat="false" ht="13.8" hidden="false" customHeight="false" outlineLevel="0" collapsed="false">
      <c r="A16" s="8" t="s">
        <v>13</v>
      </c>
      <c r="B16" s="9" t="n">
        <v>0.2</v>
      </c>
      <c r="C16" s="10" t="n">
        <f aca="false">ROUND(C$12*B16,2)</f>
        <v>494.44</v>
      </c>
    </row>
    <row r="17" customFormat="false" ht="13.8" hidden="false" customHeight="false" outlineLevel="0" collapsed="false">
      <c r="A17" s="8" t="s">
        <v>14</v>
      </c>
      <c r="B17" s="9" t="n">
        <v>0.08</v>
      </c>
      <c r="C17" s="10" t="n">
        <f aca="false">ROUND(C$12*B17,2)</f>
        <v>197.78</v>
      </c>
    </row>
    <row r="18" customFormat="false" ht="13.8" hidden="false" customHeight="false" outlineLevel="0" collapsed="false">
      <c r="A18" s="8" t="s">
        <v>15</v>
      </c>
      <c r="B18" s="9" t="n">
        <v>0.015</v>
      </c>
      <c r="C18" s="10" t="n">
        <f aca="false">ROUND(C$12*B18,2)</f>
        <v>37.08</v>
      </c>
    </row>
    <row r="19" customFormat="false" ht="13.8" hidden="false" customHeight="false" outlineLevel="0" collapsed="false">
      <c r="A19" s="8" t="s">
        <v>16</v>
      </c>
      <c r="B19" s="9" t="n">
        <v>0.01</v>
      </c>
      <c r="C19" s="10" t="n">
        <f aca="false">ROUND(C$12*B19,2)</f>
        <v>24.72</v>
      </c>
    </row>
    <row r="20" customFormat="false" ht="13.8" hidden="false" customHeight="false" outlineLevel="0" collapsed="false">
      <c r="A20" s="8" t="s">
        <v>17</v>
      </c>
      <c r="B20" s="9" t="n">
        <v>0.002</v>
      </c>
      <c r="C20" s="10" t="n">
        <f aca="false">ROUND(C$12*B20,2)</f>
        <v>4.94</v>
      </c>
    </row>
    <row r="21" customFormat="false" ht="13.8" hidden="false" customHeight="false" outlineLevel="0" collapsed="false">
      <c r="A21" s="8" t="s">
        <v>18</v>
      </c>
      <c r="B21" s="9" t="n">
        <v>0.006</v>
      </c>
      <c r="C21" s="10" t="n">
        <f aca="false">ROUND(C$12*B21,2)</f>
        <v>14.83</v>
      </c>
    </row>
    <row r="22" customFormat="false" ht="13.8" hidden="false" customHeight="false" outlineLevel="0" collapsed="false">
      <c r="A22" s="8" t="s">
        <v>19</v>
      </c>
      <c r="B22" s="9" t="n">
        <v>0.025</v>
      </c>
      <c r="C22" s="10" t="n">
        <f aca="false">ROUND(C$12*B22,2)</f>
        <v>61.81</v>
      </c>
    </row>
    <row r="23" customFormat="false" ht="13.8" hidden="false" customHeight="false" outlineLevel="0" collapsed="false">
      <c r="A23" s="8" t="s">
        <v>20</v>
      </c>
      <c r="B23" s="9" t="n">
        <v>0.01</v>
      </c>
      <c r="C23" s="10" t="n">
        <f aca="false">ROUND(C$12*B23,2)</f>
        <v>24.72</v>
      </c>
    </row>
    <row r="24" s="19" customFormat="true" ht="12.8" hidden="false" customHeight="false" outlineLevel="0" collapsed="false">
      <c r="A24" s="20" t="s">
        <v>21</v>
      </c>
      <c r="B24" s="21" t="n">
        <v>0.348</v>
      </c>
      <c r="C24" s="22" t="n">
        <f aca="false">SUM(C16:C23)</f>
        <v>860.32</v>
      </c>
      <c r="AMH24" s="0"/>
      <c r="AMI24" s="0"/>
      <c r="AMJ24" s="0"/>
    </row>
    <row r="25" customFormat="false" ht="13.8" hidden="false" customHeight="false" outlineLevel="0" collapsed="false">
      <c r="A25" s="20" t="s">
        <v>22</v>
      </c>
      <c r="B25" s="9"/>
      <c r="C25" s="10"/>
    </row>
    <row r="26" customFormat="false" ht="13.8" hidden="false" customHeight="false" outlineLevel="0" collapsed="false">
      <c r="A26" s="8" t="s">
        <v>23</v>
      </c>
      <c r="B26" s="9" t="n">
        <v>0.0833</v>
      </c>
      <c r="C26" s="10" t="n">
        <f aca="false">ROUND(C$12*B26,2)</f>
        <v>205.93</v>
      </c>
    </row>
    <row r="27" customFormat="false" ht="13.8" hidden="false" customHeight="false" outlineLevel="0" collapsed="false">
      <c r="A27" s="8" t="s">
        <v>24</v>
      </c>
      <c r="B27" s="9" t="n">
        <v>0.1111</v>
      </c>
      <c r="C27" s="10" t="n">
        <f aca="false">ROUND(C$12*B27,2)</f>
        <v>274.66</v>
      </c>
    </row>
    <row r="28" customFormat="false" ht="13.8" hidden="false" customHeight="false" outlineLevel="0" collapsed="false">
      <c r="A28" s="8" t="s">
        <v>25</v>
      </c>
      <c r="B28" s="9" t="n">
        <v>0.0347</v>
      </c>
      <c r="C28" s="10" t="n">
        <f aca="false">ROUND(C$12*B28,2)</f>
        <v>85.79</v>
      </c>
    </row>
    <row r="29" customFormat="false" ht="13.8" hidden="false" customHeight="false" outlineLevel="0" collapsed="false">
      <c r="A29" s="8" t="s">
        <v>26</v>
      </c>
      <c r="B29" s="9" t="n">
        <v>0.01</v>
      </c>
      <c r="C29" s="10" t="n">
        <f aca="false">ROUND(C$12*B29,2)</f>
        <v>24.72</v>
      </c>
    </row>
    <row r="30" customFormat="false" ht="13.8" hidden="false" customHeight="false" outlineLevel="0" collapsed="false">
      <c r="A30" s="8" t="s">
        <v>27</v>
      </c>
      <c r="B30" s="9" t="n">
        <v>0.005</v>
      </c>
      <c r="C30" s="10" t="n">
        <f aca="false">ROUND(C$12*B30,2)</f>
        <v>12.36</v>
      </c>
    </row>
    <row r="31" customFormat="false" ht="13.8" hidden="false" customHeight="false" outlineLevel="0" collapsed="false">
      <c r="A31" s="8" t="s">
        <v>28</v>
      </c>
      <c r="B31" s="9" t="n">
        <v>0.01</v>
      </c>
      <c r="C31" s="10" t="n">
        <f aca="false">ROUND(C$12*B31,2)</f>
        <v>24.72</v>
      </c>
    </row>
    <row r="32" customFormat="false" ht="13.8" hidden="false" customHeight="false" outlineLevel="0" collapsed="false">
      <c r="A32" s="8" t="s">
        <v>29</v>
      </c>
      <c r="B32" s="9" t="n">
        <v>0</v>
      </c>
      <c r="C32" s="10" t="n">
        <f aca="false">ROUND(C$12*B32,2)</f>
        <v>0</v>
      </c>
    </row>
    <row r="33" customFormat="false" ht="13.8" hidden="false" customHeight="false" outlineLevel="0" collapsed="false">
      <c r="A33" s="8" t="s">
        <v>30</v>
      </c>
      <c r="B33" s="9" t="n">
        <v>0.001</v>
      </c>
      <c r="C33" s="10" t="n">
        <f aca="false">ROUND(C$12*B33,2)</f>
        <v>2.47</v>
      </c>
    </row>
    <row r="34" s="19" customFormat="true" ht="12.8" hidden="false" customHeight="false" outlineLevel="0" collapsed="false">
      <c r="A34" s="20" t="s">
        <v>31</v>
      </c>
      <c r="B34" s="21" t="n">
        <v>0.2551</v>
      </c>
      <c r="C34" s="22" t="n">
        <f aca="false">SUM(C26:C33)</f>
        <v>630.65</v>
      </c>
      <c r="AMH34" s="0"/>
      <c r="AMI34" s="0"/>
      <c r="AMJ34" s="0"/>
    </row>
    <row r="35" customFormat="false" ht="13.8" hidden="false" customHeight="false" outlineLevel="0" collapsed="false">
      <c r="A35" s="20" t="s">
        <v>32</v>
      </c>
      <c r="B35" s="9"/>
      <c r="C35" s="10"/>
    </row>
    <row r="36" customFormat="false" ht="13.8" hidden="false" customHeight="false" outlineLevel="0" collapsed="false">
      <c r="A36" s="8" t="s">
        <v>33</v>
      </c>
      <c r="B36" s="9" t="n">
        <v>0.033</v>
      </c>
      <c r="C36" s="10" t="n">
        <f aca="false">ROUND(C$12*B36,2)</f>
        <v>81.58</v>
      </c>
    </row>
    <row r="37" customFormat="false" ht="13.8" hidden="false" customHeight="false" outlineLevel="0" collapsed="false">
      <c r="A37" s="8" t="s">
        <v>34</v>
      </c>
      <c r="B37" s="9" t="n">
        <v>0</v>
      </c>
      <c r="C37" s="10" t="n">
        <f aca="false">ROUND(C$12*B37,2)</f>
        <v>0</v>
      </c>
    </row>
    <row r="38" customFormat="false" ht="13.8" hidden="false" customHeight="false" outlineLevel="0" collapsed="false">
      <c r="A38" s="8" t="s">
        <v>35</v>
      </c>
      <c r="B38" s="9" t="n">
        <v>0.032</v>
      </c>
      <c r="C38" s="10" t="n">
        <f aca="false">ROUND(C$12*B38,2)</f>
        <v>79.11</v>
      </c>
    </row>
    <row r="39" customFormat="false" ht="13.8" hidden="false" customHeight="false" outlineLevel="0" collapsed="false">
      <c r="A39" s="8" t="s">
        <v>36</v>
      </c>
      <c r="B39" s="9" t="n">
        <v>0.008</v>
      </c>
      <c r="C39" s="10" t="n">
        <f aca="false">ROUND(C$12*B39,2)</f>
        <v>19.78</v>
      </c>
    </row>
    <row r="40" customFormat="false" ht="13.8" hidden="false" customHeight="false" outlineLevel="0" collapsed="false">
      <c r="A40" s="8" t="s">
        <v>37</v>
      </c>
      <c r="B40" s="9" t="n">
        <v>0.037</v>
      </c>
      <c r="C40" s="10" t="n">
        <f aca="false">ROUND(C$12*B40,2)</f>
        <v>91.47</v>
      </c>
    </row>
    <row r="41" customFormat="false" ht="13.8" hidden="false" customHeight="false" outlineLevel="0" collapsed="false">
      <c r="A41" s="8" t="s">
        <v>38</v>
      </c>
      <c r="B41" s="9" t="n">
        <v>0</v>
      </c>
      <c r="C41" s="10" t="n">
        <f aca="false">ROUND(C$12*B41,2)</f>
        <v>0</v>
      </c>
    </row>
    <row r="42" s="19" customFormat="true" ht="12.8" hidden="false" customHeight="false" outlineLevel="0" collapsed="false">
      <c r="A42" s="20" t="s">
        <v>39</v>
      </c>
      <c r="B42" s="21" t="n">
        <v>0.11</v>
      </c>
      <c r="C42" s="22" t="n">
        <f aca="false">SUM(C36:C41)</f>
        <v>271.94</v>
      </c>
      <c r="AMH42" s="0"/>
      <c r="AMI42" s="0"/>
      <c r="AMJ42" s="0"/>
    </row>
    <row r="43" customFormat="false" ht="13.8" hidden="false" customHeight="false" outlineLevel="0" collapsed="false">
      <c r="A43" s="20" t="s">
        <v>40</v>
      </c>
      <c r="B43" s="9"/>
      <c r="C43" s="10"/>
    </row>
    <row r="44" customFormat="false" ht="13.8" hidden="false" customHeight="false" outlineLevel="0" collapsed="false">
      <c r="A44" s="8" t="s">
        <v>41</v>
      </c>
      <c r="B44" s="9" t="n">
        <v>0.051</v>
      </c>
      <c r="C44" s="10" t="n">
        <f aca="false">ROUND(C$12*B44,2)</f>
        <v>126.08</v>
      </c>
    </row>
    <row r="45" s="19" customFormat="true" ht="12.8" hidden="false" customHeight="false" outlineLevel="0" collapsed="false">
      <c r="A45" s="20" t="s">
        <v>42</v>
      </c>
      <c r="B45" s="21" t="n">
        <v>0.051</v>
      </c>
      <c r="C45" s="22" t="n">
        <f aca="false">C44</f>
        <v>126.08</v>
      </c>
      <c r="AMH45" s="0"/>
      <c r="AMI45" s="0"/>
      <c r="AMJ45" s="0"/>
    </row>
    <row r="46" customFormat="false" ht="13.8" hidden="false" customHeight="false" outlineLevel="0" collapsed="false">
      <c r="A46" s="20" t="s">
        <v>43</v>
      </c>
      <c r="B46" s="9"/>
      <c r="C46" s="10"/>
    </row>
    <row r="47" customFormat="false" ht="13.8" hidden="false" customHeight="false" outlineLevel="0" collapsed="false">
      <c r="A47" s="8" t="s">
        <v>44</v>
      </c>
      <c r="B47" s="9" t="n">
        <v>0.0026</v>
      </c>
      <c r="C47" s="10" t="n">
        <f aca="false">ROUND(C$12*B47,2)</f>
        <v>6.43</v>
      </c>
    </row>
    <row r="48" customFormat="false" ht="23.85" hidden="false" customHeight="false" outlineLevel="0" collapsed="false">
      <c r="A48" s="8" t="s">
        <v>45</v>
      </c>
      <c r="B48" s="9" t="n">
        <v>0.001</v>
      </c>
      <c r="C48" s="10" t="n">
        <f aca="false">ROUND(C$12*B48,2)</f>
        <v>2.47</v>
      </c>
    </row>
    <row r="49" customFormat="false" ht="13.8" hidden="false" customHeight="false" outlineLevel="0" collapsed="false">
      <c r="A49" s="8" t="s">
        <v>46</v>
      </c>
      <c r="B49" s="9" t="n">
        <v>0.003</v>
      </c>
      <c r="C49" s="10" t="n">
        <f aca="false">ROUND(C$12*B49,2)</f>
        <v>7.42</v>
      </c>
    </row>
    <row r="50" s="19" customFormat="true" ht="12.8" hidden="false" customHeight="false" outlineLevel="0" collapsed="false">
      <c r="A50" s="20" t="s">
        <v>47</v>
      </c>
      <c r="B50" s="21" t="n">
        <v>0.0066</v>
      </c>
      <c r="C50" s="22" t="n">
        <f aca="false">SUM(C47:C49)</f>
        <v>16.32</v>
      </c>
      <c r="AMH50" s="0"/>
      <c r="AMI50" s="0"/>
      <c r="AMJ50" s="0"/>
    </row>
    <row r="51" customFormat="false" ht="13.8" hidden="false" customHeight="false" outlineLevel="0" collapsed="false">
      <c r="A51" s="20" t="s">
        <v>48</v>
      </c>
      <c r="B51" s="9"/>
      <c r="C51" s="10"/>
    </row>
    <row r="52" customFormat="false" ht="23.85" hidden="false" customHeight="false" outlineLevel="0" collapsed="false">
      <c r="A52" s="8" t="s">
        <v>49</v>
      </c>
      <c r="B52" s="9" t="n">
        <v>0</v>
      </c>
      <c r="C52" s="10" t="n">
        <f aca="false">ROUND(C$12*B52,2)</f>
        <v>0</v>
      </c>
    </row>
    <row r="53" s="19" customFormat="true" ht="12.8" hidden="false" customHeight="false" outlineLevel="0" collapsed="false">
      <c r="A53" s="20" t="s">
        <v>50</v>
      </c>
      <c r="B53" s="21" t="n">
        <v>0</v>
      </c>
      <c r="C53" s="22" t="n">
        <f aca="false">C52</f>
        <v>0</v>
      </c>
      <c r="AMH53" s="0"/>
      <c r="AMI53" s="0"/>
      <c r="AMJ53" s="0"/>
    </row>
    <row r="54" s="19" customFormat="true" ht="12.8" hidden="false" customHeight="false" outlineLevel="0" collapsed="false">
      <c r="A54" s="11" t="s">
        <v>51</v>
      </c>
      <c r="B54" s="17" t="n">
        <f aca="false">(B24+B34+B42+B45+B50)</f>
        <v>0.7707</v>
      </c>
      <c r="C54" s="18" t="n">
        <f aca="false">(C24+C34+C42+C45+C50+C53)</f>
        <v>1905.31</v>
      </c>
      <c r="AMH54" s="0"/>
      <c r="AMI54" s="0"/>
      <c r="AMJ54" s="0"/>
    </row>
    <row r="55" customFormat="false" ht="13.8" hidden="false" customHeight="false" outlineLevel="0" collapsed="false">
      <c r="A55" s="20"/>
      <c r="B55" s="9"/>
      <c r="C55" s="10"/>
    </row>
    <row r="56" s="19" customFormat="true" ht="12.8" hidden="false" customHeight="false" outlineLevel="0" collapsed="false">
      <c r="A56" s="11" t="s">
        <v>52</v>
      </c>
      <c r="B56" s="17"/>
      <c r="C56" s="18" t="n">
        <f aca="false">C12+C54</f>
        <v>4377.51</v>
      </c>
      <c r="AMH56" s="0"/>
      <c r="AMI56" s="0"/>
      <c r="AMJ56" s="0"/>
    </row>
    <row r="57" customFormat="false" ht="13.8" hidden="false" customHeight="false" outlineLevel="0" collapsed="false">
      <c r="A57" s="8"/>
      <c r="B57" s="9"/>
      <c r="C57" s="10"/>
    </row>
    <row r="58" s="19" customFormat="true" ht="12.8" hidden="false" customHeight="false" outlineLevel="0" collapsed="false">
      <c r="A58" s="11" t="s">
        <v>53</v>
      </c>
      <c r="B58" s="17"/>
      <c r="C58" s="18"/>
      <c r="AMH58" s="0"/>
      <c r="AMI58" s="0"/>
      <c r="AMJ58" s="0"/>
    </row>
    <row r="59" customFormat="false" ht="13.8" hidden="false" customHeight="false" outlineLevel="0" collapsed="false">
      <c r="A59" s="8" t="s">
        <v>54</v>
      </c>
      <c r="B59" s="9"/>
      <c r="C59" s="10" t="n">
        <v>25</v>
      </c>
    </row>
    <row r="60" customFormat="false" ht="13.8" hidden="false" customHeight="false" outlineLevel="0" collapsed="false">
      <c r="A60" s="8" t="s">
        <v>55</v>
      </c>
      <c r="B60" s="9"/>
      <c r="C60" s="10" t="n">
        <f aca="false">+27.15*21</f>
        <v>570.15</v>
      </c>
    </row>
    <row r="61" customFormat="false" ht="13.8" hidden="false" customHeight="false" outlineLevel="0" collapsed="false">
      <c r="A61" s="8" t="s">
        <v>56</v>
      </c>
      <c r="B61" s="9"/>
      <c r="C61" s="23" t="n">
        <v>-108.33</v>
      </c>
    </row>
    <row r="62" customFormat="false" ht="13.8" hidden="false" customHeight="false" outlineLevel="0" collapsed="false">
      <c r="A62" s="8" t="s">
        <v>57</v>
      </c>
      <c r="B62" s="9"/>
      <c r="C62" s="10" t="n">
        <v>281.6</v>
      </c>
    </row>
    <row r="63" customFormat="false" ht="13.8" hidden="false" customHeight="false" outlineLevel="0" collapsed="false">
      <c r="A63" s="8" t="s">
        <v>58</v>
      </c>
      <c r="B63" s="9"/>
      <c r="C63" s="10" t="n">
        <v>-99.43</v>
      </c>
    </row>
    <row r="64" customFormat="false" ht="13.8" hidden="false" customHeight="false" outlineLevel="0" collapsed="false">
      <c r="A64" s="8" t="s">
        <v>59</v>
      </c>
      <c r="B64" s="9"/>
      <c r="C64" s="10" t="n">
        <v>0</v>
      </c>
    </row>
    <row r="65" customFormat="false" ht="13.8" hidden="false" customHeight="false" outlineLevel="0" collapsed="false">
      <c r="A65" s="8" t="s">
        <v>60</v>
      </c>
      <c r="B65" s="9"/>
      <c r="C65" s="10" t="n">
        <v>50</v>
      </c>
    </row>
    <row r="66" customFormat="false" ht="13.8" hidden="false" customHeight="false" outlineLevel="0" collapsed="false">
      <c r="A66" s="8" t="s">
        <v>61</v>
      </c>
      <c r="B66" s="9"/>
      <c r="C66" s="24" t="n">
        <v>25.52</v>
      </c>
    </row>
    <row r="67" customFormat="false" ht="13.8" hidden="false" customHeight="false" outlineLevel="0" collapsed="false">
      <c r="A67" s="8" t="s">
        <v>62</v>
      </c>
      <c r="B67" s="9"/>
      <c r="C67" s="24" t="n">
        <v>80</v>
      </c>
    </row>
    <row r="68" s="19" customFormat="true" ht="13.8" hidden="false" customHeight="false" outlineLevel="0" collapsed="false">
      <c r="A68" s="11" t="s">
        <v>63</v>
      </c>
      <c r="B68" s="17"/>
      <c r="C68" s="18" t="n">
        <f aca="false">SUM(C59:C67)</f>
        <v>824.51</v>
      </c>
      <c r="AMH68" s="0"/>
      <c r="AMI68" s="0"/>
      <c r="AMJ68" s="0"/>
    </row>
    <row r="69" s="19" customFormat="true" ht="12.8" hidden="false" customHeight="false" outlineLevel="0" collapsed="false">
      <c r="A69" s="11" t="s">
        <v>64</v>
      </c>
      <c r="B69" s="17"/>
      <c r="C69" s="18" t="n">
        <f aca="false">(C56+C68)</f>
        <v>5202.02</v>
      </c>
      <c r="AMH69" s="0"/>
      <c r="AMI69" s="0"/>
      <c r="AMJ69" s="0"/>
    </row>
    <row r="70" customFormat="false" ht="13.8" hidden="false" customHeight="false" outlineLevel="0" collapsed="false">
      <c r="A70" s="8"/>
      <c r="B70" s="9"/>
      <c r="C70" s="10"/>
    </row>
    <row r="71" s="19" customFormat="true" ht="12.8" hidden="false" customHeight="false" outlineLevel="0" collapsed="false">
      <c r="A71" s="11" t="s">
        <v>65</v>
      </c>
      <c r="B71" s="17"/>
      <c r="C71" s="18"/>
      <c r="AMH71" s="0"/>
      <c r="AMI71" s="0"/>
      <c r="AMJ71" s="0"/>
    </row>
    <row r="72" s="19" customFormat="true" ht="12.8" hidden="false" customHeight="false" outlineLevel="0" collapsed="false">
      <c r="A72" s="11" t="s">
        <v>66</v>
      </c>
      <c r="B72" s="17"/>
      <c r="C72" s="18"/>
      <c r="AMH72" s="0"/>
      <c r="AMI72" s="0"/>
      <c r="AMJ72" s="0"/>
    </row>
    <row r="73" customFormat="false" ht="13.8" hidden="false" customHeight="false" outlineLevel="0" collapsed="false">
      <c r="A73" s="8" t="s">
        <v>67</v>
      </c>
      <c r="B73" s="9" t="n">
        <v>0.1</v>
      </c>
      <c r="C73" s="10" t="n">
        <f aca="false">ROUND(C69*B73,2)</f>
        <v>520.2</v>
      </c>
    </row>
    <row r="74" s="19" customFormat="true" ht="12.8" hidden="false" customHeight="false" outlineLevel="0" collapsed="false">
      <c r="A74" s="11" t="s">
        <v>68</v>
      </c>
      <c r="B74" s="17" t="n">
        <f aca="false">B73</f>
        <v>0.1</v>
      </c>
      <c r="C74" s="18" t="n">
        <f aca="false">C73</f>
        <v>520.2</v>
      </c>
      <c r="AMH74" s="0"/>
      <c r="AMI74" s="0"/>
      <c r="AMJ74" s="0"/>
    </row>
    <row r="75" customFormat="false" ht="13.8" hidden="false" customHeight="false" outlineLevel="0" collapsed="false">
      <c r="A75" s="8"/>
      <c r="B75" s="9"/>
      <c r="C75" s="10"/>
    </row>
    <row r="76" s="19" customFormat="true" ht="12.8" hidden="false" customHeight="false" outlineLevel="0" collapsed="false">
      <c r="A76" s="11" t="s">
        <v>69</v>
      </c>
      <c r="B76" s="17" t="n">
        <f aca="false">1-B83</f>
        <v>0.8335</v>
      </c>
      <c r="C76" s="18" t="n">
        <f aca="false">C69+C74</f>
        <v>5722.22</v>
      </c>
      <c r="AMH76" s="0"/>
      <c r="AMI76" s="0"/>
      <c r="AMJ76" s="0"/>
    </row>
    <row r="77" customFormat="false" ht="13.8" hidden="false" customHeight="false" outlineLevel="0" collapsed="false">
      <c r="A77" s="8"/>
      <c r="B77" s="9"/>
      <c r="C77" s="10"/>
    </row>
    <row r="78" s="19" customFormat="true" ht="12.8" hidden="false" customHeight="false" outlineLevel="0" collapsed="false">
      <c r="A78" s="11" t="s">
        <v>70</v>
      </c>
      <c r="B78" s="17"/>
      <c r="C78" s="18"/>
      <c r="AMH78" s="0"/>
      <c r="AMI78" s="0"/>
      <c r="AMJ78" s="0"/>
    </row>
    <row r="79" customFormat="false" ht="13.8" hidden="false" customHeight="false" outlineLevel="0" collapsed="false">
      <c r="A79" s="8" t="s">
        <v>71</v>
      </c>
      <c r="B79" s="9" t="n">
        <v>0.1</v>
      </c>
      <c r="C79" s="10" t="n">
        <f aca="false">ROUND(C$76/(1-B$83)*B79,2)</f>
        <v>686.53</v>
      </c>
    </row>
    <row r="80" customFormat="false" ht="13.8" hidden="false" customHeight="false" outlineLevel="0" collapsed="false">
      <c r="A80" s="8" t="s">
        <v>72</v>
      </c>
      <c r="B80" s="25" t="n">
        <v>0.03</v>
      </c>
      <c r="C80" s="10" t="n">
        <f aca="false">ROUND(C$76/(1-B$83)*B80,2)</f>
        <v>205.96</v>
      </c>
    </row>
    <row r="81" customFormat="false" ht="13.8" hidden="false" customHeight="false" outlineLevel="0" collapsed="false">
      <c r="A81" s="8" t="s">
        <v>73</v>
      </c>
      <c r="B81" s="9" t="n">
        <v>0.03</v>
      </c>
      <c r="C81" s="10" t="n">
        <f aca="false">ROUND(C$76/(1-B$83)*B81,2)</f>
        <v>205.96</v>
      </c>
    </row>
    <row r="82" customFormat="false" ht="13.8" hidden="false" customHeight="false" outlineLevel="0" collapsed="false">
      <c r="A82" s="8" t="s">
        <v>74</v>
      </c>
      <c r="B82" s="9" t="n">
        <v>0.0065</v>
      </c>
      <c r="C82" s="10" t="n">
        <f aca="false">ROUND(C$76/(1-B$83)*B82,2)</f>
        <v>44.62</v>
      </c>
    </row>
    <row r="83" s="19" customFormat="true" ht="12.8" hidden="false" customHeight="false" outlineLevel="0" collapsed="false">
      <c r="A83" s="11" t="s">
        <v>75</v>
      </c>
      <c r="B83" s="17" t="n">
        <f aca="false">SUM(B79:B82)</f>
        <v>0.1665</v>
      </c>
      <c r="C83" s="18" t="n">
        <f aca="false">SUM(C79:C82)</f>
        <v>1143.07</v>
      </c>
      <c r="AMH83" s="0"/>
      <c r="AMI83" s="0"/>
      <c r="AMJ83" s="0"/>
    </row>
    <row r="84" customFormat="false" ht="13.8" hidden="false" customHeight="false" outlineLevel="0" collapsed="false">
      <c r="A84" s="20"/>
      <c r="B84" s="9"/>
      <c r="C84" s="10"/>
    </row>
    <row r="85" s="19" customFormat="true" ht="12.8" hidden="false" customHeight="false" outlineLevel="0" collapsed="false">
      <c r="A85" s="11" t="s">
        <v>76</v>
      </c>
      <c r="B85" s="17" t="n">
        <f aca="false">B76+B83</f>
        <v>1</v>
      </c>
      <c r="C85" s="18" t="n">
        <f aca="false">SUM(C69+C74+C83)</f>
        <v>6865.29</v>
      </c>
      <c r="AMH85" s="0"/>
      <c r="AMI85" s="0"/>
      <c r="AMJ85" s="0"/>
    </row>
  </sheetData>
  <mergeCells count="2">
    <mergeCell ref="A1:C1"/>
    <mergeCell ref="A2:C2"/>
  </mergeCells>
  <printOptions headings="false" gridLines="false" gridLinesSet="true" horizontalCentered="false" verticalCentered="false"/>
  <pageMargins left="0.315277777777778" right="0.275694444444444" top="0.551388888888889" bottom="0.39375" header="0.511805555555555" footer="0.511805555555555"/>
  <pageSetup paperSize="9" scale="100" firstPageNumber="0" fitToWidth="1" fitToHeight="1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MJ85"/>
  <sheetViews>
    <sheetView showFormulas="false" showGridLines="true" showRowColHeaders="true" showZeros="true" rightToLeft="false" tabSelected="true" showOutlineSymbols="true" defaultGridColor="true" view="normal" topLeftCell="A70" colorId="64" zoomScale="98" zoomScaleNormal="98" zoomScalePageLayoutView="100" workbookViewId="0">
      <selection pane="topLeft" activeCell="B80" activeCellId="0" sqref="B80"/>
    </sheetView>
  </sheetViews>
  <sheetFormatPr defaultColWidth="10.6015625" defaultRowHeight="13.8" zeroHeight="false" outlineLevelRow="0" outlineLevelCol="0"/>
  <cols>
    <col collapsed="false" customWidth="true" hidden="false" outlineLevel="0" max="1" min="1" style="1" width="61.38"/>
    <col collapsed="false" customWidth="true" hidden="false" outlineLevel="0" max="2" min="2" style="2" width="9.5"/>
    <col collapsed="false" customWidth="true" hidden="false" outlineLevel="0" max="3" min="3" style="3" width="9.38"/>
    <col collapsed="false" customWidth="false" hidden="false" outlineLevel="0" max="1007" min="4" style="4" width="10.61"/>
    <col collapsed="false" customWidth="true" hidden="false" outlineLevel="0" max="1021" min="1008" style="0" width="8.6"/>
    <col collapsed="false" customWidth="true" hidden="false" outlineLevel="0" max="1024" min="1022" style="0" width="10.5"/>
  </cols>
  <sheetData>
    <row r="1" s="6" customFormat="true" ht="12.75" hidden="false" customHeight="true" outlineLevel="0" collapsed="false">
      <c r="A1" s="5" t="s">
        <v>0</v>
      </c>
      <c r="B1" s="5"/>
      <c r="C1" s="5"/>
      <c r="AMH1" s="0"/>
      <c r="AMI1" s="0"/>
      <c r="AMJ1" s="0"/>
    </row>
    <row r="2" customFormat="false" ht="14.25" hidden="false" customHeight="true" outlineLevel="0" collapsed="false">
      <c r="A2" s="7" t="s">
        <v>77</v>
      </c>
      <c r="B2" s="7"/>
      <c r="C2" s="7"/>
    </row>
    <row r="3" customFormat="false" ht="13.8" hidden="false" customHeight="false" outlineLevel="0" collapsed="false">
      <c r="A3" s="8" t="s">
        <v>2</v>
      </c>
      <c r="B3" s="9"/>
      <c r="C3" s="10" t="s">
        <v>3</v>
      </c>
    </row>
    <row r="4" customFormat="false" ht="13.8" hidden="false" customHeight="false" outlineLevel="0" collapsed="false">
      <c r="A4" s="8" t="s">
        <v>4</v>
      </c>
      <c r="B4" s="9"/>
      <c r="C4" s="10"/>
    </row>
    <row r="5" customFormat="false" ht="13.8" hidden="false" customHeight="false" outlineLevel="0" collapsed="false">
      <c r="A5" s="8" t="s">
        <v>5</v>
      </c>
      <c r="B5" s="9"/>
      <c r="C5" s="10" t="n">
        <v>1518</v>
      </c>
    </row>
    <row r="6" customFormat="false" ht="13.8" hidden="false" customHeight="false" outlineLevel="0" collapsed="false">
      <c r="A6" s="8"/>
      <c r="B6" s="9"/>
      <c r="C6" s="10"/>
    </row>
    <row r="7" customFormat="false" ht="13.8" hidden="false" customHeight="false" outlineLevel="0" collapsed="false">
      <c r="A7" s="11" t="s">
        <v>6</v>
      </c>
      <c r="B7" s="12"/>
      <c r="C7" s="13"/>
    </row>
    <row r="8" customFormat="false" ht="13.8" hidden="false" customHeight="false" outlineLevel="0" collapsed="false">
      <c r="A8" s="8" t="s">
        <v>7</v>
      </c>
      <c r="B8" s="9"/>
      <c r="C8" s="14" t="n">
        <v>1854.05</v>
      </c>
      <c r="E8" s="15"/>
    </row>
    <row r="9" customFormat="false" ht="13.8" hidden="false" customHeight="false" outlineLevel="0" collapsed="false">
      <c r="A9" s="8" t="s">
        <v>8</v>
      </c>
      <c r="B9" s="9" t="n">
        <v>0.2</v>
      </c>
      <c r="C9" s="10" t="n">
        <f aca="false">ROUND(C8*B9,2)</f>
        <v>370.81</v>
      </c>
    </row>
    <row r="10" s="19" customFormat="true" ht="12.8" hidden="false" customHeight="false" outlineLevel="0" collapsed="false">
      <c r="A10" s="11" t="s">
        <v>9</v>
      </c>
      <c r="B10" s="17"/>
      <c r="C10" s="18" t="n">
        <f aca="false">C8+C9</f>
        <v>2224.86</v>
      </c>
      <c r="AMH10" s="0"/>
      <c r="AMI10" s="0"/>
      <c r="AMJ10" s="0"/>
    </row>
    <row r="11" customFormat="false" ht="13.8" hidden="false" customHeight="false" outlineLevel="0" collapsed="false">
      <c r="A11" s="8"/>
      <c r="B11" s="9"/>
      <c r="C11" s="10"/>
    </row>
    <row r="12" s="19" customFormat="true" ht="12.8" hidden="false" customHeight="false" outlineLevel="0" collapsed="false">
      <c r="A12" s="11" t="s">
        <v>10</v>
      </c>
      <c r="B12" s="17"/>
      <c r="C12" s="18" t="n">
        <f aca="false">C10</f>
        <v>2224.86</v>
      </c>
      <c r="AMH12" s="0"/>
      <c r="AMI12" s="0"/>
      <c r="AMJ12" s="0"/>
    </row>
    <row r="13" customFormat="false" ht="13.8" hidden="false" customHeight="false" outlineLevel="0" collapsed="false">
      <c r="A13" s="8"/>
      <c r="B13" s="9"/>
      <c r="C13" s="10"/>
    </row>
    <row r="14" customFormat="false" ht="13.8" hidden="false" customHeight="false" outlineLevel="0" collapsed="false">
      <c r="A14" s="11" t="s">
        <v>11</v>
      </c>
      <c r="B14" s="12"/>
      <c r="C14" s="13"/>
    </row>
    <row r="15" customFormat="false" ht="13.8" hidden="false" customHeight="false" outlineLevel="0" collapsed="false">
      <c r="A15" s="20" t="s">
        <v>12</v>
      </c>
      <c r="B15" s="9"/>
      <c r="C15" s="10"/>
    </row>
    <row r="16" customFormat="false" ht="13.8" hidden="false" customHeight="false" outlineLevel="0" collapsed="false">
      <c r="A16" s="8" t="s">
        <v>13</v>
      </c>
      <c r="B16" s="9" t="n">
        <v>0.2</v>
      </c>
      <c r="C16" s="10" t="n">
        <f aca="false">ROUND(C$12*B16,2)</f>
        <v>444.97</v>
      </c>
    </row>
    <row r="17" customFormat="false" ht="13.8" hidden="false" customHeight="false" outlineLevel="0" collapsed="false">
      <c r="A17" s="8" t="s">
        <v>14</v>
      </c>
      <c r="B17" s="9" t="n">
        <v>0.08</v>
      </c>
      <c r="C17" s="10" t="n">
        <f aca="false">ROUND(C$12*B17,2)</f>
        <v>177.99</v>
      </c>
    </row>
    <row r="18" customFormat="false" ht="13.8" hidden="false" customHeight="false" outlineLevel="0" collapsed="false">
      <c r="A18" s="8" t="s">
        <v>15</v>
      </c>
      <c r="B18" s="9" t="n">
        <v>0.015</v>
      </c>
      <c r="C18" s="10" t="n">
        <f aca="false">ROUND(C$12*B18,2)</f>
        <v>33.37</v>
      </c>
    </row>
    <row r="19" customFormat="false" ht="13.8" hidden="false" customHeight="false" outlineLevel="0" collapsed="false">
      <c r="A19" s="8" t="s">
        <v>16</v>
      </c>
      <c r="B19" s="9" t="n">
        <v>0.01</v>
      </c>
      <c r="C19" s="10" t="n">
        <f aca="false">ROUND(C$12*B19,2)</f>
        <v>22.25</v>
      </c>
    </row>
    <row r="20" customFormat="false" ht="13.8" hidden="false" customHeight="false" outlineLevel="0" collapsed="false">
      <c r="A20" s="8" t="s">
        <v>17</v>
      </c>
      <c r="B20" s="9" t="n">
        <v>0.002</v>
      </c>
      <c r="C20" s="10" t="n">
        <f aca="false">ROUND(C$12*B20,2)</f>
        <v>4.45</v>
      </c>
    </row>
    <row r="21" customFormat="false" ht="13.8" hidden="false" customHeight="false" outlineLevel="0" collapsed="false">
      <c r="A21" s="8" t="s">
        <v>18</v>
      </c>
      <c r="B21" s="9" t="n">
        <v>0.006</v>
      </c>
      <c r="C21" s="10" t="n">
        <f aca="false">ROUND(C$12*B21,2)</f>
        <v>13.35</v>
      </c>
    </row>
    <row r="22" customFormat="false" ht="13.8" hidden="false" customHeight="false" outlineLevel="0" collapsed="false">
      <c r="A22" s="8" t="s">
        <v>19</v>
      </c>
      <c r="B22" s="9" t="n">
        <v>0.025</v>
      </c>
      <c r="C22" s="10" t="n">
        <f aca="false">ROUND(C$12*B22,2)</f>
        <v>55.62</v>
      </c>
    </row>
    <row r="23" customFormat="false" ht="13.8" hidden="false" customHeight="false" outlineLevel="0" collapsed="false">
      <c r="A23" s="8" t="s">
        <v>20</v>
      </c>
      <c r="B23" s="9" t="n">
        <v>0.01</v>
      </c>
      <c r="C23" s="10" t="n">
        <f aca="false">ROUND(C$12*B23,2)</f>
        <v>22.25</v>
      </c>
    </row>
    <row r="24" s="19" customFormat="true" ht="12.8" hidden="false" customHeight="false" outlineLevel="0" collapsed="false">
      <c r="A24" s="20" t="s">
        <v>21</v>
      </c>
      <c r="B24" s="21" t="n">
        <v>0.348</v>
      </c>
      <c r="C24" s="22" t="n">
        <f aca="false">SUM(C16:C23)</f>
        <v>774.25</v>
      </c>
      <c r="AMH24" s="0"/>
      <c r="AMI24" s="0"/>
      <c r="AMJ24" s="0"/>
    </row>
    <row r="25" customFormat="false" ht="13.8" hidden="false" customHeight="false" outlineLevel="0" collapsed="false">
      <c r="A25" s="20" t="s">
        <v>22</v>
      </c>
      <c r="B25" s="9"/>
      <c r="C25" s="10"/>
    </row>
    <row r="26" customFormat="false" ht="13.8" hidden="false" customHeight="false" outlineLevel="0" collapsed="false">
      <c r="A26" s="8" t="s">
        <v>23</v>
      </c>
      <c r="B26" s="9" t="n">
        <v>0.0833</v>
      </c>
      <c r="C26" s="10" t="n">
        <f aca="false">ROUND(C$12*B26,2)</f>
        <v>185.33</v>
      </c>
    </row>
    <row r="27" customFormat="false" ht="13.8" hidden="false" customHeight="false" outlineLevel="0" collapsed="false">
      <c r="A27" s="8" t="s">
        <v>24</v>
      </c>
      <c r="B27" s="9" t="n">
        <v>0.1111</v>
      </c>
      <c r="C27" s="10" t="n">
        <f aca="false">ROUND(C$12*B27,2)</f>
        <v>247.18</v>
      </c>
    </row>
    <row r="28" customFormat="false" ht="13.8" hidden="false" customHeight="false" outlineLevel="0" collapsed="false">
      <c r="A28" s="8" t="s">
        <v>25</v>
      </c>
      <c r="B28" s="9" t="n">
        <v>0.0347</v>
      </c>
      <c r="C28" s="10" t="n">
        <f aca="false">ROUND(C$12*B28,2)</f>
        <v>77.2</v>
      </c>
    </row>
    <row r="29" customFormat="false" ht="13.8" hidden="false" customHeight="false" outlineLevel="0" collapsed="false">
      <c r="A29" s="8" t="s">
        <v>26</v>
      </c>
      <c r="B29" s="9" t="n">
        <v>0.01</v>
      </c>
      <c r="C29" s="10" t="n">
        <f aca="false">ROUND(C$12*B29,2)</f>
        <v>22.25</v>
      </c>
    </row>
    <row r="30" customFormat="false" ht="13.8" hidden="false" customHeight="false" outlineLevel="0" collapsed="false">
      <c r="A30" s="8" t="s">
        <v>27</v>
      </c>
      <c r="B30" s="9" t="n">
        <v>0.005</v>
      </c>
      <c r="C30" s="10" t="n">
        <f aca="false">ROUND(C$12*B30,2)</f>
        <v>11.12</v>
      </c>
    </row>
    <row r="31" customFormat="false" ht="13.8" hidden="false" customHeight="false" outlineLevel="0" collapsed="false">
      <c r="A31" s="8" t="s">
        <v>28</v>
      </c>
      <c r="B31" s="9" t="n">
        <v>0.01</v>
      </c>
      <c r="C31" s="10" t="n">
        <f aca="false">ROUND(C$12*B31,2)</f>
        <v>22.25</v>
      </c>
    </row>
    <row r="32" customFormat="false" ht="13.8" hidden="false" customHeight="false" outlineLevel="0" collapsed="false">
      <c r="A32" s="8" t="s">
        <v>29</v>
      </c>
      <c r="B32" s="9" t="n">
        <v>0</v>
      </c>
      <c r="C32" s="10" t="n">
        <f aca="false">ROUND(C$12*B32,2)</f>
        <v>0</v>
      </c>
    </row>
    <row r="33" customFormat="false" ht="13.8" hidden="false" customHeight="false" outlineLevel="0" collapsed="false">
      <c r="A33" s="8" t="s">
        <v>30</v>
      </c>
      <c r="B33" s="9" t="n">
        <v>0.001</v>
      </c>
      <c r="C33" s="10" t="n">
        <f aca="false">ROUND(C$12*B33,2)</f>
        <v>2.22</v>
      </c>
    </row>
    <row r="34" s="19" customFormat="true" ht="12.8" hidden="false" customHeight="false" outlineLevel="0" collapsed="false">
      <c r="A34" s="20" t="s">
        <v>31</v>
      </c>
      <c r="B34" s="21" t="n">
        <v>0.2551</v>
      </c>
      <c r="C34" s="22" t="n">
        <f aca="false">SUM(C26:C33)</f>
        <v>567.55</v>
      </c>
      <c r="AMH34" s="0"/>
      <c r="AMI34" s="0"/>
      <c r="AMJ34" s="0"/>
    </row>
    <row r="35" customFormat="false" ht="13.8" hidden="false" customHeight="false" outlineLevel="0" collapsed="false">
      <c r="A35" s="20" t="s">
        <v>32</v>
      </c>
      <c r="B35" s="9"/>
      <c r="C35" s="10"/>
    </row>
    <row r="36" customFormat="false" ht="13.8" hidden="false" customHeight="false" outlineLevel="0" collapsed="false">
      <c r="A36" s="8" t="s">
        <v>33</v>
      </c>
      <c r="B36" s="9" t="n">
        <v>0.033</v>
      </c>
      <c r="C36" s="10" t="n">
        <f aca="false">ROUND(C$12*B36,2)</f>
        <v>73.42</v>
      </c>
    </row>
    <row r="37" customFormat="false" ht="13.8" hidden="false" customHeight="false" outlineLevel="0" collapsed="false">
      <c r="A37" s="8" t="s">
        <v>34</v>
      </c>
      <c r="B37" s="9" t="n">
        <v>0</v>
      </c>
      <c r="C37" s="10" t="n">
        <f aca="false">ROUND(C$12*B37,2)</f>
        <v>0</v>
      </c>
    </row>
    <row r="38" customFormat="false" ht="13.8" hidden="false" customHeight="false" outlineLevel="0" collapsed="false">
      <c r="A38" s="8" t="s">
        <v>35</v>
      </c>
      <c r="B38" s="9" t="n">
        <v>0.032</v>
      </c>
      <c r="C38" s="10" t="n">
        <f aca="false">ROUND(C$12*B38,2)</f>
        <v>71.2</v>
      </c>
    </row>
    <row r="39" customFormat="false" ht="13.8" hidden="false" customHeight="false" outlineLevel="0" collapsed="false">
      <c r="A39" s="8" t="s">
        <v>36</v>
      </c>
      <c r="B39" s="9" t="n">
        <v>0.008</v>
      </c>
      <c r="C39" s="10" t="n">
        <f aca="false">ROUND(C$12*B39,2)</f>
        <v>17.8</v>
      </c>
    </row>
    <row r="40" customFormat="false" ht="13.8" hidden="false" customHeight="false" outlineLevel="0" collapsed="false">
      <c r="A40" s="8" t="s">
        <v>37</v>
      </c>
      <c r="B40" s="9" t="n">
        <v>0.037</v>
      </c>
      <c r="C40" s="10" t="n">
        <f aca="false">ROUND(C$12*B40,2)</f>
        <v>82.32</v>
      </c>
    </row>
    <row r="41" customFormat="false" ht="13.8" hidden="false" customHeight="false" outlineLevel="0" collapsed="false">
      <c r="A41" s="8" t="s">
        <v>38</v>
      </c>
      <c r="B41" s="9" t="n">
        <v>0</v>
      </c>
      <c r="C41" s="10" t="n">
        <f aca="false">ROUND(C$12*B41,2)</f>
        <v>0</v>
      </c>
    </row>
    <row r="42" s="19" customFormat="true" ht="12.8" hidden="false" customHeight="false" outlineLevel="0" collapsed="false">
      <c r="A42" s="20" t="s">
        <v>39</v>
      </c>
      <c r="B42" s="21" t="n">
        <v>0.11</v>
      </c>
      <c r="C42" s="22" t="n">
        <f aca="false">SUM(C36:C41)</f>
        <v>244.74</v>
      </c>
      <c r="AMH42" s="0"/>
      <c r="AMI42" s="0"/>
      <c r="AMJ42" s="0"/>
    </row>
    <row r="43" customFormat="false" ht="13.8" hidden="false" customHeight="false" outlineLevel="0" collapsed="false">
      <c r="A43" s="20" t="s">
        <v>40</v>
      </c>
      <c r="B43" s="9"/>
      <c r="C43" s="10"/>
    </row>
    <row r="44" customFormat="false" ht="13.8" hidden="false" customHeight="false" outlineLevel="0" collapsed="false">
      <c r="A44" s="8" t="s">
        <v>41</v>
      </c>
      <c r="B44" s="9" t="n">
        <v>0.051</v>
      </c>
      <c r="C44" s="10" t="n">
        <f aca="false">ROUND(C$12*B44,2)</f>
        <v>113.47</v>
      </c>
    </row>
    <row r="45" s="19" customFormat="true" ht="12.8" hidden="false" customHeight="false" outlineLevel="0" collapsed="false">
      <c r="A45" s="20" t="s">
        <v>42</v>
      </c>
      <c r="B45" s="21" t="n">
        <v>0.051</v>
      </c>
      <c r="C45" s="22" t="n">
        <f aca="false">C44</f>
        <v>113.47</v>
      </c>
      <c r="AMH45" s="0"/>
      <c r="AMI45" s="0"/>
      <c r="AMJ45" s="0"/>
    </row>
    <row r="46" customFormat="false" ht="13.8" hidden="false" customHeight="false" outlineLevel="0" collapsed="false">
      <c r="A46" s="20" t="s">
        <v>43</v>
      </c>
      <c r="B46" s="9"/>
      <c r="C46" s="10"/>
    </row>
    <row r="47" customFormat="false" ht="13.8" hidden="false" customHeight="false" outlineLevel="0" collapsed="false">
      <c r="A47" s="8" t="s">
        <v>44</v>
      </c>
      <c r="B47" s="9" t="n">
        <v>0.0026</v>
      </c>
      <c r="C47" s="10" t="n">
        <f aca="false">ROUND(C$12*B47,2)</f>
        <v>5.78</v>
      </c>
    </row>
    <row r="48" customFormat="false" ht="23.85" hidden="false" customHeight="false" outlineLevel="0" collapsed="false">
      <c r="A48" s="8" t="s">
        <v>45</v>
      </c>
      <c r="B48" s="9" t="n">
        <v>0.001</v>
      </c>
      <c r="C48" s="10" t="n">
        <f aca="false">ROUND(C$12*B48,2)</f>
        <v>2.22</v>
      </c>
    </row>
    <row r="49" customFormat="false" ht="13.8" hidden="false" customHeight="false" outlineLevel="0" collapsed="false">
      <c r="A49" s="8" t="s">
        <v>46</v>
      </c>
      <c r="B49" s="9" t="n">
        <v>0.003</v>
      </c>
      <c r="C49" s="10" t="n">
        <f aca="false">ROUND(C$12*B49,2)</f>
        <v>6.67</v>
      </c>
    </row>
    <row r="50" s="19" customFormat="true" ht="12.8" hidden="false" customHeight="false" outlineLevel="0" collapsed="false">
      <c r="A50" s="20" t="s">
        <v>47</v>
      </c>
      <c r="B50" s="21" t="n">
        <v>0.0066</v>
      </c>
      <c r="C50" s="22" t="n">
        <f aca="false">SUM(C47:C49)</f>
        <v>14.67</v>
      </c>
      <c r="AMH50" s="0"/>
      <c r="AMI50" s="0"/>
      <c r="AMJ50" s="0"/>
    </row>
    <row r="51" customFormat="false" ht="13.8" hidden="false" customHeight="false" outlineLevel="0" collapsed="false">
      <c r="A51" s="20" t="s">
        <v>48</v>
      </c>
      <c r="B51" s="9"/>
      <c r="C51" s="10"/>
    </row>
    <row r="52" customFormat="false" ht="23.85" hidden="false" customHeight="false" outlineLevel="0" collapsed="false">
      <c r="A52" s="8" t="s">
        <v>49</v>
      </c>
      <c r="B52" s="9" t="n">
        <v>0</v>
      </c>
      <c r="C52" s="10" t="n">
        <f aca="false">ROUND(C$12*B52,2)</f>
        <v>0</v>
      </c>
    </row>
    <row r="53" s="19" customFormat="true" ht="12.8" hidden="false" customHeight="false" outlineLevel="0" collapsed="false">
      <c r="A53" s="20" t="s">
        <v>50</v>
      </c>
      <c r="B53" s="21" t="n">
        <v>0</v>
      </c>
      <c r="C53" s="22" t="n">
        <f aca="false">C52</f>
        <v>0</v>
      </c>
      <c r="AMH53" s="0"/>
      <c r="AMI53" s="0"/>
      <c r="AMJ53" s="0"/>
    </row>
    <row r="54" s="19" customFormat="true" ht="12.8" hidden="false" customHeight="false" outlineLevel="0" collapsed="false">
      <c r="A54" s="11" t="s">
        <v>51</v>
      </c>
      <c r="B54" s="17" t="n">
        <v>0.7707</v>
      </c>
      <c r="C54" s="18" t="n">
        <f aca="false">(C24+C34+C42+C45+C50+C53)</f>
        <v>1714.68</v>
      </c>
      <c r="AMH54" s="0"/>
      <c r="AMI54" s="0"/>
      <c r="AMJ54" s="0"/>
    </row>
    <row r="55" customFormat="false" ht="13.8" hidden="false" customHeight="false" outlineLevel="0" collapsed="false">
      <c r="A55" s="20"/>
      <c r="B55" s="9"/>
      <c r="C55" s="10"/>
    </row>
    <row r="56" s="19" customFormat="true" ht="12.8" hidden="false" customHeight="false" outlineLevel="0" collapsed="false">
      <c r="A56" s="11" t="s">
        <v>52</v>
      </c>
      <c r="B56" s="17"/>
      <c r="C56" s="18" t="n">
        <f aca="false">C12+C54</f>
        <v>3939.54</v>
      </c>
      <c r="AMH56" s="0"/>
      <c r="AMI56" s="0"/>
      <c r="AMJ56" s="0"/>
    </row>
    <row r="57" customFormat="false" ht="13.8" hidden="false" customHeight="false" outlineLevel="0" collapsed="false">
      <c r="A57" s="8"/>
      <c r="B57" s="9"/>
      <c r="C57" s="10"/>
    </row>
    <row r="58" s="19" customFormat="true" ht="12.8" hidden="false" customHeight="false" outlineLevel="0" collapsed="false">
      <c r="A58" s="11" t="s">
        <v>53</v>
      </c>
      <c r="B58" s="17"/>
      <c r="C58" s="18"/>
      <c r="AMH58" s="0"/>
      <c r="AMI58" s="0"/>
      <c r="AMJ58" s="0"/>
    </row>
    <row r="59" customFormat="false" ht="13.8" hidden="false" customHeight="false" outlineLevel="0" collapsed="false">
      <c r="A59" s="8" t="s">
        <v>54</v>
      </c>
      <c r="B59" s="9"/>
      <c r="C59" s="10" t="n">
        <v>25</v>
      </c>
    </row>
    <row r="60" customFormat="false" ht="13.8" hidden="false" customHeight="false" outlineLevel="0" collapsed="false">
      <c r="A60" s="8" t="s">
        <v>55</v>
      </c>
      <c r="B60" s="9"/>
      <c r="C60" s="10" t="n">
        <f aca="false">+27.15*21</f>
        <v>570.15</v>
      </c>
    </row>
    <row r="61" customFormat="false" ht="13.8" hidden="false" customHeight="false" outlineLevel="0" collapsed="false">
      <c r="A61" s="8" t="s">
        <v>56</v>
      </c>
      <c r="B61" s="9"/>
      <c r="C61" s="10" t="n">
        <v>-108.33</v>
      </c>
    </row>
    <row r="62" customFormat="false" ht="13.8" hidden="false" customHeight="false" outlineLevel="0" collapsed="false">
      <c r="A62" s="8" t="s">
        <v>57</v>
      </c>
      <c r="B62" s="9"/>
      <c r="C62" s="10" t="n">
        <v>281.6</v>
      </c>
    </row>
    <row r="63" customFormat="false" ht="13.8" hidden="false" customHeight="false" outlineLevel="0" collapsed="false">
      <c r="A63" s="8" t="s">
        <v>58</v>
      </c>
      <c r="B63" s="9"/>
      <c r="C63" s="10" t="n">
        <v>-99.43</v>
      </c>
    </row>
    <row r="64" customFormat="false" ht="13.8" hidden="false" customHeight="false" outlineLevel="0" collapsed="false">
      <c r="A64" s="8" t="s">
        <v>59</v>
      </c>
      <c r="B64" s="9"/>
      <c r="C64" s="10" t="n">
        <v>0</v>
      </c>
    </row>
    <row r="65" customFormat="false" ht="13.8" hidden="false" customHeight="false" outlineLevel="0" collapsed="false">
      <c r="A65" s="8" t="s">
        <v>60</v>
      </c>
      <c r="B65" s="9"/>
      <c r="C65" s="10" t="n">
        <v>50</v>
      </c>
    </row>
    <row r="66" customFormat="false" ht="13.8" hidden="false" customHeight="false" outlineLevel="0" collapsed="false">
      <c r="A66" s="8" t="s">
        <v>61</v>
      </c>
      <c r="B66" s="9"/>
      <c r="C66" s="24" t="n">
        <v>25.52</v>
      </c>
    </row>
    <row r="67" customFormat="false" ht="13.8" hidden="false" customHeight="false" outlineLevel="0" collapsed="false">
      <c r="A67" s="8" t="s">
        <v>62</v>
      </c>
      <c r="B67" s="9"/>
      <c r="C67" s="24" t="n">
        <v>80</v>
      </c>
    </row>
    <row r="68" s="19" customFormat="true" ht="13.8" hidden="false" customHeight="false" outlineLevel="0" collapsed="false">
      <c r="A68" s="11" t="s">
        <v>63</v>
      </c>
      <c r="B68" s="17"/>
      <c r="C68" s="18" t="n">
        <f aca="false">SUM(C59:C67)</f>
        <v>824.51</v>
      </c>
      <c r="AMH68" s="0"/>
      <c r="AMI68" s="0"/>
      <c r="AMJ68" s="0"/>
    </row>
    <row r="69" s="19" customFormat="true" ht="13.8" hidden="false" customHeight="false" outlineLevel="0" collapsed="false">
      <c r="A69" s="11" t="s">
        <v>64</v>
      </c>
      <c r="B69" s="17"/>
      <c r="C69" s="18" t="n">
        <f aca="false">SUM(C56+C68)</f>
        <v>4764.05</v>
      </c>
      <c r="AMH69" s="0"/>
      <c r="AMI69" s="0"/>
      <c r="AMJ69" s="0"/>
    </row>
    <row r="70" customFormat="false" ht="13.8" hidden="false" customHeight="false" outlineLevel="0" collapsed="false">
      <c r="A70" s="8"/>
      <c r="B70" s="9"/>
      <c r="C70" s="10"/>
    </row>
    <row r="71" s="19" customFormat="true" ht="12.8" hidden="false" customHeight="false" outlineLevel="0" collapsed="false">
      <c r="A71" s="11" t="s">
        <v>65</v>
      </c>
      <c r="B71" s="17"/>
      <c r="C71" s="18"/>
      <c r="AMH71" s="0"/>
      <c r="AMI71" s="0"/>
      <c r="AMJ71" s="0"/>
    </row>
    <row r="72" s="19" customFormat="true" ht="12.8" hidden="false" customHeight="false" outlineLevel="0" collapsed="false">
      <c r="A72" s="11" t="s">
        <v>66</v>
      </c>
      <c r="B72" s="17"/>
      <c r="C72" s="18"/>
      <c r="AMH72" s="0"/>
      <c r="AMI72" s="0"/>
      <c r="AMJ72" s="0"/>
    </row>
    <row r="73" customFormat="false" ht="13.8" hidden="false" customHeight="false" outlineLevel="0" collapsed="false">
      <c r="A73" s="8" t="s">
        <v>67</v>
      </c>
      <c r="B73" s="9" t="n">
        <v>0.1</v>
      </c>
      <c r="C73" s="10" t="n">
        <f aca="false">ROUND(C69*B73,2)</f>
        <v>476.41</v>
      </c>
    </row>
    <row r="74" s="19" customFormat="true" ht="12.8" hidden="false" customHeight="false" outlineLevel="0" collapsed="false">
      <c r="A74" s="11" t="s">
        <v>68</v>
      </c>
      <c r="B74" s="17" t="n">
        <f aca="false">B73</f>
        <v>0.1</v>
      </c>
      <c r="C74" s="18" t="n">
        <f aca="false">C73</f>
        <v>476.41</v>
      </c>
      <c r="AMH74" s="0"/>
      <c r="AMI74" s="0"/>
      <c r="AMJ74" s="0"/>
    </row>
    <row r="75" customFormat="false" ht="13.8" hidden="false" customHeight="false" outlineLevel="0" collapsed="false">
      <c r="A75" s="8"/>
      <c r="B75" s="9"/>
      <c r="C75" s="10"/>
    </row>
    <row r="76" s="19" customFormat="true" ht="12.8" hidden="false" customHeight="false" outlineLevel="0" collapsed="false">
      <c r="A76" s="11" t="s">
        <v>69</v>
      </c>
      <c r="B76" s="17" t="n">
        <f aca="false">1-B83</f>
        <v>0.8335</v>
      </c>
      <c r="C76" s="18" t="n">
        <f aca="false">C69+C74</f>
        <v>5240.46</v>
      </c>
      <c r="AMH76" s="0"/>
      <c r="AMI76" s="0"/>
      <c r="AMJ76" s="0"/>
    </row>
    <row r="77" customFormat="false" ht="13.8" hidden="false" customHeight="false" outlineLevel="0" collapsed="false">
      <c r="A77" s="8"/>
      <c r="B77" s="9"/>
      <c r="C77" s="10"/>
    </row>
    <row r="78" s="19" customFormat="true" ht="12.8" hidden="false" customHeight="false" outlineLevel="0" collapsed="false">
      <c r="A78" s="11" t="s">
        <v>70</v>
      </c>
      <c r="B78" s="17"/>
      <c r="C78" s="18"/>
      <c r="AMH78" s="0"/>
      <c r="AMI78" s="0"/>
      <c r="AMJ78" s="0"/>
    </row>
    <row r="79" customFormat="false" ht="13.8" hidden="false" customHeight="false" outlineLevel="0" collapsed="false">
      <c r="A79" s="8" t="s">
        <v>71</v>
      </c>
      <c r="B79" s="9" t="n">
        <v>0.1</v>
      </c>
      <c r="C79" s="10" t="n">
        <f aca="false">ROUND(C$76/(1-B$83)*B79,2)</f>
        <v>628.73</v>
      </c>
    </row>
    <row r="80" customFormat="false" ht="13.8" hidden="false" customHeight="false" outlineLevel="0" collapsed="false">
      <c r="A80" s="8" t="s">
        <v>72</v>
      </c>
      <c r="B80" s="25" t="n">
        <v>0.03</v>
      </c>
      <c r="C80" s="10" t="n">
        <f aca="false">ROUND(C$76/(1-B$83)*B80,2)</f>
        <v>188.62</v>
      </c>
    </row>
    <row r="81" customFormat="false" ht="13.8" hidden="false" customHeight="false" outlineLevel="0" collapsed="false">
      <c r="A81" s="8" t="s">
        <v>73</v>
      </c>
      <c r="B81" s="9" t="n">
        <v>0.03</v>
      </c>
      <c r="C81" s="10" t="n">
        <f aca="false">ROUND(C$76/(1-B$83)*B81,2)</f>
        <v>188.62</v>
      </c>
    </row>
    <row r="82" customFormat="false" ht="13.8" hidden="false" customHeight="false" outlineLevel="0" collapsed="false">
      <c r="A82" s="8" t="s">
        <v>74</v>
      </c>
      <c r="B82" s="9" t="n">
        <v>0.0065</v>
      </c>
      <c r="C82" s="10" t="n">
        <f aca="false">ROUND(C$76/(1-B$83)*B82,2)</f>
        <v>40.87</v>
      </c>
    </row>
    <row r="83" s="19" customFormat="true" ht="12.8" hidden="false" customHeight="false" outlineLevel="0" collapsed="false">
      <c r="A83" s="11" t="s">
        <v>75</v>
      </c>
      <c r="B83" s="17" t="n">
        <f aca="false">SUM(B79:B82)</f>
        <v>0.1665</v>
      </c>
      <c r="C83" s="18" t="n">
        <f aca="false">SUM(C79:C82)</f>
        <v>1046.84</v>
      </c>
      <c r="AMH83" s="0"/>
      <c r="AMI83" s="0"/>
      <c r="AMJ83" s="0"/>
    </row>
    <row r="84" customFormat="false" ht="13.8" hidden="false" customHeight="false" outlineLevel="0" collapsed="false">
      <c r="A84" s="20"/>
      <c r="B84" s="9"/>
      <c r="C84" s="10"/>
    </row>
    <row r="85" s="19" customFormat="true" ht="12.8" hidden="false" customHeight="false" outlineLevel="0" collapsed="false">
      <c r="A85" s="11" t="s">
        <v>76</v>
      </c>
      <c r="B85" s="17" t="n">
        <f aca="false">B76+B83</f>
        <v>1</v>
      </c>
      <c r="C85" s="18" t="n">
        <f aca="false">C76+C83</f>
        <v>6287.3</v>
      </c>
      <c r="AMH85" s="0"/>
      <c r="AMI85" s="0"/>
      <c r="AMJ85" s="0"/>
    </row>
  </sheetData>
  <mergeCells count="2">
    <mergeCell ref="A1:C1"/>
    <mergeCell ref="A2:C2"/>
  </mergeCells>
  <printOptions headings="false" gridLines="false" gridLinesSet="true" horizontalCentered="false" verticalCentered="false"/>
  <pageMargins left="0.3" right="0.209722222222222" top="0.570138888888889" bottom="0.4" header="0.511805555555555" footer="0.511805555555555"/>
  <pageSetup paperSize="9" scale="100" firstPageNumber="0" fitToWidth="1" fitToHeight="1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142</TotalTime>
  <Application>LibreOffice/7.0.5.2$Windows_X86_64 LibreOffice_project/64390860c6cd0aca4beafafcfd84613dd9dfb63a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2021-05-24T08:45:58Z</dcterms:created>
  <dc:creator>usuario</dc:creator>
  <dc:description/>
  <dc:language>pt-BR</dc:language>
  <cp:lastModifiedBy/>
  <cp:lastPrinted>2025-11-04T01:18:29Z</cp:lastPrinted>
  <dcterms:modified xsi:type="dcterms:W3CDTF">2026-02-05T07:49:45Z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