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media/image2.jpeg" ContentType="image/jpe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charts/chart2.xml" ContentType="application/vnd.openxmlformats-officedocument.drawingml.chart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RÇAMENTO POR ETAPAS" sheetId="1" state="visible" r:id="rId2"/>
    <sheet name="CURVA ABC" sheetId="2" state="visible" r:id="rId3"/>
    <sheet name="CRONOGRAMA 12 MESES" sheetId="3" state="visible" r:id="rId4"/>
    <sheet name="RESUMO COMPOSIÇÕES PRÓPRIAS" sheetId="4" state="visible" r:id="rId5"/>
    <sheet name="COMPOSIÇÕES PRÓPRIAS" sheetId="5" state="visible" r:id="rId6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<sst xmlns="http://schemas.openxmlformats.org/spreadsheetml/2006/main" count="6492" uniqueCount="1240">
  <si>
    <t xml:space="preserve">PREFEITURA MUNICIPAL DE CANELA</t>
  </si>
  <si>
    <t xml:space="preserve">Estado do Rio Grande do Sul</t>
  </si>
  <si>
    <t xml:space="preserve">Secretaria Municipal de Turismo e Cultura</t>
  </si>
  <si>
    <t xml:space="preserve">OBRA: REVITALIZAÇÃO CENTRO DE FEIRAS, CANELA RS</t>
  </si>
  <si>
    <t xml:space="preserve">ITEM</t>
  </si>
  <si>
    <t xml:space="preserve">CÓDIGO</t>
  </si>
  <si>
    <t xml:space="preserve">DESCRIÇÃO</t>
  </si>
  <si>
    <t xml:space="preserve">UNID.</t>
  </si>
  <si>
    <t xml:space="preserve">QUANT.</t>
  </si>
  <si>
    <t xml:space="preserve">MATERIAL/EQUIP. UNIT.</t>
  </si>
  <si>
    <t xml:space="preserve">M.O. UNIT.</t>
  </si>
  <si>
    <t xml:space="preserve">CUSTO MAT. UNIT.</t>
  </si>
  <si>
    <t xml:space="preserve">CUSTO MO. UNIT.</t>
  </si>
  <si>
    <t xml:space="preserve">TOTAL SEM BDI</t>
  </si>
  <si>
    <t xml:space="preserve">TOTAL COM BDI 25,92%</t>
  </si>
  <si>
    <t xml:space="preserve">VALOR CONCEDENTE</t>
  </si>
  <si>
    <t xml:space="preserve">VALOR PROPONENTE</t>
  </si>
  <si>
    <t xml:space="preserve">FONTE</t>
  </si>
  <si>
    <t xml:space="preserve">OBSERVAÇÃO</t>
  </si>
  <si>
    <t xml:space="preserve">1. SERVIÇOS PRELIMINARES</t>
  </si>
  <si>
    <t xml:space="preserve">1.1</t>
  </si>
  <si>
    <t xml:space="preserve">Fornecimento E Instalação De Placa De Obra Com Chapa Galvanizada E Estrutura De Madeira (Af_03/2022_Ps)</t>
  </si>
  <si>
    <t xml:space="preserve">m²</t>
  </si>
  <si>
    <t xml:space="preserve">PENDENTE VALIDAÇÃO SINAPI/RS JUN/2026</t>
  </si>
  <si>
    <t xml:space="preserve">Valor existente preservado apenas para rastreabilidade. Não considerar como SINAPI/RS JUN/2026 até validação na base mensal oficial.</t>
  </si>
  <si>
    <t xml:space="preserve">1.2</t>
  </si>
  <si>
    <t xml:space="preserve">Demolição De Alvenaria De Bloco Furado, De Forma Manual, Sem Reaproveitamento (Af_12/2017)</t>
  </si>
  <si>
    <t xml:space="preserve">m³</t>
  </si>
  <si>
    <t xml:space="preserve">1.3</t>
  </si>
  <si>
    <t xml:space="preserve">Demolição De Piso De Concreto Simples, De Forma Manual, Sem Reaproveitamento</t>
  </si>
  <si>
    <t xml:space="preserve">1.4</t>
  </si>
  <si>
    <t xml:space="preserve">Locação de andaime metálico tipo fachadeiro, com peças de aproximadamente 1,20 m de largura e 2,0 m de altura, incluindo diagonais em x, barras de ligação, sapatas e demais itens necessários à montagem
</t>
  </si>
  <si>
    <t xml:space="preserve">m²/mes</t>
  </si>
  <si>
    <t xml:space="preserve">1.5</t>
  </si>
  <si>
    <t xml:space="preserve">Montagem E Desmontagem De Andaime Modular Fachadeiro, Com Piso Metálico, Para Edifícios Com Múltiplos Pavimentos (Exclusive Andaime E Limpeza)</t>
  </si>
  <si>
    <t xml:space="preserve">1.6</t>
  </si>
  <si>
    <t xml:space="preserve">Carga, Manobra E Descarga De Entulho Em Caminhão Basculante 6 M³ - Carga Com Escavadeira Hidráulica (Caçamba De 0,80 M³ / 111 Hp) E Descarga Livre</t>
  </si>
  <si>
    <t xml:space="preserve">SINAPI/RS JUN/2026 - SEM DESONERAÇÃO</t>
  </si>
  <si>
    <t xml:space="preserve">RS JUN/2026 validado: total unitário R$ 10,13. BDI adotado: 25,92%.</t>
  </si>
  <si>
    <t xml:space="preserve">1.7</t>
  </si>
  <si>
    <t xml:space="preserve">Transporte Com Caminhão Basculante De 6 M³, Em Via Urbana Pavimentada, Dmt Até 30 Km</t>
  </si>
  <si>
    <t xml:space="preserve">m³ Km</t>
  </si>
  <si>
    <t xml:space="preserve">1.8</t>
  </si>
  <si>
    <t xml:space="preserve">Tela Plástica Laranja, Tipo Tapume Para Sinalização, Malha Retangular, Rolo 1.20 X 50 M</t>
  </si>
  <si>
    <t xml:space="preserve">m</t>
  </si>
  <si>
    <t xml:space="preserve">1.9</t>
  </si>
  <si>
    <t xml:space="preserve">Remoção De Tapume/ Chapas Metálicas E De Madeira, De Forma Manual, Sem Reaproveitamento</t>
  </si>
  <si>
    <t xml:space="preserve">1.10</t>
  </si>
  <si>
    <t xml:space="preserve">Locação Convencional De Obra, Utilizando Gabarito De Tábuas Corridas Pontaletadas A Cada 2,00m - 2 Utilizações</t>
  </si>
  <si>
    <t xml:space="preserve">1.11</t>
  </si>
  <si>
    <t xml:space="preserve">Limpeza Mecanizada De Camada Vegetal, Vegetação E Pequenas Árvores (Diâmetro De Tronco Menor Que 0,20 M), Com Trator De Esteiras</t>
  </si>
  <si>
    <t xml:space="preserve">1.12</t>
  </si>
  <si>
    <t xml:space="preserve">Escavação Mecanizada Para Bloco De Coroamento Ou Sapata Com Retroescavadeira (Incluindo Escavação Para Colocação De Fôrmas)</t>
  </si>
  <si>
    <t xml:space="preserve">1.13</t>
  </si>
  <si>
    <t xml:space="preserve">Reaterro Mecanizado De Vala Com Escavadeira Hidráulica (Capacidade 0,8 M³/111 Hp), Largura Até 1,5 M, Profundidade De 1,5 A 3,0 M, Com Solo De 1ª Categoria, Utilizando Compactador De Percussão</t>
  </si>
  <si>
    <t xml:space="preserve">1.14</t>
  </si>
  <si>
    <t xml:space="preserve">Lastro Com Material Granular, Aplicado Em Pisos Ou Lajes Sobre Solo, Espessura De 5 Cm</t>
  </si>
  <si>
    <t xml:space="preserve">1.15</t>
  </si>
  <si>
    <t xml:space="preserve">Escavação Mecanizada Para Viga Baldrame Ou Sapata Corrida Com Mini-Escavadeira (Incluindo Escavação Para Colocação De Fôrmas)</t>
  </si>
  <si>
    <t xml:space="preserve">1.16</t>
  </si>
  <si>
    <t xml:space="preserve">01.01.00.1
0</t>
  </si>
  <si>
    <t xml:space="preserve">Ligação Provisória De Água/Esgoto</t>
  </si>
  <si>
    <t xml:space="preserve">un</t>
  </si>
  <si>
    <t xml:space="preserve">1.17</t>
  </si>
  <si>
    <t xml:space="preserve">Tapume com telha metálica</t>
  </si>
  <si>
    <t xml:space="preserve">SUBTOTAL</t>
  </si>
  <si>
    <t xml:space="preserve">2. FUNDAÇÃO</t>
  </si>
  <si>
    <t xml:space="preserve">2.1</t>
  </si>
  <si>
    <t xml:space="preserve">Lastro De Concreto Magro, Aplicado Em Blocos De Coroamento Ou Sapatas, Espessura De 5 Cm</t>
  </si>
  <si>
    <t xml:space="preserve">2.2</t>
  </si>
  <si>
    <t xml:space="preserve">Fabricação, Montagem E Desmontagem De Fôrma Para Sapata, Em Madeira Serrada, E=25 Mm, 1 Utilização</t>
  </si>
  <si>
    <t xml:space="preserve">2.3</t>
  </si>
  <si>
    <t xml:space="preserve">Concretagem De Sapata, Fck 30 Mpa, Com Uso De Bomba - Lançamento, Adensamento E Acabamento (Af_01/2024)</t>
  </si>
  <si>
    <t xml:space="preserve">2.4</t>
  </si>
  <si>
    <t xml:space="preserve">Armação De Bloco Utilizando Aço Ca-60 De 5 Mm - Montagem</t>
  </si>
  <si>
    <t xml:space="preserve">kg</t>
  </si>
  <si>
    <t xml:space="preserve">2.5</t>
  </si>
  <si>
    <t xml:space="preserve">Armação De Bloco, Viga Baldame Ou Sapata Utilizando Aço Ca-50 De 10 Mm - Montagem (Af_06/2017)</t>
  </si>
  <si>
    <t xml:space="preserve">Kg</t>
  </si>
  <si>
    <t xml:space="preserve">2.6</t>
  </si>
  <si>
    <t xml:space="preserve">Armação De Bloco, Viga Baldrame Ou Sapata Utilizando Aço Ca-50 De 12,5 Mm - Montagem. Af_06/2017</t>
  </si>
  <si>
    <t xml:space="preserve">2.7</t>
  </si>
  <si>
    <t xml:space="preserve">Ponteiras De Proteção De Pontas E Vergalhões Expostos Em Estruturas De Concreto Armado Convencional", Com Aferição Af_03/2024</t>
  </si>
  <si>
    <t xml:space="preserve">2.8</t>
  </si>
  <si>
    <t xml:space="preserve">Concretagem De Radier, Piso De Concreto Ou Laje Sobre Solo, Fck 30 Mpa
- Lançamento, Adensamento E Acabamento (Af_09/2021 Ou Similar)</t>
  </si>
  <si>
    <t xml:space="preserve">2.9</t>
  </si>
  <si>
    <t xml:space="preserve">Armação Para Execução De Radier, Piso De Concreto Ou Laje Sobre Solo, Com Uso De Tela Q-196. Af_09/2021.</t>
  </si>
  <si>
    <t xml:space="preserve">2.10</t>
  </si>
  <si>
    <t xml:space="preserve">Acabamento Polido Para Piso De Concreto Armado Ou Laje Sobre Solo De Alta Resistência</t>
  </si>
  <si>
    <t xml:space="preserve">2.11</t>
  </si>
  <si>
    <t xml:space="preserve">Execução De Juntas De Contração Para Pavimentos De Concreto (Af_11/2017).</t>
  </si>
  <si>
    <t xml:space="preserve">2.12</t>
  </si>
  <si>
    <t xml:space="preserve">Impermeabilização De Superfície Com Emulsão Asfáltica, 2 Demãos (Af_06/2018 Ou Af_09/2023)</t>
  </si>
  <si>
    <t xml:space="preserve">2.13</t>
  </si>
  <si>
    <t xml:space="preserve">Concretagem De Bloco De Coroamento Ou Viga Baldrame, Fck 30 Mpa, Com Uso De Jerica - Lançamento, Adensamento E Acabamento</t>
  </si>
  <si>
    <t xml:space="preserve">2.14</t>
  </si>
  <si>
    <t xml:space="preserve">Aterro mecanizado de vala com retroescavadeira (capacidade da caçamba da retro: 0,26 m³ / potência: 88 hp), largura até 1,5 m, profundidade até 1,5 m, com solo argilo-arenoso</t>
  </si>
  <si>
    <t xml:space="preserve">3. ESTRUTURAS</t>
  </si>
  <si>
    <t xml:space="preserve">3.1</t>
  </si>
  <si>
    <t xml:space="preserve">Pilar metálico perfil laminado/soldado em aço estrutural, com conexões parafusadas, inclusos mão de obra, transporte e içamento utilizando guindaste - fornecimento e instalação</t>
  </si>
  <si>
    <t xml:space="preserve">3.2</t>
  </si>
  <si>
    <t xml:space="preserve">Fabricação e instalação de tesoura (inteira ou meia) em aço, vãos de 6,0 m a 12,0 m, incluso içamento, exclusive pintura.</t>
  </si>
  <si>
    <t xml:space="preserve">3.3</t>
  </si>
  <si>
    <t xml:space="preserve">Armação De Pilar Ou Viga De Estrutura Convencional De Concreto Armado, Aço Ca-50, 10,0 Mm - Montagem</t>
  </si>
  <si>
    <t xml:space="preserve">3.4</t>
  </si>
  <si>
    <t xml:space="preserve">Concretagem De Pilares, Fck = 25 Mpa, Com Uso De Bomba</t>
  </si>
  <si>
    <t xml:space="preserve">3.5</t>
  </si>
  <si>
    <t xml:space="preserve">Montagem E Desmontagem De Fôrma De Pilares Retangulares E Estruturas Similares, Pé-Direito Simples, Em Madeira Serrada, 1 Utilização.
Af_09/2020</t>
  </si>
  <si>
    <t xml:space="preserve">3.6</t>
  </si>
  <si>
    <t xml:space="preserve">Montagem E Desmontagem De Fôrma De Viga, Escoramento Com Pontalete De Madeira, Pé-Direito Simples, Em Madeira Serrada, 2 Utilizações.
Af_09/2020</t>
  </si>
  <si>
    <t xml:space="preserve">3.7</t>
  </si>
  <si>
    <t xml:space="preserve">Armação De Escada, De Uma Estrutura Convencional De Concreto Armado Utilizando Aço Ca-50 De 10,0 Mm – Montagem</t>
  </si>
  <si>
    <t xml:space="preserve">3.8</t>
  </si>
  <si>
    <t xml:space="preserve">Armação De Laje De Estrutura Convencional De Concreto Armado Utilizando Aço Ca-60 De 5,0 Mm - Montagem. Af_06/2022</t>
  </si>
  <si>
    <t xml:space="preserve">3.9</t>
  </si>
  <si>
    <t xml:space="preserve">Concretagem De Vigas E Lajes, Fck=25 Mpa, Para Qualquer Tipo De Laje Com Baldes Em Edificação De Multipavimentos Até 04 Andares -
Lançamento, Adensamento E Acabamento. Af_02/2022</t>
  </si>
  <si>
    <t xml:space="preserve">3.10</t>
  </si>
  <si>
    <t xml:space="preserve">Armação De Laje De Estrutura Convencional De Concreto Armado Utilizando Aço Ca-50 De 10,0 Mm - Montagem. Af_06/2022</t>
  </si>
  <si>
    <t xml:space="preserve">3.11</t>
  </si>
  <si>
    <t xml:space="preserve">Montagem E Desmontagem De Fôrma De Viga, Escoramento Metálico, Pé-Direito Simples, Em Chapa De Madeira Resinada, 2 Utilizações. Af_09/2020</t>
  </si>
  <si>
    <t xml:space="preserve">3.12</t>
  </si>
  <si>
    <t xml:space="preserve">Armação De Pilar Ou Viga De Estrutura De Concreto Armado Embutida Em Alvenaria De Vedação Utilizando Aço Ca-50 De 10,0 Mm - Montagem.
Af_06/2022</t>
  </si>
  <si>
    <t xml:space="preserve">3.13</t>
  </si>
  <si>
    <t xml:space="preserve">Armação De Pilar Ou Viga De Estrutura De Concreto Armado Embutida Em Alvenaria De Vedação Utilizando Aço Ca-60 De 5,0 Mm - Montagem.
Af_06/2022</t>
  </si>
  <si>
    <t xml:space="preserve">3.14</t>
  </si>
  <si>
    <t xml:space="preserve">Fabricação De Fôrma Para Escadas, Em Madeira Serrada, Reaproveitamento De 2 Vezes.</t>
  </si>
  <si>
    <t xml:space="preserve">3.15</t>
  </si>
  <si>
    <t xml:space="preserve">Armação De Laje De Estrutura Convencional De Concreto Armado Utilizando Aço Ca-50 De 10,0 Mm.</t>
  </si>
  <si>
    <t xml:space="preserve">3.16</t>
  </si>
  <si>
    <t xml:space="preserve">Armação De Laje Utilizando Aço Ca-60 De 5,0 Mm Ou Ca-50 De 6,3 Mm.</t>
  </si>
  <si>
    <t xml:space="preserve">3.17</t>
  </si>
  <si>
    <t xml:space="preserve">Concreto Fck = 20mpa, Traço 1:2,7:3 (Em Massa Seca De Cimento/ Areia Média/ Brita 1) - Preparo Mecânico Com Betoneira 600 L</t>
  </si>
  <si>
    <t xml:space="preserve">3.18</t>
  </si>
  <si>
    <t xml:space="preserve">Carpinteiro De Formas Com Encargos Complementares.</t>
  </si>
  <si>
    <t xml:space="preserve">h</t>
  </si>
  <si>
    <t xml:space="preserve">3.19</t>
  </si>
  <si>
    <t xml:space="preserve">Ajudante De Armador Com Encargos Complementares</t>
  </si>
  <si>
    <t xml:space="preserve">3.20</t>
  </si>
  <si>
    <t xml:space="preserve">Pedreiro Com Encargos Complementares</t>
  </si>
  <si>
    <t xml:space="preserve">3.21</t>
  </si>
  <si>
    <t xml:space="preserve">Lançamento Com Uso De Baldes, Adensamento E Acabamento De Concreto Em Estruturas.</t>
  </si>
  <si>
    <t xml:space="preserve">3.22</t>
  </si>
  <si>
    <t xml:space="preserve">Servente Com Encargos Complementares</t>
  </si>
  <si>
    <t xml:space="preserve">3.23</t>
  </si>
  <si>
    <t xml:space="preserve">Laje Pré-Moldada Unidirecional, Biapoiada, Para Piso, Com Enchimento Em Eps, Vigota Treliçada, Altura Total De 12 Cm (rampa interna)</t>
  </si>
  <si>
    <t xml:space="preserve">3.24</t>
  </si>
  <si>
    <t xml:space="preserve">Concretagem de vigas e lajes, fck=25 mpa, para lajes premoldadas com uso de bomba - lançamento, adensamento e acabamento (AF_02/2022_PS) rampa interna</t>
  </si>
  <si>
    <t xml:space="preserve">3.25</t>
  </si>
  <si>
    <t xml:space="preserve">Laje Pré-Moldada Unidirecional, Biapoiada, Para Piso, Com Enchimento Em Eps, Vigota Treliçada, Altura Total De 12 Cm (rampa externa)</t>
  </si>
  <si>
    <t xml:space="preserve">3.26</t>
  </si>
  <si>
    <t xml:space="preserve">Fabricação De Fôrma Para Lajes, Em Chapa De Madeira Compensada Plastificada, E = 18 Mm. Af_09/2020 (rampa interna e externa)</t>
  </si>
  <si>
    <t xml:space="preserve">4. PASSEIOS E CANTEIROS</t>
  </si>
  <si>
    <t xml:space="preserve">4.1</t>
  </si>
  <si>
    <t xml:space="preserve">Escavação Horizontal Em Solo De 1ª Categoria Com Trator De Esteiras (100hp/Lâmina: 2,19m³), Com Referência Af_07/2020</t>
  </si>
  <si>
    <t xml:space="preserve">4.2</t>
  </si>
  <si>
    <t xml:space="preserve">Execução De Linhas De Referência Em Gabarito Ou Cavalete</t>
  </si>
  <si>
    <t xml:space="preserve">4.3</t>
  </si>
  <si>
    <t xml:space="preserve">Carga, Manobras E Descarga De Misturas De Solos E Agregados, Com Caminhão Basculante 6m³</t>
  </si>
  <si>
    <t xml:space="preserve">4.4</t>
  </si>
  <si>
    <t xml:space="preserve">Transporte Em Caminhão Basculante 6m³, Em Rodovia Pavimentada (Distâncias Até 30 Km)</t>
  </si>
  <si>
    <t xml:space="preserve">m³xKm</t>
  </si>
  <si>
    <t xml:space="preserve">4.5</t>
  </si>
  <si>
    <t xml:space="preserve">Espalhamento De Material Com Trator De Esteiras</t>
  </si>
  <si>
    <t xml:space="preserve">4.6</t>
  </si>
  <si>
    <t xml:space="preserve">Regularização E Compactação De Subleito De Solo Predominantemente Arenoso, Para Obras De Construção De Pavimentos</t>
  </si>
  <si>
    <t xml:space="preserve">4.7</t>
  </si>
  <si>
    <t xml:space="preserve">CP02</t>
  </si>
  <si>
    <t xml:space="preserve">Fornecimento E Assentamento De Passeio Em Pedra Basalto Recortada, 45x45cm, Superfície Lisa E Uniforme Em Tons De Cinza, C/ Rejunte E Argamassa De Assentamento</t>
  </si>
  <si>
    <t xml:space="preserve">COMPOSIÇÃO PRÓPRIA</t>
  </si>
  <si>
    <t xml:space="preserve">COMPOSIÇÃO PRÓPRIA detalhada nas abas 'COMPOSIÇÕES PRÓPRIAS' e 'RESUMO COMPOSIÇÕES PRÓPRIAS'. Custo direto sem BDI; BDI 25,92% aplicado no total.</t>
  </si>
  <si>
    <t xml:space="preserve">4.8</t>
  </si>
  <si>
    <t xml:space="preserve">Execução de pavimento em piso intertravado, com bloco retangular cor natural de 20 x 10 cm, espessura 8 cm.</t>
  </si>
  <si>
    <t xml:space="preserve">4.10</t>
  </si>
  <si>
    <t xml:space="preserve">Areia Media - Posto Jazida/Fornecedor (Retirado Na Jazida, Sem Transporte)</t>
  </si>
  <si>
    <t xml:space="preserve">4.11</t>
  </si>
  <si>
    <t xml:space="preserve">Pó De Pedra (Posto Pedreira/Fornecedor, Sem Frete)</t>
  </si>
  <si>
    <t xml:space="preserve">4.12</t>
  </si>
  <si>
    <t xml:space="preserve">Cerca Com Mourões De Concreto Retos, h = 3,00 M, Espaçamento De 2,5 M, Com Fios De Arame</t>
  </si>
  <si>
    <t xml:space="preserve">4.13</t>
  </si>
  <si>
    <t xml:space="preserve">Pedra Britada N. 1 (9,5 A 19 Mm) Posto Pedreira/Fornecedor, Sem Frete</t>
  </si>
  <si>
    <t xml:space="preserve">4.14</t>
  </si>
  <si>
    <t xml:space="preserve">Grama Esmeralda Ou Sao Carlos Ou Curitibana, Em Placas, Sem Plantio</t>
  </si>
  <si>
    <t xml:space="preserve">4.15</t>
  </si>
  <si>
    <t xml:space="preserve">Plantio De Grama Esmeralda Ou São Carlos Ou Curitibana, Em Placas. Af_07/2024</t>
  </si>
  <si>
    <t xml:space="preserve">4.16</t>
  </si>
  <si>
    <t xml:space="preserve">Piso podotátil de alerta ou direcional, de concreto, assentado sobre argamassa.</t>
  </si>
  <si>
    <t xml:space="preserve">4.17</t>
  </si>
  <si>
    <t xml:space="preserve">Assentamento de guia (meio-fio) em trecho reto, confeccionada em concreto pré-fabricado, dimensões 100x15x13x20 cm (comprimento x base inferior x base superior x altura)</t>
  </si>
  <si>
    <t xml:space="preserve">5. VEDAÇÕES, PISOS E REVESTIMENTOS</t>
  </si>
  <si>
    <t xml:space="preserve">5.1</t>
  </si>
  <si>
    <t xml:space="preserve">Alvenaria De Vedação De Blocos Cerâmicos Furados Na Horizontal De 19
X19 X 29 Cm, Espessura 19 Cm,E Argamassa De Assentamento Com Preparo Manual</t>
  </si>
  <si>
    <t xml:space="preserve">5.2</t>
  </si>
  <si>
    <t xml:space="preserve">Fixação (Encunhamento) De Alvenaria De Vedação Com Argamassa Aplicada Com Bisnaga</t>
  </si>
  <si>
    <t xml:space="preserve">5.3</t>
  </si>
  <si>
    <t xml:space="preserve">Kit De Porta De Madeira Para Pintura, Semi-Oca (Leve Ou Média), Padrão Médio, 90x210cm, Espessura De 3,5cm</t>
  </si>
  <si>
    <t xml:space="preserve">5.4</t>
  </si>
  <si>
    <t xml:space="preserve">Kit De Porta De Madeira Para Pintura (Semi-Oca, Padrão Médio, 80x210cm, Esp 3,5cm - Fornecimento E Instalação</t>
  </si>
  <si>
    <t xml:space="preserve">5.5</t>
  </si>
  <si>
    <t xml:space="preserve">Instalação De Vidro Liso Incolor E=6mm, Em Esquadrias De Aluminio Ou Pvc, Fixado Com Baguete.</t>
  </si>
  <si>
    <t xml:space="preserve">5.6</t>
  </si>
  <si>
    <t xml:space="preserve">Verga Moldada In Loco, Para Janelas Com Até 1,5 M De Vão</t>
  </si>
  <si>
    <t xml:space="preserve">5.7</t>
  </si>
  <si>
    <t xml:space="preserve">Verga Moldada In Loco, Para Janelas Com Mais De 1,5 M De Vão</t>
  </si>
  <si>
    <t xml:space="preserve">5.8</t>
  </si>
  <si>
    <t xml:space="preserve">Contraverga Moldada In Loco, Para Janela Com Vão De Até 1,5 M</t>
  </si>
  <si>
    <t xml:space="preserve">5.9</t>
  </si>
  <si>
    <t xml:space="preserve">Contraverga Moldada In Loco, Para Janela Com Vão Maior Que 1,5 M</t>
  </si>
  <si>
    <t xml:space="preserve">5.10</t>
  </si>
  <si>
    <t xml:space="preserve">Verga Moldada In Loco, Para Portas Com Até 1,5 M De Vão</t>
  </si>
  <si>
    <t xml:space="preserve">5.11</t>
  </si>
  <si>
    <t xml:space="preserve">Verga Moldada In Loco, Para Portas Com Mais De 1,5 M De Vão</t>
  </si>
  <si>
    <t xml:space="preserve">5.12</t>
  </si>
  <si>
    <t xml:space="preserve">Janela De Alumínio Tipo Maxim-Ar, Batente/ Requadro 3 A 14 Cm, Vidro Incluso, Fixação Com Parafuso, Sem Guarnição/ Alizar, Dimensões 60x80
(A X L) Cm, Sem Acabamento, Vedação Com Silicone, Exclusive Contramarco - Fornecimento E Instalação</t>
  </si>
  <si>
    <t xml:space="preserve">5.13</t>
  </si>
  <si>
    <t xml:space="preserve">Peitoril Linear Em Granito Ou Mármore, L=15cm, Assentado Com Argamassa 1:6 Com Aditivo.</t>
  </si>
  <si>
    <t xml:space="preserve">5.14</t>
  </si>
  <si>
    <t xml:space="preserve">Chapisco Aplicado Em Alvenaria (Com Vãos) E Estruturas De Concreto De Fachada, Com Colher De Pedreiro, Preparo Em Betoneira.</t>
  </si>
  <si>
    <t xml:space="preserve">5.15</t>
  </si>
  <si>
    <t xml:space="preserve">Massa Única Para Panos De Fachadas  - Espessura 2,5 Cm</t>
  </si>
  <si>
    <t xml:space="preserve">5.16</t>
  </si>
  <si>
    <t xml:space="preserve">Massa Única Para Paredes Internas  - Espessura 2,0 Cm</t>
  </si>
  <si>
    <t xml:space="preserve">5.17</t>
  </si>
  <si>
    <t xml:space="preserve">Revestimento Cerâmico Para Paredes Internas Com Placas Tipo Esmaltada Dimensões 25x35cm</t>
  </si>
  <si>
    <t xml:space="preserve">5.18</t>
  </si>
  <si>
    <t xml:space="preserve">Aplicação Manual De Fundo Selador Acrílico Em Paredes</t>
  </si>
  <si>
    <t xml:space="preserve">RS JUN/2026 validado: material R$ 1,38; M.O. R$ 2,65; total R$ 4,03. BDI adotado: 25,92%.</t>
  </si>
  <si>
    <t xml:space="preserve">5.19</t>
  </si>
  <si>
    <t xml:space="preserve">Pintura Acrílica De 1ª, Duas Demãos, Em Paredes, Cores De Projeto</t>
  </si>
  <si>
    <t xml:space="preserve">RS JUN/2026 validado: material R$ 7,59; M.O. R$ 6,50; total R$ 14,09. BDI adotado: 25,92%.</t>
  </si>
  <si>
    <t xml:space="preserve">5.20</t>
  </si>
  <si>
    <t xml:space="preserve">Revestimento Cerâmico Para Pisos Com Placas Tipo Porcelanato Dimensões 60x60cm</t>
  </si>
  <si>
    <t xml:space="preserve">5.21</t>
  </si>
  <si>
    <t xml:space="preserve">Instalação De Vidro Liso Incolor, E = 4 Mm, Em Esquadria, Com Baguete</t>
  </si>
  <si>
    <t xml:space="preserve">5.22</t>
  </si>
  <si>
    <t xml:space="preserve">Portão De Ferro Em Chapa Galvanizada Plana 14 Gsg, Fornecimento E Instalação</t>
  </si>
  <si>
    <t xml:space="preserve">5.23</t>
  </si>
  <si>
    <t xml:space="preserve">Carpete De Nylon Em Placas 50 X 50 Cm Para Trafego Comercial Pesado, E
= 6,5 Mm (Instalado)</t>
  </si>
  <si>
    <t xml:space="preserve">5.24</t>
  </si>
  <si>
    <t xml:space="preserve">Painel Acústico Rígido Em Lã De Vidro/Rocha (Para Tratamento)</t>
  </si>
  <si>
    <t xml:space="preserve">5.25</t>
  </si>
  <si>
    <t xml:space="preserve">Instalação De Vidro Temperado, E=10mm, Em Perfil U</t>
  </si>
  <si>
    <t xml:space="preserve">5.26</t>
  </si>
  <si>
    <t xml:space="preserve">Revestimento Cerâmico/Pedra Para Paredes Internas Ou Externas Com Placas Tipo Pedra Natural (Miracema/Mineira), Assentado Com Argamassa</t>
  </si>
  <si>
    <t xml:space="preserve">5.27</t>
  </si>
  <si>
    <t xml:space="preserve">Divisória Sanitária, Tipo Cabine, Em Painéis Estruturais Ts, Inclusive Estrutura, Porta E Ferragens. Af_10/2025</t>
  </si>
  <si>
    <t xml:space="preserve">5.28</t>
  </si>
  <si>
    <t xml:space="preserve">Corrimão duplo fixado em parede, diâmetro externo = 1 1/2", em aço galvanizado</t>
  </si>
  <si>
    <t xml:space="preserve">5.29</t>
  </si>
  <si>
    <t xml:space="preserve">Janela De Alumínio De Correr Com 2 Folhas Para Vidros (Vidros Inclusos), Batente/ Requadro 6 A 14 Cm, Acabamento Com Acetato Ou Brilhante,
Fixação Com Parafuso, Sem Guarnição/ Alizar, Dimensões 100x120 Cm, Vedação Com Silicone, Exclusive Contramarco - Fornecimento E Instalação</t>
  </si>
  <si>
    <t xml:space="preserve">5.30</t>
  </si>
  <si>
    <t xml:space="preserve">Muro De Arrimo Com Blocos De Concreto Estrutural E Pilares Intermediários, Com Altura Maior Que 2,8 M E Menor Ou Igual A 4,0 M (Exceto Fundação). Af_11/2024 Altura 1,5m</t>
  </si>
  <si>
    <t xml:space="preserve">5.31</t>
  </si>
  <si>
    <t xml:space="preserve">Gradil Em Ferro Fixado Em Vãos De Janelas, Formado Por Barras Chatas De 25x4,8 Mm</t>
  </si>
  <si>
    <t xml:space="preserve">5.32</t>
  </si>
  <si>
    <t xml:space="preserve">Piso de madeira, sobre vigotas de madeira seção 7,5 x 15 cm – Palco</t>
  </si>
  <si>
    <t xml:space="preserve">5.33</t>
  </si>
  <si>
    <t xml:space="preserve">Corrimão duplo fixado no piso em aço inox de 1.1/2", montantes tubulares 1.1/2" espaçados de 1,00m, fixado com chumbador mecânico.</t>
  </si>
  <si>
    <t xml:space="preserve">6. INSTALAÇÕES ELÉTRICA</t>
  </si>
  <si>
    <t xml:space="preserve">6.1</t>
  </si>
  <si>
    <t xml:space="preserve">CP-EL-001</t>
  </si>
  <si>
    <t xml:space="preserve">Arruela zamak — 1/2"</t>
  </si>
  <si>
    <t xml:space="preserve">pç</t>
  </si>
  <si>
    <t xml:space="preserve">6.2</t>
  </si>
  <si>
    <t xml:space="preserve">CP-EL-002</t>
  </si>
  <si>
    <t xml:space="preserve">Arruela zamak — 2"</t>
  </si>
  <si>
    <t xml:space="preserve">6.3</t>
  </si>
  <si>
    <t xml:space="preserve">CP-EL-003</t>
  </si>
  <si>
    <t xml:space="preserve">Bucha zamak — 1/2"</t>
  </si>
  <si>
    <t xml:space="preserve">6.4</t>
  </si>
  <si>
    <t xml:space="preserve">CP-EL-004</t>
  </si>
  <si>
    <t xml:space="preserve">Bucha zamak — 2"</t>
  </si>
  <si>
    <t xml:space="preserve">6.5</t>
  </si>
  <si>
    <t xml:space="preserve">Caixa PVC — 4x2"</t>
  </si>
  <si>
    <t xml:space="preserve">6.6</t>
  </si>
  <si>
    <t xml:space="preserve">CP-EL-006</t>
  </si>
  <si>
    <t xml:space="preserve">Caixa PVC — 4x4"</t>
  </si>
  <si>
    <t xml:space="preserve">6.7</t>
  </si>
  <si>
    <t xml:space="preserve">CP-EL-007</t>
  </si>
  <si>
    <t xml:space="preserve">Caixa PVC octogonal — 3x3"</t>
  </si>
  <si>
    <t xml:space="preserve">6.8</t>
  </si>
  <si>
    <t xml:space="preserve">CP-EL-008</t>
  </si>
  <si>
    <t xml:space="preserve">Caixa alumínio 4"x2" — 3x4"</t>
  </si>
  <si>
    <t xml:space="preserve">6.9</t>
  </si>
  <si>
    <t xml:space="preserve">CP-EL-009</t>
  </si>
  <si>
    <t xml:space="preserve">Condulete alum. encaixe tipo C — 1" sem tampa</t>
  </si>
  <si>
    <t xml:space="preserve">6.10</t>
  </si>
  <si>
    <t xml:space="preserve">CP-EL-010</t>
  </si>
  <si>
    <t xml:space="preserve">Condulete alum. encaixe tipo C — 1/2" sem tampa</t>
  </si>
  <si>
    <t xml:space="preserve">6.11</t>
  </si>
  <si>
    <t xml:space="preserve">CP-EL-011</t>
  </si>
  <si>
    <t xml:space="preserve">Curva 180º PVC rosca — 2"</t>
  </si>
  <si>
    <t xml:space="preserve">6.12</t>
  </si>
  <si>
    <t xml:space="preserve">CP-EL-012</t>
  </si>
  <si>
    <t xml:space="preserve">Curva 90º PVC longa rosca — 1/2"</t>
  </si>
  <si>
    <t xml:space="preserve">6.13</t>
  </si>
  <si>
    <t xml:space="preserve">CP-EL-013</t>
  </si>
  <si>
    <t xml:space="preserve">Curva 90º PVC longa rosca — 2"</t>
  </si>
  <si>
    <t xml:space="preserve">6.14</t>
  </si>
  <si>
    <t xml:space="preserve">CP-EL-014</t>
  </si>
  <si>
    <t xml:space="preserve">Luva PVC rosca — 1/2"</t>
  </si>
  <si>
    <t xml:space="preserve">6.15</t>
  </si>
  <si>
    <t xml:space="preserve">CP-EL-015</t>
  </si>
  <si>
    <t xml:space="preserve">Luva aço galvan. leve — 1"</t>
  </si>
  <si>
    <t xml:space="preserve">6.16</t>
  </si>
  <si>
    <t xml:space="preserve">CP-EL-016</t>
  </si>
  <si>
    <t xml:space="preserve">Luva aço galvan. leve — 1.1/4"</t>
  </si>
  <si>
    <t xml:space="preserve">6.17</t>
  </si>
  <si>
    <t xml:space="preserve">CP-EL-017</t>
  </si>
  <si>
    <t xml:space="preserve">Arame aço galvanizado — 14BWG</t>
  </si>
  <si>
    <t xml:space="preserve">6.18</t>
  </si>
  <si>
    <t xml:space="preserve">CP-EL-018</t>
  </si>
  <si>
    <t xml:space="preserve">Arruela de pressão galvan. — 1/4"</t>
  </si>
  <si>
    <t xml:space="preserve">6.19</t>
  </si>
  <si>
    <t xml:space="preserve">CP-EL-019</t>
  </si>
  <si>
    <t xml:space="preserve">Arruela lisa galvan. — 1/4"</t>
  </si>
  <si>
    <t xml:space="preserve">6.20</t>
  </si>
  <si>
    <t xml:space="preserve">CP-EL-020</t>
  </si>
  <si>
    <t xml:space="preserve">Arruela lisa galvan. — 3/8"</t>
  </si>
  <si>
    <t xml:space="preserve">6.21</t>
  </si>
  <si>
    <t xml:space="preserve">CP-EL-021</t>
  </si>
  <si>
    <t xml:space="preserve">Bucha de nylon — S4</t>
  </si>
  <si>
    <t xml:space="preserve">6.22</t>
  </si>
  <si>
    <t xml:space="preserve">CP-EL-022</t>
  </si>
  <si>
    <t xml:space="preserve">Bucha de nylon — S6</t>
  </si>
  <si>
    <t xml:space="preserve">6.23</t>
  </si>
  <si>
    <t xml:space="preserve">CP-EL-023</t>
  </si>
  <si>
    <t xml:space="preserve">Fita isolante autofusão — 20m</t>
  </si>
  <si>
    <t xml:space="preserve">6.24</t>
  </si>
  <si>
    <t xml:space="preserve">CP-EL-024</t>
  </si>
  <si>
    <t xml:space="preserve">Parafuso fenda galvan. cab. panela — 2,9x25mm autoatarrachante</t>
  </si>
  <si>
    <t xml:space="preserve">6.25</t>
  </si>
  <si>
    <t xml:space="preserve">CP-EL-025</t>
  </si>
  <si>
    <t xml:space="preserve">Parafuso fenda galvan. cab. panela — 4,2x32mm autoatarrachante</t>
  </si>
  <si>
    <t xml:space="preserve">6.26</t>
  </si>
  <si>
    <t xml:space="preserve">CP-EL-026</t>
  </si>
  <si>
    <t xml:space="preserve">Parafuso fenda galvan. cab. panela — 4,8x45mm autoatarrachante</t>
  </si>
  <si>
    <t xml:space="preserve">6.27</t>
  </si>
  <si>
    <t xml:space="preserve">CP-EL-027</t>
  </si>
  <si>
    <t xml:space="preserve">Parafuso galvan. cab. sext. — 3/8"x2.1/2" rosca soberba</t>
  </si>
  <si>
    <t xml:space="preserve">6.28</t>
  </si>
  <si>
    <t xml:space="preserve">CP-EL-028</t>
  </si>
  <si>
    <t xml:space="preserve">Parafuso galvan. cab. sext. — 3/8"x2.1/2" rosca total WW</t>
  </si>
  <si>
    <t xml:space="preserve">6.29</t>
  </si>
  <si>
    <t xml:space="preserve">CP-EL-029</t>
  </si>
  <si>
    <t xml:space="preserve">Parafuso galvan. cabeça lentilha — 1/4"x5/8" máquina rosca total</t>
  </si>
  <si>
    <t xml:space="preserve">6.30</t>
  </si>
  <si>
    <t xml:space="preserve">CP-EL-030</t>
  </si>
  <si>
    <t xml:space="preserve">Porca sextavada galvan. — 1/4"</t>
  </si>
  <si>
    <t xml:space="preserve">6.31</t>
  </si>
  <si>
    <t xml:space="preserve">CP-EL-031</t>
  </si>
  <si>
    <t xml:space="preserve">Porca sextavada galvan. — 3/8"</t>
  </si>
  <si>
    <t xml:space="preserve">6.32</t>
  </si>
  <si>
    <t xml:space="preserve">CP-EL-032</t>
  </si>
  <si>
    <t xml:space="preserve">Suporte para cabo de aço — 38x90mm</t>
  </si>
  <si>
    <t xml:space="preserve">6.33</t>
  </si>
  <si>
    <t xml:space="preserve">CP-EL-033</t>
  </si>
  <si>
    <t xml:space="preserve">Vergalhão galvan. rosca total — 1/4"x(comp. p/ proj.)</t>
  </si>
  <si>
    <t xml:space="preserve">6.34</t>
  </si>
  <si>
    <t xml:space="preserve">CP-EL-034</t>
  </si>
  <si>
    <t xml:space="preserve">Isol. EPR - 0,6/1kV — 185 mm² - Azul claro</t>
  </si>
  <si>
    <t xml:space="preserve">6.35</t>
  </si>
  <si>
    <t xml:space="preserve">CP-EL-035</t>
  </si>
  <si>
    <t xml:space="preserve">Isol. EPR - 0,6/1kV — 185 mm² - Branco</t>
  </si>
  <si>
    <t xml:space="preserve">6.36</t>
  </si>
  <si>
    <t xml:space="preserve">CP-EL-036</t>
  </si>
  <si>
    <t xml:space="preserve">Isol. EPR - 0,6/1kV — 185 mm² - Preto</t>
  </si>
  <si>
    <t xml:space="preserve">6.37</t>
  </si>
  <si>
    <t xml:space="preserve">CP-EL-037</t>
  </si>
  <si>
    <t xml:space="preserve">Isol. EPR - 0,6/1kV — 185 mm² - Vermelho</t>
  </si>
  <si>
    <t xml:space="preserve">6.38</t>
  </si>
  <si>
    <t xml:space="preserve">CP-EL-038</t>
  </si>
  <si>
    <t xml:space="preserve">Isol. EPR - 0,6/1kV — 240 mm² - Azul claro</t>
  </si>
  <si>
    <t xml:space="preserve">6.39</t>
  </si>
  <si>
    <t xml:space="preserve">CP-EL-039</t>
  </si>
  <si>
    <t xml:space="preserve">Isol. EPR - 0,6/1kV — 240 mm² - Branco</t>
  </si>
  <si>
    <t xml:space="preserve">6.40</t>
  </si>
  <si>
    <t xml:space="preserve">CP-EL-040</t>
  </si>
  <si>
    <t xml:space="preserve">Isol. EPR - 0,6/1kV — 240 mm² - Preto</t>
  </si>
  <si>
    <t xml:space="preserve">6.41</t>
  </si>
  <si>
    <t xml:space="preserve">CP-EL-041</t>
  </si>
  <si>
    <t xml:space="preserve">Isol. EPR - 0,6/1kV — 240 mm² - Vermelho</t>
  </si>
  <si>
    <t xml:space="preserve">6.42</t>
  </si>
  <si>
    <t xml:space="preserve">CP-EL-042</t>
  </si>
  <si>
    <t xml:space="preserve">Isol. EPR - 0,6/1kV — 300 mm² - Azul claro</t>
  </si>
  <si>
    <t xml:space="preserve">6.43</t>
  </si>
  <si>
    <t xml:space="preserve">CP-EL-043</t>
  </si>
  <si>
    <t xml:space="preserve">Isol. EPR - 0,6/1kV — 300 mm² - Branco</t>
  </si>
  <si>
    <t xml:space="preserve">6.44</t>
  </si>
  <si>
    <t xml:space="preserve">CP-EL-044</t>
  </si>
  <si>
    <t xml:space="preserve">Isol. EPR - 0,6/1kV — 300 mm² - Preto</t>
  </si>
  <si>
    <t xml:space="preserve">6.45</t>
  </si>
  <si>
    <t xml:space="preserve">CP-EL-045</t>
  </si>
  <si>
    <t xml:space="preserve">Isol. EPR - 0,6/1kV — 300 mm² - Vermelho</t>
  </si>
  <si>
    <t xml:space="preserve">6.46</t>
  </si>
  <si>
    <t xml:space="preserve">CP-EL-046</t>
  </si>
  <si>
    <t xml:space="preserve">Isol.PVC - 450/750V — 10 mm² - Amarelo</t>
  </si>
  <si>
    <t xml:space="preserve">6.47</t>
  </si>
  <si>
    <t xml:space="preserve">CP-EL-047</t>
  </si>
  <si>
    <t xml:space="preserve">Isol.PVC - 450/750V — 10 mm² - Azul claro</t>
  </si>
  <si>
    <t xml:space="preserve">6.48</t>
  </si>
  <si>
    <t xml:space="preserve">CP-EL-048</t>
  </si>
  <si>
    <t xml:space="preserve">Isol.PVC - 450/750V — 10 mm² - Branco</t>
  </si>
  <si>
    <t xml:space="preserve">6.49</t>
  </si>
  <si>
    <t xml:space="preserve">CP-EL-049</t>
  </si>
  <si>
    <t xml:space="preserve">Isol.PVC - 450/750V — 10 mm² - Preto</t>
  </si>
  <si>
    <t xml:space="preserve">6.50</t>
  </si>
  <si>
    <t xml:space="preserve">CP-EL-050</t>
  </si>
  <si>
    <t xml:space="preserve">Isol.PVC - 450/750V — 10 mm² - Verde-amarelo</t>
  </si>
  <si>
    <t xml:space="preserve">6.51</t>
  </si>
  <si>
    <t xml:space="preserve">CP-EL-051</t>
  </si>
  <si>
    <t xml:space="preserve">Isol.PVC - 450/750V — 10 mm² - Vermelho</t>
  </si>
  <si>
    <t xml:space="preserve">6.52</t>
  </si>
  <si>
    <t xml:space="preserve">Isol.PVC - 450/750V — 16 mm² - Azul claro</t>
  </si>
  <si>
    <t xml:space="preserve">6.53</t>
  </si>
  <si>
    <t xml:space="preserve">Isol.PVC - 450/750V — 16 mm² - Branco</t>
  </si>
  <si>
    <t xml:space="preserve">6.54</t>
  </si>
  <si>
    <t xml:space="preserve">Isol.PVC - 450/750V — 16 mm² - Preto</t>
  </si>
  <si>
    <t xml:space="preserve">6.55</t>
  </si>
  <si>
    <t xml:space="preserve">Isol.PVC - 450/750V — 16 mm² - Verde-amarelo</t>
  </si>
  <si>
    <t xml:space="preserve">6.56</t>
  </si>
  <si>
    <t xml:space="preserve">Isol.PVC - 450/750V — 16 mm² - Vermelho</t>
  </si>
  <si>
    <t xml:space="preserve">6.57</t>
  </si>
  <si>
    <t xml:space="preserve">Isol.PVC - 450/750V — 2.5 mm² - Amarelo</t>
  </si>
  <si>
    <t xml:space="preserve">6.58</t>
  </si>
  <si>
    <t xml:space="preserve">Isol.PVC - 450/750V — 2.5 mm² - Azul claro</t>
  </si>
  <si>
    <t xml:space="preserve">6.59</t>
  </si>
  <si>
    <t xml:space="preserve">Isol.PVC - 450/750V — 2.5 mm² - Branco</t>
  </si>
  <si>
    <t xml:space="preserve">6.60</t>
  </si>
  <si>
    <t xml:space="preserve">Isol.PVC - 450/750V — 2.5 mm² - Verde-amarelo</t>
  </si>
  <si>
    <t xml:space="preserve">6.61</t>
  </si>
  <si>
    <t xml:space="preserve">Isol.PVC - 450/750V — 2.5 mm² - Vermelho</t>
  </si>
  <si>
    <t xml:space="preserve">6.62</t>
  </si>
  <si>
    <t xml:space="preserve">Isol.PVC - 450/750V — 25 mm² - Verde-amarelo</t>
  </si>
  <si>
    <t xml:space="preserve">6.63</t>
  </si>
  <si>
    <t xml:space="preserve">CP-EL-063</t>
  </si>
  <si>
    <t xml:space="preserve">Isol.PVC - 450/750V — 35 mm² - Azul claro</t>
  </si>
  <si>
    <t xml:space="preserve">6.64</t>
  </si>
  <si>
    <t xml:space="preserve">CP-EL-064</t>
  </si>
  <si>
    <t xml:space="preserve">Isol.PVC - 450/750V — 35 mm² - Branco</t>
  </si>
  <si>
    <t xml:space="preserve">6.65</t>
  </si>
  <si>
    <t xml:space="preserve">CP-EL-065</t>
  </si>
  <si>
    <t xml:space="preserve">Isol.PVC - 450/750V — 35 mm² - Preto</t>
  </si>
  <si>
    <t xml:space="preserve">6.66</t>
  </si>
  <si>
    <t xml:space="preserve">CP-EL-066</t>
  </si>
  <si>
    <t xml:space="preserve">Isol.PVC - 450/750V — 35 mm² - Vermelho</t>
  </si>
  <si>
    <t xml:space="preserve">6.67</t>
  </si>
  <si>
    <t xml:space="preserve">Isol.PVC - 450/750V — 4 mm² - Amarelo</t>
  </si>
  <si>
    <t xml:space="preserve">6.68</t>
  </si>
  <si>
    <t xml:space="preserve">Isol.PVC - 450/750V — 4 mm² - Azul claro</t>
  </si>
  <si>
    <t xml:space="preserve">6.69</t>
  </si>
  <si>
    <t xml:space="preserve">Isol.PVC - 450/750V — 4 mm² - Branco</t>
  </si>
  <si>
    <t xml:space="preserve">6.70</t>
  </si>
  <si>
    <t xml:space="preserve">Isol.PVC - 450/750V — 4 mm² - Preto</t>
  </si>
  <si>
    <t xml:space="preserve">6.71</t>
  </si>
  <si>
    <t xml:space="preserve">Isol.PVC - 450/750V — 4 mm² - Verde-amarelo</t>
  </si>
  <si>
    <t xml:space="preserve">6.72</t>
  </si>
  <si>
    <t xml:space="preserve">Isol.PVC - 450/750V — 4 mm² - Vermelho</t>
  </si>
  <si>
    <t xml:space="preserve">6.73</t>
  </si>
  <si>
    <t xml:space="preserve">CP-EL-073</t>
  </si>
  <si>
    <t xml:space="preserve">Isol.PVC - 450/750V — 50 mm² - Azul claro</t>
  </si>
  <si>
    <t xml:space="preserve">6.74</t>
  </si>
  <si>
    <t xml:space="preserve">CP-EL-074</t>
  </si>
  <si>
    <t xml:space="preserve">Isol.PVC - 450/750V — 50 mm² - Branco</t>
  </si>
  <si>
    <t xml:space="preserve">6.75</t>
  </si>
  <si>
    <t xml:space="preserve">CP-EL-075</t>
  </si>
  <si>
    <t xml:space="preserve">Isol.PVC - 450/750V — 50 mm² - Preto</t>
  </si>
  <si>
    <t xml:space="preserve">6.76</t>
  </si>
  <si>
    <t xml:space="preserve">CP-EL-076</t>
  </si>
  <si>
    <t xml:space="preserve">Isol.PVC - 450/750V — 50 mm² - Vermelho</t>
  </si>
  <si>
    <t xml:space="preserve">6.77</t>
  </si>
  <si>
    <t xml:space="preserve">Isol.PVC - 450/750V — 6 mm² - Azul claro</t>
  </si>
  <si>
    <t xml:space="preserve">6.78</t>
  </si>
  <si>
    <t xml:space="preserve">Isol.PVC - 450/750V — 6 mm² - Branco</t>
  </si>
  <si>
    <t xml:space="preserve">6.79</t>
  </si>
  <si>
    <t xml:space="preserve">Isol.PVC - 450/750V — 6 mm² - Preto</t>
  </si>
  <si>
    <t xml:space="preserve">6.80</t>
  </si>
  <si>
    <t xml:space="preserve">Isol.PVC - 450/750V — 6 mm² - Verde-amarelo</t>
  </si>
  <si>
    <t xml:space="preserve">6.81</t>
  </si>
  <si>
    <t xml:space="preserve">Isol.PVC - 450/750V — 6 mm² - Vermelho</t>
  </si>
  <si>
    <t xml:space="preserve">6.82</t>
  </si>
  <si>
    <t xml:space="preserve">Isol.PVC - 450/750V (ref. Pirastic Ecoplus BWF Flexível) — 16 mm² - Azul claro</t>
  </si>
  <si>
    <t xml:space="preserve">6.83</t>
  </si>
  <si>
    <t xml:space="preserve">Isol.PVC - 450/750V (ref. Pirastic Ecoplus BWF Flexível) — 16 mm² - Preto</t>
  </si>
  <si>
    <t xml:space="preserve">6.84</t>
  </si>
  <si>
    <t xml:space="preserve">Isol.PVC - 450/750V (ref. Pirastic Ecoplus BWF Flexível) — 16 mm² - Verde-amarelo</t>
  </si>
  <si>
    <t xml:space="preserve">6.85</t>
  </si>
  <si>
    <t xml:space="preserve">Isol.PVC - 450/750V (ref. Pirastic Ecoplus BWF Flexível) — 16 mm² - Vermelho</t>
  </si>
  <si>
    <t xml:space="preserve">6.86</t>
  </si>
  <si>
    <t xml:space="preserve">Isol.PVC - 450/750V (ref. Pirastic Ecoplus BWF Flexível) — 4 mm² - Azul claro</t>
  </si>
  <si>
    <t xml:space="preserve">6.87</t>
  </si>
  <si>
    <t xml:space="preserve">Isol.PVC - 450/750V (ref. Pirastic Ecoplus BWF Flexível) — 4 mm² - Branco</t>
  </si>
  <si>
    <t xml:space="preserve">6.88</t>
  </si>
  <si>
    <t xml:space="preserve">Isol.PVC - 450/750V (ref. Pirastic Ecoplus BWF Flexível) — 4 mm² - Preto</t>
  </si>
  <si>
    <t xml:space="preserve">6.89</t>
  </si>
  <si>
    <t xml:space="preserve">Isol.PVC - 450/750V (ref. Pirastic Ecoplus BWF Flexível) — 4 mm² - Verde-amarelo</t>
  </si>
  <si>
    <t xml:space="preserve">6.90</t>
  </si>
  <si>
    <t xml:space="preserve">Isol.PVC - 450/750V (ref. Pirastic Ecoplus BWF Flexível) — 4 mm² - Vermelho</t>
  </si>
  <si>
    <t xml:space="preserve">6.91</t>
  </si>
  <si>
    <t xml:space="preserve">CP-EL-091</t>
  </si>
  <si>
    <t xml:space="preserve">Aço pintada (ref Cemar) — 530x530x152 mm</t>
  </si>
  <si>
    <t xml:space="preserve">6.92</t>
  </si>
  <si>
    <t xml:space="preserve">Placa 2x4" — Interruptor paralelo - 1 tecla</t>
  </si>
  <si>
    <t xml:space="preserve">6.93</t>
  </si>
  <si>
    <t xml:space="preserve">Placa 2x4" — Interruptor simples - 1 tecla</t>
  </si>
  <si>
    <t xml:space="preserve">6.94</t>
  </si>
  <si>
    <t xml:space="preserve">CP-EL-094</t>
  </si>
  <si>
    <t xml:space="preserve">Placa 2x4" — Placa c/ furo</t>
  </si>
  <si>
    <t xml:space="preserve">6.95</t>
  </si>
  <si>
    <t xml:space="preserve">CP-EL-095</t>
  </si>
  <si>
    <t xml:space="preserve">Placa 2x4" — Placa p/ 1 função</t>
  </si>
  <si>
    <t xml:space="preserve">6.96</t>
  </si>
  <si>
    <t xml:space="preserve">CP-EL-096</t>
  </si>
  <si>
    <t xml:space="preserve">Placa 2x4" — Placa p/ 2 funções</t>
  </si>
  <si>
    <t xml:space="preserve">6.97</t>
  </si>
  <si>
    <t xml:space="preserve">CP-EL-097</t>
  </si>
  <si>
    <t xml:space="preserve">Placa 2x4" — Placa p/ 3 funções</t>
  </si>
  <si>
    <t xml:space="preserve">6.98</t>
  </si>
  <si>
    <t xml:space="preserve">Placa 2x4" — Tomada hexagonal (NBR 14136) 2P+T 10A</t>
  </si>
  <si>
    <t xml:space="preserve">6.99</t>
  </si>
  <si>
    <t xml:space="preserve">Placa 2x4" — Tomada hexagonal (NBR 14136) 2P+T 20A</t>
  </si>
  <si>
    <t xml:space="preserve">6.100</t>
  </si>
  <si>
    <t xml:space="preserve">CP-EL-100</t>
  </si>
  <si>
    <t xml:space="preserve">Placa 4x4" — Interruptor 2 teclas simples</t>
  </si>
  <si>
    <t xml:space="preserve">6.101</t>
  </si>
  <si>
    <t xml:space="preserve">CP-EL-101</t>
  </si>
  <si>
    <t xml:space="preserve">S/ placa — Interruptor 1 tecla simples e tomada hexagonal (NBR14136)</t>
  </si>
  <si>
    <t xml:space="preserve">6.102</t>
  </si>
  <si>
    <t xml:space="preserve">CP-EL-102</t>
  </si>
  <si>
    <t xml:space="preserve">S/ placa — Interruptor 2 teclas - simples e paralela separadas</t>
  </si>
  <si>
    <t xml:space="preserve">6.103</t>
  </si>
  <si>
    <t xml:space="preserve">S/ placa — Tomada hexagonal (NBR 14136) (2) 2P+T 10A</t>
  </si>
  <si>
    <t xml:space="preserve">6.104</t>
  </si>
  <si>
    <t xml:space="preserve">S/ placa — Tomada hexagonal (NBR 14136) (2) 2P+T 20A</t>
  </si>
  <si>
    <t xml:space="preserve">6.105</t>
  </si>
  <si>
    <t xml:space="preserve">S/ placa — Tomada hexagonal (NBR 14136) 2P+T 10A</t>
  </si>
  <si>
    <t xml:space="preserve">6.106</t>
  </si>
  <si>
    <t xml:space="preserve">S/ placa — Tomada hexagonal (NBR 14136) 2P+T 20A</t>
  </si>
  <si>
    <t xml:space="preserve">6.107</t>
  </si>
  <si>
    <t xml:space="preserve">Tampa metálica p/ condulete — Interruptor 1 tecla simples + tomada hexagonal (NBR14136) 2P+T 10A</t>
  </si>
  <si>
    <t xml:space="preserve">6.108</t>
  </si>
  <si>
    <t xml:space="preserve">Tampa metálica p/ condulete — Tomada hexagonal (NBR 14136) 2P+T 10A</t>
  </si>
  <si>
    <t xml:space="preserve">6.109</t>
  </si>
  <si>
    <t xml:space="preserve">CP-EL-109</t>
  </si>
  <si>
    <t xml:space="preserve">Interruptor autom. por presença — 220V - 1200W resistivo</t>
  </si>
  <si>
    <t xml:space="preserve">6.110</t>
  </si>
  <si>
    <t xml:space="preserve">CP-EL-110</t>
  </si>
  <si>
    <t xml:space="preserve">Disjuntor Tripolar Termomagnético - norma DIN (Curva C) — 25 A - 3 kA</t>
  </si>
  <si>
    <t xml:space="preserve">6.111</t>
  </si>
  <si>
    <t xml:space="preserve">CP-EL-111</t>
  </si>
  <si>
    <t xml:space="preserve">Disjuntor Tripolar Termomagnético - norma DIN (Curva C) — 40 A - 10 kA</t>
  </si>
  <si>
    <t xml:space="preserve">6.112</t>
  </si>
  <si>
    <t xml:space="preserve">CP-EL-112</t>
  </si>
  <si>
    <t xml:space="preserve">Disjuntor Tripolar Termomagnético - norma DIN (Curva C) — 40 A - 3 kA</t>
  </si>
  <si>
    <t xml:space="preserve">6.113</t>
  </si>
  <si>
    <t xml:space="preserve">CP-EL-113</t>
  </si>
  <si>
    <t xml:space="preserve">Disjuntor Tripolar Termomagnético - norma DIN (Curva C) — 40 A - 4,5 kA</t>
  </si>
  <si>
    <t xml:space="preserve">6.114</t>
  </si>
  <si>
    <t xml:space="preserve">CP-EL-114</t>
  </si>
  <si>
    <t xml:space="preserve">Disjuntor Tripolar Termomagnético - norma DIN (Curva C) — 40 A - 6 kA</t>
  </si>
  <si>
    <t xml:space="preserve">6.115</t>
  </si>
  <si>
    <t xml:space="preserve">CP-EL-115</t>
  </si>
  <si>
    <t xml:space="preserve">Disjuntor Unipolar Termomagnético - norma DIN (Curva C) — 10 A - 3 kA</t>
  </si>
  <si>
    <t xml:space="preserve">6.116</t>
  </si>
  <si>
    <t xml:space="preserve">CP-EL-116</t>
  </si>
  <si>
    <t xml:space="preserve">Disjuntor Unipolar Termomagnético - norma DIN (Curva C) — 16 A - 3 kA</t>
  </si>
  <si>
    <t xml:space="preserve">6.117</t>
  </si>
  <si>
    <t xml:space="preserve">CP-EL-117</t>
  </si>
  <si>
    <t xml:space="preserve">Disjuntor Unipolar Termomagnético - norma DIN (Curva C) — 20 A - 3 kA</t>
  </si>
  <si>
    <t xml:space="preserve">6.118</t>
  </si>
  <si>
    <t xml:space="preserve">CP-EL-118</t>
  </si>
  <si>
    <t xml:space="preserve">Disjuntor Unipolar Termomagnético - norma DIN (Curva C) — 25 A - 3 kA</t>
  </si>
  <si>
    <t xml:space="preserve">6.119</t>
  </si>
  <si>
    <t xml:space="preserve">CP-EL-119</t>
  </si>
  <si>
    <t xml:space="preserve">Disjuntor Unipolar Termomagnético - norma DIN (Curva C) — 32 A - 3 kA</t>
  </si>
  <si>
    <t xml:space="preserve">6.120</t>
  </si>
  <si>
    <t xml:space="preserve">CP-EL-120</t>
  </si>
  <si>
    <t xml:space="preserve">Disjuntor Unipolar Termomagnético - norma DIN (Curva C) — 40 A - 3 kA</t>
  </si>
  <si>
    <t xml:space="preserve">6.121</t>
  </si>
  <si>
    <t xml:space="preserve">CP-EL-121</t>
  </si>
  <si>
    <t xml:space="preserve">Disjuntor Unipolar Termomagnético - norma DIN (Curva C) — 40 A - 4,5 kA</t>
  </si>
  <si>
    <t xml:space="preserve">6.122</t>
  </si>
  <si>
    <t xml:space="preserve">CP-EL-122</t>
  </si>
  <si>
    <t xml:space="preserve">Disjuntor Unipolar Termomagnético - norma DIN (Curva C) — 40 A - 6 kA</t>
  </si>
  <si>
    <t xml:space="preserve">6.123</t>
  </si>
  <si>
    <t xml:space="preserve">CP-EL-123</t>
  </si>
  <si>
    <t xml:space="preserve">Disjuntor Unipolar Termomagnético - norma DIN (Curva C) — 40 A - 10 kA</t>
  </si>
  <si>
    <t xml:space="preserve">6.124</t>
  </si>
  <si>
    <t xml:space="preserve">CP-EL-124</t>
  </si>
  <si>
    <t xml:space="preserve">Disjuntor bipolar termomagnético (380 V/220 V) - DIN (Curva C) — 25 A - 4.5 kA</t>
  </si>
  <si>
    <t xml:space="preserve">6.125</t>
  </si>
  <si>
    <t xml:space="preserve">CP-EL-125</t>
  </si>
  <si>
    <t xml:space="preserve">Disjuntor tetrapolar termomagnético caixa moldada (380/415 V) — 250 A - 50 kA</t>
  </si>
  <si>
    <t xml:space="preserve">6.126</t>
  </si>
  <si>
    <t xml:space="preserve">CP-EL-126</t>
  </si>
  <si>
    <t xml:space="preserve">Disjuntor tetrapolar termomagnético caixa moldada (380/415 V) — 300 A - 50 kA</t>
  </si>
  <si>
    <t xml:space="preserve">6.127</t>
  </si>
  <si>
    <t xml:space="preserve">CP-EL-127</t>
  </si>
  <si>
    <t xml:space="preserve">Disjuntor tetrapolar termomagnético caixa moldada (380/415 V) — 350 A - 50 kA</t>
  </si>
  <si>
    <t xml:space="preserve">6.128</t>
  </si>
  <si>
    <t xml:space="preserve">CP-EL-128</t>
  </si>
  <si>
    <t xml:space="preserve">Disjuntor tripolar termomagnético (380 V/220 V) - DIN (Curva C) — 50 A - 18 kA</t>
  </si>
  <si>
    <t xml:space="preserve">6.129</t>
  </si>
  <si>
    <t xml:space="preserve">CP-EL-129</t>
  </si>
  <si>
    <t xml:space="preserve">Disjuntor tripolar termomagnético (380 V/220 V) - DIN (Curva C) — 63 A - 18 kA</t>
  </si>
  <si>
    <t xml:space="preserve">6.130</t>
  </si>
  <si>
    <t xml:space="preserve">CP-EL-130</t>
  </si>
  <si>
    <t xml:space="preserve">Dispositivo de proteção contra surto — DPS T1+T2 – 3+1 – TT – Uc 275 V – Iimp ≥ 12,5 kA/polo (10/350 µs) – Iimp N-PE ≥ 50 kA – In ≥ 20 kA – Imax ≥ 40 kA – Up ≤ 1,5 kV.</t>
  </si>
  <si>
    <t xml:space="preserve">6.131</t>
  </si>
  <si>
    <t xml:space="preserve">CP-EL-131</t>
  </si>
  <si>
    <t xml:space="preserve">Dispositivo de proteção contra surto — DPS Tipo 2 coordenado com o T1+T2 a montante</t>
  </si>
  <si>
    <t xml:space="preserve">6.132</t>
  </si>
  <si>
    <t xml:space="preserve">CP-EL-132</t>
  </si>
  <si>
    <t xml:space="preserve">Interruptor bipolar DR (fase/neutro - In 30mA) - DIN — 40 A</t>
  </si>
  <si>
    <t xml:space="preserve">6.133</t>
  </si>
  <si>
    <t xml:space="preserve">CP-EL-133</t>
  </si>
  <si>
    <t xml:space="preserve">Interruptor tetrapolar DR (3 fases/neutro - In 30mA) - DIN — 25 A</t>
  </si>
  <si>
    <t xml:space="preserve">6.134</t>
  </si>
  <si>
    <t xml:space="preserve">CP-EL-134</t>
  </si>
  <si>
    <t xml:space="preserve">Interruptor tetrapolar DR (3 fases/neutro - In 30mA) - DIN — 63 A</t>
  </si>
  <si>
    <t xml:space="preserve">6.135</t>
  </si>
  <si>
    <t xml:space="preserve">CP-EL-135</t>
  </si>
  <si>
    <t xml:space="preserve">Relé diferencial 300 mA seletivo Tipo A + toroide — 63 A</t>
  </si>
  <si>
    <t xml:space="preserve">6.136</t>
  </si>
  <si>
    <t xml:space="preserve">CP-EL-136</t>
  </si>
  <si>
    <t xml:space="preserve">Cotovelo reto — 200x50mm chapa 18</t>
  </si>
  <si>
    <t xml:space="preserve">6.137</t>
  </si>
  <si>
    <t xml:space="preserve">CP-EL-137</t>
  </si>
  <si>
    <t xml:space="preserve">Cruzeta (X) horizontal 90º — 200x50mm chapa 18</t>
  </si>
  <si>
    <t xml:space="preserve">6.138</t>
  </si>
  <si>
    <t xml:space="preserve">Curva horizontal 90° — 200x50mm chapa 18</t>
  </si>
  <si>
    <t xml:space="preserve">6.139</t>
  </si>
  <si>
    <t xml:space="preserve">Tê horizontal 90º, para eletrocalha, lisa ou perfurada em aço galvanizado, largura de 200mm e altura de 50mm - fornecimento e instalação</t>
  </si>
  <si>
    <t xml:space="preserve">6.140</t>
  </si>
  <si>
    <t xml:space="preserve">CP-EL-143</t>
  </si>
  <si>
    <t xml:space="preserve">Tala plana perfurada — 50mm</t>
  </si>
  <si>
    <t xml:space="preserve">6.141</t>
  </si>
  <si>
    <t xml:space="preserve">CP-EL-144</t>
  </si>
  <si>
    <t xml:space="preserve">Tala plana perfurada — 75mm</t>
  </si>
  <si>
    <t xml:space="preserve">6.142</t>
  </si>
  <si>
    <t xml:space="preserve">Tampa p/ Curva horizontal 90° — 200x50mm chapa 18</t>
  </si>
  <si>
    <t xml:space="preserve">6.143</t>
  </si>
  <si>
    <t xml:space="preserve">Tampa p/ T horizontal 90° — 200x50mm chapa 18</t>
  </si>
  <si>
    <t xml:space="preserve">6.144</t>
  </si>
  <si>
    <t xml:space="preserve">CP-EL-147</t>
  </si>
  <si>
    <t xml:space="preserve">Tampa pressão — 200mm chapa 24</t>
  </si>
  <si>
    <t xml:space="preserve">6.145</t>
  </si>
  <si>
    <t xml:space="preserve">CP-EL-148</t>
  </si>
  <si>
    <t xml:space="preserve">Eletroduto leve — 1"</t>
  </si>
  <si>
    <t xml:space="preserve">6.146</t>
  </si>
  <si>
    <t xml:space="preserve">CP-EL-149</t>
  </si>
  <si>
    <t xml:space="preserve">Eletroduto leve — 3/4"</t>
  </si>
  <si>
    <t xml:space="preserve">6.147</t>
  </si>
  <si>
    <t xml:space="preserve">CP-EL-150</t>
  </si>
  <si>
    <t xml:space="preserve">Eletroduto pesado — 1.1/2"</t>
  </si>
  <si>
    <t xml:space="preserve">6.148</t>
  </si>
  <si>
    <t xml:space="preserve">CP-EL-151</t>
  </si>
  <si>
    <t xml:space="preserve">Eletroduto pesado — 1.1/4"</t>
  </si>
  <si>
    <t xml:space="preserve">6.149</t>
  </si>
  <si>
    <t xml:space="preserve">CP-EL-152</t>
  </si>
  <si>
    <t xml:space="preserve">Eletroduto pesado — 2"</t>
  </si>
  <si>
    <t xml:space="preserve">6.150</t>
  </si>
  <si>
    <t xml:space="preserve">CP-EL-153</t>
  </si>
  <si>
    <t xml:space="preserve">Eletroduto pesado — 5"</t>
  </si>
  <si>
    <t xml:space="preserve">6.151</t>
  </si>
  <si>
    <t xml:space="preserve">CP-EL-154</t>
  </si>
  <si>
    <t xml:space="preserve">Eletroduto, vara 3,0m — 1/2"</t>
  </si>
  <si>
    <t xml:space="preserve">6.152</t>
  </si>
  <si>
    <t xml:space="preserve">CP-EL-155</t>
  </si>
  <si>
    <t xml:space="preserve">Eletroduto, vara 3,0m — 2"</t>
  </si>
  <si>
    <t xml:space="preserve">6.153</t>
  </si>
  <si>
    <t xml:space="preserve">CP-EL-161</t>
  </si>
  <si>
    <t xml:space="preserve">Eletroduto galvanizado, vara 3,0m — 1"</t>
  </si>
  <si>
    <t xml:space="preserve">6.154</t>
  </si>
  <si>
    <t xml:space="preserve">CP-EL-162</t>
  </si>
  <si>
    <t xml:space="preserve">Eletroduto galvanizado, vara 3,0m — 1.1/2"</t>
  </si>
  <si>
    <t xml:space="preserve">6.155</t>
  </si>
  <si>
    <t xml:space="preserve">CP-EL-163</t>
  </si>
  <si>
    <t xml:space="preserve">Eletroduto galvanizado, vara 3,0m — 1.1/4"</t>
  </si>
  <si>
    <t xml:space="preserve">6.156</t>
  </si>
  <si>
    <t xml:space="preserve">CP-EL-164</t>
  </si>
  <si>
    <t xml:space="preserve">Eletroduto galvanizado, vara 3,0m — 2"</t>
  </si>
  <si>
    <t xml:space="preserve">6.157</t>
  </si>
  <si>
    <t xml:space="preserve">Eletroduto em aco galvanizado eletrolitico, leve, diametro 3/4", parede de 0,90 mm</t>
  </si>
  <si>
    <t xml:space="preserve">6.158</t>
  </si>
  <si>
    <t xml:space="preserve">CP-EL-166</t>
  </si>
  <si>
    <t xml:space="preserve">Luminária Led Sobrepor — Industrial 400w Ufo Led Highbay</t>
  </si>
  <si>
    <t xml:space="preserve">6.159</t>
  </si>
  <si>
    <t xml:space="preserve">CP-EL-167</t>
  </si>
  <si>
    <t xml:space="preserve">Soquete — base E 27</t>
  </si>
  <si>
    <t xml:space="preserve">6.160</t>
  </si>
  <si>
    <t xml:space="preserve">CP-EL-168</t>
  </si>
  <si>
    <t xml:space="preserve">Espeto embutir piso — 50W</t>
  </si>
  <si>
    <t xml:space="preserve">6.161</t>
  </si>
  <si>
    <t xml:space="preserve">CP-EL-169</t>
  </si>
  <si>
    <t xml:space="preserve">Refletores — 30W</t>
  </si>
  <si>
    <t xml:space="preserve">6.162</t>
  </si>
  <si>
    <t xml:space="preserve">CP-EL-170</t>
  </si>
  <si>
    <t xml:space="preserve">Ponto de luz — 100W</t>
  </si>
  <si>
    <t xml:space="preserve">6.163</t>
  </si>
  <si>
    <t xml:space="preserve">CP-EL-171</t>
  </si>
  <si>
    <t xml:space="preserve">Barr. trif., disj. geral, - DIN — Cap. 24 disj. unip. - In barr. 150 A</t>
  </si>
  <si>
    <t xml:space="preserve">6.164</t>
  </si>
  <si>
    <t xml:space="preserve">CP-EL-172</t>
  </si>
  <si>
    <t xml:space="preserve">Barr. trif., disj. geral, - DIN — Cap. 50 disj. unip. - In barr. 225 A</t>
  </si>
  <si>
    <t xml:space="preserve">6.165</t>
  </si>
  <si>
    <t xml:space="preserve">CP-EL-173</t>
  </si>
  <si>
    <t xml:space="preserve">Sem barr., - DIN — Cap. 16 disj. unip.</t>
  </si>
  <si>
    <t xml:space="preserve">6.166</t>
  </si>
  <si>
    <t xml:space="preserve">Torneira De Bóia Real 1 1/4" (32mm) Com Balão Plástico</t>
  </si>
  <si>
    <t xml:space="preserve">6.167</t>
  </si>
  <si>
    <t xml:space="preserve">Tubo, Pvc, Soldável De 32 Mm, Instalado Em Ramal Ou Sub Ramal – Fornecimento E Instalação</t>
  </si>
  <si>
    <t xml:space="preserve">6.168</t>
  </si>
  <si>
    <t xml:space="preserve">Caixa Com Grelha Simples Retangular, Em Alvenaria Com Tijolos Cerâmicos Maciços, Dimensões Internas : 0,5 X 1 X 1</t>
  </si>
  <si>
    <t xml:space="preserve">6.169</t>
  </si>
  <si>
    <t xml:space="preserve">Eletroduto Flexivel Plano Em Pead Cor Preta E Laranja, Diametro 32mm</t>
  </si>
  <si>
    <t xml:space="preserve">6.170</t>
  </si>
  <si>
    <t xml:space="preserve">Eletricista</t>
  </si>
  <si>
    <t xml:space="preserve">6.171</t>
  </si>
  <si>
    <t xml:space="preserve">Ajudante De Eletricista</t>
  </si>
  <si>
    <t xml:space="preserve">6.172</t>
  </si>
  <si>
    <t xml:space="preserve">Sifão Plástico Extensível Universal, Tipo Copo</t>
  </si>
  <si>
    <t xml:space="preserve">6.173</t>
  </si>
  <si>
    <t xml:space="preserve">Caixa De Passagem Pre- Moldada 0,6x0,60x0,50 Cm C/ Tampa De Concreto</t>
  </si>
  <si>
    <t xml:space="preserve">un.</t>
  </si>
  <si>
    <t xml:space="preserve">6.174</t>
  </si>
  <si>
    <t xml:space="preserve">Ar Condicionado Splitão 15 Tr – Fornecimento E Instalação.</t>
  </si>
  <si>
    <t xml:space="preserve">6.175</t>
  </si>
  <si>
    <t xml:space="preserve">PAINEL SOLAR FOTOVOLTAICO, 2 x 1 m, de 400 a 450 W (fornecimento e instalação)</t>
  </si>
  <si>
    <t xml:space="preserve">6.176</t>
  </si>
  <si>
    <t xml:space="preserve">Armação Do Sistema De Paredes De Concreto, Executada Como Armadura Positiva De Lajes, Tela Q-196</t>
  </si>
  <si>
    <t xml:space="preserve">6.177</t>
  </si>
  <si>
    <t xml:space="preserve">Armação Do Sistema De Paredes De Concreto, Executado Como Reforço, Vergalhão De 12,5 Mm De Diâmetro</t>
  </si>
  <si>
    <t xml:space="preserve">6.178</t>
  </si>
  <si>
    <t xml:space="preserve">Concretagem De Edificações (Paredes E Lajes)Feitas Com Sistema De
Formas Manuseáveis, Com Concreto Usinado Bombeável De 25 Mpa – Lançamento, Adensamento E Acabamento.</t>
  </si>
  <si>
    <t xml:space="preserve">6.179</t>
  </si>
  <si>
    <t xml:space="preserve">Conector Femea Rj - 45, Categoria 5 E</t>
  </si>
  <si>
    <t xml:space="preserve">6.180</t>
  </si>
  <si>
    <t xml:space="preserve">Conector Macho Rj - 45, Categoria 5 E</t>
  </si>
  <si>
    <t xml:space="preserve">6.181</t>
  </si>
  <si>
    <t xml:space="preserve">Patch Panel 24 Portas, Categoria 5e</t>
  </si>
  <si>
    <t xml:space="preserve">6.182</t>
  </si>
  <si>
    <t xml:space="preserve">CP03</t>
  </si>
  <si>
    <t xml:space="preserve">Switch 24 Portas Gerenciável 10/100/1000 Fornecimento E Instalação</t>
  </si>
  <si>
    <t xml:space="preserve">6.183</t>
  </si>
  <si>
    <t xml:space="preserve">Cabo Lan Ftp Cat5e 4 Pares, Blindado, Com Dupla Capa (Frequentemente Preto Para Uso Externo/Interno).</t>
  </si>
  <si>
    <t xml:space="preserve">6.184</t>
  </si>
  <si>
    <t xml:space="preserve">Cabo Utp Cat5e - 4 Pares, Fornecimento E Instalação</t>
  </si>
  <si>
    <t xml:space="preserve">6.185</t>
  </si>
  <si>
    <t xml:space="preserve">Caixa De Passagem Para Telefone 150x150x150 Cm (Sobrepor), Fornecimento E Instalação</t>
  </si>
  <si>
    <t xml:space="preserve">6.186</t>
  </si>
  <si>
    <t xml:space="preserve">Caixa De Passagem Metalica, De Sobrepor, Com Tampa Aparafusada, Dimensoes 20 X 20 X 10 Cm</t>
  </si>
  <si>
    <t xml:space="preserve">6.187</t>
  </si>
  <si>
    <t xml:space="preserve">Fornecimento E Instalação De Caixa De Passagem Metálica De Sobrepor 200x200x100 Mm</t>
  </si>
  <si>
    <t xml:space="preserve">6.188</t>
  </si>
  <si>
    <t xml:space="preserve">Caixa De Passagem Metalica De Sobrepor Com Tampa Parafusada, Dimensoes 30 X 30 X 10 Cm</t>
  </si>
  <si>
    <t xml:space="preserve">6.189</t>
  </si>
  <si>
    <t xml:space="preserve">Tomada De Rede Rj45, 8 Fios, Com Placa E Suporte – Fornecimento E Instalação</t>
  </si>
  <si>
    <t xml:space="preserve">6.190</t>
  </si>
  <si>
    <t xml:space="preserve">Eletroduto Flexível Corrugado, Pvc, Dn 25 Mm (3/4"), Instalado Em Parede – Fornecimento E Instalação</t>
  </si>
  <si>
    <t xml:space="preserve">6.191</t>
  </si>
  <si>
    <t xml:space="preserve">Eletroduto Flexível Corrugado, Pvc, Dn 32 Mm (1"), Instalado Em Parede – Fornecimento E Instalação</t>
  </si>
  <si>
    <t xml:space="preserve">6.192</t>
  </si>
  <si>
    <t xml:space="preserve">6.193</t>
  </si>
  <si>
    <t xml:space="preserve">Piso de borracha pastilhado, espessura 3,5mm, fixado com adesivo acrílico
(Placas 50x50cm, 3,5mm) para rampas externa e interna, escada e central técnica AV</t>
  </si>
  <si>
    <t xml:space="preserve">6.194</t>
  </si>
  <si>
    <t xml:space="preserve">CP-EL-139</t>
  </si>
  <si>
    <t xml:space="preserve">Eletrocalha perfurada tipo C — 200x100mm chapa 18</t>
  </si>
  <si>
    <t xml:space="preserve">6.195</t>
  </si>
  <si>
    <t xml:space="preserve">Eletrocalha perfurada tipo C — 200x50mm chapa 18</t>
  </si>
  <si>
    <t xml:space="preserve">6.196</t>
  </si>
  <si>
    <t xml:space="preserve">CP-EL-141</t>
  </si>
  <si>
    <t xml:space="preserve">Eletrocalha perfurada tipo C — 200x75mm chapa 18</t>
  </si>
  <si>
    <t xml:space="preserve">6.197</t>
  </si>
  <si>
    <t xml:space="preserve">CP-EL-174</t>
  </si>
  <si>
    <t xml:space="preserve">Suporte vertical para eletrocalha — 200x100mm</t>
  </si>
  <si>
    <t xml:space="preserve">6.198</t>
  </si>
  <si>
    <t xml:space="preserve">CP-EL-175</t>
  </si>
  <si>
    <t xml:space="preserve">Suporte vertical para eletrocalha — 200x50mm</t>
  </si>
  <si>
    <t xml:space="preserve">6.199</t>
  </si>
  <si>
    <t xml:space="preserve">CP-EL-176</t>
  </si>
  <si>
    <t xml:space="preserve">Suporte vertical para eletrocalha — 200x75mm</t>
  </si>
  <si>
    <t xml:space="preserve">7. INSTALAÇÕES HIDRÁULICA E SANITÁRIAS</t>
  </si>
  <si>
    <t xml:space="preserve">7.1</t>
  </si>
  <si>
    <t xml:space="preserve">Adaptador Pvc C/ Flanges/Anel P/ Caixa D'água 20mm X1/2" (Entrada E Ladrão)</t>
  </si>
  <si>
    <t xml:space="preserve">7.2</t>
  </si>
  <si>
    <t xml:space="preserve">Adaptador Pvc C/ Flanges/Anel P/ Caixa D'água 32mm X1" (Limpeza)</t>
  </si>
  <si>
    <t xml:space="preserve">7.3</t>
  </si>
  <si>
    <t xml:space="preserve">Registro De Gaveta 2.1/2" (60mm) Bruto (Barrilete)</t>
  </si>
  <si>
    <t xml:space="preserve">7.4</t>
  </si>
  <si>
    <t xml:space="preserve">Registro De Gaveta Bruto, Latão , Roscável, ¾”, Com Acabamento E Canopla Cromados – Fornecimento E Instalação.</t>
  </si>
  <si>
    <t xml:space="preserve">7.5</t>
  </si>
  <si>
    <t xml:space="preserve">Caixa D'água / Reservatório Em Poliéster Reforçado Com Fibra De Vidro (Prfv), 5000 Litros, Com Tampa</t>
  </si>
  <si>
    <t xml:space="preserve">7.6</t>
  </si>
  <si>
    <t xml:space="preserve">Tubo, Pvc, Soldável De 32 Mm, Instalado Em Prumada De Água – Fornecimento E Instalação</t>
  </si>
  <si>
    <t xml:space="preserve">7.7</t>
  </si>
  <si>
    <t xml:space="preserve">Tubo, Pvc, Soldável, De 25 Mm, Instalado Em Ramal De Distribuição De Água – Fornecimento E Instalação</t>
  </si>
  <si>
    <t xml:space="preserve">7.8</t>
  </si>
  <si>
    <t xml:space="preserve">Luva, Pvc, Soldável, 32 Mm Instalado Em Ramal De Distribuição De Água – Fornecimento E Instalação</t>
  </si>
  <si>
    <t xml:space="preserve">7.9</t>
  </si>
  <si>
    <t xml:space="preserve">Luva, Pvc, Soldável, 25 Mm Instalado Em Ramal De Distribuição De Água – Fornecimento E Instalação</t>
  </si>
  <si>
    <t xml:space="preserve">7.10</t>
  </si>
  <si>
    <t xml:space="preserve">Luva De Redução, Pvc, Soldável,32 Mmx 25 Mm Instalado Em Ramal De Distribuição De Água – Fornecimento E Instalação</t>
  </si>
  <si>
    <t xml:space="preserve">7.11</t>
  </si>
  <si>
    <t xml:space="preserve">Curva 45 Graus, Pvc, Soldável 32 Mm, Instalado Em Ramal De Distribuição De Água – Fornecimento E Instalação</t>
  </si>
  <si>
    <t xml:space="preserve">7.12</t>
  </si>
  <si>
    <t xml:space="preserve">Curva 45 Graus, Pvc, Soldável 25 Mm, Instalado Em Ramal De Distribuição De Água – Fornecimento E Instalação</t>
  </si>
  <si>
    <t xml:space="preserve">7.13</t>
  </si>
  <si>
    <t xml:space="preserve">Tê,Pvc, Soldável, 25 Mm Instalado Em Ramal De Distribuição De Água – Fornecimento E Instalação</t>
  </si>
  <si>
    <t xml:space="preserve">7.14</t>
  </si>
  <si>
    <t xml:space="preserve">Ralo Sifonado Pvc, Dn 100 X 40 Mm Fornecido E Instalado</t>
  </si>
  <si>
    <t xml:space="preserve">7.15</t>
  </si>
  <si>
    <t xml:space="preserve">Tubo Pvc, Série R , Água Pluvial, Dn 100 Mm, Fornecido E Instalado Em Ramal De Encaminhamento</t>
  </si>
  <si>
    <t xml:space="preserve">7.16</t>
  </si>
  <si>
    <t xml:space="preserve">Caixa Enterrada Hidráulica Retangular Em Alvenaria Com Tijolos Cerâmicos Maciços, Dimensões Internas 0,6 X0,6 X0,6 M Para Rede De Esgoto</t>
  </si>
  <si>
    <t xml:space="preserve">7.17</t>
  </si>
  <si>
    <t xml:space="preserve">Caixa De Gordura Dupla (Capacidade 36 L), Retangular Em Alvenaria Com Tijolos Cerâmicos Maciços , Dimensões 0,2x0,4x0,8m</t>
  </si>
  <si>
    <t xml:space="preserve">7.18</t>
  </si>
  <si>
    <t xml:space="preserve">Tubo Pvc Ocre Esgoto Ø 100mm,Junta Elástica, Coletor Predial De Esgoto</t>
  </si>
  <si>
    <t xml:space="preserve">7.19</t>
  </si>
  <si>
    <t xml:space="preserve">Tubo Pvc Esgoto Ø 50mm, Inclusive Conexões (Rede Interna)</t>
  </si>
  <si>
    <t xml:space="preserve">7.20</t>
  </si>
  <si>
    <t xml:space="preserve">Caixa Sifonada Pvc 150 X 150 X 50mm</t>
  </si>
  <si>
    <t xml:space="preserve">7.21</t>
  </si>
  <si>
    <t xml:space="preserve">Caixa De Inspeção Em Alvenaria 60 X 60 X 60 Cm C/ Tampa De Concreto</t>
  </si>
  <si>
    <t xml:space="preserve">7.22</t>
  </si>
  <si>
    <t xml:space="preserve">Bomba Submersível, Trifásica, 3,80cv Ou 3,75 Hp , Hm 5 A 25,5 M, Q 3,6 A 61,2 M³/H  - Fornecimento E Instalação</t>
  </si>
  <si>
    <t xml:space="preserve">7.23</t>
  </si>
  <si>
    <t xml:space="preserve">Torneira Plástica ¾” – Fornecimento E Instalação</t>
  </si>
  <si>
    <t xml:space="preserve">7.24</t>
  </si>
  <si>
    <t xml:space="preserve">Engate flexível em plástico branco, 1/2" x 30cm - fornecimento e instalação</t>
  </si>
  <si>
    <t xml:space="preserve">8. SPDA</t>
  </si>
  <si>
    <t xml:space="preserve">8.1</t>
  </si>
  <si>
    <t xml:space="preserve">Caixa de inspeção para aterramento, circular, em polietileno, diâmetro interno = 0,3 m</t>
  </si>
  <si>
    <t xml:space="preserve">8.2</t>
  </si>
  <si>
    <t xml:space="preserve">CP-SPDA-002</t>
  </si>
  <si>
    <t xml:space="preserve">Caixa de inspeção — PVC - 4"x2" (parede)</t>
  </si>
  <si>
    <t xml:space="preserve">8.3</t>
  </si>
  <si>
    <t xml:space="preserve">CP-SPDA-003</t>
  </si>
  <si>
    <t xml:space="preserve">Conector bimetálico — Al/Cu (parede)</t>
  </si>
  <si>
    <t xml:space="preserve">8.4</t>
  </si>
  <si>
    <t xml:space="preserve">CP-SPDA-004</t>
  </si>
  <si>
    <t xml:space="preserve">Conector de ensaio/seccionável — Conector de ensaio/seccionável para SPDA</t>
  </si>
  <si>
    <t xml:space="preserve">8.5</t>
  </si>
  <si>
    <t xml:space="preserve">CP-SPDA-005</t>
  </si>
  <si>
    <t xml:space="preserve">Caixa/quadro metálico — Para Barramento de Equipotencialização</t>
  </si>
  <si>
    <t xml:space="preserve">8.6</t>
  </si>
  <si>
    <t xml:space="preserve">CP-SPDA-006</t>
  </si>
  <si>
    <t xml:space="preserve">Barramento de cobre — Para Equipotencialização Local</t>
  </si>
  <si>
    <t xml:space="preserve">8.7</t>
  </si>
  <si>
    <t xml:space="preserve">CP-SPDA-007</t>
  </si>
  <si>
    <t xml:space="preserve">Cargas para solda cabo passante/haste — Solda/conexão exotérmica cabo Cu 50 mm² × haste cobreada 5/8"</t>
  </si>
  <si>
    <t xml:space="preserve">8.8</t>
  </si>
  <si>
    <t xml:space="preserve">CP-SPDA-008</t>
  </si>
  <si>
    <t xml:space="preserve">Cargas para solda cabo/haste em caixa de inspeção — Solda/conexão exotérmica cabo Cu 50 mm² × haste cobreada 5/8"</t>
  </si>
  <si>
    <t xml:space="preserve">8.9</t>
  </si>
  <si>
    <t xml:space="preserve">Haste de aterramento - cobreada — 5/8" x 3,00m</t>
  </si>
  <si>
    <t xml:space="preserve">8.10</t>
  </si>
  <si>
    <t xml:space="preserve">CP-SPDA-010</t>
  </si>
  <si>
    <t xml:space="preserve">Terminal Aéreo — 300 mm - Barra chata de alumínio</t>
  </si>
  <si>
    <t xml:space="preserve">8.11</t>
  </si>
  <si>
    <t xml:space="preserve">Eletroduto rígido roscável, pvc, dn 25 mm (3/4"), para circuitos terminais, instalado em parede - fornecimento e instalação</t>
  </si>
  <si>
    <t xml:space="preserve">8.12</t>
  </si>
  <si>
    <t xml:space="preserve">CP-SPDA-012</t>
  </si>
  <si>
    <t xml:space="preserve">Barra chata em alumínio - com furos — 7/8" x 1/8"</t>
  </si>
  <si>
    <t xml:space="preserve">8.13</t>
  </si>
  <si>
    <t xml:space="preserve">CP-SPDA-013</t>
  </si>
  <si>
    <t xml:space="preserve">Kit de fixação da barra chata de alumínio — parafuso inox + bucha + vedação para cobertura</t>
  </si>
  <si>
    <t xml:space="preserve">8.14</t>
  </si>
  <si>
    <t xml:space="preserve">CP-SPDA-014</t>
  </si>
  <si>
    <t xml:space="preserve">Kit de fixação da barra chata de alumínio — parafuso inox + bucha + vedação para descida</t>
  </si>
  <si>
    <t xml:space="preserve">8.15</t>
  </si>
  <si>
    <t xml:space="preserve">CP-SPDA-015</t>
  </si>
  <si>
    <t xml:space="preserve">Cabo de cobre Nú - 7 fios — 50mm²</t>
  </si>
  <si>
    <t xml:space="preserve">8.16</t>
  </si>
  <si>
    <t xml:space="preserve">CP-SPDA-016</t>
  </si>
  <si>
    <t xml:space="preserve">Conector de emenda linear Al/Al — Para barra chata 7/8"×1/8"</t>
  </si>
  <si>
    <t xml:space="preserve">8.17</t>
  </si>
  <si>
    <t xml:space="preserve">CP-SPDA-017</t>
  </si>
  <si>
    <t xml:space="preserve">Conector de cruzamento Al/Al — Para barra chata 7/8"×1/8"</t>
  </si>
  <si>
    <t xml:space="preserve">8.18</t>
  </si>
  <si>
    <t xml:space="preserve">CP-SPDA-018</t>
  </si>
  <si>
    <t xml:space="preserve">Conector de derivação “T” Al/Al — Para barra chata 7/8"×1/8"</t>
  </si>
  <si>
    <t xml:space="preserve">8.19</t>
  </si>
  <si>
    <t xml:space="preserve">CP-SPDA-019</t>
  </si>
  <si>
    <t xml:space="preserve">Kit de ligação do minicaptor à barra Al — Compatível com captor 300 mm</t>
  </si>
  <si>
    <t xml:space="preserve">8.20</t>
  </si>
  <si>
    <t xml:space="preserve">CP-SPDA-020</t>
  </si>
  <si>
    <t xml:space="preserve">Isol.PVC - 450/750V — 95 mm² - Verde-amarelo</t>
  </si>
  <si>
    <t xml:space="preserve">8.21</t>
  </si>
  <si>
    <t xml:space="preserve">CP-SPDA-021</t>
  </si>
  <si>
    <t xml:space="preserve">Isol.PVC - 450/750V — 120 mm² - Verde-amarelo</t>
  </si>
  <si>
    <t xml:space="preserve">8.22</t>
  </si>
  <si>
    <t xml:space="preserve">CP-SPDA-022</t>
  </si>
  <si>
    <t xml:space="preserve">Isol.PVC - 450/750V — 150 mm² - Verde-amarelo</t>
  </si>
  <si>
    <t xml:space="preserve">8.23</t>
  </si>
  <si>
    <t xml:space="preserve">CP-SPDA-023</t>
  </si>
  <si>
    <t xml:space="preserve">Terminal compressão — Cu 95 mm²</t>
  </si>
  <si>
    <t xml:space="preserve">8.24</t>
  </si>
  <si>
    <t xml:space="preserve">CP-SPDA-024</t>
  </si>
  <si>
    <t xml:space="preserve">Terminal compressão — Cu 120 mm²</t>
  </si>
  <si>
    <t xml:space="preserve">8.25</t>
  </si>
  <si>
    <t xml:space="preserve">CP-SPDA-025</t>
  </si>
  <si>
    <t xml:space="preserve">Terminal compressão — Cu 150 mm²</t>
  </si>
  <si>
    <t xml:space="preserve">8.26</t>
  </si>
  <si>
    <t xml:space="preserve">Balizador metálico com led- Auditório</t>
  </si>
  <si>
    <t xml:space="preserve">9. LOUÇAS E METAIS</t>
  </si>
  <si>
    <t xml:space="preserve">9.1</t>
  </si>
  <si>
    <t xml:space="preserve">Vaso Sanitário Sifonado Com Caixa Acoplada Louça Branca, Inclusas Fixações</t>
  </si>
  <si>
    <t xml:space="preserve">9.2</t>
  </si>
  <si>
    <t xml:space="preserve">Vaso Sanitário Sifonado Pcd Com Caixa Acoplada Louça Branca, Inclusas Fixações</t>
  </si>
  <si>
    <t xml:space="preserve">9.3</t>
  </si>
  <si>
    <t xml:space="preserve">Mictório Sifonado Louça Branca- Padrão Médio – Fornecimento E Instalação.</t>
  </si>
  <si>
    <t xml:space="preserve">9.4</t>
  </si>
  <si>
    <t xml:space="preserve">Cuba De Embutir Oval Em Louça Branca, 35 X 50cm Ou Equivalente, Incluso Válvula Em</t>
  </si>
  <si>
    <t xml:space="preserve">9.5</t>
  </si>
  <si>
    <t xml:space="preserve">Assento Plástico Para Vaso Sanitário</t>
  </si>
  <si>
    <t xml:space="preserve">9.6</t>
  </si>
  <si>
    <t xml:space="preserve">Bancada De Granito Cinza 0,50x0,60m,  Para Lavatório – Fornecimento E Instalaçao.</t>
  </si>
  <si>
    <t xml:space="preserve">9.7</t>
  </si>
  <si>
    <t xml:space="preserve">Papeleira Plástica Tipo Dispenser Papel Higiênico Rolão</t>
  </si>
  <si>
    <t xml:space="preserve">9.8</t>
  </si>
  <si>
    <t xml:space="preserve">Saboneteira Plástica Tipo Dispenser Para Sabonete Líquido Ou Álcool Gel 800ml</t>
  </si>
  <si>
    <t xml:space="preserve">9.9</t>
  </si>
  <si>
    <t xml:space="preserve">Toalheiro Plástico Tipo Dispenser Para Papel Toalha Interfolhado</t>
  </si>
  <si>
    <t xml:space="preserve">9.10</t>
  </si>
  <si>
    <t xml:space="preserve">Registro De Gaveta 1" (25mm) Com Canopla E Acabamento Cromado</t>
  </si>
  <si>
    <t xml:space="preserve">9.11</t>
  </si>
  <si>
    <t xml:space="preserve">Torneira Cromada Longa De Parede, ½ Ou ¾ Para Pia De Cozinha Padrão Popular</t>
  </si>
  <si>
    <t xml:space="preserve">9.12</t>
  </si>
  <si>
    <t xml:space="preserve">Torneira Cromada De Mesa, ½” Ou ¾”, Para Lavatório, Padrão Popular, Forn. E Inst.</t>
  </si>
  <si>
    <t xml:space="preserve">9.13</t>
  </si>
  <si>
    <t xml:space="preserve">Barra de apoio reta, em aco inox polido, comprimento 80cm, diametro minimo 3 cm</t>
  </si>
  <si>
    <t xml:space="preserve">9.14</t>
  </si>
  <si>
    <t xml:space="preserve">Bancada/banca/pia de aço inoxidável (AISI 430) com 1 cuba central, com válvula, escorredor duplo, de 0,55 x 1,40 m </t>
  </si>
  <si>
    <t xml:space="preserve">9.15</t>
  </si>
  <si>
    <t xml:space="preserve">Lavatório louça branca suspenso, *40 x 30* cm ou equivalente, padrão popular - fornecimento e instalação</t>
  </si>
  <si>
    <t xml:space="preserve">9.16</t>
  </si>
  <si>
    <t xml:space="preserve">Torneira cromada de mesa com alavanca, para lavatório de sanitário pcd - fornecimento e instalação </t>
  </si>
  <si>
    <t xml:space="preserve">10. COBERTURA</t>
  </si>
  <si>
    <t xml:space="preserve">10.1</t>
  </si>
  <si>
    <t xml:space="preserve">Trama De Aço Composta Por Ripas, Caibros E Terças Até 2 Águas Para Telha Ondulada De Fibrocimento, Metálica, Incluso Transporte Vertical.</t>
  </si>
  <si>
    <t xml:space="preserve">10.2</t>
  </si>
  <si>
    <t xml:space="preserve">Fabricação E Instalação De Tesoura Inteira  Em Aço Para Vãos  Iguais A 20,00 M Até 23,00m Para Telha Ondulada Metalica, Inclusive Içamento</t>
  </si>
  <si>
    <t xml:space="preserve">10.3</t>
  </si>
  <si>
    <t xml:space="preserve">Telhamento Com Telha Metálica Termoacústica (Sanduíche) De Aluzinco Com Isolamento Rígido</t>
  </si>
  <si>
    <t xml:space="preserve">10.4</t>
  </si>
  <si>
    <t xml:space="preserve">Rufo Em Chapa De Aço Galvanizado Nº26, Corte De 33 Cm, Incluso Transporte Vertical</t>
  </si>
  <si>
    <t xml:space="preserve">10.5</t>
  </si>
  <si>
    <t xml:space="preserve">Telhamento Com Telha Ondulada De Fibra De Vidro e=0,6mm</t>
  </si>
  <si>
    <t xml:space="preserve">10.6</t>
  </si>
  <si>
    <t xml:space="preserve">Trama de madeira composta por terças para telhados de até 2 águas para telha ondulada de fibrocimento, metálica, plástica ou termoacústica, incluso transporte vertical </t>
  </si>
  <si>
    <t xml:space="preserve">11. MOBILIÁRIOS</t>
  </si>
  <si>
    <t xml:space="preserve">11.1</t>
  </si>
  <si>
    <t xml:space="preserve">CP01</t>
  </si>
  <si>
    <t xml:space="preserve">Conjunto De Construções E Instalações Provisórias Para Canteiro De Obras. Incluso Bebedouro, Local Para Conservação E Aquecimento   De Refeições, Demais Mobiliários, Limpeza Permanente, Sinalização E Manutenção Do Canteiro, Para 10 Funcionários</t>
  </si>
  <si>
    <t xml:space="preserve">11.2</t>
  </si>
  <si>
    <t xml:space="preserve">Braçadeira galvan. tipo cunha — 1"</t>
  </si>
  <si>
    <t xml:space="preserve">11.3</t>
  </si>
  <si>
    <t xml:space="preserve">CP-EL-157</t>
  </si>
  <si>
    <t xml:space="preserve">Braçadeira galvan. tipo cunha — 1.1/2"</t>
  </si>
  <si>
    <t xml:space="preserve">11.4</t>
  </si>
  <si>
    <t xml:space="preserve">CP-EL-158</t>
  </si>
  <si>
    <t xml:space="preserve">Braçadeira galvan. tipo cunha — 1.1/4"</t>
  </si>
  <si>
    <t xml:space="preserve">11.5</t>
  </si>
  <si>
    <t xml:space="preserve">CP-EL-159</t>
  </si>
  <si>
    <t xml:space="preserve">Braçadeira galvan. tipo cunha — 2"</t>
  </si>
  <si>
    <t xml:space="preserve">11.6</t>
  </si>
  <si>
    <t xml:space="preserve">CP-EL-160</t>
  </si>
  <si>
    <t xml:space="preserve">Braçadeira galvan. tipo cunha — 3/4"</t>
  </si>
  <si>
    <t xml:space="preserve">11.7</t>
  </si>
  <si>
    <t xml:space="preserve">CP04</t>
  </si>
  <si>
    <t xml:space="preserve">Longarina confort encosto médio 4 lugares courino ou tecido cor inza grafite</t>
  </si>
  <si>
    <t xml:space="preserve">11.8</t>
  </si>
  <si>
    <t xml:space="preserve">Conjunto de poltronas obeso auditório estofadas retrátil – linha coletiva</t>
  </si>
  <si>
    <t xml:space="preserve">11.9</t>
  </si>
  <si>
    <t xml:space="preserve">Divisória articulada Acústica, Altura De 310 Cm, Acabamento Em [Mdf/Tecido/Melamínico], Isolamento Mínimo
De [40/50] Db, Incluindo Trilhos Superiores E Sistema De Vedação Retrátil</t>
  </si>
  <si>
    <t xml:space="preserve">12. FORROS</t>
  </si>
  <si>
    <t xml:space="preserve">12.1</t>
  </si>
  <si>
    <t xml:space="preserve">Forro De Fibra Mineral Em Placas De 625 X 625 Mm, E = 15 Mm, Borda Reta, Com Pintura Antimofo, Apoiado Em Perfil De Aco Galvanizado Com 24 Mm De Base - Instalado</t>
  </si>
  <si>
    <t xml:space="preserve">12.2</t>
  </si>
  <si>
    <t xml:space="preserve">Forro De Pvc, Liso,  Para Ambientes Comerciais, Inclusive Estrutura De Fixação</t>
  </si>
  <si>
    <t xml:space="preserve">12.3</t>
  </si>
  <si>
    <t xml:space="preserve">Acabamentos Para Forro</t>
  </si>
  <si>
    <t xml:space="preserve">12.4</t>
  </si>
  <si>
    <t xml:space="preserve">Limpeza De Forro Removível Com Pano Úmido</t>
  </si>
  <si>
    <t xml:space="preserve">13. SERVIÇOS COMPLEMENTARES</t>
  </si>
  <si>
    <t xml:space="preserve">13.1</t>
  </si>
  <si>
    <t xml:space="preserve">Limpeza De Piso Cerâmico Ou Porcelanato Com Detergente Neutro E Escovação Manual</t>
  </si>
  <si>
    <t xml:space="preserve">13.2</t>
  </si>
  <si>
    <t xml:space="preserve">Limpeza De Revestimento Cerâmico Em Parede Com Detergente Neutro E Escovação Manual</t>
  </si>
  <si>
    <t xml:space="preserve">13.3</t>
  </si>
  <si>
    <t xml:space="preserve">Limpeza De Pia Inox Com Bancada De Pedra Inclusive Metais</t>
  </si>
  <si>
    <t xml:space="preserve">13.4</t>
  </si>
  <si>
    <t xml:space="preserve">Limpeza De Janelas De Vidro Com Caixilhos Em Pvc/ Alumínio</t>
  </si>
  <si>
    <t xml:space="preserve">13.5</t>
  </si>
  <si>
    <t xml:space="preserve">Limpeza De Lavatório De Louça Com Bancada De Pedra Inclusive Metais</t>
  </si>
  <si>
    <t xml:space="preserve">13.6</t>
  </si>
  <si>
    <t xml:space="preserve">Limpeza De Bacia Sanitária Inclusive Metais</t>
  </si>
  <si>
    <t xml:space="preserve">13.7</t>
  </si>
  <si>
    <t xml:space="preserve">Limpeza De Porta De Madeira</t>
  </si>
  <si>
    <t xml:space="preserve">13.8</t>
  </si>
  <si>
    <t xml:space="preserve">Placa de acrílico transparente adesivada para sinalização de portas, borda polida, de *25 x 8*, e = 6 mm</t>
  </si>
  <si>
    <t xml:space="preserve">13.9</t>
  </si>
  <si>
    <t xml:space="preserve">Limpeza de superfície piso ou parede com jato de alta pressão.</t>
  </si>
  <si>
    <t xml:space="preserve">14. ADMINISTRAÇÃO LOCAL</t>
  </si>
  <si>
    <t xml:space="preserve">14.1</t>
  </si>
  <si>
    <t xml:space="preserve">CP05</t>
  </si>
  <si>
    <t xml:space="preserve">Composição  mínima  para  administração  local,  composta  por  técnico  em
edificações  em  tempo integral no canteiro de obras e responsável técnico pelo menos 12 horas semanais</t>
  </si>
  <si>
    <t xml:space="preserve">TOTAL GERAL</t>
  </si>
  <si>
    <t xml:space="preserve">Valores com referência na tabela SINAPI 06/2026 e 07/2026</t>
  </si>
  <si>
    <r>
      <rPr>
        <b val="true"/>
        <sz val="14"/>
        <rFont val="Times New Roman"/>
        <family val="1"/>
        <charset val="1"/>
      </rPr>
      <t xml:space="preserve">CURVA ABC DO ORÇAMENTO </t>
    </r>
    <r>
      <rPr>
        <b val="true"/>
        <sz val="10"/>
        <rFont val="Times New Roman"/>
        <family val="1"/>
        <charset val="1"/>
      </rPr>
      <t xml:space="preserve">OBRA: REVITALIZAÇÃO CENTRO DE FEIRAS, CANELA RS</t>
    </r>
  </si>
  <si>
    <t xml:space="preserve">DESCRIÇÃO RESUMIDA</t>
  </si>
  <si>
    <t xml:space="preserve">TOTAL COM BDI</t>
  </si>
  <si>
    <t xml:space="preserve">Classificação dos itens pelo valor total com BDI de 25,92%.</t>
  </si>
  <si>
    <t xml:space="preserve">ORDEM</t>
  </si>
  <si>
    <t xml:space="preserve">PREÇO UNIT. COM BDI</t>
  </si>
  <si>
    <t xml:space="preserve">% DO TOTAL</t>
  </si>
  <si>
    <t xml:space="preserve">% ACUMULADO</t>
  </si>
  <si>
    <t xml:space="preserve">CLASSE</t>
  </si>
  <si>
    <t xml:space="preserve">Conjunto De Construções E Instalações Provisórias Para Canteiro De Obras. Incluso Bebedouro, Local Para Conservação E Aquecimento   De Refeições, Demais Mobiliários, Limpeza Permanente, Sinalização E Manutenção Do
Canteiro, Para 10 Funcionários</t>
  </si>
  <si>
    <t xml:space="preserve">Locação de andaime metálico tipo fachadeiro, com peças de aproximadamente 1,20 m de largura e 2,0 m de altura, incluindo diagonais em x, barras de ligação, sapatas e demais itens necessários à montagem</t>
  </si>
  <si>
    <t xml:space="preserve">Torneira cromada de mesa com alavanca, para lavatório de sanitário pcd - fornecimento e instalação</t>
  </si>
  <si>
    <t xml:space="preserve">Bancada/banca/pia de aço inoxidável (AISI 430) com 1 cuba central, com válvula, escorredor duplo, de 0,55 x 1,40 m</t>
  </si>
  <si>
    <t xml:space="preserve">Trama de madeira composta por terças para telhados de até 2 águas para telha ondulada de fibrocimento, metálica, plástica ou termoacústica, incluso transporte vertical</t>
  </si>
  <si>
    <t xml:space="preserve">TOTAL</t>
  </si>
  <si>
    <r>
      <rPr>
        <b val="true"/>
        <sz val="14"/>
        <rFont val="Times New Roman"/>
        <family val="1"/>
        <charset val="1"/>
      </rPr>
      <t xml:space="preserve">CRONOGRAMA FÍSICO-FINANCEIRO — 12 MESES </t>
    </r>
    <r>
      <rPr>
        <b val="true"/>
        <sz val="10"/>
        <rFont val="Times New Roman"/>
        <family val="1"/>
        <charset val="1"/>
      </rPr>
      <t xml:space="preserve">OBRA: REVITALIZAÇÃO CENTRO DE FEIRAS, CANELA RS</t>
    </r>
  </si>
  <si>
    <t xml:space="preserve">Distribuição referencial por etapa. Os percentuais amarelos podem ser ajustados, mantendo 100% por etapa.</t>
  </si>
  <si>
    <t xml:space="preserve">ETAPA</t>
  </si>
  <si>
    <t xml:space="preserve">MÊS 1</t>
  </si>
  <si>
    <t xml:space="preserve">MÊS 2</t>
  </si>
  <si>
    <t xml:space="preserve">MÊS 3</t>
  </si>
  <si>
    <t xml:space="preserve">MÊS 4</t>
  </si>
  <si>
    <t xml:space="preserve">MÊS 5</t>
  </si>
  <si>
    <t xml:space="preserve">MÊS 6</t>
  </si>
  <si>
    <t xml:space="preserve">MÊS 7</t>
  </si>
  <si>
    <t xml:space="preserve">MÊS 8</t>
  </si>
  <si>
    <t xml:space="preserve">MÊS 9</t>
  </si>
  <si>
    <t xml:space="preserve">MÊS 10</t>
  </si>
  <si>
    <t xml:space="preserve">MÊS 11</t>
  </si>
  <si>
    <t xml:space="preserve">MÊS 12</t>
  </si>
  <si>
    <t xml:space="preserve">TOTAL FÍSICO</t>
  </si>
  <si>
    <t xml:space="preserve">VERIFICAÇÃO</t>
  </si>
  <si>
    <t xml:space="preserve">TOTAL DISTRIBUÍDO</t>
  </si>
  <si>
    <t xml:space="preserve">DIFERENÇA</t>
  </si>
  <si>
    <t xml:space="preserve">TOTAL MENSAL</t>
  </si>
  <si>
    <t xml:space="preserve">ACUMULADO</t>
  </si>
  <si>
    <r>
      <rPr>
        <b val="true"/>
        <sz val="14"/>
        <rFont val="Times New Roman"/>
        <family val="1"/>
        <charset val="1"/>
      </rPr>
      <t xml:space="preserve">RESUMO DAS COMPOSIÇÕES PRÓPRIAS – </t>
    </r>
    <r>
      <rPr>
        <b val="true"/>
        <sz val="10"/>
        <rFont val="Times New Roman"/>
        <family val="1"/>
        <charset val="1"/>
      </rPr>
      <t xml:space="preserve">OBRA: REVITALIZAÇÃO CENTRO DE FEIRAS, CANELA RS</t>
    </r>
  </si>
  <si>
    <t xml:space="preserve">BDI aplicado</t>
  </si>
  <si>
    <t xml:space="preserve">MATERIAL UNIT.</t>
  </si>
  <si>
    <t xml:space="preserve">CUSTO DIRETO UNIT.</t>
  </si>
  <si>
    <t xml:space="preserve">CUSTO DETALHADO</t>
  </si>
  <si>
    <t xml:space="preserve">LINHA FONTE</t>
  </si>
  <si>
    <t xml:space="preserve">COMPOSIÇÕES PRÓPRIAS DETALHADAS - OBRA: REVITALIZAÇÃO CENTRO DE FEIRAS, CANELA RS</t>
  </si>
  <si>
    <t xml:space="preserve">Custos diretos unitários, sem BDI. Os componentes conciliam com material/equipamento e mão de obra da planilha-base.</t>
  </si>
  <si>
    <t xml:space="preserve">SERVIÇO</t>
  </si>
  <si>
    <t xml:space="preserve">UNID. SERVIÇO</t>
  </si>
  <si>
    <t xml:space="preserve">TIPO</t>
  </si>
  <si>
    <t xml:space="preserve">COMPONENTE</t>
  </si>
  <si>
    <t xml:space="preserve">UNID. INSUMO</t>
  </si>
  <si>
    <t xml:space="preserve">COEFICIENTE</t>
  </si>
  <si>
    <t xml:space="preserve">PREÇO UNITÁRIO</t>
  </si>
  <si>
    <t xml:space="preserve">CUSTO UNITÁRIO</t>
  </si>
  <si>
    <t xml:space="preserve">Material</t>
  </si>
  <si>
    <t xml:space="preserve">Pedra basalto recortada 45 x 45 cm</t>
  </si>
  <si>
    <t xml:space="preserve">Argamassa de assentamento</t>
  </si>
  <si>
    <t xml:space="preserve">Rejunte e materiais auxiliares</t>
  </si>
  <si>
    <t xml:space="preserve">Mão de obra</t>
  </si>
  <si>
    <t xml:space="preserve">Pedreiro</t>
  </si>
  <si>
    <t xml:space="preserve">Servente</t>
  </si>
  <si>
    <t xml:space="preserve">TOTAL DA COMPOSIÇÃO</t>
  </si>
  <si>
    <t xml:space="preserve">Material/equipamento</t>
  </si>
  <si>
    <t xml:space="preserve">Fornecimento do componente: Arruela zamak — 1/2"</t>
  </si>
  <si>
    <t xml:space="preserve">Instalação, montagem, conexão e testes, conforme aplicável</t>
  </si>
  <si>
    <t xml:space="preserve">Fornecimento do componente: Arruela zamak — 2"</t>
  </si>
  <si>
    <t xml:space="preserve">Fornecimento do componente: Bucha zamak — 1/2"</t>
  </si>
  <si>
    <t xml:space="preserve">Fornecimento do componente: Bucha zamak — 2"</t>
  </si>
  <si>
    <t xml:space="preserve">Fornecimento do componente: Caixa PVC — 4x4"</t>
  </si>
  <si>
    <t xml:space="preserve">Fornecimento do componente: Caixa PVC octogonal — 3x3"</t>
  </si>
  <si>
    <t xml:space="preserve">Fornecimento do componente: Caixa alumínio 4"x2" — 3x4"</t>
  </si>
  <si>
    <t xml:space="preserve">Fornecimento do componente: Condulete alum. encaixe tipo C — 1" sem tampa</t>
  </si>
  <si>
    <t xml:space="preserve">Fornecimento do componente: Condulete alum. encaixe tipo C — 1/2" sem tampa</t>
  </si>
  <si>
    <t xml:space="preserve">Fornecimento do componente: Curva 180º PVC rosca — 2"</t>
  </si>
  <si>
    <t xml:space="preserve">Fornecimento do componente: Curva 90º PVC longa rosca — 1/2"</t>
  </si>
  <si>
    <t xml:space="preserve">Fornecimento do componente: Curva 90º PVC longa rosca — 2"</t>
  </si>
  <si>
    <t xml:space="preserve">Fornecimento do componente: Luva PVC rosca — 1/2"</t>
  </si>
  <si>
    <t xml:space="preserve">Fornecimento do componente: Luva aço galvan. leve — 1"</t>
  </si>
  <si>
    <t xml:space="preserve">Fornecimento do componente: Luva aço galvan. leve — 1.1/4"</t>
  </si>
  <si>
    <t xml:space="preserve">Fornecimento do componente: Arame aço galvanizado — 14BWG</t>
  </si>
  <si>
    <t xml:space="preserve">Fornecimento do componente: Arruela de pressão galvan. — 1/4"</t>
  </si>
  <si>
    <t xml:space="preserve">Fornecimento do componente: Arruela lisa galvan. — 1/4"</t>
  </si>
  <si>
    <t xml:space="preserve">Fornecimento do componente: Arruela lisa galvan. — 3/8"</t>
  </si>
  <si>
    <t xml:space="preserve">Fornecimento do componente: Bucha de nylon — S4</t>
  </si>
  <si>
    <t xml:space="preserve">Fornecimento do componente: Bucha de nylon — S6</t>
  </si>
  <si>
    <t xml:space="preserve">Fornecimento do componente: Fita isolante autofusão — 20m</t>
  </si>
  <si>
    <t xml:space="preserve">Fornecimento do componente: Parafuso fenda galvan. cab. panela — 2,9x25mm autoatarrachante</t>
  </si>
  <si>
    <t xml:space="preserve">Fornecimento do componente: Parafuso fenda galvan. cab. panela — 4,2x32mm autoatarrachante</t>
  </si>
  <si>
    <t xml:space="preserve">Fornecimento do componente: Parafuso fenda galvan. cab. panela — 4,8x45mm autoatarrachante</t>
  </si>
  <si>
    <t xml:space="preserve">Fornecimento do componente: Parafuso galvan. cab. sext. — 3/8"x2.1/2" rosca soberba</t>
  </si>
  <si>
    <t xml:space="preserve">Fornecimento do componente: Parafuso galvan. cab. sext. — 3/8"x2.1/2" rosca total WW</t>
  </si>
  <si>
    <t xml:space="preserve">Fornecimento do componente: Parafuso galvan. cabeça lentilha — 1/4"x5/8" máquina rosca total</t>
  </si>
  <si>
    <t xml:space="preserve">Fornecimento do componente: Porca sextavada galvan. — 1/4"</t>
  </si>
  <si>
    <t xml:space="preserve">Fornecimento do componente: Porca sextavada galvan. — 3/8"</t>
  </si>
  <si>
    <t xml:space="preserve">Fornecimento do componente: Suporte para cabo de aço — 38x90mm</t>
  </si>
  <si>
    <t xml:space="preserve">Fornecimento do componente: Vergalhão galvan. rosca total — 1/4"x(comp. p/ proj.)</t>
  </si>
  <si>
    <t xml:space="preserve">Fornecimento do componente: Isol. EPR - 0,6/1kV — 185 mm² - Azul claro</t>
  </si>
  <si>
    <t xml:space="preserve">Fornecimento do componente: Isol. EPR - 0,6/1kV — 185 mm² - Branco</t>
  </si>
  <si>
    <t xml:space="preserve">Fornecimento do componente: Isol. EPR - 0,6/1kV — 185 mm² - Preto</t>
  </si>
  <si>
    <t xml:space="preserve">Fornecimento do componente: Isol. EPR - 0,6/1kV — 185 mm² - Vermelho</t>
  </si>
  <si>
    <t xml:space="preserve">Fornecimento do componente: Isol. EPR - 0,6/1kV — 240 mm² - Azul claro</t>
  </si>
  <si>
    <t xml:space="preserve">Fornecimento do componente: Isol. EPR - 0,6/1kV — 240 mm² - Branco</t>
  </si>
  <si>
    <t xml:space="preserve">Fornecimento do componente: Isol. EPR - 0,6/1kV — 240 mm² - Preto</t>
  </si>
  <si>
    <t xml:space="preserve">Fornecimento do componente: Isol. EPR - 0,6/1kV — 240 mm² - Vermelho</t>
  </si>
  <si>
    <t xml:space="preserve">Fornecimento do componente: Isol. EPR - 0,6/1kV — 300 mm² - Azul claro</t>
  </si>
  <si>
    <t xml:space="preserve">Fornecimento do componente: Isol. EPR - 0,6/1kV — 300 mm² - Branco</t>
  </si>
  <si>
    <t xml:space="preserve">Fornecimento do componente: Isol. EPR - 0,6/1kV — 300 mm² - Preto</t>
  </si>
  <si>
    <t xml:space="preserve">Fornecimento do componente: Isol. EPR - 0,6/1kV — 300 mm² - Vermelho</t>
  </si>
  <si>
    <t xml:space="preserve">Fornecimento do componente: Isol.PVC - 450/750V — 10 mm² - Amarelo</t>
  </si>
  <si>
    <t xml:space="preserve">Fornecimento do componente: Isol.PVC - 450/750V — 10 mm² - Azul claro</t>
  </si>
  <si>
    <t xml:space="preserve">Fornecimento do componente: Isol.PVC - 450/750V — 10 mm² - Branco</t>
  </si>
  <si>
    <t xml:space="preserve">Fornecimento do componente: Isol.PVC - 450/750V — 10 mm² - Preto</t>
  </si>
  <si>
    <t xml:space="preserve">Fornecimento do componente: Isol.PVC - 450/750V — 10 mm² - Verde-amarelo</t>
  </si>
  <si>
    <t xml:space="preserve">Fornecimento do componente: Isol.PVC - 450/750V — 10 mm² - Vermelho</t>
  </si>
  <si>
    <t xml:space="preserve">Fornecimento do componente: Isol.PVC - 450/750V — 35 mm² - Azul claro</t>
  </si>
  <si>
    <t xml:space="preserve">Fornecimento do componente: Isol.PVC - 450/750V — 35 mm² - Branco</t>
  </si>
  <si>
    <t xml:space="preserve">Fornecimento do componente: Isol.PVC - 450/750V — 35 mm² - Preto</t>
  </si>
  <si>
    <t xml:space="preserve">Fornecimento do componente: Isol.PVC - 450/750V — 35 mm² - Vermelho</t>
  </si>
  <si>
    <t xml:space="preserve">Fornecimento do componente: Isol.PVC - 450/750V — 50 mm² - Azul claro</t>
  </si>
  <si>
    <t xml:space="preserve">Fornecimento do componente: Isol.PVC - 450/750V — 50 mm² - Branco</t>
  </si>
  <si>
    <t xml:space="preserve">Fornecimento do componente: Isol.PVC - 450/750V — 50 mm² - Preto</t>
  </si>
  <si>
    <t xml:space="preserve">Fornecimento do componente: Isol.PVC - 450/750V — 50 mm² - Vermelho</t>
  </si>
  <si>
    <t xml:space="preserve">Fornecimento do componente: Aço pintada (ref Cemar) — 530x530x152 mm</t>
  </si>
  <si>
    <t xml:space="preserve">Fornecimento do componente: Placa 2x4" — Placa c/ furo</t>
  </si>
  <si>
    <t xml:space="preserve">Fornecimento do componente: Placa 2x4" — Placa p/ 1 função</t>
  </si>
  <si>
    <t xml:space="preserve">Fornecimento do componente: Placa 2x4" — Placa p/ 2 funções</t>
  </si>
  <si>
    <t xml:space="preserve">Fornecimento do componente: Placa 2x4" — Placa p/ 3 funções</t>
  </si>
  <si>
    <t xml:space="preserve">Fornecimento do componente: Placa 4x4" — Interruptor 2 teclas simples</t>
  </si>
  <si>
    <t xml:space="preserve">Fornecimento do componente: S/ placa — Interruptor 1 tecla simples e tomada hexagonal (NBR14136)</t>
  </si>
  <si>
    <t xml:space="preserve">Fornecimento do componente: S/ placa — Interruptor 2 teclas - simples e paralela separadas</t>
  </si>
  <si>
    <t xml:space="preserve">Fornecimento do componente: Interruptor autom. por presença — 220V - 1200W resistivo</t>
  </si>
  <si>
    <t xml:space="preserve">Fornecimento do componente: Disjuntor Tripolar Termomagnético - norma DIN (Curva C) — 25 A - 3 kA</t>
  </si>
  <si>
    <t xml:space="preserve">Fornecimento do componente: Disjuntor Tripolar Termomagnético - norma DIN (Curva C) — 40 A - 10 kA</t>
  </si>
  <si>
    <t xml:space="preserve">Fornecimento do componente: Disjuntor Tripolar Termomagnético - norma DIN (Curva C) — 40 A - 3 kA</t>
  </si>
  <si>
    <t xml:space="preserve">Fornecimento do componente: Disjuntor Tripolar Termomagnético - norma DIN (Curva C) — 40 A - 4,5 kA</t>
  </si>
  <si>
    <t xml:space="preserve">Fornecimento do componente: Disjuntor Tripolar Termomagnético - norma DIN (Curva C) — 40 A - 6 kA</t>
  </si>
  <si>
    <t xml:space="preserve">Fornecimento do componente: Disjuntor Unipolar Termomagnético - norma DIN (Curva C) — 10 A - 3 kA</t>
  </si>
  <si>
    <t xml:space="preserve">Fornecimento do componente: Disjuntor Unipolar Termomagnético - norma DIN (Curva C) — 16 A - 3 kA</t>
  </si>
  <si>
    <t xml:space="preserve">Fornecimento do componente: Disjuntor Unipolar Termomagnético - norma DIN (Curva C) — 20 A - 3 kA</t>
  </si>
  <si>
    <t xml:space="preserve">Fornecimento do componente: Disjuntor Unipolar Termomagnético - norma DIN (Curva C) — 25 A - 3 kA</t>
  </si>
  <si>
    <t xml:space="preserve">Fornecimento do componente: Disjuntor Unipolar Termomagnético - norma DIN (Curva C) — 32 A - 3 kA</t>
  </si>
  <si>
    <t xml:space="preserve">Fornecimento do componente: Disjuntor Unipolar Termomagnético - norma DIN (Curva C) — 40 A - 3 kA</t>
  </si>
  <si>
    <t xml:space="preserve">Fornecimento do componente: Disjuntor Unipolar Termomagnético - norma DIN (Curva C) — 40 A - 4,5 kA</t>
  </si>
  <si>
    <t xml:space="preserve">Fornecimento do componente: Disjuntor Unipolar Termomagnético - norma DIN (Curva C) — 40 A - 6 kA</t>
  </si>
  <si>
    <t xml:space="preserve">Fornecimento do componente: Disjuntor Unipolar Termomagnético - norma DIN (Curva C) — 40 A - 10 kA</t>
  </si>
  <si>
    <t xml:space="preserve">Fornecimento do componente: Disjuntor bipolar termomagnético (380 V/220 V) - DIN (Curva C) — 25 A - 4.5 kA</t>
  </si>
  <si>
    <t xml:space="preserve">Fornecimento do componente: Disjuntor tetrapolar termomagnético caixa moldada (380/415 V) — 250 A - 50 kA</t>
  </si>
  <si>
    <t xml:space="preserve">Fornecimento do componente: Disjuntor tetrapolar termomagnético caixa moldada (380/415 V) — 300 A - 50 kA</t>
  </si>
  <si>
    <t xml:space="preserve">Fornecimento do componente: Disjuntor tetrapolar termomagnético caixa moldada (380/415 V) — 350 A - 50 kA</t>
  </si>
  <si>
    <t xml:space="preserve">Fornecimento do componente: Disjuntor tripolar termomagnético (380 V/220 V) - DIN (Curva C) — 50 A - 18 kA</t>
  </si>
  <si>
    <t xml:space="preserve">Fornecimento do componente: Disjuntor tripolar termomagnético (380 V/220 V) - DIN (Curva C) — 63 A - 18 kA</t>
  </si>
  <si>
    <t xml:space="preserve">Fornecimento do componente: Dispositivo de proteção contra surto — DPS T1+T2 – 3+1 – TT – Uc 275 V – Iimp ≥ 12,5 kA/polo (10/350 µs) – Iimp N-PE ≥ 50 kA – In ≥ 20 kA – Imax ≥ 40 kA – Up ≤ 1,5 kV.</t>
  </si>
  <si>
    <t xml:space="preserve">Fornecimento do componente: Dispositivo de proteção contra surto — DPS Tipo 2 coordenado com o T1+T2 a montante</t>
  </si>
  <si>
    <t xml:space="preserve">Fornecimento do componente: Interruptor bipolar DR (fase/neutro - In 30mA) - DIN — 40 A</t>
  </si>
  <si>
    <t xml:space="preserve">Fornecimento do componente: Interruptor tetrapolar DR (3 fases/neutro - In 30mA) - DIN — 25 A</t>
  </si>
  <si>
    <t xml:space="preserve">Fornecimento do componente: Interruptor tetrapolar DR (3 fases/neutro - In 30mA) - DIN — 63 A</t>
  </si>
  <si>
    <t xml:space="preserve">Fornecimento do componente: Relé diferencial 300 mA seletivo Tipo A + toroide — 63 A</t>
  </si>
  <si>
    <t xml:space="preserve">Fornecimento do componente: Cotovelo reto — 200x50mm chapa 18</t>
  </si>
  <si>
    <t xml:space="preserve">Fornecimento do componente: Cruzeta (X) horizontal 90º — 200x50mm chapa 18</t>
  </si>
  <si>
    <t xml:space="preserve">Fornecimento do componente: Tala plana perfurada — 50mm</t>
  </si>
  <si>
    <t xml:space="preserve">Fornecimento do componente: Tala plana perfurada — 75mm</t>
  </si>
  <si>
    <t xml:space="preserve">Fornecimento do componente: Tampa pressão — 200mm chapa 24</t>
  </si>
  <si>
    <t xml:space="preserve">Fornecimento do componente: Eletroduto leve — 1"</t>
  </si>
  <si>
    <t xml:space="preserve">Fornecimento do componente: Eletroduto leve — 3/4"</t>
  </si>
  <si>
    <t xml:space="preserve">Fornecimento do componente: Eletroduto pesado — 1.1/2"</t>
  </si>
  <si>
    <t xml:space="preserve">Fornecimento do componente: Eletroduto pesado — 1.1/4"</t>
  </si>
  <si>
    <t xml:space="preserve">Fornecimento do componente: Eletroduto pesado — 2"</t>
  </si>
  <si>
    <t xml:space="preserve">Fornecimento do componente: Eletroduto pesado — 5"</t>
  </si>
  <si>
    <t xml:space="preserve">Fornecimento do componente: Eletroduto, vara 3,0m — 1/2"</t>
  </si>
  <si>
    <t xml:space="preserve">Fornecimento do componente: Eletroduto, vara 3,0m — 2"</t>
  </si>
  <si>
    <t xml:space="preserve">Fornecimento do componente: Eletroduto galvanizado, vara 3,0m — 1"</t>
  </si>
  <si>
    <t xml:space="preserve">Fornecimento do componente: Eletroduto galvanizado, vara 3,0m — 1.1/2"</t>
  </si>
  <si>
    <t xml:space="preserve">Fornecimento do componente: Eletroduto galvanizado, vara 3,0m — 1.1/4"</t>
  </si>
  <si>
    <t xml:space="preserve">Fornecimento do componente: Eletroduto galvanizado, vara 3,0m — 2"</t>
  </si>
  <si>
    <t xml:space="preserve">Fornecimento do componente: Luminária Led Sobrepor — Industrial 400w Ufo Led Highbay</t>
  </si>
  <si>
    <t xml:space="preserve">Fornecimento do componente: Soquete — base E 27</t>
  </si>
  <si>
    <t xml:space="preserve">Fornecimento do componente: Espeto embutir piso — 50W</t>
  </si>
  <si>
    <t xml:space="preserve">Fornecimento do componente: Refletores — 30W</t>
  </si>
  <si>
    <t xml:space="preserve">Fornecimento do componente: Ponto de luz — 100W</t>
  </si>
  <si>
    <t xml:space="preserve">Fornecimento do componente: Barr. trif., disj. geral, - DIN — Cap. 24 disj. unip. - In barr. 150 A</t>
  </si>
  <si>
    <t xml:space="preserve">Fornecimento do componente: Barr. trif., disj. geral, - DIN — Cap. 50 disj. unip. - In barr. 225 A</t>
  </si>
  <si>
    <t xml:space="preserve">Fornecimento do componente: Sem barr., - DIN — Cap. 16 disj. unip.</t>
  </si>
  <si>
    <t xml:space="preserve">Switch gerenciável 24 portas 10/100/1000</t>
  </si>
  <si>
    <t xml:space="preserve">Instalação, configuração e testes</t>
  </si>
  <si>
    <t xml:space="preserve">Fornecimento do componente: Eletrocalha perfurada tipo C — 200x100mm chapa 18</t>
  </si>
  <si>
    <t xml:space="preserve">Fornecimento do componente: Eletrocalha perfurada tipo C — 200x75mm chapa 18</t>
  </si>
  <si>
    <t xml:space="preserve">Fornecimento do componente: Suporte vertical para eletrocalha — 200x100mm</t>
  </si>
  <si>
    <t xml:space="preserve">Fornecimento do componente: Suporte vertical para eletrocalha — 200x50mm</t>
  </si>
  <si>
    <t xml:space="preserve">Fornecimento do componente: Suporte vertical para eletrocalha — 200x75mm</t>
  </si>
  <si>
    <t xml:space="preserve">Fornecimento do componente: Caixa de inspeção — PVC - 4"x2" (parede)</t>
  </si>
  <si>
    <t xml:space="preserve">Fornecimento do componente: Conector bimetálico — Al/Cu (parede)</t>
  </si>
  <si>
    <t xml:space="preserve">Fornecimento do componente: Conector de ensaio/seccionável — Conector de ensaio/seccionável para SPDA</t>
  </si>
  <si>
    <t xml:space="preserve">Fornecimento do componente: Caixa/quadro metálico — Para Barramento de Equipotencialização</t>
  </si>
  <si>
    <t xml:space="preserve">Fornecimento do componente: Barramento de cobre — Para Equipotencialização Local</t>
  </si>
  <si>
    <t xml:space="preserve">Fornecimento do componente: Cargas para solda cabo passante/haste — Solda/conexão exotérmica cabo Cu 50 mm² × haste cobreada 5/8"</t>
  </si>
  <si>
    <t xml:space="preserve">Fornecimento do componente: Cargas para solda cabo/haste em caixa de inspeção — Solda/conexão exotérmica cabo Cu 50 mm² × haste cobreada 5/8"</t>
  </si>
  <si>
    <t xml:space="preserve">Fornecimento do componente: Terminal Aéreo — 300 mm - Barra chata de alumínio</t>
  </si>
  <si>
    <t xml:space="preserve">Fornecimento do componente: Barra chata em alumínio - com furos — 7/8" x 1/8"</t>
  </si>
  <si>
    <t xml:space="preserve">Fornecimento do componente: Kit de fixação da barra chata de alumínio — parafuso inox + bucha + vedação para cobertura</t>
  </si>
  <si>
    <t xml:space="preserve">Fornecimento do componente: Kit de fixação da barra chata de alumínio — parafuso inox + bucha + vedação para descida</t>
  </si>
  <si>
    <t xml:space="preserve">Fornecimento do componente: Cabo de cobre Nú - 7 fios — 50mm²</t>
  </si>
  <si>
    <t xml:space="preserve">Fornecimento do componente: Conector de emenda linear Al/Al — Para barra chata 7/8"×1/8"</t>
  </si>
  <si>
    <t xml:space="preserve">Fornecimento do componente: Conector de cruzamento Al/Al — Para barra chata 7/8"×1/8"</t>
  </si>
  <si>
    <t xml:space="preserve">Fornecimento do componente: Conector de derivação “T” Al/Al — Para barra chata 7/8"×1/8"</t>
  </si>
  <si>
    <t xml:space="preserve">Fornecimento do componente: Kit de ligação do minicaptor à barra Al — Compatível com captor 300 mm</t>
  </si>
  <si>
    <t xml:space="preserve">Fornecimento do componente: Isol.PVC - 450/750V — 95 mm² - Verde-amarelo</t>
  </si>
  <si>
    <t xml:space="preserve">Fornecimento do componente: Isol.PVC - 450/750V — 120 mm² - Verde-amarelo</t>
  </si>
  <si>
    <t xml:space="preserve">Fornecimento do componente: Isol.PVC - 450/750V — 150 mm² - Verde-amarelo</t>
  </si>
  <si>
    <t xml:space="preserve">Fornecimento do componente: Terminal compressão — Cu 95 mm²</t>
  </si>
  <si>
    <t xml:space="preserve">Fornecimento do componente: Terminal compressão — Cu 120 mm²</t>
  </si>
  <si>
    <t xml:space="preserve">Fornecimento do componente: Terminal compressão — Cu 150 mm²</t>
  </si>
  <si>
    <t xml:space="preserve">Construções e instalações provisórias do canteiro</t>
  </si>
  <si>
    <t xml:space="preserve">vb</t>
  </si>
  <si>
    <t xml:space="preserve">Equipamento</t>
  </si>
  <si>
    <t xml:space="preserve">Bebedouro e apoio para conservação/aquecimento de refeições</t>
  </si>
  <si>
    <t xml:space="preserve">Sinalização, limpeza e manutenção do canteiro</t>
  </si>
  <si>
    <t xml:space="preserve">Limpeza e manutenção permanente</t>
  </si>
  <si>
    <t xml:space="preserve">Montagem, conservação e desmontagem das instalações</t>
  </si>
  <si>
    <t xml:space="preserve">Fornecimento do componente: Braçadeira galvan. tipo cunha — 1.1/2"</t>
  </si>
  <si>
    <t xml:space="preserve">Fornecimento do componente: Braçadeira galvan. tipo cunha — 1.1/4"</t>
  </si>
  <si>
    <t xml:space="preserve">Fornecimento do componente: Braçadeira galvan. tipo cunha — 2"</t>
  </si>
  <si>
    <t xml:space="preserve">Fornecimento do componente: Braçadeira galvan. tipo cunha — 3/4"</t>
  </si>
  <si>
    <t xml:space="preserve">Longarina de quatro lugares, acabamento grafite</t>
  </si>
  <si>
    <t xml:space="preserve">Kit de fixação e arremates</t>
  </si>
  <si>
    <t xml:space="preserve">kit</t>
  </si>
  <si>
    <t xml:space="preserve">Montagem, posicionamento e fixação</t>
  </si>
  <si>
    <t xml:space="preserve">Poltrona para pessoa obesa, estofada e retrátil</t>
  </si>
  <si>
    <t xml:space="preserve">Material administrativo e de expediente</t>
  </si>
  <si>
    <t xml:space="preserve">Técnico em edificações em tempo integral — 12 meses</t>
  </si>
  <si>
    <t xml:space="preserve">mês</t>
  </si>
  <si>
    <t xml:space="preserve">Responsável técnico — mínimo de 12 horas semanais</t>
  </si>
  <si>
    <t xml:space="preserve">Apoio administrativo, deslocamentos e encargos complementares</t>
  </si>
</sst>
</file>

<file path=xl/styles.xml><?xml version="1.0" encoding="utf-8"?>
<styleSheet xmlns="http://schemas.openxmlformats.org/spreadsheetml/2006/main">
  <numFmts count="15">
    <numFmt numFmtId="164" formatCode="General"/>
    <numFmt numFmtId="165" formatCode="_(* #,##0.00_);_(* \(#,##0.00\);_(* \-??_);_(@_)"/>
    <numFmt numFmtId="166" formatCode="* #,##0.00\ ;* \(#,##0.00\);* \-#\ ;@\ "/>
    <numFmt numFmtId="167" formatCode="_(* #,##0_);_(* \(#,##0\);_(* \-_);_(@_)"/>
    <numFmt numFmtId="168" formatCode="* #,##0\ ;* \(#,##0\);* &quot;- &quot;;@\ "/>
    <numFmt numFmtId="169" formatCode="_(&quot;R$ &quot;* #,##0.00_);_(&quot;R$ &quot;* \(#,##0.00\);_(&quot;R$ &quot;* \-??_);_(@_)"/>
    <numFmt numFmtId="170" formatCode="&quot; R$ &quot;* #,##0.00\ ;&quot; R$ &quot;* \(#,##0.00\);&quot; R$ &quot;* \-#\ ;@\ "/>
    <numFmt numFmtId="171" formatCode="_(&quot;R$ &quot;* #,##0_);_(&quot;R$ &quot;* \(#,##0\);_(&quot;R$ &quot;* \-_);_(@_)"/>
    <numFmt numFmtId="172" formatCode="&quot; R$ &quot;* #,##0\ ;&quot; R$ &quot;* \(#,##0\);&quot; R$ &quot;* &quot;- &quot;;@\ "/>
    <numFmt numFmtId="173" formatCode="0%"/>
    <numFmt numFmtId="174" formatCode="[$-416][$R$]\ #,##0.00;[RED]\-[$R$]\ #,##0.00"/>
    <numFmt numFmtId="175" formatCode="#,##0.00"/>
    <numFmt numFmtId="176" formatCode="&quot;R$ &quot;#,##0.00;[RED]&quot;(R$ &quot;#,##0.00\);\-"/>
    <numFmt numFmtId="177" formatCode="0.00%"/>
    <numFmt numFmtId="178" formatCode="General"/>
  </numFmts>
  <fonts count="2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  <charset val="1"/>
    </font>
    <font>
      <sz val="10"/>
      <color rgb="FF000000"/>
      <name val="Times New Roman"/>
      <family val="0"/>
      <charset val="1"/>
    </font>
    <font>
      <sz val="8"/>
      <name val="Agency FB"/>
      <family val="0"/>
      <charset val="1"/>
    </font>
    <font>
      <b val="true"/>
      <sz val="8"/>
      <name val="Agency FB"/>
      <family val="0"/>
      <charset val="1"/>
    </font>
    <font>
      <sz val="6"/>
      <color rgb="FF000000"/>
      <name val="Arial"/>
      <family val="0"/>
      <charset val="1"/>
    </font>
    <font>
      <sz val="8"/>
      <name val="Arial"/>
      <family val="0"/>
      <charset val="1"/>
    </font>
    <font>
      <b val="true"/>
      <sz val="10"/>
      <name val="Times New Roman"/>
      <family val="1"/>
      <charset val="1"/>
    </font>
    <font>
      <b val="true"/>
      <sz val="8"/>
      <name val="Times New Roman"/>
      <family val="1"/>
      <charset val="1"/>
    </font>
    <font>
      <b val="true"/>
      <sz val="8"/>
      <color rgb="FF000000"/>
      <name val="Times New Roman"/>
      <family val="1"/>
      <charset val="1"/>
    </font>
    <font>
      <b val="true"/>
      <sz val="8"/>
      <color rgb="FF000000"/>
      <name val="Agency FB"/>
      <family val="0"/>
      <charset val="1"/>
    </font>
    <font>
      <sz val="8"/>
      <color rgb="FF000000"/>
      <name val="Times New Roman"/>
      <family val="1"/>
      <charset val="1"/>
    </font>
    <font>
      <sz val="8"/>
      <color rgb="FF000000"/>
      <name val="Agency FB"/>
      <family val="0"/>
      <charset val="1"/>
    </font>
    <font>
      <sz val="8"/>
      <name val="Times New Roman"/>
      <family val="1"/>
      <charset val="1"/>
    </font>
    <font>
      <b val="true"/>
      <sz val="8"/>
      <color rgb="FFFFFFFF"/>
      <name val="Times New Roman"/>
      <family val="1"/>
      <charset val="1"/>
    </font>
    <font>
      <b val="true"/>
      <sz val="8"/>
      <color rgb="FFFFFFFF"/>
      <name val="Agency FB"/>
      <family val="0"/>
      <charset val="1"/>
    </font>
    <font>
      <sz val="10"/>
      <name val="Times New Roman"/>
      <family val="1"/>
      <charset val="1"/>
    </font>
    <font>
      <b val="true"/>
      <sz val="14"/>
      <name val="Times New Roman"/>
      <family val="1"/>
      <charset val="1"/>
    </font>
    <font>
      <i val="true"/>
      <sz val="10"/>
      <name val="Times New Roman"/>
      <family val="1"/>
      <charset val="1"/>
    </font>
    <font>
      <b val="true"/>
      <sz val="9"/>
      <color rgb="FF000000"/>
      <name val="Arial"/>
      <family val="2"/>
    </font>
    <font>
      <sz val="6.75"/>
      <color rgb="FF000000"/>
      <name val="Arial"/>
      <family val="2"/>
    </font>
    <font>
      <b val="true"/>
      <sz val="9"/>
      <name val="Times New Roman"/>
      <family val="1"/>
      <charset val="1"/>
    </font>
    <font>
      <sz val="9"/>
      <name val="Times New Roman"/>
      <family val="1"/>
      <charset val="1"/>
    </font>
    <font>
      <b val="true"/>
      <sz val="12"/>
      <name val="Times New Roman"/>
      <family val="1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D7"/>
        <bgColor rgb="FFFFFFFF"/>
      </patternFill>
    </fill>
    <fill>
      <patternFill patternType="solid">
        <fgColor rgb="FFE2F0D9"/>
        <bgColor rgb="FFFCE4D6"/>
      </patternFill>
    </fill>
    <fill>
      <patternFill patternType="solid">
        <fgColor rgb="FF1F4E78"/>
        <bgColor rgb="FF156082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</borders>
  <cellStyleXfs count="5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4" fillId="0" borderId="0" applyFont="true" applyBorder="false" applyAlignment="true" applyProtection="false">
      <alignment horizontal="general" vertical="bottom" textRotation="0" wrapText="false" indent="0" shrinkToFit="false"/>
    </xf>
    <xf numFmtId="166" fontId="4" fillId="0" borderId="0" applyFont="true" applyBorder="false" applyAlignment="true" applyProtection="false">
      <alignment horizontal="general" vertical="bottom" textRotation="0" wrapText="false" indent="0" shrinkToFit="false"/>
    </xf>
    <xf numFmtId="165" fontId="4" fillId="0" borderId="0" applyFont="true" applyBorder="false" applyAlignment="true" applyProtection="false">
      <alignment horizontal="general" vertical="bottom" textRotation="0" wrapText="false" indent="0" shrinkToFit="false"/>
    </xf>
    <xf numFmtId="165" fontId="4" fillId="0" borderId="0" applyFont="true" applyBorder="false" applyAlignment="true" applyProtection="false">
      <alignment horizontal="general" vertical="bottom" textRotation="0" wrapText="false" indent="0" shrinkToFit="false"/>
    </xf>
    <xf numFmtId="165" fontId="4" fillId="0" borderId="0" applyFont="true" applyBorder="false" applyAlignment="true" applyProtection="false">
      <alignment horizontal="general" vertical="bottom" textRotation="0" wrapText="false" indent="0" shrinkToFit="false"/>
    </xf>
    <xf numFmtId="167" fontId="4" fillId="0" borderId="0" applyFont="true" applyBorder="false" applyAlignment="true" applyProtection="false">
      <alignment horizontal="general" vertical="bottom" textRotation="0" wrapText="false" indent="0" shrinkToFit="false"/>
    </xf>
    <xf numFmtId="168" fontId="4" fillId="0" borderId="0" applyFont="true" applyBorder="false" applyAlignment="true" applyProtection="false">
      <alignment horizontal="general" vertical="bottom" textRotation="0" wrapText="false" indent="0" shrinkToFit="false"/>
    </xf>
    <xf numFmtId="167" fontId="4" fillId="0" borderId="0" applyFont="true" applyBorder="false" applyAlignment="true" applyProtection="false">
      <alignment horizontal="general" vertical="bottom" textRotation="0" wrapText="false" indent="0" shrinkToFit="false"/>
    </xf>
    <xf numFmtId="167" fontId="4" fillId="0" borderId="0" applyFont="true" applyBorder="false" applyAlignment="true" applyProtection="false">
      <alignment horizontal="general" vertical="bottom" textRotation="0" wrapText="false" indent="0" shrinkToFit="false"/>
    </xf>
    <xf numFmtId="167" fontId="4" fillId="0" borderId="0" applyFont="true" applyBorder="false" applyAlignment="true" applyProtection="false">
      <alignment horizontal="general" vertical="bottom" textRotation="0" wrapText="false" indent="0" shrinkToFit="false"/>
    </xf>
    <xf numFmtId="169" fontId="4" fillId="0" borderId="0" applyFont="true" applyBorder="false" applyAlignment="true" applyProtection="false">
      <alignment horizontal="general" vertical="bottom" textRotation="0" wrapText="false" indent="0" shrinkToFit="false"/>
    </xf>
    <xf numFmtId="170" fontId="4" fillId="0" borderId="0" applyFont="true" applyBorder="false" applyAlignment="true" applyProtection="false">
      <alignment horizontal="general" vertical="bottom" textRotation="0" wrapText="false" indent="0" shrinkToFit="false"/>
    </xf>
    <xf numFmtId="169" fontId="4" fillId="0" borderId="0" applyFont="true" applyBorder="false" applyAlignment="true" applyProtection="false">
      <alignment horizontal="general" vertical="bottom" textRotation="0" wrapText="false" indent="0" shrinkToFit="false"/>
    </xf>
    <xf numFmtId="169" fontId="4" fillId="0" borderId="0" applyFont="true" applyBorder="false" applyAlignment="true" applyProtection="false">
      <alignment horizontal="general" vertical="bottom" textRotation="0" wrapText="false" indent="0" shrinkToFit="false"/>
    </xf>
    <xf numFmtId="169" fontId="4" fillId="0" borderId="0" applyFont="true" applyBorder="false" applyAlignment="true" applyProtection="false">
      <alignment horizontal="general" vertical="bottom" textRotation="0" wrapText="false" indent="0" shrinkToFit="false"/>
    </xf>
    <xf numFmtId="171" fontId="4" fillId="0" borderId="0" applyFont="true" applyBorder="false" applyAlignment="true" applyProtection="false">
      <alignment horizontal="general" vertical="bottom" textRotation="0" wrapText="false" indent="0" shrinkToFit="false"/>
    </xf>
    <xf numFmtId="172" fontId="4" fillId="0" borderId="0" applyFont="true" applyBorder="false" applyAlignment="true" applyProtection="false">
      <alignment horizontal="general" vertical="bottom" textRotation="0" wrapText="false" indent="0" shrinkToFit="false"/>
    </xf>
    <xf numFmtId="171" fontId="4" fillId="0" borderId="0" applyFont="true" applyBorder="false" applyAlignment="true" applyProtection="false">
      <alignment horizontal="general" vertical="bottom" textRotation="0" wrapText="false" indent="0" shrinkToFit="false"/>
    </xf>
    <xf numFmtId="171" fontId="4" fillId="0" borderId="0" applyFont="true" applyBorder="false" applyAlignment="true" applyProtection="false">
      <alignment horizontal="general" vertical="bottom" textRotation="0" wrapText="false" indent="0" shrinkToFit="false"/>
    </xf>
    <xf numFmtId="171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3" fontId="4" fillId="0" borderId="0" applyFont="true" applyBorder="false" applyAlignment="true" applyProtection="false">
      <alignment horizontal="general" vertical="bottom" textRotation="0" wrapText="false" indent="0" shrinkToFit="false"/>
    </xf>
    <xf numFmtId="173" fontId="4" fillId="0" borderId="0" applyFont="true" applyBorder="false" applyAlignment="true" applyProtection="false">
      <alignment horizontal="general" vertical="bottom" textRotation="0" wrapText="false" indent="0" shrinkToFit="false"/>
    </xf>
    <xf numFmtId="173" fontId="4" fillId="0" borderId="0" applyFont="true" applyBorder="false" applyAlignment="true" applyProtection="false">
      <alignment horizontal="general" vertical="bottom" textRotation="0" wrapText="false" indent="0" shrinkToFit="false"/>
    </xf>
    <xf numFmtId="173" fontId="4" fillId="0" borderId="0" applyFont="true" applyBorder="false" applyAlignment="true" applyProtection="false">
      <alignment horizontal="general" vertical="bottom" textRotation="0" wrapText="false" indent="0" shrinkToFit="false"/>
    </xf>
    <xf numFmtId="173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4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43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42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42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74" fontId="4" fillId="0" borderId="0" xfId="42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43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4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4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4" fontId="7" fillId="0" borderId="0" xfId="4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4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4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4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1" xfId="4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2" borderId="2" xfId="4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2" borderId="2" xfId="4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2" borderId="2" xfId="4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4" fontId="11" fillId="2" borderId="2" xfId="4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4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4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2" fillId="3" borderId="2" xfId="4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4" fontId="12" fillId="3" borderId="2" xfId="41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2" fillId="0" borderId="0" xfId="41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3" fillId="0" borderId="0" xfId="41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4" fillId="0" borderId="2" xfId="4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4" fillId="0" borderId="2" xfId="41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75" fontId="14" fillId="0" borderId="2" xfId="41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74" fontId="14" fillId="0" borderId="2" xfId="42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74" fontId="14" fillId="0" borderId="2" xfId="42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4" fillId="0" borderId="0" xfId="41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5" fillId="0" borderId="0" xfId="42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4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4" fillId="0" borderId="2" xfId="41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" fillId="0" borderId="0" xfId="4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2" fillId="2" borderId="2" xfId="41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2" fillId="2" borderId="2" xfId="4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2" borderId="2" xfId="4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2" fillId="2" borderId="2" xfId="41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5" fontId="12" fillId="2" borderId="2" xfId="41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4" fontId="12" fillId="2" borderId="2" xfId="42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4" fontId="12" fillId="3" borderId="2" xfId="42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2" fillId="4" borderId="0" xfId="41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3" fillId="4" borderId="0" xfId="42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4" fillId="0" borderId="2" xfId="41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4" fillId="0" borderId="2" xfId="41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2" xfId="41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5" fontId="14" fillId="0" borderId="2" xfId="41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2" fillId="3" borderId="2" xfId="41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4" fillId="2" borderId="2" xfId="41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4" fillId="0" borderId="2" xfId="41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2" fillId="2" borderId="2" xfId="4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2" xfId="43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0" borderId="2" xfId="41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74" fontId="11" fillId="0" borderId="2" xfId="42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4" fontId="11" fillId="2" borderId="2" xfId="42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7" fillId="5" borderId="0" xfId="41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8" fillId="5" borderId="0" xfId="42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6" fillId="0" borderId="0" xfId="42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6" fillId="0" borderId="0" xfId="4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0" xfId="42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4" fontId="16" fillId="0" borderId="0" xfId="4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0" xfId="42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6" fillId="0" borderId="0" xfId="42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74" fontId="4" fillId="0" borderId="0" xfId="4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4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0" xfId="41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4" fillId="0" borderId="0" xfId="41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4" fillId="0" borderId="0" xfId="41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4" fillId="0" borderId="0" xfId="41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74" fontId="14" fillId="0" borderId="0" xfId="41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5" fillId="0" borderId="0" xfId="41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6" fillId="0" borderId="0" xfId="43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4" fontId="19" fillId="0" borderId="0" xfId="42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9" fillId="0" borderId="0" xfId="43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9" fillId="0" borderId="0" xfId="4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9" fillId="0" borderId="0" xfId="4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9" fillId="0" borderId="0" xfId="4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9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9" fillId="0" borderId="0" xfId="42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4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9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0" fillId="2" borderId="2" xfId="4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2" borderId="2" xfId="4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4" fontId="10" fillId="2" borderId="2" xfId="4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0" borderId="2" xfId="4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19" fillId="0" borderId="2" xfId="4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9" fillId="0" borderId="2" xfId="4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2" xfId="4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5" fontId="19" fillId="0" borderId="2" xfId="4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6" fontId="19" fillId="0" borderId="2" xfId="4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7" fontId="19" fillId="0" borderId="2" xfId="4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8" fontId="19" fillId="0" borderId="2" xfId="4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2" xfId="4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4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2" xfId="4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6" fontId="10" fillId="0" borderId="2" xfId="4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7" fontId="10" fillId="0" borderId="2" xfId="4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2" xfId="4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9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0" fillId="2" borderId="2" xfId="4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0" borderId="2" xfId="4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4" fillId="2" borderId="2" xfId="4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4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0" borderId="2" xfId="4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6" fontId="25" fillId="0" borderId="2" xfId="4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7" fontId="25" fillId="0" borderId="2" xfId="4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8" fontId="19" fillId="0" borderId="2" xfId="4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4" fillId="0" borderId="2" xfId="4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6" fontId="24" fillId="0" borderId="2" xfId="4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7" fontId="24" fillId="0" borderId="2" xfId="4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8" fontId="10" fillId="0" borderId="2" xfId="4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5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5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6" fontId="19" fillId="0" borderId="2" xfId="4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6" fontId="10" fillId="0" borderId="2" xfId="4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20" fillId="0" borderId="2" xfId="4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7" fontId="10" fillId="0" borderId="2" xfId="4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9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6" fontId="19" fillId="0" borderId="2" xfId="4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6" fontId="19" fillId="0" borderId="2" xfId="4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6" fontId="10" fillId="0" borderId="2" xfId="4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6" fontId="10" fillId="0" borderId="2" xfId="4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75" fontId="19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6" fillId="2" borderId="2" xfId="4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5" fontId="10" fillId="2" borderId="2" xfId="4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5" fontId="19" fillId="0" borderId="2" xfId="4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5" fontId="10" fillId="0" borderId="2" xfId="4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3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Comma" xfId="20"/>
    <cellStyle name="Comma 1" xfId="21"/>
    <cellStyle name="Comma 2" xfId="22"/>
    <cellStyle name="Comma 3" xfId="23"/>
    <cellStyle name="Comma 4" xfId="24"/>
    <cellStyle name="Comma [0]" xfId="25"/>
    <cellStyle name="Comma [0] 2" xfId="26"/>
    <cellStyle name="Comma [0] 3" xfId="27"/>
    <cellStyle name="Comma [0] 4" xfId="28"/>
    <cellStyle name="Comma [0] 5" xfId="29"/>
    <cellStyle name="Currency" xfId="30"/>
    <cellStyle name="Currency 3" xfId="31"/>
    <cellStyle name="Currency 4" xfId="32"/>
    <cellStyle name="Currency 5" xfId="33"/>
    <cellStyle name="Currency 6" xfId="34"/>
    <cellStyle name="Currency [0]" xfId="35"/>
    <cellStyle name="Currency [0] 4" xfId="36"/>
    <cellStyle name="Currency [0] 5" xfId="37"/>
    <cellStyle name="Currency [0] 6" xfId="38"/>
    <cellStyle name="Currency [0] 7" xfId="39"/>
    <cellStyle name="Normal" xfId="40"/>
    <cellStyle name="Normal 5" xfId="41"/>
    <cellStyle name="Normal 6" xfId="42"/>
    <cellStyle name="Normal 7" xfId="43"/>
    <cellStyle name="Normal 8" xfId="44"/>
    <cellStyle name="Percent" xfId="45"/>
    <cellStyle name="Percent 6" xfId="46"/>
    <cellStyle name="Percent 7" xfId="47"/>
    <cellStyle name="Percent 8" xfId="48"/>
    <cellStyle name="Percent 9" xfId="49"/>
  </cellStyles>
  <dxfs count="6">
    <dxf>
      <font>
        <b val="1"/>
        <color rgb="FF375623"/>
      </font>
      <fill>
        <patternFill>
          <bgColor rgb="FFC6E0B4"/>
        </patternFill>
      </fill>
    </dxf>
    <dxf>
      <font>
        <b val="1"/>
        <color rgb="FF7F6000"/>
      </font>
      <fill>
        <patternFill>
          <bgColor rgb="FFFFE699"/>
        </patternFill>
      </fill>
    </dxf>
    <dxf>
      <font>
        <b val="1"/>
        <color rgb="FF843C0C"/>
      </font>
      <fill>
        <patternFill>
          <bgColor rgb="FFF4B084"/>
        </patternFill>
      </fill>
    </dxf>
    <dxf>
      <font>
        <b val="1"/>
        <color rgb="FFC00000"/>
      </font>
      <fill>
        <patternFill>
          <bgColor rgb="FFFCE4D6"/>
        </patternFill>
      </fill>
    </dxf>
    <dxf>
      <font>
        <b val="1"/>
        <color rgb="FFC00000"/>
      </font>
      <fill>
        <patternFill>
          <bgColor rgb="FFFCE4D6"/>
        </patternFill>
      </fill>
    </dxf>
    <dxf>
      <font>
        <b val="1"/>
        <color rgb="FFC00000"/>
      </font>
      <fill>
        <patternFill>
          <bgColor rgb="FFFCE4D6"/>
        </patternFill>
      </fill>
    </dxf>
  </dxfs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7F6000"/>
      <rgbColor rgb="FF800080"/>
      <rgbColor rgb="FF156082"/>
      <rgbColor rgb="FFCCCCCC"/>
      <rgbColor rgb="FF8B8B8B"/>
      <rgbColor rgb="FF5B9BD5"/>
      <rgbColor rgb="FF993366"/>
      <rgbColor rgb="FFFFFFD7"/>
      <rgbColor rgb="FFC6E0B4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CE4D6"/>
      <rgbColor rgb="FFE2F0D9"/>
      <rgbColor rgb="FFFFE699"/>
      <rgbColor rgb="FFA9D18E"/>
      <rgbColor rgb="FFFF99CC"/>
      <rgbColor rgb="FFCC99FF"/>
      <rgbColor rgb="FFF4B084"/>
      <rgbColor rgb="FF3366FF"/>
      <rgbColor rgb="FF33CCCC"/>
      <rgbColor rgb="FF99CC00"/>
      <rgbColor rgb="FFFFCC00"/>
      <rgbColor rgb="FFFF9900"/>
      <rgbColor rgb="FFFF6600"/>
      <rgbColor rgb="FF666699"/>
      <rgbColor rgb="FF70AD47"/>
      <rgbColor rgb="FF003366"/>
      <rgbColor rgb="FF339966"/>
      <rgbColor rgb="FF003300"/>
      <rgbColor rgb="FF333300"/>
      <rgbColor rgb="FF843C0C"/>
      <rgbColor rgb="FF993366"/>
      <rgbColor rgb="FF1F4E78"/>
      <rgbColor rgb="FF37562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900" spc="-1" strike="noStrike">
                <a:solidFill>
                  <a:srgbClr val="000000"/>
                </a:solidFill>
                <a:latin typeface="Arial"/>
                <a:ea typeface="Arial"/>
              </a:defRPr>
            </a:pPr>
            <a:r>
              <a:rPr b="1" sz="900" spc="-1" strike="noStrike">
                <a:solidFill>
                  <a:srgbClr val="000000"/>
                </a:solidFill>
                <a:latin typeface="Arial"/>
                <a:ea typeface="Arial"/>
              </a:rPr>
              <a:t>15 itens de maior valor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"Total com BDI"</c:f>
              <c:strCache>
                <c:ptCount val="1"/>
                <c:pt idx="0">
                  <c:v>Total com BDI</c:v>
                </c:pt>
              </c:strCache>
            </c:strRef>
          </c:tx>
          <c:spPr>
            <a:solidFill>
              <a:srgbClr val="156082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'CURVA ABC'!$N$3:$N$17</c:f>
              <c:strCache>
                <c:ptCount val="15"/>
                <c:pt idx="0">
                  <c:v>PAINEL SOLAR FOTOVOLTAICO, 2 x 1 m, de 400</c:v>
                </c:pt>
                <c:pt idx="1">
                  <c:v>Telhamento Com Telha Metálica Termoacústic</c:v>
                </c:pt>
                <c:pt idx="2">
                  <c:v>Divisória articulada Acústica, Altura De 3</c:v>
                </c:pt>
                <c:pt idx="3">
                  <c:v>Ar Condicionado Splitão 15 Tr – Fornecimen</c:v>
                </c:pt>
                <c:pt idx="4">
                  <c:v>Composição  mínima  para  administração  l</c:v>
                </c:pt>
                <c:pt idx="5">
                  <c:v>Trama De Aço Composta Por Ripas, Caibros E</c:v>
                </c:pt>
                <c:pt idx="6">
                  <c:v>Fabricação e instalação de tesoura (inteir</c:v>
                </c:pt>
                <c:pt idx="7">
                  <c:v>Concretagem De Radier, Piso De Concreto Ou</c:v>
                </c:pt>
                <c:pt idx="8">
                  <c:v>Acabamento Polido Para Piso De Concreto Ar</c:v>
                </c:pt>
                <c:pt idx="9">
                  <c:v>Eletrocalha perfurada tipo C — 200x50mm ch</c:v>
                </c:pt>
                <c:pt idx="10">
                  <c:v>Alvenaria De Vedação De Blocos Cerâmicos F</c:v>
                </c:pt>
                <c:pt idx="11">
                  <c:v>Carpete De Nylon Em Placas 50 X 50 Cm Para</c:v>
                </c:pt>
                <c:pt idx="12">
                  <c:v>Longarina confort encosto médio 4 lugares</c:v>
                </c:pt>
                <c:pt idx="13">
                  <c:v>Instalação De Vidro Temperado, E=10mm, Em</c:v>
                </c:pt>
                <c:pt idx="14">
                  <c:v>Fabricação E Instalação De Tesoura Inteira</c:v>
                </c:pt>
              </c:strCache>
            </c:strRef>
          </c:cat>
          <c:val>
            <c:numRef>
              <c:f>'CURVA ABC'!$O$3:$O$17</c:f>
              <c:numCache>
                <c:formatCode>General</c:formatCode>
                <c:ptCount val="15"/>
                <c:pt idx="0">
                  <c:v>2214449.64256752</c:v>
                </c:pt>
                <c:pt idx="1">
                  <c:v>2142908.593608</c:v>
                </c:pt>
                <c:pt idx="2">
                  <c:v>1079877.945008</c:v>
                </c:pt>
                <c:pt idx="3">
                  <c:v>770209.07168</c:v>
                </c:pt>
                <c:pt idx="4">
                  <c:v>378200.682224</c:v>
                </c:pt>
                <c:pt idx="5">
                  <c:v>346068.273087792</c:v>
                </c:pt>
                <c:pt idx="6">
                  <c:v>341802.80220528</c:v>
                </c:pt>
                <c:pt idx="7">
                  <c:v>278886.88465664</c:v>
                </c:pt>
                <c:pt idx="8">
                  <c:v>269415.04802592</c:v>
                </c:pt>
                <c:pt idx="9">
                  <c:v>268913.9864064</c:v>
                </c:pt>
                <c:pt idx="10">
                  <c:v>255900.03153996</c:v>
                </c:pt>
                <c:pt idx="11">
                  <c:v>249617.288492</c:v>
                </c:pt>
                <c:pt idx="12">
                  <c:v>230181.82296</c:v>
                </c:pt>
                <c:pt idx="13">
                  <c:v>219125.617629464</c:v>
                </c:pt>
                <c:pt idx="14">
                  <c:v>200366.5432832</c:v>
                </c:pt>
              </c:numCache>
            </c:numRef>
          </c:val>
        </c:ser>
        <c:gapWidth val="150"/>
        <c:overlap val="0"/>
        <c:axId val="25568999"/>
        <c:axId val="1786892"/>
      </c:barChart>
      <c:catAx>
        <c:axId val="25568999"/>
        <c:scaling>
          <c:orientation val="minMax"/>
        </c:scaling>
        <c:delete val="0"/>
        <c:axPos val="b"/>
        <c:majorGridlines>
          <c:spPr>
            <a:ln w="9360">
              <a:solidFill>
                <a:srgbClr val="cccccc"/>
              </a:solidFill>
              <a:prstDash val="dash"/>
              <a:round/>
            </a:ln>
          </c:spPr>
        </c:majorGridlines>
        <c:numFmt formatCode="&quot;R$ &quot;#,##0" sourceLinked="0"/>
        <c:majorTickMark val="none"/>
        <c:minorTickMark val="none"/>
        <c:tickLblPos val="nextTo"/>
        <c:spPr>
          <a:ln w="12600">
            <a:solidFill>
              <a:srgbClr val="8b8b8b"/>
            </a:solidFill>
            <a:round/>
          </a:ln>
        </c:spPr>
        <c:txPr>
          <a:bodyPr/>
          <a:lstStyle/>
          <a:p>
            <a:pPr>
              <a:defRPr b="0" sz="675" spc="-1" strike="noStrike">
                <a:solidFill>
                  <a:srgbClr val="000000"/>
                </a:solidFill>
                <a:latin typeface="Arial"/>
                <a:ea typeface="Arial"/>
              </a:defRPr>
            </a:pPr>
          </a:p>
        </c:txPr>
        <c:crossAx val="1786892"/>
        <c:crosses val="autoZero"/>
        <c:auto val="1"/>
        <c:lblAlgn val="ctr"/>
        <c:lblOffset val="100"/>
        <c:noMultiLvlLbl val="0"/>
      </c:catAx>
      <c:valAx>
        <c:axId val="1786892"/>
        <c:scaling>
          <c:orientation val="minMax"/>
        </c:scaling>
        <c:delete val="0"/>
        <c:axPos val="l"/>
        <c:majorGridlines>
          <c:spPr>
            <a:ln w="9360">
              <a:solidFill>
                <a:srgbClr val="cccccc"/>
              </a:solidFill>
              <a:prstDash val="dash"/>
              <a:round/>
            </a:ln>
          </c:spPr>
        </c:majorGridlines>
        <c:numFmt formatCode="General" sourceLinked="0"/>
        <c:majorTickMark val="none"/>
        <c:minorTickMark val="none"/>
        <c:tickLblPos val="nextTo"/>
        <c:spPr>
          <a:ln w="12600">
            <a:solidFill>
              <a:srgbClr val="8b8b8b"/>
            </a:solidFill>
            <a:round/>
          </a:ln>
        </c:spPr>
        <c:txPr>
          <a:bodyPr/>
          <a:lstStyle/>
          <a:p>
            <a:pPr>
              <a:defRPr b="0" sz="675" spc="-1" strike="noStrike">
                <a:solidFill>
                  <a:srgbClr val="000000"/>
                </a:solidFill>
                <a:latin typeface="Arial"/>
                <a:ea typeface="Arial"/>
              </a:defRPr>
            </a:pPr>
          </a:p>
        </c:txPr>
        <c:crossAx val="25568999"/>
        <c:crosses val="autoZero"/>
        <c:crossBetween val="between"/>
      </c:valAx>
      <c:spPr>
        <a:solidFill>
          <a:srgbClr val="ffffff"/>
        </a:solidFill>
        <a:ln w="0">
          <a:noFill/>
        </a:ln>
      </c:spPr>
    </c:plotArea>
    <c:plotVisOnly val="1"/>
    <c:dispBlanksAs val="zero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2.jpe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</xdr:col>
      <xdr:colOff>612720</xdr:colOff>
      <xdr:row>0</xdr:row>
      <xdr:rowOff>49680</xdr:rowOff>
    </xdr:from>
    <xdr:to>
      <xdr:col>2</xdr:col>
      <xdr:colOff>1168200</xdr:colOff>
      <xdr:row>0</xdr:row>
      <xdr:rowOff>605160</xdr:rowOff>
    </xdr:to>
    <xdr:pic>
      <xdr:nvPicPr>
        <xdr:cNvPr id="0" name="/xl/media/image4.jpeg" descr=""/>
        <xdr:cNvPicPr/>
      </xdr:nvPicPr>
      <xdr:blipFill>
        <a:blip r:embed="rId1"/>
        <a:stretch/>
      </xdr:blipFill>
      <xdr:spPr>
        <a:xfrm>
          <a:off x="1779120" y="49680"/>
          <a:ext cx="555480" cy="5554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471600</xdr:colOff>
      <xdr:row>408</xdr:row>
      <xdr:rowOff>20520</xdr:rowOff>
    </xdr:from>
    <xdr:to>
      <xdr:col>6</xdr:col>
      <xdr:colOff>670320</xdr:colOff>
      <xdr:row>453</xdr:row>
      <xdr:rowOff>9360</xdr:rowOff>
    </xdr:to>
    <xdr:graphicFrame>
      <xdr:nvGraphicFramePr>
        <xdr:cNvPr id="1" name="Chart"/>
        <xdr:cNvGraphicFramePr/>
      </xdr:nvGraphicFramePr>
      <xdr:xfrm>
        <a:off x="471600" y="89972640"/>
        <a:ext cx="8111160" cy="73040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P45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5" activeCellId="0" sqref="A5"/>
    </sheetView>
  </sheetViews>
  <sheetFormatPr defaultColWidth="11.78515625" defaultRowHeight="12.8" zeroHeight="false" outlineLevelRow="0" outlineLevelCol="0"/>
  <cols>
    <col collapsed="false" customWidth="true" hidden="false" outlineLevel="0" max="1" min="1" style="1" width="5.96"/>
    <col collapsed="false" customWidth="true" hidden="false" outlineLevel="0" max="2" min="2" style="2" width="10.58"/>
    <col collapsed="false" customWidth="true" hidden="false" outlineLevel="0" max="3" min="3" style="3" width="40.67"/>
    <col collapsed="false" customWidth="true" hidden="false" outlineLevel="0" max="4" min="4" style="4" width="4.2"/>
    <col collapsed="false" customWidth="true" hidden="false" outlineLevel="0" max="5" min="5" style="2" width="7.49"/>
    <col collapsed="false" customWidth="true" hidden="false" outlineLevel="0" max="6" min="6" style="5" width="10.12"/>
    <col collapsed="false" customWidth="true" hidden="false" outlineLevel="0" max="7" min="7" style="5" width="10.58"/>
    <col collapsed="false" customWidth="true" hidden="false" outlineLevel="0" max="8" min="8" style="5" width="12.37"/>
    <col collapsed="false" customWidth="true" hidden="false" outlineLevel="0" max="9" min="9" style="5" width="12.5"/>
    <col collapsed="false" customWidth="true" hidden="false" outlineLevel="0" max="10" min="10" style="5" width="13.89"/>
    <col collapsed="false" customWidth="true" hidden="false" outlineLevel="0" max="11" min="11" style="5" width="13.47"/>
    <col collapsed="false" customWidth="true" hidden="true" outlineLevel="0" max="13" min="12" style="5" width="11.52"/>
    <col collapsed="false" customWidth="true" hidden="true" outlineLevel="0" max="14" min="14" style="6" width="3.71"/>
    <col collapsed="false" customWidth="true" hidden="true" outlineLevel="0" max="15" min="15" style="6" width="6.67"/>
    <col collapsed="false" customWidth="true" hidden="false" outlineLevel="0" max="16" min="16" style="0" width="11.19"/>
    <col collapsed="false" customWidth="true" hidden="false" outlineLevel="0" max="66" min="17" style="0" width="7.87"/>
  </cols>
  <sheetData>
    <row r="1" customFormat="false" ht="50.55" hidden="false" customHeight="true" outlineLevel="0" collapsed="false">
      <c r="A1" s="7"/>
      <c r="B1" s="7"/>
      <c r="C1" s="7"/>
      <c r="D1" s="8"/>
      <c r="E1" s="8"/>
      <c r="F1" s="9"/>
      <c r="G1" s="9"/>
      <c r="H1" s="9"/>
      <c r="I1" s="9"/>
      <c r="J1" s="9"/>
      <c r="K1" s="9"/>
      <c r="L1" s="9"/>
      <c r="M1" s="9"/>
      <c r="N1" s="8"/>
      <c r="O1" s="10"/>
    </row>
    <row r="2" s="12" customFormat="true" ht="8.5" hidden="false" customHeight="true" outlineLevel="0" collapsed="false">
      <c r="A2" s="11" t="s">
        <v>0</v>
      </c>
      <c r="B2" s="11"/>
      <c r="C2" s="11"/>
      <c r="D2" s="8"/>
      <c r="E2" s="8"/>
      <c r="F2" s="9"/>
      <c r="G2" s="9"/>
      <c r="H2" s="9"/>
      <c r="I2" s="9"/>
      <c r="J2" s="9"/>
      <c r="K2" s="9"/>
      <c r="L2" s="9"/>
      <c r="M2" s="9"/>
      <c r="N2" s="8"/>
      <c r="O2" s="10"/>
    </row>
    <row r="3" s="12" customFormat="true" ht="8.5" hidden="false" customHeight="true" outlineLevel="0" collapsed="false">
      <c r="A3" s="11" t="s">
        <v>1</v>
      </c>
      <c r="B3" s="11"/>
      <c r="C3" s="11"/>
      <c r="D3" s="8"/>
      <c r="E3" s="8"/>
      <c r="F3" s="9"/>
      <c r="G3" s="9"/>
      <c r="H3" s="9"/>
      <c r="I3" s="9"/>
      <c r="J3" s="9"/>
      <c r="K3" s="9"/>
      <c r="L3" s="9"/>
      <c r="M3" s="9"/>
      <c r="N3" s="8"/>
      <c r="O3" s="10"/>
    </row>
    <row r="4" s="12" customFormat="true" ht="8.5" hidden="false" customHeight="true" outlineLevel="0" collapsed="false">
      <c r="A4" s="11" t="s">
        <v>2</v>
      </c>
      <c r="B4" s="11"/>
      <c r="C4" s="11"/>
      <c r="D4" s="8"/>
      <c r="E4" s="8"/>
      <c r="F4" s="9"/>
      <c r="G4" s="9"/>
      <c r="H4" s="9"/>
      <c r="I4" s="9"/>
      <c r="J4" s="9"/>
      <c r="K4" s="9"/>
      <c r="L4" s="9"/>
      <c r="M4" s="9"/>
      <c r="N4" s="8"/>
      <c r="O4" s="10"/>
    </row>
    <row r="5" s="12" customFormat="true" ht="19.65" hidden="false" customHeight="true" outlineLevel="0" collapsed="false">
      <c r="A5" s="13" t="s">
        <v>3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0"/>
    </row>
    <row r="6" s="19" customFormat="true" ht="28.35" hidden="false" customHeight="false" outlineLevel="0" collapsed="false">
      <c r="A6" s="14" t="s">
        <v>4</v>
      </c>
      <c r="B6" s="15" t="s">
        <v>5</v>
      </c>
      <c r="C6" s="14" t="s">
        <v>6</v>
      </c>
      <c r="D6" s="16" t="s">
        <v>7</v>
      </c>
      <c r="E6" s="16" t="s">
        <v>8</v>
      </c>
      <c r="F6" s="17" t="s">
        <v>9</v>
      </c>
      <c r="G6" s="17" t="s">
        <v>10</v>
      </c>
      <c r="H6" s="17" t="s">
        <v>11</v>
      </c>
      <c r="I6" s="17" t="s">
        <v>12</v>
      </c>
      <c r="J6" s="17" t="s">
        <v>13</v>
      </c>
      <c r="K6" s="17" t="s">
        <v>14</v>
      </c>
      <c r="L6" s="17" t="s">
        <v>15</v>
      </c>
      <c r="M6" s="17" t="s">
        <v>16</v>
      </c>
      <c r="N6" s="18" t="s">
        <v>17</v>
      </c>
      <c r="O6" s="10" t="s">
        <v>18</v>
      </c>
    </row>
    <row r="7" customFormat="false" ht="12.8" hidden="false" customHeight="true" outlineLevel="0" collapsed="false">
      <c r="A7" s="20" t="s">
        <v>19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21"/>
      <c r="M7" s="21"/>
      <c r="N7" s="22"/>
      <c r="O7" s="23"/>
    </row>
    <row r="8" s="31" customFormat="true" ht="21.25" hidden="false" customHeight="true" outlineLevel="0" collapsed="false">
      <c r="A8" s="24" t="s">
        <v>20</v>
      </c>
      <c r="B8" s="25" t="n">
        <v>103689</v>
      </c>
      <c r="C8" s="24" t="s">
        <v>21</v>
      </c>
      <c r="D8" s="25" t="s">
        <v>22</v>
      </c>
      <c r="E8" s="26" t="n">
        <v>2.88</v>
      </c>
      <c r="F8" s="27" t="n">
        <v>459.39</v>
      </c>
      <c r="G8" s="27" t="n">
        <v>49.61</v>
      </c>
      <c r="H8" s="27" t="n">
        <f aca="false">E8*F8</f>
        <v>1323.0432</v>
      </c>
      <c r="I8" s="27" t="n">
        <f aca="false">E8*G8</f>
        <v>142.8768</v>
      </c>
      <c r="J8" s="27" t="n">
        <f aca="false">H8+I8</f>
        <v>1465.92</v>
      </c>
      <c r="K8" s="27" t="n">
        <f aca="false">J8*(1+25.92%)</f>
        <v>1845.886464</v>
      </c>
      <c r="L8" s="28" t="n">
        <f aca="false">K8*0.869565217269</f>
        <v>1605.11866412207</v>
      </c>
      <c r="M8" s="28" t="n">
        <f aca="false">K8*0.13043478274</f>
        <v>240.767799894547</v>
      </c>
      <c r="N8" s="29" t="s">
        <v>23</v>
      </c>
      <c r="O8" s="30" t="s">
        <v>24</v>
      </c>
    </row>
    <row r="9" customFormat="false" ht="21.25" hidden="false" customHeight="true" outlineLevel="0" collapsed="false">
      <c r="A9" s="24" t="s">
        <v>25</v>
      </c>
      <c r="B9" s="32" t="n">
        <v>97622</v>
      </c>
      <c r="C9" s="24" t="s">
        <v>26</v>
      </c>
      <c r="D9" s="25" t="s">
        <v>27</v>
      </c>
      <c r="E9" s="26" t="n">
        <v>80.51</v>
      </c>
      <c r="F9" s="27" t="n">
        <v>1.84</v>
      </c>
      <c r="G9" s="27" t="n">
        <v>82</v>
      </c>
      <c r="H9" s="27" t="n">
        <f aca="false">E9*F9</f>
        <v>148.1384</v>
      </c>
      <c r="I9" s="27" t="n">
        <f aca="false">E9*G9</f>
        <v>6601.82</v>
      </c>
      <c r="J9" s="27" t="n">
        <f aca="false">H9+I9</f>
        <v>6749.9584</v>
      </c>
      <c r="K9" s="27" t="n">
        <f aca="false">J9*(1+25.92%)</f>
        <v>8499.54761728</v>
      </c>
      <c r="L9" s="28" t="n">
        <f aca="false">K9*0.869565217269</f>
        <v>7390.9109705083</v>
      </c>
      <c r="M9" s="28" t="n">
        <f aca="false">K9*0.13043478274</f>
        <v>1108.6366468482</v>
      </c>
      <c r="N9" s="29" t="s">
        <v>23</v>
      </c>
      <c r="O9" s="30" t="s">
        <v>24</v>
      </c>
    </row>
    <row r="10" customFormat="false" ht="24.6" hidden="false" customHeight="true" outlineLevel="0" collapsed="false">
      <c r="A10" s="24" t="s">
        <v>28</v>
      </c>
      <c r="B10" s="32" t="n">
        <v>104789</v>
      </c>
      <c r="C10" s="24" t="s">
        <v>29</v>
      </c>
      <c r="D10" s="25" t="s">
        <v>27</v>
      </c>
      <c r="E10" s="26" t="n">
        <v>40.66</v>
      </c>
      <c r="F10" s="27" t="n">
        <v>5.06</v>
      </c>
      <c r="G10" s="27" t="n">
        <v>290</v>
      </c>
      <c r="H10" s="27" t="n">
        <f aca="false">E10*F10</f>
        <v>205.7396</v>
      </c>
      <c r="I10" s="27" t="n">
        <f aca="false">E10*G10</f>
        <v>11791.4</v>
      </c>
      <c r="J10" s="27" t="n">
        <f aca="false">H10+I10</f>
        <v>11997.1396</v>
      </c>
      <c r="K10" s="27" t="n">
        <f aca="false">J10*(1+25.92%)</f>
        <v>15106.79818432</v>
      </c>
      <c r="L10" s="28" t="n">
        <f aca="false">K10*0.869565217269</f>
        <v>13136.3462453872</v>
      </c>
      <c r="M10" s="28" t="n">
        <f aca="false">K10*0.13043478274</f>
        <v>1970.45193906881</v>
      </c>
      <c r="N10" s="29" t="s">
        <v>23</v>
      </c>
      <c r="O10" s="30" t="s">
        <v>24</v>
      </c>
    </row>
    <row r="11" s="33" customFormat="true" ht="39.55" hidden="false" customHeight="true" outlineLevel="0" collapsed="false">
      <c r="A11" s="24" t="s">
        <v>30</v>
      </c>
      <c r="B11" s="32" t="n">
        <v>20193</v>
      </c>
      <c r="C11" s="24" t="s">
        <v>31</v>
      </c>
      <c r="D11" s="25" t="s">
        <v>32</v>
      </c>
      <c r="E11" s="26" t="n">
        <v>250</v>
      </c>
      <c r="F11" s="27" t="n">
        <v>22.5</v>
      </c>
      <c r="G11" s="27" t="n">
        <v>2</v>
      </c>
      <c r="H11" s="27" t="n">
        <f aca="false">E11*F11</f>
        <v>5625</v>
      </c>
      <c r="I11" s="27" t="n">
        <f aca="false">E11*G11</f>
        <v>500</v>
      </c>
      <c r="J11" s="27" t="n">
        <f aca="false">H11+I11</f>
        <v>6125</v>
      </c>
      <c r="K11" s="27" t="n">
        <f aca="false">J11*(1+25.92%)</f>
        <v>7712.6</v>
      </c>
      <c r="L11" s="28" t="n">
        <f aca="false">K11*0.869565217269</f>
        <v>6706.60869470889</v>
      </c>
      <c r="M11" s="28" t="n">
        <f aca="false">K11*0.13043478274</f>
        <v>1005.99130536052</v>
      </c>
      <c r="N11" s="29" t="s">
        <v>23</v>
      </c>
      <c r="O11" s="30" t="s">
        <v>24</v>
      </c>
    </row>
    <row r="12" customFormat="false" ht="32.05" hidden="false" customHeight="true" outlineLevel="0" collapsed="false">
      <c r="A12" s="24" t="s">
        <v>33</v>
      </c>
      <c r="B12" s="32" t="n">
        <v>97063</v>
      </c>
      <c r="C12" s="24" t="s">
        <v>34</v>
      </c>
      <c r="D12" s="25" t="s">
        <v>22</v>
      </c>
      <c r="E12" s="26" t="n">
        <v>250</v>
      </c>
      <c r="F12" s="27" t="n">
        <v>3.54</v>
      </c>
      <c r="G12" s="27" t="n">
        <v>23.15</v>
      </c>
      <c r="H12" s="27" t="n">
        <f aca="false">E12*F12</f>
        <v>885</v>
      </c>
      <c r="I12" s="27" t="n">
        <f aca="false">E12*G12</f>
        <v>5787.5</v>
      </c>
      <c r="J12" s="27" t="n">
        <f aca="false">H12+I12</f>
        <v>6672.5</v>
      </c>
      <c r="K12" s="27" t="n">
        <f aca="false">J12*(1+25.92%)</f>
        <v>8402.012</v>
      </c>
      <c r="L12" s="28" t="n">
        <f aca="false">K12*0.869565217269</f>
        <v>7306.09739027675</v>
      </c>
      <c r="M12" s="28" t="n">
        <f aca="false">K12*0.13043478274</f>
        <v>1095.91460979887</v>
      </c>
      <c r="N12" s="29" t="s">
        <v>23</v>
      </c>
      <c r="O12" s="30" t="s">
        <v>24</v>
      </c>
    </row>
    <row r="13" customFormat="false" ht="31.3" hidden="false" customHeight="true" outlineLevel="0" collapsed="false">
      <c r="A13" s="24" t="s">
        <v>35</v>
      </c>
      <c r="B13" s="32" t="n">
        <v>100981</v>
      </c>
      <c r="C13" s="24" t="s">
        <v>36</v>
      </c>
      <c r="D13" s="25" t="s">
        <v>27</v>
      </c>
      <c r="E13" s="26" t="n">
        <v>580</v>
      </c>
      <c r="F13" s="27" t="n">
        <v>10.64</v>
      </c>
      <c r="G13" s="27" t="n">
        <v>1.88</v>
      </c>
      <c r="H13" s="27" t="n">
        <f aca="false">E13*F13</f>
        <v>6171.2</v>
      </c>
      <c r="I13" s="27" t="n">
        <f aca="false">E13*G13</f>
        <v>1090.4</v>
      </c>
      <c r="J13" s="27" t="n">
        <f aca="false">H13+I13</f>
        <v>7261.6</v>
      </c>
      <c r="K13" s="27" t="n">
        <f aca="false">J13*(1+25.92%)</f>
        <v>9143.80672</v>
      </c>
      <c r="L13" s="28" t="n">
        <f aca="false">K13*0.869565217269</f>
        <v>7951.13627714254</v>
      </c>
      <c r="M13" s="28" t="n">
        <f aca="false">K13*0.13043478274</f>
        <v>1192.67044293975</v>
      </c>
      <c r="N13" s="29" t="s">
        <v>37</v>
      </c>
      <c r="O13" s="30" t="s">
        <v>38</v>
      </c>
    </row>
    <row r="14" customFormat="false" ht="21.25" hidden="false" customHeight="true" outlineLevel="0" collapsed="false">
      <c r="A14" s="24" t="s">
        <v>39</v>
      </c>
      <c r="B14" s="32" t="n">
        <v>97914</v>
      </c>
      <c r="C14" s="24" t="s">
        <v>40</v>
      </c>
      <c r="D14" s="25" t="s">
        <v>41</v>
      </c>
      <c r="E14" s="26" t="n">
        <v>6000</v>
      </c>
      <c r="F14" s="27" t="n">
        <v>3</v>
      </c>
      <c r="G14" s="27" t="n">
        <v>0.46</v>
      </c>
      <c r="H14" s="27" t="n">
        <f aca="false">E14*F14</f>
        <v>18000</v>
      </c>
      <c r="I14" s="27" t="n">
        <f aca="false">E14*G14</f>
        <v>2760</v>
      </c>
      <c r="J14" s="27" t="n">
        <f aca="false">H14+I14</f>
        <v>20760</v>
      </c>
      <c r="K14" s="27" t="n">
        <f aca="false">J14*(1+25.92%)</f>
        <v>26140.992</v>
      </c>
      <c r="L14" s="28" t="n">
        <f aca="false">K14*0.869565217269</f>
        <v>22731.2973881072</v>
      </c>
      <c r="M14" s="28" t="n">
        <f aca="false">K14*0.13043478274</f>
        <v>3409.69461212808</v>
      </c>
      <c r="N14" s="29" t="s">
        <v>23</v>
      </c>
      <c r="O14" s="30" t="s">
        <v>24</v>
      </c>
    </row>
    <row r="15" customFormat="false" ht="21.25" hidden="false" customHeight="true" outlineLevel="0" collapsed="false">
      <c r="A15" s="24" t="s">
        <v>42</v>
      </c>
      <c r="B15" s="32" t="n">
        <v>37524</v>
      </c>
      <c r="C15" s="24" t="s">
        <v>43</v>
      </c>
      <c r="D15" s="25" t="s">
        <v>44</v>
      </c>
      <c r="E15" s="26" t="n">
        <v>350</v>
      </c>
      <c r="F15" s="27" t="n">
        <v>3.3</v>
      </c>
      <c r="G15" s="27" t="n">
        <v>1.39</v>
      </c>
      <c r="H15" s="27" t="n">
        <f aca="false">E15*F15</f>
        <v>1155</v>
      </c>
      <c r="I15" s="27" t="n">
        <f aca="false">E15*G15</f>
        <v>486.5</v>
      </c>
      <c r="J15" s="27" t="n">
        <f aca="false">H15+I15</f>
        <v>1641.5</v>
      </c>
      <c r="K15" s="27" t="n">
        <f aca="false">J15*(1+25.92%)</f>
        <v>2066.9768</v>
      </c>
      <c r="L15" s="28" t="n">
        <f aca="false">K15*0.869565217269</f>
        <v>1797.37113018198</v>
      </c>
      <c r="M15" s="28" t="n">
        <f aca="false">K15*0.13043478274</f>
        <v>269.60566983662</v>
      </c>
      <c r="N15" s="29" t="s">
        <v>23</v>
      </c>
      <c r="O15" s="30" t="s">
        <v>24</v>
      </c>
    </row>
    <row r="16" customFormat="false" ht="21.25" hidden="false" customHeight="true" outlineLevel="0" collapsed="false">
      <c r="A16" s="24" t="s">
        <v>45</v>
      </c>
      <c r="B16" s="32" t="n">
        <v>97637</v>
      </c>
      <c r="C16" s="24" t="s">
        <v>46</v>
      </c>
      <c r="D16" s="25" t="s">
        <v>22</v>
      </c>
      <c r="E16" s="26" t="n">
        <v>350</v>
      </c>
      <c r="F16" s="27" t="n">
        <v>0</v>
      </c>
      <c r="G16" s="27" t="n">
        <v>4.26</v>
      </c>
      <c r="H16" s="27" t="n">
        <f aca="false">E16*F16</f>
        <v>0</v>
      </c>
      <c r="I16" s="27" t="n">
        <f aca="false">E16*G16</f>
        <v>1491</v>
      </c>
      <c r="J16" s="27" t="n">
        <f aca="false">H16+I16</f>
        <v>1491</v>
      </c>
      <c r="K16" s="27" t="n">
        <f aca="false">J16*(1+25.92%)</f>
        <v>1877.4672</v>
      </c>
      <c r="L16" s="28" t="n">
        <f aca="false">K16*0.869565217269</f>
        <v>1632.58017368342</v>
      </c>
      <c r="M16" s="28" t="n">
        <f aca="false">K16*0.13043478274</f>
        <v>244.887026333476</v>
      </c>
      <c r="N16" s="29" t="s">
        <v>23</v>
      </c>
      <c r="O16" s="30" t="s">
        <v>24</v>
      </c>
    </row>
    <row r="17" customFormat="false" ht="21.25" hidden="false" customHeight="true" outlineLevel="0" collapsed="false">
      <c r="A17" s="24" t="s">
        <v>47</v>
      </c>
      <c r="B17" s="32" t="n">
        <v>99059</v>
      </c>
      <c r="C17" s="24" t="s">
        <v>48</v>
      </c>
      <c r="D17" s="25" t="s">
        <v>44</v>
      </c>
      <c r="E17" s="26" t="n">
        <v>597.58</v>
      </c>
      <c r="F17" s="27" t="n">
        <v>30.83</v>
      </c>
      <c r="G17" s="27" t="n">
        <v>51.3</v>
      </c>
      <c r="H17" s="27" t="n">
        <f aca="false">E17*F17</f>
        <v>18423.3914</v>
      </c>
      <c r="I17" s="27" t="n">
        <f aca="false">E17*G17</f>
        <v>30655.854</v>
      </c>
      <c r="J17" s="27" t="n">
        <f aca="false">H17+I17</f>
        <v>49079.2454</v>
      </c>
      <c r="K17" s="27" t="n">
        <f aca="false">J17*(1+25.92%)</f>
        <v>61800.58580768</v>
      </c>
      <c r="L17" s="28" t="n">
        <f aca="false">K17*0.869565217269</f>
        <v>53739.6398252067</v>
      </c>
      <c r="M17" s="28" t="n">
        <f aca="false">K17*0.13043478274</f>
        <v>8060.94598302947</v>
      </c>
      <c r="N17" s="29" t="s">
        <v>23</v>
      </c>
      <c r="O17" s="30" t="s">
        <v>24</v>
      </c>
    </row>
    <row r="18" customFormat="false" ht="30.55" hidden="false" customHeight="true" outlineLevel="0" collapsed="false">
      <c r="A18" s="24" t="s">
        <v>49</v>
      </c>
      <c r="B18" s="32" t="n">
        <v>98525</v>
      </c>
      <c r="C18" s="24" t="s">
        <v>50</v>
      </c>
      <c r="D18" s="25" t="s">
        <v>22</v>
      </c>
      <c r="E18" s="26" t="n">
        <v>793</v>
      </c>
      <c r="F18" s="27" t="n">
        <v>0.75</v>
      </c>
      <c r="G18" s="27" t="n">
        <v>0.11</v>
      </c>
      <c r="H18" s="27" t="n">
        <f aca="false">E18*F18</f>
        <v>594.75</v>
      </c>
      <c r="I18" s="27" t="n">
        <f aca="false">E18*G18</f>
        <v>87.23</v>
      </c>
      <c r="J18" s="27" t="n">
        <f aca="false">H18+I18</f>
        <v>681.98</v>
      </c>
      <c r="K18" s="27" t="n">
        <f aca="false">J18*(1+25.92%)</f>
        <v>858.749216</v>
      </c>
      <c r="L18" s="28" t="n">
        <f aca="false">K18*0.869565217269</f>
        <v>746.738448590624</v>
      </c>
      <c r="M18" s="28" t="n">
        <f aca="false">K18*0.13043478274</f>
        <v>112.010767417105</v>
      </c>
      <c r="N18" s="29" t="s">
        <v>23</v>
      </c>
      <c r="O18" s="30" t="s">
        <v>24</v>
      </c>
    </row>
    <row r="19" customFormat="false" ht="30.55" hidden="false" customHeight="true" outlineLevel="0" collapsed="false">
      <c r="A19" s="24" t="s">
        <v>51</v>
      </c>
      <c r="B19" s="32" t="n">
        <v>96521</v>
      </c>
      <c r="C19" s="24" t="s">
        <v>52</v>
      </c>
      <c r="D19" s="25" t="s">
        <v>27</v>
      </c>
      <c r="E19" s="26" t="n">
        <v>51.6</v>
      </c>
      <c r="F19" s="27" t="n">
        <v>36.84</v>
      </c>
      <c r="G19" s="27" t="n">
        <v>7.27</v>
      </c>
      <c r="H19" s="27" t="n">
        <f aca="false">E19*F19</f>
        <v>1900.944</v>
      </c>
      <c r="I19" s="27" t="n">
        <f aca="false">E19*G19</f>
        <v>375.132</v>
      </c>
      <c r="J19" s="27" t="n">
        <f aca="false">H19+I19</f>
        <v>2276.076</v>
      </c>
      <c r="K19" s="27" t="n">
        <f aca="false">J19*(1+25.92%)</f>
        <v>2866.0348992</v>
      </c>
      <c r="L19" s="28" t="n">
        <f aca="false">K19*0.869565217269</f>
        <v>2492.20425982339</v>
      </c>
      <c r="M19" s="28" t="n">
        <f aca="false">K19*0.13043478274</f>
        <v>373.83063940241</v>
      </c>
      <c r="N19" s="29" t="s">
        <v>23</v>
      </c>
      <c r="O19" s="30" t="s">
        <v>24</v>
      </c>
    </row>
    <row r="20" customFormat="false" ht="40.25" hidden="false" customHeight="true" outlineLevel="0" collapsed="false">
      <c r="A20" s="24" t="s">
        <v>53</v>
      </c>
      <c r="B20" s="32" t="n">
        <v>93368</v>
      </c>
      <c r="C20" s="24" t="s">
        <v>54</v>
      </c>
      <c r="D20" s="25" t="s">
        <v>27</v>
      </c>
      <c r="E20" s="26" t="n">
        <v>105</v>
      </c>
      <c r="F20" s="27" t="n">
        <v>16.57</v>
      </c>
      <c r="G20" s="27" t="n">
        <v>7.91</v>
      </c>
      <c r="H20" s="27" t="n">
        <f aca="false">E20*F20</f>
        <v>1739.85</v>
      </c>
      <c r="I20" s="27" t="n">
        <f aca="false">E20*G20</f>
        <v>830.55</v>
      </c>
      <c r="J20" s="27" t="n">
        <f aca="false">H20+I20</f>
        <v>2570.4</v>
      </c>
      <c r="K20" s="27" t="n">
        <f aca="false">J20*(1+25.92%)</f>
        <v>3236.64768</v>
      </c>
      <c r="L20" s="28" t="n">
        <f aca="false">K20*0.869565217269</f>
        <v>2814.47624308241</v>
      </c>
      <c r="M20" s="28" t="n">
        <f aca="false">K20*0.13043478274</f>
        <v>422.171436946725</v>
      </c>
      <c r="N20" s="29" t="s">
        <v>23</v>
      </c>
      <c r="O20" s="30" t="s">
        <v>24</v>
      </c>
    </row>
    <row r="21" customFormat="false" ht="21.25" hidden="false" customHeight="true" outlineLevel="0" collapsed="false">
      <c r="A21" s="24" t="s">
        <v>55</v>
      </c>
      <c r="B21" s="32" t="n">
        <v>96622</v>
      </c>
      <c r="C21" s="24" t="s">
        <v>56</v>
      </c>
      <c r="D21" s="25" t="s">
        <v>27</v>
      </c>
      <c r="E21" s="26" t="n">
        <v>85.93</v>
      </c>
      <c r="F21" s="27" t="n">
        <v>121.19</v>
      </c>
      <c r="G21" s="27" t="n">
        <v>96.96</v>
      </c>
      <c r="H21" s="27" t="n">
        <f aca="false">E21*F21</f>
        <v>10413.8567</v>
      </c>
      <c r="I21" s="27" t="n">
        <f aca="false">E21*G21</f>
        <v>8331.7728</v>
      </c>
      <c r="J21" s="27" t="n">
        <f aca="false">H21+I21</f>
        <v>18745.6295</v>
      </c>
      <c r="K21" s="27" t="n">
        <f aca="false">J21*(1+25.92%)</f>
        <v>23604.4966664</v>
      </c>
      <c r="L21" s="28" t="n">
        <f aca="false">K21*0.869565217269</f>
        <v>20525.6492722435</v>
      </c>
      <c r="M21" s="28" t="n">
        <f aca="false">K21*0.13043478274</f>
        <v>3078.84739436894</v>
      </c>
      <c r="N21" s="29" t="s">
        <v>23</v>
      </c>
      <c r="O21" s="30" t="s">
        <v>24</v>
      </c>
    </row>
    <row r="22" customFormat="false" ht="31.3" hidden="false" customHeight="true" outlineLevel="0" collapsed="false">
      <c r="A22" s="24" t="s">
        <v>57</v>
      </c>
      <c r="B22" s="32" t="n">
        <v>96525</v>
      </c>
      <c r="C22" s="24" t="s">
        <v>58</v>
      </c>
      <c r="D22" s="25" t="s">
        <v>27</v>
      </c>
      <c r="E22" s="26" t="n">
        <v>527.22</v>
      </c>
      <c r="F22" s="27" t="n">
        <v>61.35</v>
      </c>
      <c r="G22" s="27" t="n">
        <v>7.57</v>
      </c>
      <c r="H22" s="27" t="n">
        <f aca="false">E22*F22</f>
        <v>32344.947</v>
      </c>
      <c r="I22" s="27" t="n">
        <f aca="false">E22*G22</f>
        <v>3991.0554</v>
      </c>
      <c r="J22" s="27" t="n">
        <f aca="false">H22+I22</f>
        <v>36336.0024</v>
      </c>
      <c r="K22" s="27" t="n">
        <f aca="false">J22*(1+25.92%)</f>
        <v>45754.29422208</v>
      </c>
      <c r="L22" s="28" t="n">
        <f aca="false">K22*0.869565217269</f>
        <v>39786.3427962128</v>
      </c>
      <c r="M22" s="28" t="n">
        <f aca="false">K22*0.13043478274</f>
        <v>5967.95142627904</v>
      </c>
      <c r="N22" s="29" t="s">
        <v>23</v>
      </c>
      <c r="O22" s="30" t="s">
        <v>24</v>
      </c>
    </row>
    <row r="23" customFormat="false" ht="21.85" hidden="false" customHeight="true" outlineLevel="0" collapsed="false">
      <c r="A23" s="24" t="s">
        <v>59</v>
      </c>
      <c r="B23" s="25" t="s">
        <v>60</v>
      </c>
      <c r="C23" s="24" t="s">
        <v>61</v>
      </c>
      <c r="D23" s="25" t="s">
        <v>62</v>
      </c>
      <c r="E23" s="26" t="n">
        <v>1</v>
      </c>
      <c r="F23" s="27" t="n">
        <v>1253.3</v>
      </c>
      <c r="G23" s="27" t="n">
        <v>246.7</v>
      </c>
      <c r="H23" s="27" t="n">
        <f aca="false">E23*F23</f>
        <v>1253.3</v>
      </c>
      <c r="I23" s="27" t="n">
        <f aca="false">E23*G23</f>
        <v>246.7</v>
      </c>
      <c r="J23" s="27" t="n">
        <f aca="false">H23+I23</f>
        <v>1500</v>
      </c>
      <c r="K23" s="27" t="n">
        <f aca="false">J23*(1+25.92%)</f>
        <v>1888.8</v>
      </c>
      <c r="L23" s="28" t="n">
        <f aca="false">K23*0.869565217269</f>
        <v>1642.43478237769</v>
      </c>
      <c r="M23" s="28" t="n">
        <f aca="false">K23*0.13043478274</f>
        <v>246.365217639312</v>
      </c>
      <c r="N23" s="29" t="s">
        <v>23</v>
      </c>
      <c r="O23" s="30" t="s">
        <v>24</v>
      </c>
    </row>
    <row r="24" customFormat="false" ht="12.75" hidden="false" customHeight="true" outlineLevel="0" collapsed="false">
      <c r="A24" s="24" t="s">
        <v>63</v>
      </c>
      <c r="B24" s="32" t="n">
        <v>98459</v>
      </c>
      <c r="C24" s="24" t="s">
        <v>64</v>
      </c>
      <c r="D24" s="25" t="s">
        <v>22</v>
      </c>
      <c r="E24" s="26" t="n">
        <v>350</v>
      </c>
      <c r="F24" s="27" t="n">
        <v>58.69</v>
      </c>
      <c r="G24" s="27" t="n">
        <v>43.7</v>
      </c>
      <c r="H24" s="27" t="n">
        <f aca="false">E24*F24</f>
        <v>20541.5</v>
      </c>
      <c r="I24" s="27" t="n">
        <f aca="false">E24*G24</f>
        <v>15295</v>
      </c>
      <c r="J24" s="27" t="n">
        <f aca="false">H24+I24</f>
        <v>35836.5</v>
      </c>
      <c r="K24" s="27" t="n">
        <f aca="false">J24*(1+25.92%)</f>
        <v>45125.3208</v>
      </c>
      <c r="L24" s="28" t="n">
        <f aca="false">K24*0.869565217269</f>
        <v>39239.4093857853</v>
      </c>
      <c r="M24" s="28" t="n">
        <f aca="false">K24*0.13043478274</f>
        <v>5885.9114146208</v>
      </c>
      <c r="N24" s="29" t="s">
        <v>23</v>
      </c>
      <c r="O24" s="30" t="s">
        <v>24</v>
      </c>
    </row>
    <row r="25" customFormat="false" ht="11.35" hidden="false" customHeight="true" outlineLevel="0" collapsed="false">
      <c r="A25" s="34"/>
      <c r="B25" s="35"/>
      <c r="C25" s="36" t="s">
        <v>65</v>
      </c>
      <c r="D25" s="37"/>
      <c r="E25" s="38"/>
      <c r="F25" s="39"/>
      <c r="G25" s="39"/>
      <c r="H25" s="39"/>
      <c r="I25" s="39"/>
      <c r="J25" s="40" t="n">
        <f aca="false">SUM(J8:J24)</f>
        <v>211190.4513</v>
      </c>
      <c r="K25" s="40" t="n">
        <f aca="false">SUM(K8:K24)</f>
        <v>265931.01627696</v>
      </c>
      <c r="L25" s="28" t="n">
        <f aca="false">K25*0.869565217269</f>
        <v>231244.361947441</v>
      </c>
      <c r="M25" s="28" t="n">
        <f aca="false">K25*0.13043478274</f>
        <v>34686.6543319127</v>
      </c>
      <c r="N25" s="41"/>
      <c r="O25" s="42"/>
    </row>
    <row r="26" customFormat="false" ht="11.35" hidden="false" customHeight="true" outlineLevel="0" collapsed="false">
      <c r="A26" s="43"/>
      <c r="B26" s="44"/>
      <c r="C26" s="24"/>
      <c r="D26" s="45"/>
      <c r="E26" s="46"/>
      <c r="F26" s="28"/>
      <c r="G26" s="28"/>
      <c r="H26" s="28"/>
      <c r="I26" s="28"/>
      <c r="J26" s="28"/>
      <c r="K26" s="28"/>
      <c r="L26" s="28"/>
      <c r="M26" s="28"/>
      <c r="N26" s="29"/>
      <c r="O26" s="30"/>
    </row>
    <row r="27" customFormat="false" ht="11.35" hidden="false" customHeight="true" outlineLevel="0" collapsed="false">
      <c r="A27" s="47" t="s">
        <v>66</v>
      </c>
      <c r="B27" s="47"/>
      <c r="C27" s="47"/>
      <c r="D27" s="47"/>
      <c r="E27" s="47"/>
      <c r="F27" s="47"/>
      <c r="G27" s="47"/>
      <c r="H27" s="47"/>
      <c r="I27" s="47"/>
      <c r="J27" s="47"/>
      <c r="K27" s="47" t="n">
        <f aca="false">J27*0.2592+J27</f>
        <v>0</v>
      </c>
      <c r="L27" s="47" t="n">
        <f aca="false">K27*0.869565217269</f>
        <v>0</v>
      </c>
      <c r="M27" s="47" t="n">
        <f aca="false">K27*0.13043478274</f>
        <v>0</v>
      </c>
      <c r="N27" s="47"/>
      <c r="O27" s="47"/>
    </row>
    <row r="28" s="31" customFormat="true" ht="21.25" hidden="false" customHeight="true" outlineLevel="0" collapsed="false">
      <c r="A28" s="24" t="s">
        <v>67</v>
      </c>
      <c r="B28" s="25" t="n">
        <v>96619</v>
      </c>
      <c r="C28" s="24" t="s">
        <v>68</v>
      </c>
      <c r="D28" s="25" t="s">
        <v>22</v>
      </c>
      <c r="E28" s="26" t="n">
        <v>9.63</v>
      </c>
      <c r="F28" s="27" t="n">
        <v>27.3</v>
      </c>
      <c r="G28" s="27" t="n">
        <v>16.57</v>
      </c>
      <c r="H28" s="27" t="n">
        <f aca="false">E28*F28</f>
        <v>262.899</v>
      </c>
      <c r="I28" s="27" t="n">
        <f aca="false">E28*G28</f>
        <v>159.5691</v>
      </c>
      <c r="J28" s="27" t="n">
        <f aca="false">H28+I28</f>
        <v>422.4681</v>
      </c>
      <c r="K28" s="27" t="n">
        <f aca="false">J28*(1+25.92%)</f>
        <v>531.97183152</v>
      </c>
      <c r="L28" s="28" t="n">
        <f aca="false">K28*0.869565217269</f>
        <v>462.584201256677</v>
      </c>
      <c r="M28" s="28" t="n">
        <f aca="false">K28*0.13043478274</f>
        <v>69.3876302681111</v>
      </c>
      <c r="N28" s="29" t="s">
        <v>23</v>
      </c>
      <c r="O28" s="30" t="s">
        <v>24</v>
      </c>
    </row>
    <row r="29" s="31" customFormat="true" ht="21.25" hidden="false" customHeight="true" outlineLevel="0" collapsed="false">
      <c r="A29" s="24" t="s">
        <v>69</v>
      </c>
      <c r="B29" s="25" t="n">
        <v>96529</v>
      </c>
      <c r="C29" s="24" t="s">
        <v>70</v>
      </c>
      <c r="D29" s="25" t="s">
        <v>22</v>
      </c>
      <c r="E29" s="26" t="n">
        <v>225</v>
      </c>
      <c r="F29" s="27" t="n">
        <v>156.35</v>
      </c>
      <c r="G29" s="27" t="n">
        <v>155.45</v>
      </c>
      <c r="H29" s="27" t="n">
        <f aca="false">E29*F29</f>
        <v>35178.75</v>
      </c>
      <c r="I29" s="27" t="n">
        <f aca="false">E29*G29</f>
        <v>34976.25</v>
      </c>
      <c r="J29" s="27" t="n">
        <f aca="false">H29+I29</f>
        <v>70155</v>
      </c>
      <c r="K29" s="27" t="n">
        <f aca="false">J29*(1+25.92%)</f>
        <v>88339.176</v>
      </c>
      <c r="L29" s="28" t="n">
        <f aca="false">K29*0.869565217269</f>
        <v>76816.6747718044</v>
      </c>
      <c r="M29" s="28" t="n">
        <f aca="false">K29*0.13043478274</f>
        <v>11522.5012289906</v>
      </c>
      <c r="N29" s="29" t="s">
        <v>23</v>
      </c>
      <c r="O29" s="30" t="s">
        <v>24</v>
      </c>
    </row>
    <row r="30" s="31" customFormat="true" ht="21.25" hidden="false" customHeight="true" outlineLevel="0" collapsed="false">
      <c r="A30" s="24" t="s">
        <v>71</v>
      </c>
      <c r="B30" s="25" t="n">
        <v>96558</v>
      </c>
      <c r="C30" s="24" t="s">
        <v>72</v>
      </c>
      <c r="D30" s="25" t="s">
        <v>27</v>
      </c>
      <c r="E30" s="26" t="n">
        <v>173.66</v>
      </c>
      <c r="F30" s="27" t="n">
        <v>698.3</v>
      </c>
      <c r="G30" s="27" t="n">
        <v>50.22</v>
      </c>
      <c r="H30" s="27" t="n">
        <f aca="false">E30*F30</f>
        <v>121266.778</v>
      </c>
      <c r="I30" s="27" t="n">
        <f aca="false">E30*G30</f>
        <v>8721.2052</v>
      </c>
      <c r="J30" s="27" t="n">
        <f aca="false">H30+I30</f>
        <v>129987.9832</v>
      </c>
      <c r="K30" s="27" t="n">
        <f aca="false">J30*(1+25.92%)</f>
        <v>163680.86844544</v>
      </c>
      <c r="L30" s="28" t="n">
        <f aca="false">K30*0.869565217269</f>
        <v>142331.189932538</v>
      </c>
      <c r="M30" s="28" t="n">
        <f aca="false">K30*0.13043478274</f>
        <v>21349.6785143755</v>
      </c>
      <c r="N30" s="29" t="s">
        <v>23</v>
      </c>
      <c r="O30" s="30" t="s">
        <v>24</v>
      </c>
    </row>
    <row r="31" customFormat="false" ht="22.35" hidden="false" customHeight="true" outlineLevel="0" collapsed="false">
      <c r="A31" s="24" t="s">
        <v>73</v>
      </c>
      <c r="B31" s="32" t="n">
        <v>96543</v>
      </c>
      <c r="C31" s="24" t="s">
        <v>74</v>
      </c>
      <c r="D31" s="25" t="s">
        <v>75</v>
      </c>
      <c r="E31" s="26" t="n">
        <v>173.47</v>
      </c>
      <c r="F31" s="27" t="n">
        <v>10.01</v>
      </c>
      <c r="G31" s="27" t="n">
        <v>12.68</v>
      </c>
      <c r="H31" s="27" t="n">
        <f aca="false">E31*F31</f>
        <v>1736.4347</v>
      </c>
      <c r="I31" s="27" t="n">
        <f aca="false">E31*G31</f>
        <v>2199.5996</v>
      </c>
      <c r="J31" s="27" t="n">
        <f aca="false">H31+I31</f>
        <v>3936.0343</v>
      </c>
      <c r="K31" s="27" t="n">
        <f aca="false">J31*(1+25.92%)</f>
        <v>4956.25439056</v>
      </c>
      <c r="L31" s="28" t="n">
        <f aca="false">K31*0.869565217269</f>
        <v>4309.78642596774</v>
      </c>
      <c r="M31" s="28" t="n">
        <f aca="false">K31*0.13043478274</f>
        <v>646.467964636865</v>
      </c>
      <c r="N31" s="29" t="s">
        <v>23</v>
      </c>
      <c r="O31" s="30" t="s">
        <v>24</v>
      </c>
    </row>
    <row r="32" s="31" customFormat="true" ht="21.25" hidden="false" customHeight="true" outlineLevel="0" collapsed="false">
      <c r="A32" s="24" t="s">
        <v>76</v>
      </c>
      <c r="B32" s="25" t="n">
        <v>96546</v>
      </c>
      <c r="C32" s="24" t="s">
        <v>77</v>
      </c>
      <c r="D32" s="25" t="s">
        <v>78</v>
      </c>
      <c r="E32" s="26" t="n">
        <v>393.36</v>
      </c>
      <c r="F32" s="27" t="n">
        <v>8.41</v>
      </c>
      <c r="G32" s="27" t="n">
        <v>5.81</v>
      </c>
      <c r="H32" s="27" t="n">
        <f aca="false">E32*F32</f>
        <v>3308.1576</v>
      </c>
      <c r="I32" s="27" t="n">
        <f aca="false">E32*G32</f>
        <v>2285.4216</v>
      </c>
      <c r="J32" s="27" t="n">
        <f aca="false">H32+I32</f>
        <v>5593.5792</v>
      </c>
      <c r="K32" s="27" t="n">
        <f aca="false">J32*(1+25.92%)</f>
        <v>7043.43492864</v>
      </c>
      <c r="L32" s="28" t="n">
        <f aca="false">K32*0.869565217269</f>
        <v>6124.72602404291</v>
      </c>
      <c r="M32" s="28" t="n">
        <f aca="false">K32*0.13043478274</f>
        <v>918.708904660486</v>
      </c>
      <c r="N32" s="29" t="s">
        <v>23</v>
      </c>
      <c r="O32" s="30" t="s">
        <v>24</v>
      </c>
    </row>
    <row r="33" s="31" customFormat="true" ht="21.25" hidden="false" customHeight="true" outlineLevel="0" collapsed="false">
      <c r="A33" s="24" t="s">
        <v>79</v>
      </c>
      <c r="B33" s="25" t="n">
        <v>96547</v>
      </c>
      <c r="C33" s="24" t="s">
        <v>80</v>
      </c>
      <c r="D33" s="25" t="s">
        <v>78</v>
      </c>
      <c r="E33" s="26" t="n">
        <v>2800.51</v>
      </c>
      <c r="F33" s="27" t="n">
        <v>8.09</v>
      </c>
      <c r="G33" s="27" t="n">
        <v>2.95</v>
      </c>
      <c r="H33" s="27" t="n">
        <f aca="false">E33*F33</f>
        <v>22656.1259</v>
      </c>
      <c r="I33" s="27" t="n">
        <f aca="false">E33*G33</f>
        <v>8261.5045</v>
      </c>
      <c r="J33" s="27" t="n">
        <f aca="false">H33+I33</f>
        <v>30917.6304</v>
      </c>
      <c r="K33" s="27" t="n">
        <f aca="false">J33*(1+25.92%)</f>
        <v>38931.48019968</v>
      </c>
      <c r="L33" s="28" t="n">
        <f aca="false">K33*0.869565217269</f>
        <v>33853.4610384385</v>
      </c>
      <c r="M33" s="28" t="n">
        <f aca="false">K33*0.13043478274</f>
        <v>5078.01916159187</v>
      </c>
      <c r="N33" s="29" t="s">
        <v>23</v>
      </c>
      <c r="O33" s="30" t="s">
        <v>24</v>
      </c>
    </row>
    <row r="34" s="31" customFormat="true" ht="29.1" hidden="false" customHeight="true" outlineLevel="0" collapsed="false">
      <c r="A34" s="24" t="s">
        <v>81</v>
      </c>
      <c r="B34" s="25" t="n">
        <v>97046</v>
      </c>
      <c r="C34" s="24" t="s">
        <v>82</v>
      </c>
      <c r="D34" s="25" t="s">
        <v>22</v>
      </c>
      <c r="E34" s="26" t="n">
        <v>1718.6</v>
      </c>
      <c r="F34" s="27" t="n">
        <v>0.26</v>
      </c>
      <c r="G34" s="27" t="n">
        <v>0.12</v>
      </c>
      <c r="H34" s="27" t="n">
        <f aca="false">E34*F34</f>
        <v>446.836</v>
      </c>
      <c r="I34" s="27" t="n">
        <f aca="false">E34*G34</f>
        <v>206.232</v>
      </c>
      <c r="J34" s="27" t="n">
        <f aca="false">H34+I34</f>
        <v>653.068</v>
      </c>
      <c r="K34" s="27" t="n">
        <f aca="false">J34*(1+25.92%)</f>
        <v>822.3432256</v>
      </c>
      <c r="L34" s="28" t="n">
        <f aca="false">K34*0.869565217269</f>
        <v>715.081065638554</v>
      </c>
      <c r="M34" s="28" t="n">
        <f aca="false">K34*0.13043478274</f>
        <v>107.262159968847</v>
      </c>
      <c r="N34" s="29" t="s">
        <v>23</v>
      </c>
      <c r="O34" s="30" t="s">
        <v>24</v>
      </c>
    </row>
    <row r="35" customFormat="false" ht="38.8" hidden="false" customHeight="true" outlineLevel="0" collapsed="false">
      <c r="A35" s="24" t="s">
        <v>83</v>
      </c>
      <c r="B35" s="32" t="n">
        <v>97096</v>
      </c>
      <c r="C35" s="24" t="s">
        <v>84</v>
      </c>
      <c r="D35" s="25" t="s">
        <v>27</v>
      </c>
      <c r="E35" s="26" t="n">
        <v>343.72</v>
      </c>
      <c r="F35" s="27" t="n">
        <v>617.02</v>
      </c>
      <c r="G35" s="27" t="n">
        <v>27.34</v>
      </c>
      <c r="H35" s="27" t="n">
        <f aca="false">E35*F35</f>
        <v>212082.1144</v>
      </c>
      <c r="I35" s="27" t="n">
        <f aca="false">E35*G35</f>
        <v>9397.3048</v>
      </c>
      <c r="J35" s="27" t="n">
        <f aca="false">H35+I35</f>
        <v>221479.4192</v>
      </c>
      <c r="K35" s="27" t="n">
        <f aca="false">J35*(1+25.92%)</f>
        <v>278886.88465664</v>
      </c>
      <c r="L35" s="28" t="n">
        <f aca="false">K35*0.869565217269</f>
        <v>242510.334449926</v>
      </c>
      <c r="M35" s="28" t="n">
        <f aca="false">K35*0.13043478274</f>
        <v>36376.5502092243</v>
      </c>
      <c r="N35" s="29" t="s">
        <v>23</v>
      </c>
      <c r="O35" s="30" t="s">
        <v>24</v>
      </c>
    </row>
    <row r="36" s="31" customFormat="true" ht="21.25" hidden="false" customHeight="true" outlineLevel="0" collapsed="false">
      <c r="A36" s="24" t="s">
        <v>85</v>
      </c>
      <c r="B36" s="25" t="n">
        <v>97092</v>
      </c>
      <c r="C36" s="24" t="s">
        <v>86</v>
      </c>
      <c r="D36" s="25" t="s">
        <v>78</v>
      </c>
      <c r="E36" s="26" t="n">
        <v>2143.36</v>
      </c>
      <c r="F36" s="27" t="n">
        <v>10.89</v>
      </c>
      <c r="G36" s="27" t="n">
        <v>1.48</v>
      </c>
      <c r="H36" s="27" t="n">
        <f aca="false">E36*F36</f>
        <v>23341.1904</v>
      </c>
      <c r="I36" s="27" t="n">
        <f aca="false">E36*G36</f>
        <v>3172.1728</v>
      </c>
      <c r="J36" s="27" t="n">
        <f aca="false">H36+I36</f>
        <v>26513.3632</v>
      </c>
      <c r="K36" s="27" t="n">
        <f aca="false">J36*(1+25.92%)</f>
        <v>33385.62694144</v>
      </c>
      <c r="L36" s="28" t="n">
        <f aca="false">K36*0.869565217269</f>
        <v>29030.9799449951</v>
      </c>
      <c r="M36" s="28" t="n">
        <f aca="false">K36*0.13043478274</f>
        <v>4354.64699674542</v>
      </c>
      <c r="N36" s="29" t="s">
        <v>23</v>
      </c>
      <c r="O36" s="30" t="s">
        <v>24</v>
      </c>
    </row>
    <row r="37" s="31" customFormat="true" ht="21.25" hidden="false" customHeight="true" outlineLevel="0" collapsed="false">
      <c r="A37" s="24" t="s">
        <v>87</v>
      </c>
      <c r="B37" s="25" t="n">
        <v>97097</v>
      </c>
      <c r="C37" s="24" t="s">
        <v>88</v>
      </c>
      <c r="D37" s="25" t="s">
        <v>27</v>
      </c>
      <c r="E37" s="26" t="n">
        <v>5679.78</v>
      </c>
      <c r="F37" s="27" t="n">
        <v>34.21</v>
      </c>
      <c r="G37" s="27" t="n">
        <v>3.46</v>
      </c>
      <c r="H37" s="27" t="n">
        <f aca="false">E37*F37</f>
        <v>194305.2738</v>
      </c>
      <c r="I37" s="27" t="n">
        <f aca="false">E37*G37</f>
        <v>19652.0388</v>
      </c>
      <c r="J37" s="27" t="n">
        <f aca="false">H37+I37</f>
        <v>213957.3126</v>
      </c>
      <c r="K37" s="27" t="n">
        <f aca="false">J37*(1+25.92%)</f>
        <v>269415.04802592</v>
      </c>
      <c r="L37" s="28" t="n">
        <f aca="false">K37*0.869565217269</f>
        <v>234273.954772197</v>
      </c>
      <c r="M37" s="28" t="n">
        <f aca="false">K37*0.13043478274</f>
        <v>35141.0932561475</v>
      </c>
      <c r="N37" s="29" t="s">
        <v>23</v>
      </c>
      <c r="O37" s="30" t="s">
        <v>24</v>
      </c>
    </row>
    <row r="38" customFormat="false" ht="23.1" hidden="false" customHeight="true" outlineLevel="0" collapsed="false">
      <c r="A38" s="24" t="s">
        <v>89</v>
      </c>
      <c r="B38" s="32" t="n">
        <v>97114</v>
      </c>
      <c r="C38" s="24" t="s">
        <v>90</v>
      </c>
      <c r="D38" s="25" t="s">
        <v>44</v>
      </c>
      <c r="E38" s="26" t="n">
        <v>1157.21</v>
      </c>
      <c r="F38" s="27" t="n">
        <v>0.02</v>
      </c>
      <c r="G38" s="27" t="n">
        <v>0.51</v>
      </c>
      <c r="H38" s="27" t="n">
        <f aca="false">E38*F38</f>
        <v>23.1442</v>
      </c>
      <c r="I38" s="27" t="n">
        <f aca="false">E38*G38</f>
        <v>590.1771</v>
      </c>
      <c r="J38" s="27" t="n">
        <f aca="false">H38+I38</f>
        <v>613.3213</v>
      </c>
      <c r="K38" s="27" t="n">
        <f aca="false">J38*(1+25.92%)</f>
        <v>772.29418096</v>
      </c>
      <c r="L38" s="28" t="n">
        <f aca="false">K38*0.869565217269</f>
        <v>671.560157262067</v>
      </c>
      <c r="M38" s="28" t="n">
        <f aca="false">K38*0.13043478274</f>
        <v>100.734023704884</v>
      </c>
      <c r="N38" s="29" t="s">
        <v>23</v>
      </c>
      <c r="O38" s="30" t="s">
        <v>24</v>
      </c>
    </row>
    <row r="39" s="31" customFormat="true" ht="21.25" hidden="false" customHeight="true" outlineLevel="0" collapsed="false">
      <c r="A39" s="24" t="s">
        <v>91</v>
      </c>
      <c r="B39" s="25" t="n">
        <v>98557</v>
      </c>
      <c r="C39" s="24" t="s">
        <v>92</v>
      </c>
      <c r="D39" s="25" t="s">
        <v>22</v>
      </c>
      <c r="E39" s="26" t="n">
        <v>96.36</v>
      </c>
      <c r="F39" s="27" t="n">
        <v>28.74</v>
      </c>
      <c r="G39" s="27" t="n">
        <v>19.26</v>
      </c>
      <c r="H39" s="27" t="n">
        <f aca="false">E39*F39</f>
        <v>2769.3864</v>
      </c>
      <c r="I39" s="27" t="n">
        <f aca="false">E39*G39</f>
        <v>1855.8936</v>
      </c>
      <c r="J39" s="27" t="n">
        <f aca="false">H39+I39</f>
        <v>4625.28</v>
      </c>
      <c r="K39" s="27" t="n">
        <f aca="false">J39*(1+25.92%)</f>
        <v>5824.152576</v>
      </c>
      <c r="L39" s="28" t="n">
        <f aca="false">K39*0.869565217269</f>
        <v>5064.48050015725</v>
      </c>
      <c r="M39" s="28" t="n">
        <f aca="false">K39*0.13043478274</f>
        <v>759.672075895172</v>
      </c>
      <c r="N39" s="29" t="s">
        <v>23</v>
      </c>
      <c r="O39" s="30" t="s">
        <v>24</v>
      </c>
    </row>
    <row r="40" s="31" customFormat="true" ht="29.1" hidden="false" customHeight="true" outlineLevel="0" collapsed="false">
      <c r="A40" s="24" t="s">
        <v>93</v>
      </c>
      <c r="B40" s="25" t="n">
        <v>96555</v>
      </c>
      <c r="C40" s="24" t="s">
        <v>94</v>
      </c>
      <c r="D40" s="25" t="s">
        <v>22</v>
      </c>
      <c r="E40" s="26" t="n">
        <v>11.59</v>
      </c>
      <c r="F40" s="27" t="n">
        <v>583.25</v>
      </c>
      <c r="G40" s="27" t="n">
        <v>183.09</v>
      </c>
      <c r="H40" s="27" t="n">
        <f aca="false">E40*F40</f>
        <v>6759.8675</v>
      </c>
      <c r="I40" s="27" t="n">
        <f aca="false">E40*G40</f>
        <v>2122.0131</v>
      </c>
      <c r="J40" s="27" t="n">
        <f aca="false">H40+I40</f>
        <v>8881.8806</v>
      </c>
      <c r="K40" s="27" t="n">
        <f aca="false">J40*(1+25.92%)</f>
        <v>11184.06405152</v>
      </c>
      <c r="L40" s="28" t="n">
        <f aca="false">K40*0.869565217269</f>
        <v>9725.2730869104</v>
      </c>
      <c r="M40" s="28" t="n">
        <f aca="false">K40*0.13043478274</f>
        <v>1458.79096471026</v>
      </c>
      <c r="N40" s="29" t="s">
        <v>23</v>
      </c>
      <c r="O40" s="30" t="s">
        <v>24</v>
      </c>
    </row>
    <row r="41" s="31" customFormat="true" ht="29.75" hidden="false" customHeight="true" outlineLevel="0" collapsed="false">
      <c r="A41" s="24" t="s">
        <v>95</v>
      </c>
      <c r="B41" s="25" t="n">
        <v>94316</v>
      </c>
      <c r="C41" s="24" t="s">
        <v>96</v>
      </c>
      <c r="D41" s="25" t="s">
        <v>27</v>
      </c>
      <c r="E41" s="26" t="n">
        <v>588.85</v>
      </c>
      <c r="F41" s="27" t="n">
        <v>76.2</v>
      </c>
      <c r="G41" s="27" t="n">
        <v>1.67</v>
      </c>
      <c r="H41" s="27" t="n">
        <f aca="false">E41*F41</f>
        <v>44870.37</v>
      </c>
      <c r="I41" s="27" t="n">
        <f aca="false">E41*G41</f>
        <v>983.3795</v>
      </c>
      <c r="J41" s="27" t="n">
        <f aca="false">H41+I41</f>
        <v>45853.7495</v>
      </c>
      <c r="K41" s="27" t="n">
        <f aca="false">J41*0.2592+J41</f>
        <v>57739.0413704</v>
      </c>
      <c r="L41" s="28" t="n">
        <f aca="false">K41*0.869565217269</f>
        <v>50207.8620541557</v>
      </c>
      <c r="M41" s="28" t="n">
        <f aca="false">K41*0.13043478274</f>
        <v>7531.179316764</v>
      </c>
      <c r="N41" s="29"/>
      <c r="O41" s="30"/>
    </row>
    <row r="42" customFormat="false" ht="11.35" hidden="false" customHeight="true" outlineLevel="0" collapsed="false">
      <c r="A42" s="34"/>
      <c r="B42" s="35"/>
      <c r="C42" s="36" t="s">
        <v>65</v>
      </c>
      <c r="D42" s="37"/>
      <c r="E42" s="38"/>
      <c r="F42" s="39"/>
      <c r="G42" s="39"/>
      <c r="H42" s="39"/>
      <c r="I42" s="39"/>
      <c r="J42" s="40" t="n">
        <f aca="false">SUM(J28:J41)</f>
        <v>763590.0896</v>
      </c>
      <c r="K42" s="40" t="n">
        <f aca="false">SUM(K28:K41)</f>
        <v>961512.64082432</v>
      </c>
      <c r="L42" s="28" t="n">
        <f aca="false">K42*0.869565217269</f>
        <v>836097.94842529</v>
      </c>
      <c r="M42" s="28" t="n">
        <f aca="false">K42*0.13043478274</f>
        <v>125414.692407684</v>
      </c>
      <c r="N42" s="41"/>
      <c r="O42" s="42"/>
    </row>
    <row r="43" customFormat="false" ht="11.35" hidden="false" customHeight="true" outlineLevel="0" collapsed="false">
      <c r="A43" s="43"/>
      <c r="B43" s="44"/>
      <c r="C43" s="24"/>
      <c r="D43" s="45"/>
      <c r="E43" s="46"/>
      <c r="F43" s="28"/>
      <c r="G43" s="28"/>
      <c r="H43" s="28"/>
      <c r="I43" s="28"/>
      <c r="J43" s="28"/>
      <c r="K43" s="28"/>
      <c r="L43" s="28"/>
      <c r="M43" s="28"/>
      <c r="N43" s="29"/>
      <c r="O43" s="30"/>
    </row>
    <row r="44" customFormat="false" ht="11.35" hidden="false" customHeight="true" outlineLevel="0" collapsed="false">
      <c r="A44" s="47" t="s">
        <v>97</v>
      </c>
      <c r="B44" s="47"/>
      <c r="C44" s="47"/>
      <c r="D44" s="47"/>
      <c r="E44" s="47"/>
      <c r="F44" s="47"/>
      <c r="G44" s="47"/>
      <c r="H44" s="47"/>
      <c r="I44" s="47"/>
      <c r="J44" s="47"/>
      <c r="K44" s="47" t="n">
        <f aca="false">J44*0.2592+J44</f>
        <v>0</v>
      </c>
      <c r="L44" s="47" t="n">
        <f aca="false">K44*0.869565217269</f>
        <v>0</v>
      </c>
      <c r="M44" s="47" t="n">
        <f aca="false">K44*0.13043478274</f>
        <v>0</v>
      </c>
      <c r="N44" s="47"/>
      <c r="O44" s="47"/>
    </row>
    <row r="45" s="31" customFormat="true" ht="29.75" hidden="false" customHeight="true" outlineLevel="0" collapsed="false">
      <c r="A45" s="24" t="s">
        <v>98</v>
      </c>
      <c r="B45" s="25" t="n">
        <v>100765</v>
      </c>
      <c r="C45" s="24" t="s">
        <v>99</v>
      </c>
      <c r="D45" s="25" t="s">
        <v>78</v>
      </c>
      <c r="E45" s="26" t="n">
        <v>10240.23</v>
      </c>
      <c r="F45" s="27" t="n">
        <v>2.57</v>
      </c>
      <c r="G45" s="27" t="n">
        <v>0.47</v>
      </c>
      <c r="H45" s="27" t="n">
        <f aca="false">E45*F45</f>
        <v>26317.3911</v>
      </c>
      <c r="I45" s="27" t="n">
        <f aca="false">E45*G45</f>
        <v>4812.9081</v>
      </c>
      <c r="J45" s="27" t="n">
        <f aca="false">H45+I45</f>
        <v>31130.2992</v>
      </c>
      <c r="K45" s="27" t="n">
        <f aca="false">J45*(1+25.92%)</f>
        <v>39199.27275264</v>
      </c>
      <c r="L45" s="28" t="n">
        <f aca="false">K45*0.869565217269</f>
        <v>34086.3241279362</v>
      </c>
      <c r="M45" s="28" t="n">
        <f aca="false">K45*0.13043478274</f>
        <v>5112.9486250566</v>
      </c>
      <c r="N45" s="29" t="s">
        <v>23</v>
      </c>
      <c r="O45" s="30" t="s">
        <v>24</v>
      </c>
    </row>
    <row r="46" s="31" customFormat="true" ht="21.25" hidden="false" customHeight="true" outlineLevel="0" collapsed="false">
      <c r="A46" s="24" t="s">
        <v>100</v>
      </c>
      <c r="B46" s="25" t="n">
        <v>100378</v>
      </c>
      <c r="C46" s="24" t="s">
        <v>101</v>
      </c>
      <c r="D46" s="25" t="s">
        <v>75</v>
      </c>
      <c r="E46" s="26" t="n">
        <v>10179</v>
      </c>
      <c r="F46" s="27" t="n">
        <v>17.0934</v>
      </c>
      <c r="G46" s="27" t="n">
        <v>9.5737</v>
      </c>
      <c r="H46" s="27" t="n">
        <f aca="false">E46*F46</f>
        <v>173993.7186</v>
      </c>
      <c r="I46" s="27" t="n">
        <f aca="false">E46*G46</f>
        <v>97450.6923</v>
      </c>
      <c r="J46" s="27" t="n">
        <f aca="false">H46+I46</f>
        <v>271444.4109</v>
      </c>
      <c r="K46" s="27" t="n">
        <f aca="false">J46*(1+25.92%)</f>
        <v>341802.80220528</v>
      </c>
      <c r="L46" s="28" t="n">
        <f aca="false">K46*0.869565217269</f>
        <v>297219.827962787</v>
      </c>
      <c r="M46" s="28" t="n">
        <f aca="false">K46*0.13043478274</f>
        <v>44582.9742455689</v>
      </c>
      <c r="N46" s="29" t="s">
        <v>23</v>
      </c>
      <c r="O46" s="30" t="s">
        <v>24</v>
      </c>
    </row>
    <row r="47" s="31" customFormat="true" ht="21.25" hidden="false" customHeight="true" outlineLevel="0" collapsed="false">
      <c r="A47" s="24" t="s">
        <v>102</v>
      </c>
      <c r="B47" s="25" t="n">
        <v>92762</v>
      </c>
      <c r="C47" s="24" t="s">
        <v>103</v>
      </c>
      <c r="D47" s="25" t="s">
        <v>78</v>
      </c>
      <c r="E47" s="26" t="n">
        <v>1428.97</v>
      </c>
      <c r="F47" s="27" t="n">
        <v>8.42</v>
      </c>
      <c r="G47" s="27" t="n">
        <v>1.67</v>
      </c>
      <c r="H47" s="27" t="n">
        <f aca="false">E47*F47</f>
        <v>12031.9274</v>
      </c>
      <c r="I47" s="27" t="n">
        <f aca="false">E47*G47</f>
        <v>2386.3799</v>
      </c>
      <c r="J47" s="27" t="n">
        <f aca="false">H47+I47</f>
        <v>14418.3073</v>
      </c>
      <c r="K47" s="27" t="n">
        <f aca="false">J47*(1+25.92%)</f>
        <v>18155.53255216</v>
      </c>
      <c r="L47" s="28" t="n">
        <f aca="false">K47*0.869565217269</f>
        <v>15787.4196083534</v>
      </c>
      <c r="M47" s="28" t="n">
        <f aca="false">K47*0.13043478274</f>
        <v>2368.11294396999</v>
      </c>
      <c r="N47" s="29" t="s">
        <v>23</v>
      </c>
      <c r="O47" s="30" t="s">
        <v>24</v>
      </c>
    </row>
    <row r="48" customFormat="false" ht="11.35" hidden="false" customHeight="true" outlineLevel="0" collapsed="false">
      <c r="A48" s="24" t="s">
        <v>104</v>
      </c>
      <c r="B48" s="32" t="n">
        <v>103672</v>
      </c>
      <c r="C48" s="24" t="s">
        <v>105</v>
      </c>
      <c r="D48" s="25" t="s">
        <v>27</v>
      </c>
      <c r="E48" s="26" t="n">
        <v>13.36</v>
      </c>
      <c r="F48" s="27" t="n">
        <v>592.99</v>
      </c>
      <c r="G48" s="27" t="n">
        <v>59.8</v>
      </c>
      <c r="H48" s="27" t="n">
        <f aca="false">E48*F48</f>
        <v>7922.3464</v>
      </c>
      <c r="I48" s="27" t="n">
        <f aca="false">E48*G48</f>
        <v>798.928</v>
      </c>
      <c r="J48" s="27" t="n">
        <f aca="false">H48+I48</f>
        <v>8721.2744</v>
      </c>
      <c r="K48" s="27" t="n">
        <f aca="false">J48*(1+25.92%)</f>
        <v>10981.82872448</v>
      </c>
      <c r="L48" s="28" t="n">
        <f aca="false">K48*0.869565217269</f>
        <v>9549.4162808134</v>
      </c>
      <c r="M48" s="28" t="n">
        <f aca="false">K48*0.13043478274</f>
        <v>1432.41244376544</v>
      </c>
      <c r="N48" s="29" t="s">
        <v>23</v>
      </c>
      <c r="O48" s="30" t="s">
        <v>24</v>
      </c>
    </row>
    <row r="49" s="31" customFormat="true" ht="38.05" hidden="false" customHeight="true" outlineLevel="0" collapsed="false">
      <c r="A49" s="24" t="s">
        <v>106</v>
      </c>
      <c r="B49" s="25" t="n">
        <v>92409</v>
      </c>
      <c r="C49" s="24" t="s">
        <v>107</v>
      </c>
      <c r="D49" s="25" t="s">
        <v>22</v>
      </c>
      <c r="E49" s="26" t="n">
        <v>35</v>
      </c>
      <c r="F49" s="27" t="n">
        <v>278.2131</v>
      </c>
      <c r="G49" s="27" t="n">
        <v>180.2872</v>
      </c>
      <c r="H49" s="27" t="n">
        <f aca="false">E49*F49</f>
        <v>9737.4585</v>
      </c>
      <c r="I49" s="27" t="n">
        <f aca="false">E49*G49</f>
        <v>6310.052</v>
      </c>
      <c r="J49" s="27" t="n">
        <f aca="false">H49+I49</f>
        <v>16047.5105</v>
      </c>
      <c r="K49" s="27" t="n">
        <f aca="false">J49*(1+25.92%)</f>
        <v>20207.0252216</v>
      </c>
      <c r="L49" s="28" t="n">
        <f aca="false">K49*0.869565217269</f>
        <v>17571.3262771808</v>
      </c>
      <c r="M49" s="28" t="n">
        <f aca="false">K49*0.13043478274</f>
        <v>2635.6989446011</v>
      </c>
      <c r="N49" s="29" t="s">
        <v>23</v>
      </c>
      <c r="O49" s="30" t="s">
        <v>24</v>
      </c>
    </row>
    <row r="50" s="31" customFormat="true" ht="39.55" hidden="false" customHeight="true" outlineLevel="0" collapsed="false">
      <c r="A50" s="24" t="s">
        <v>108</v>
      </c>
      <c r="B50" s="25" t="n">
        <v>92447</v>
      </c>
      <c r="C50" s="24" t="s">
        <v>109</v>
      </c>
      <c r="D50" s="25" t="s">
        <v>22</v>
      </c>
      <c r="E50" s="26" t="n">
        <v>109</v>
      </c>
      <c r="F50" s="27" t="n">
        <v>172.36</v>
      </c>
      <c r="G50" s="27" t="n">
        <v>87.59</v>
      </c>
      <c r="H50" s="27" t="n">
        <f aca="false">E50*F50</f>
        <v>18787.24</v>
      </c>
      <c r="I50" s="27" t="n">
        <f aca="false">E50*G50</f>
        <v>9547.31</v>
      </c>
      <c r="J50" s="27" t="n">
        <f aca="false">H50+I50</f>
        <v>28334.55</v>
      </c>
      <c r="K50" s="27" t="n">
        <f aca="false">J50*(1+25.92%)</f>
        <v>35678.86536</v>
      </c>
      <c r="L50" s="28" t="n">
        <f aca="false">K50*0.869565217269</f>
        <v>31025.1003086798</v>
      </c>
      <c r="M50" s="28" t="n">
        <f aca="false">K50*0.13043478274</f>
        <v>4653.76505164131</v>
      </c>
      <c r="N50" s="29" t="s">
        <v>23</v>
      </c>
      <c r="O50" s="30" t="s">
        <v>24</v>
      </c>
    </row>
    <row r="51" s="31" customFormat="true" ht="28.35" hidden="false" customHeight="true" outlineLevel="0" collapsed="false">
      <c r="A51" s="24" t="s">
        <v>110</v>
      </c>
      <c r="B51" s="25" t="n">
        <v>95946</v>
      </c>
      <c r="C51" s="24" t="s">
        <v>111</v>
      </c>
      <c r="D51" s="25" t="s">
        <v>78</v>
      </c>
      <c r="E51" s="26" t="n">
        <v>37.6</v>
      </c>
      <c r="F51" s="27" t="n">
        <v>12.4058</v>
      </c>
      <c r="G51" s="27" t="n">
        <v>5.6044</v>
      </c>
      <c r="H51" s="27" t="n">
        <f aca="false">E51*F51</f>
        <v>466.45808</v>
      </c>
      <c r="I51" s="27" t="n">
        <f aca="false">E51*G51</f>
        <v>210.72544</v>
      </c>
      <c r="J51" s="27" t="n">
        <f aca="false">H51+I51</f>
        <v>677.18352</v>
      </c>
      <c r="K51" s="27" t="n">
        <f aca="false">J51*(1+25.92%)</f>
        <v>852.709488384</v>
      </c>
      <c r="L51" s="28" t="n">
        <f aca="false">K51*0.869565217269</f>
        <v>741.486511533971</v>
      </c>
      <c r="M51" s="28" t="n">
        <f aca="false">K51*0.13043478274</f>
        <v>111.222976857704</v>
      </c>
      <c r="N51" s="29" t="s">
        <v>23</v>
      </c>
      <c r="O51" s="30" t="s">
        <v>24</v>
      </c>
    </row>
    <row r="52" s="31" customFormat="true" ht="28.35" hidden="false" customHeight="true" outlineLevel="0" collapsed="false">
      <c r="A52" s="24" t="s">
        <v>112</v>
      </c>
      <c r="B52" s="25" t="n">
        <v>92768</v>
      </c>
      <c r="C52" s="24" t="s">
        <v>113</v>
      </c>
      <c r="D52" s="25" t="s">
        <v>78</v>
      </c>
      <c r="E52" s="26" t="n">
        <v>11.8</v>
      </c>
      <c r="F52" s="27" t="n">
        <v>13.832</v>
      </c>
      <c r="G52" s="27" t="n">
        <v>5.8626</v>
      </c>
      <c r="H52" s="27" t="n">
        <f aca="false">E52*F52</f>
        <v>163.2176</v>
      </c>
      <c r="I52" s="27" t="n">
        <f aca="false">E52*G52</f>
        <v>69.17868</v>
      </c>
      <c r="J52" s="27" t="n">
        <f aca="false">H52+I52</f>
        <v>232.39628</v>
      </c>
      <c r="K52" s="27" t="n">
        <f aca="false">J52*(1+25.92%)</f>
        <v>292.633395776</v>
      </c>
      <c r="L52" s="28" t="n">
        <f aca="false">K52*0.869565217269</f>
        <v>254.463822378123</v>
      </c>
      <c r="M52" s="28" t="n">
        <f aca="false">K52*0.13043478274</f>
        <v>38.169573400511</v>
      </c>
      <c r="N52" s="29" t="s">
        <v>23</v>
      </c>
      <c r="O52" s="30" t="s">
        <v>24</v>
      </c>
    </row>
    <row r="53" s="31" customFormat="true" ht="28.35" hidden="false" customHeight="true" outlineLevel="0" collapsed="false">
      <c r="A53" s="24" t="s">
        <v>114</v>
      </c>
      <c r="B53" s="25" t="n">
        <v>103683</v>
      </c>
      <c r="C53" s="24" t="s">
        <v>115</v>
      </c>
      <c r="D53" s="25" t="s">
        <v>27</v>
      </c>
      <c r="E53" s="26" t="n">
        <v>37.9</v>
      </c>
      <c r="F53" s="27" t="n">
        <v>655.4209</v>
      </c>
      <c r="G53" s="27" t="n">
        <v>150.5979</v>
      </c>
      <c r="H53" s="27" t="n">
        <f aca="false">E53*F53</f>
        <v>24840.45211</v>
      </c>
      <c r="I53" s="27" t="n">
        <f aca="false">E53*G53</f>
        <v>5707.66041</v>
      </c>
      <c r="J53" s="27" t="n">
        <f aca="false">H53+I53</f>
        <v>30548.11252</v>
      </c>
      <c r="K53" s="27" t="n">
        <f aca="false">J53*(1+25.92%)</f>
        <v>38466.183285184</v>
      </c>
      <c r="L53" s="28" t="n">
        <f aca="false">K53*0.869565217269</f>
        <v>33448.8550258902</v>
      </c>
      <c r="M53" s="28" t="n">
        <f aca="false">K53*0.13043478274</f>
        <v>5017.32825964</v>
      </c>
      <c r="N53" s="29" t="s">
        <v>23</v>
      </c>
      <c r="O53" s="30" t="s">
        <v>24</v>
      </c>
    </row>
    <row r="54" s="31" customFormat="true" ht="28.35" hidden="false" customHeight="true" outlineLevel="0" collapsed="false">
      <c r="A54" s="24" t="s">
        <v>116</v>
      </c>
      <c r="B54" s="25" t="n">
        <v>92771</v>
      </c>
      <c r="C54" s="24" t="s">
        <v>117</v>
      </c>
      <c r="D54" s="25" t="s">
        <v>78</v>
      </c>
      <c r="E54" s="26" t="n">
        <v>1200</v>
      </c>
      <c r="F54" s="27" t="n">
        <v>7.8651</v>
      </c>
      <c r="G54" s="27" t="n">
        <v>1.6135</v>
      </c>
      <c r="H54" s="27" t="n">
        <f aca="false">E54*F54</f>
        <v>9438.12</v>
      </c>
      <c r="I54" s="27" t="n">
        <f aca="false">E54*G54</f>
        <v>1936.2</v>
      </c>
      <c r="J54" s="27" t="n">
        <f aca="false">H54+I54</f>
        <v>11374.32</v>
      </c>
      <c r="K54" s="27" t="n">
        <f aca="false">J54*(1+25.92%)</f>
        <v>14322.543744</v>
      </c>
      <c r="L54" s="28" t="n">
        <f aca="false">K54*0.869565217269</f>
        <v>12454.3858625961</v>
      </c>
      <c r="M54" s="28" t="n">
        <f aca="false">K54*0.13043478274</f>
        <v>1868.15788153279</v>
      </c>
      <c r="N54" s="29" t="s">
        <v>23</v>
      </c>
      <c r="O54" s="30" t="s">
        <v>24</v>
      </c>
    </row>
    <row r="55" s="31" customFormat="true" ht="28.35" hidden="false" customHeight="true" outlineLevel="0" collapsed="false">
      <c r="A55" s="24" t="s">
        <v>118</v>
      </c>
      <c r="B55" s="25" t="n">
        <v>92452</v>
      </c>
      <c r="C55" s="24" t="s">
        <v>119</v>
      </c>
      <c r="D55" s="25" t="s">
        <v>62</v>
      </c>
      <c r="E55" s="26" t="n">
        <v>75.46</v>
      </c>
      <c r="F55" s="27" t="n">
        <v>54.5835</v>
      </c>
      <c r="G55" s="27" t="n">
        <v>125.5557</v>
      </c>
      <c r="H55" s="27" t="n">
        <f aca="false">E55*F55</f>
        <v>4118.87091</v>
      </c>
      <c r="I55" s="27" t="n">
        <f aca="false">E55*G55</f>
        <v>9474.433122</v>
      </c>
      <c r="J55" s="27" t="n">
        <f aca="false">H55+I55</f>
        <v>13593.304032</v>
      </c>
      <c r="K55" s="27" t="n">
        <f aca="false">J55*(1+25.92%)</f>
        <v>17116.6884370944</v>
      </c>
      <c r="L55" s="28" t="n">
        <f aca="false">K55*0.869565217269</f>
        <v>14884.0768997278</v>
      </c>
      <c r="M55" s="28" t="n">
        <f aca="false">K55*0.13043478274</f>
        <v>2232.61153752068</v>
      </c>
      <c r="N55" s="29" t="s">
        <v>23</v>
      </c>
      <c r="O55" s="30" t="s">
        <v>24</v>
      </c>
    </row>
    <row r="56" s="31" customFormat="true" ht="39.55" hidden="false" customHeight="true" outlineLevel="0" collapsed="false">
      <c r="A56" s="24" t="s">
        <v>120</v>
      </c>
      <c r="B56" s="25" t="n">
        <v>104108</v>
      </c>
      <c r="C56" s="24" t="s">
        <v>121</v>
      </c>
      <c r="D56" s="25" t="s">
        <v>78</v>
      </c>
      <c r="E56" s="26" t="n">
        <v>37.6</v>
      </c>
      <c r="F56" s="27" t="n">
        <v>8.9137</v>
      </c>
      <c r="G56" s="27" t="n">
        <v>3.4853</v>
      </c>
      <c r="H56" s="27" t="n">
        <f aca="false">E56*F56</f>
        <v>335.15512</v>
      </c>
      <c r="I56" s="27" t="n">
        <f aca="false">E56*G56</f>
        <v>131.04728</v>
      </c>
      <c r="J56" s="27" t="n">
        <f aca="false">H56+I56</f>
        <v>466.2024</v>
      </c>
      <c r="K56" s="27" t="n">
        <f aca="false">J56*(1+25.92%)</f>
        <v>587.04206208</v>
      </c>
      <c r="L56" s="28" t="n">
        <f aca="false">K56*0.869565217269</f>
        <v>510.471358258637</v>
      </c>
      <c r="M56" s="28" t="n">
        <f aca="false">K56*0.13043478274</f>
        <v>76.5707038266464</v>
      </c>
      <c r="N56" s="29" t="s">
        <v>23</v>
      </c>
      <c r="O56" s="30" t="s">
        <v>24</v>
      </c>
    </row>
    <row r="57" s="31" customFormat="true" ht="37.3" hidden="false" customHeight="true" outlineLevel="0" collapsed="false">
      <c r="A57" s="24" t="s">
        <v>122</v>
      </c>
      <c r="B57" s="25" t="n">
        <v>104111</v>
      </c>
      <c r="C57" s="24" t="s">
        <v>123</v>
      </c>
      <c r="D57" s="25" t="s">
        <v>78</v>
      </c>
      <c r="E57" s="26" t="n">
        <v>94.45</v>
      </c>
      <c r="F57" s="27" t="n">
        <v>10.02</v>
      </c>
      <c r="G57" s="27" t="n">
        <v>13.18</v>
      </c>
      <c r="H57" s="27" t="n">
        <f aca="false">E57*F57</f>
        <v>946.389</v>
      </c>
      <c r="I57" s="27" t="n">
        <f aca="false">E57*G57</f>
        <v>1244.851</v>
      </c>
      <c r="J57" s="27" t="n">
        <f aca="false">H57+I57</f>
        <v>2191.24</v>
      </c>
      <c r="K57" s="27" t="n">
        <f aca="false">J57*(1+25.92%)</f>
        <v>2759.209408</v>
      </c>
      <c r="L57" s="28" t="n">
        <f aca="false">K57*0.869565217269</f>
        <v>2399.31252835819</v>
      </c>
      <c r="M57" s="28" t="n">
        <f aca="false">K57*0.13043478274</f>
        <v>359.896879666644</v>
      </c>
      <c r="N57" s="29" t="s">
        <v>23</v>
      </c>
      <c r="O57" s="30" t="s">
        <v>24</v>
      </c>
    </row>
    <row r="58" s="31" customFormat="true" ht="21.25" hidden="false" customHeight="true" outlineLevel="0" collapsed="false">
      <c r="A58" s="24" t="s">
        <v>124</v>
      </c>
      <c r="B58" s="25" t="n">
        <v>92270</v>
      </c>
      <c r="C58" s="24" t="s">
        <v>125</v>
      </c>
      <c r="D58" s="25" t="s">
        <v>22</v>
      </c>
      <c r="E58" s="26" t="n">
        <v>125.5</v>
      </c>
      <c r="F58" s="27" t="n">
        <v>178.2</v>
      </c>
      <c r="G58" s="27" t="n">
        <v>35.06</v>
      </c>
      <c r="H58" s="27" t="n">
        <f aca="false">E58*F58</f>
        <v>22364.1</v>
      </c>
      <c r="I58" s="27" t="n">
        <f aca="false">E58*G58</f>
        <v>4400.03</v>
      </c>
      <c r="J58" s="27" t="n">
        <f aca="false">H58+I58</f>
        <v>26764.13</v>
      </c>
      <c r="K58" s="27" t="n">
        <f aca="false">J58*(1+25.92%)</f>
        <v>33701.392496</v>
      </c>
      <c r="L58" s="28" t="n">
        <f aca="false">K58*0.869565217269</f>
        <v>29305.5586880521</v>
      </c>
      <c r="M58" s="28" t="n">
        <f aca="false">K58*0.13043478274</f>
        <v>4395.83380825123</v>
      </c>
      <c r="N58" s="29" t="s">
        <v>23</v>
      </c>
      <c r="O58" s="30" t="s">
        <v>24</v>
      </c>
    </row>
    <row r="59" s="31" customFormat="true" ht="21.25" hidden="false" customHeight="true" outlineLevel="0" collapsed="false">
      <c r="A59" s="24" t="s">
        <v>126</v>
      </c>
      <c r="B59" s="25" t="n">
        <v>92761</v>
      </c>
      <c r="C59" s="24" t="s">
        <v>127</v>
      </c>
      <c r="D59" s="25" t="s">
        <v>75</v>
      </c>
      <c r="E59" s="26" t="n">
        <v>48</v>
      </c>
      <c r="F59" s="27" t="n">
        <v>13.1084</v>
      </c>
      <c r="G59" s="27" t="n">
        <v>5.2171</v>
      </c>
      <c r="H59" s="27" t="n">
        <f aca="false">E59*F59</f>
        <v>629.2032</v>
      </c>
      <c r="I59" s="27" t="n">
        <f aca="false">E59*G59</f>
        <v>250.4208</v>
      </c>
      <c r="J59" s="27" t="n">
        <f aca="false">H59+I59</f>
        <v>879.624</v>
      </c>
      <c r="K59" s="27" t="n">
        <f aca="false">J59*(1+25.92%)</f>
        <v>1107.6225408</v>
      </c>
      <c r="L59" s="28" t="n">
        <f aca="false">K59*0.869565217269</f>
        <v>963.150035342794</v>
      </c>
      <c r="M59" s="28" t="n">
        <f aca="false">K59*0.13043478274</f>
        <v>144.472505467175</v>
      </c>
      <c r="N59" s="29" t="s">
        <v>23</v>
      </c>
      <c r="O59" s="30" t="s">
        <v>24</v>
      </c>
    </row>
    <row r="60" customFormat="false" ht="19.85" hidden="false" customHeight="true" outlineLevel="0" collapsed="false">
      <c r="A60" s="24" t="s">
        <v>128</v>
      </c>
      <c r="B60" s="32" t="n">
        <v>92760</v>
      </c>
      <c r="C60" s="24" t="s">
        <v>129</v>
      </c>
      <c r="D60" s="25" t="s">
        <v>75</v>
      </c>
      <c r="E60" s="26" t="n">
        <v>12</v>
      </c>
      <c r="F60" s="27" t="n">
        <v>14.1571</v>
      </c>
      <c r="G60" s="27" t="n">
        <v>4.1307</v>
      </c>
      <c r="H60" s="27" t="n">
        <f aca="false">E60*F60</f>
        <v>169.8852</v>
      </c>
      <c r="I60" s="27" t="n">
        <f aca="false">E60*G60</f>
        <v>49.5684</v>
      </c>
      <c r="J60" s="27" t="n">
        <f aca="false">H60+I60</f>
        <v>219.4536</v>
      </c>
      <c r="K60" s="27" t="n">
        <f aca="false">J60*(1+25.92%)</f>
        <v>276.33597312</v>
      </c>
      <c r="L60" s="28" t="n">
        <f aca="false">K60*0.869565217269</f>
        <v>240.292150505333</v>
      </c>
      <c r="M60" s="28" t="n">
        <f aca="false">K60*0.13043478274</f>
        <v>36.0438226171537</v>
      </c>
      <c r="N60" s="29" t="s">
        <v>23</v>
      </c>
      <c r="O60" s="30" t="s">
        <v>24</v>
      </c>
    </row>
    <row r="61" s="31" customFormat="true" ht="28.35" hidden="false" customHeight="true" outlineLevel="0" collapsed="false">
      <c r="A61" s="24" t="s">
        <v>130</v>
      </c>
      <c r="B61" s="25" t="n">
        <v>94970</v>
      </c>
      <c r="C61" s="24" t="s">
        <v>131</v>
      </c>
      <c r="D61" s="25" t="s">
        <v>27</v>
      </c>
      <c r="E61" s="26" t="n">
        <v>1.45</v>
      </c>
      <c r="F61" s="27" t="n">
        <v>613.4739</v>
      </c>
      <c r="G61" s="27" t="n">
        <v>161.3549</v>
      </c>
      <c r="H61" s="27" t="n">
        <f aca="false">E61*F61</f>
        <v>889.537155</v>
      </c>
      <c r="I61" s="27" t="n">
        <f aca="false">E61*G61</f>
        <v>233.964605</v>
      </c>
      <c r="J61" s="27" t="n">
        <f aca="false">H61+I61</f>
        <v>1123.50176</v>
      </c>
      <c r="K61" s="27" t="n">
        <f aca="false">J61*(1+25.92%)</f>
        <v>1414.713416192</v>
      </c>
      <c r="L61" s="28" t="n">
        <f aca="false">K61*0.869565217269</f>
        <v>1230.18557912437</v>
      </c>
      <c r="M61" s="28" t="n">
        <f aca="false">K61*0.13043478274</f>
        <v>184.527837080367</v>
      </c>
      <c r="N61" s="29" t="s">
        <v>23</v>
      </c>
      <c r="O61" s="30" t="s">
        <v>24</v>
      </c>
    </row>
    <row r="62" customFormat="false" ht="11.35" hidden="false" customHeight="true" outlineLevel="0" collapsed="false">
      <c r="A62" s="24" t="s">
        <v>132</v>
      </c>
      <c r="B62" s="32" t="n">
        <v>88262</v>
      </c>
      <c r="C62" s="24" t="s">
        <v>133</v>
      </c>
      <c r="D62" s="25" t="s">
        <v>134</v>
      </c>
      <c r="E62" s="26" t="n">
        <v>31</v>
      </c>
      <c r="F62" s="27" t="n">
        <v>1.0487</v>
      </c>
      <c r="G62" s="27" t="n">
        <v>19.3626</v>
      </c>
      <c r="H62" s="27" t="n">
        <f aca="false">E62*F62</f>
        <v>32.5097</v>
      </c>
      <c r="I62" s="27" t="n">
        <f aca="false">E62*G62</f>
        <v>600.2406</v>
      </c>
      <c r="J62" s="27" t="n">
        <f aca="false">H62+I62</f>
        <v>632.7503</v>
      </c>
      <c r="K62" s="27" t="n">
        <f aca="false">J62*(1+25.92%)</f>
        <v>796.75917776</v>
      </c>
      <c r="L62" s="28" t="n">
        <f aca="false">K62*0.869565217269</f>
        <v>692.834067519944</v>
      </c>
      <c r="M62" s="28" t="n">
        <f aca="false">K62*0.13043478274</f>
        <v>103.925110247227</v>
      </c>
      <c r="N62" s="29" t="s">
        <v>23</v>
      </c>
      <c r="O62" s="30" t="s">
        <v>24</v>
      </c>
    </row>
    <row r="63" customFormat="false" ht="11.35" hidden="false" customHeight="true" outlineLevel="0" collapsed="false">
      <c r="A63" s="24" t="s">
        <v>135</v>
      </c>
      <c r="B63" s="32" t="n">
        <v>88238</v>
      </c>
      <c r="C63" s="24" t="s">
        <v>136</v>
      </c>
      <c r="D63" s="25" t="s">
        <v>134</v>
      </c>
      <c r="E63" s="26" t="n">
        <v>8</v>
      </c>
      <c r="F63" s="27" t="n">
        <v>1.0487</v>
      </c>
      <c r="G63" s="27" t="n">
        <v>28.7212</v>
      </c>
      <c r="H63" s="27" t="n">
        <f aca="false">E63*F63</f>
        <v>8.3896</v>
      </c>
      <c r="I63" s="27" t="n">
        <f aca="false">E63*G63</f>
        <v>229.7696</v>
      </c>
      <c r="J63" s="27" t="n">
        <f aca="false">H63+I63</f>
        <v>238.1592</v>
      </c>
      <c r="K63" s="27" t="n">
        <f aca="false">J63*(1+25.92%)</f>
        <v>299.89006464</v>
      </c>
      <c r="L63" s="28" t="n">
        <f aca="false">K63*0.869565217269</f>
        <v>260.773969215496</v>
      </c>
      <c r="M63" s="28" t="n">
        <f aca="false">K63*0.13043478274</f>
        <v>39.116095427203</v>
      </c>
      <c r="N63" s="29" t="s">
        <v>23</v>
      </c>
      <c r="O63" s="30" t="s">
        <v>24</v>
      </c>
    </row>
    <row r="64" customFormat="false" ht="11.35" hidden="false" customHeight="true" outlineLevel="0" collapsed="false">
      <c r="A64" s="24" t="s">
        <v>137</v>
      </c>
      <c r="B64" s="32" t="n">
        <v>88309</v>
      </c>
      <c r="C64" s="24" t="s">
        <v>138</v>
      </c>
      <c r="D64" s="25" t="s">
        <v>134</v>
      </c>
      <c r="E64" s="26" t="n">
        <v>12</v>
      </c>
      <c r="F64" s="27" t="n">
        <v>1.0487</v>
      </c>
      <c r="G64" s="27" t="n">
        <v>29.0439</v>
      </c>
      <c r="H64" s="27" t="n">
        <f aca="false">E64*F64</f>
        <v>12.5844</v>
      </c>
      <c r="I64" s="27" t="n">
        <f aca="false">E64*G64</f>
        <v>348.5268</v>
      </c>
      <c r="J64" s="27" t="n">
        <f aca="false">H64+I64</f>
        <v>361.1112</v>
      </c>
      <c r="K64" s="27" t="n">
        <f aca="false">J64*(1+25.92%)</f>
        <v>454.71122304</v>
      </c>
      <c r="L64" s="28" t="n">
        <f aca="false">K64*0.869565217269</f>
        <v>395.40106345743</v>
      </c>
      <c r="M64" s="28" t="n">
        <f aca="false">K64*0.13043478274</f>
        <v>59.3101595866621</v>
      </c>
      <c r="N64" s="29" t="s">
        <v>23</v>
      </c>
      <c r="O64" s="30" t="s">
        <v>24</v>
      </c>
    </row>
    <row r="65" s="31" customFormat="true" ht="21.25" hidden="false" customHeight="true" outlineLevel="0" collapsed="false">
      <c r="A65" s="24" t="s">
        <v>139</v>
      </c>
      <c r="B65" s="25" t="n">
        <v>92873</v>
      </c>
      <c r="C65" s="24" t="s">
        <v>140</v>
      </c>
      <c r="D65" s="25" t="s">
        <v>27</v>
      </c>
      <c r="E65" s="26" t="n">
        <v>1.45</v>
      </c>
      <c r="F65" s="27" t="n">
        <v>296.5124</v>
      </c>
      <c r="G65" s="27" t="n">
        <v>145.2194</v>
      </c>
      <c r="H65" s="27" t="n">
        <f aca="false">E65*F65</f>
        <v>429.94298</v>
      </c>
      <c r="I65" s="27" t="n">
        <f aca="false">E65*G65</f>
        <v>210.56813</v>
      </c>
      <c r="J65" s="27" t="n">
        <f aca="false">H65+I65</f>
        <v>640.51111</v>
      </c>
      <c r="K65" s="27" t="n">
        <f aca="false">J65*(1+25.92%)</f>
        <v>806.531589712</v>
      </c>
      <c r="L65" s="28" t="n">
        <f aca="false">K65*0.869565217269</f>
        <v>701.331817042227</v>
      </c>
      <c r="M65" s="28" t="n">
        <f aca="false">K65*0.13043478274</f>
        <v>105.199772677032</v>
      </c>
      <c r="N65" s="29" t="s">
        <v>23</v>
      </c>
      <c r="O65" s="30" t="s">
        <v>24</v>
      </c>
    </row>
    <row r="66" customFormat="false" ht="11.35" hidden="false" customHeight="true" outlineLevel="0" collapsed="false">
      <c r="A66" s="24" t="s">
        <v>141</v>
      </c>
      <c r="B66" s="32" t="n">
        <v>88316</v>
      </c>
      <c r="C66" s="24" t="s">
        <v>142</v>
      </c>
      <c r="D66" s="25" t="s">
        <v>134</v>
      </c>
      <c r="E66" s="26" t="n">
        <v>18</v>
      </c>
      <c r="F66" s="27" t="n">
        <v>1.0487</v>
      </c>
      <c r="G66" s="27" t="n">
        <v>27.269</v>
      </c>
      <c r="H66" s="27" t="n">
        <f aca="false">E66*F66</f>
        <v>18.8766</v>
      </c>
      <c r="I66" s="27" t="n">
        <f aca="false">E66*G66</f>
        <v>490.842</v>
      </c>
      <c r="J66" s="27" t="n">
        <f aca="false">H66+I66</f>
        <v>509.7186</v>
      </c>
      <c r="K66" s="27" t="n">
        <f aca="false">J66*(1+25.92%)</f>
        <v>641.83766112</v>
      </c>
      <c r="L66" s="28" t="n">
        <f aca="false">K66*0.869565217269</f>
        <v>558.11970524324</v>
      </c>
      <c r="M66" s="28" t="n">
        <f aca="false">K66*0.13043478274</f>
        <v>83.717955882537</v>
      </c>
      <c r="N66" s="29" t="s">
        <v>23</v>
      </c>
      <c r="O66" s="30" t="s">
        <v>24</v>
      </c>
    </row>
    <row r="67" s="31" customFormat="true" ht="30.55" hidden="false" customHeight="true" outlineLevel="0" collapsed="false">
      <c r="A67" s="24" t="s">
        <v>143</v>
      </c>
      <c r="B67" s="25" t="n">
        <v>101951</v>
      </c>
      <c r="C67" s="24" t="s">
        <v>144</v>
      </c>
      <c r="D67" s="25" t="s">
        <v>22</v>
      </c>
      <c r="E67" s="26" t="n">
        <v>84.49</v>
      </c>
      <c r="F67" s="27" t="n">
        <v>176.712</v>
      </c>
      <c r="G67" s="27" t="n">
        <v>37.6495</v>
      </c>
      <c r="H67" s="27" t="n">
        <f aca="false">E67*F67</f>
        <v>14930.39688</v>
      </c>
      <c r="I67" s="27" t="n">
        <f aca="false">E67*G67</f>
        <v>3181.006255</v>
      </c>
      <c r="J67" s="27" t="n">
        <f aca="false">H67+I67</f>
        <v>18111.403135</v>
      </c>
      <c r="K67" s="27" t="n">
        <f aca="false">J67*(1+25.92%)</f>
        <v>22805.878827592</v>
      </c>
      <c r="L67" s="28" t="n">
        <f aca="false">K67*0.869565217269</f>
        <v>19831.1989777255</v>
      </c>
      <c r="M67" s="28" t="n">
        <f aca="false">K67*0.13043478274</f>
        <v>2974.67985007173</v>
      </c>
      <c r="N67" s="29" t="s">
        <v>23</v>
      </c>
      <c r="O67" s="30" t="s">
        <v>24</v>
      </c>
    </row>
    <row r="68" s="31" customFormat="true" ht="29.75" hidden="false" customHeight="true" outlineLevel="0" collapsed="false">
      <c r="A68" s="24" t="s">
        <v>145</v>
      </c>
      <c r="B68" s="25" t="n">
        <v>103674</v>
      </c>
      <c r="C68" s="24" t="s">
        <v>146</v>
      </c>
      <c r="D68" s="25" t="s">
        <v>27</v>
      </c>
      <c r="E68" s="26" t="n">
        <v>26</v>
      </c>
      <c r="F68" s="27" t="n">
        <v>655.4209</v>
      </c>
      <c r="G68" s="27" t="n">
        <v>84.58</v>
      </c>
      <c r="H68" s="27" t="n">
        <f aca="false">E68*F68</f>
        <v>17040.9434</v>
      </c>
      <c r="I68" s="27" t="n">
        <f aca="false">E68*G68</f>
        <v>2199.08</v>
      </c>
      <c r="J68" s="27" t="n">
        <f aca="false">H68+I68</f>
        <v>19240.0234</v>
      </c>
      <c r="K68" s="27" t="n">
        <f aca="false">J68*(1+25.92%)</f>
        <v>24227.03746528</v>
      </c>
      <c r="L68" s="28" t="n">
        <f aca="false">K68*0.869565217269</f>
        <v>21066.9890972804</v>
      </c>
      <c r="M68" s="28" t="n">
        <f aca="false">K68*0.13043478274</f>
        <v>3160.04836821764</v>
      </c>
      <c r="N68" s="29" t="s">
        <v>23</v>
      </c>
      <c r="O68" s="30" t="s">
        <v>24</v>
      </c>
    </row>
    <row r="69" s="31" customFormat="true" ht="30.55" hidden="false" customHeight="true" outlineLevel="0" collapsed="false">
      <c r="A69" s="24" t="s">
        <v>147</v>
      </c>
      <c r="B69" s="25" t="n">
        <v>101951</v>
      </c>
      <c r="C69" s="24" t="s">
        <v>148</v>
      </c>
      <c r="D69" s="25" t="s">
        <v>22</v>
      </c>
      <c r="E69" s="26" t="n">
        <v>95</v>
      </c>
      <c r="F69" s="27" t="n">
        <v>176.712</v>
      </c>
      <c r="G69" s="27" t="n">
        <v>37.6495</v>
      </c>
      <c r="H69" s="27" t="n">
        <f aca="false">E69*F69</f>
        <v>16787.64</v>
      </c>
      <c r="I69" s="27" t="n">
        <f aca="false">E69*G69</f>
        <v>3576.7025</v>
      </c>
      <c r="J69" s="27" t="n">
        <f aca="false">H69+I69</f>
        <v>20364.3425</v>
      </c>
      <c r="K69" s="27" t="n">
        <f aca="false">J69*(1+25.92%)</f>
        <v>25642.780076</v>
      </c>
      <c r="L69" s="28" t="n">
        <f aca="false">K69*0.869565217269</f>
        <v>22298.0696281681</v>
      </c>
      <c r="M69" s="28" t="n">
        <f aca="false">K69*0.13043478274</f>
        <v>3344.71044806266</v>
      </c>
      <c r="N69" s="29" t="s">
        <v>23</v>
      </c>
      <c r="O69" s="30" t="s">
        <v>24</v>
      </c>
    </row>
    <row r="70" s="31" customFormat="true" ht="30.55" hidden="false" customHeight="true" outlineLevel="0" collapsed="false">
      <c r="A70" s="24" t="s">
        <v>149</v>
      </c>
      <c r="B70" s="25" t="n">
        <v>92268</v>
      </c>
      <c r="C70" s="24" t="s">
        <v>150</v>
      </c>
      <c r="D70" s="25" t="s">
        <v>22</v>
      </c>
      <c r="E70" s="26" t="n">
        <v>183.13</v>
      </c>
      <c r="F70" s="27" t="n">
        <v>78.9861</v>
      </c>
      <c r="G70" s="27" t="n">
        <v>19.9004</v>
      </c>
      <c r="H70" s="27" t="n">
        <f aca="false">E70*F70</f>
        <v>14464.724493</v>
      </c>
      <c r="I70" s="27" t="n">
        <f aca="false">E70*G70</f>
        <v>3644.360252</v>
      </c>
      <c r="J70" s="27" t="n">
        <f aca="false">H70+I70</f>
        <v>18109.084745</v>
      </c>
      <c r="K70" s="27" t="n">
        <f aca="false">J70*(1+25.92%)</f>
        <v>22802.959510904</v>
      </c>
      <c r="L70" s="28" t="n">
        <f aca="false">K70*0.869565217269</f>
        <v>19828.6604414754</v>
      </c>
      <c r="M70" s="28" t="n">
        <f aca="false">K70*0.13043478274</f>
        <v>2974.29906963378</v>
      </c>
      <c r="N70" s="29" t="s">
        <v>23</v>
      </c>
      <c r="O70" s="30" t="s">
        <v>24</v>
      </c>
    </row>
    <row r="71" customFormat="false" ht="11.35" hidden="false" customHeight="true" outlineLevel="0" collapsed="false">
      <c r="A71" s="48"/>
      <c r="B71" s="35"/>
      <c r="C71" s="36" t="s">
        <v>65</v>
      </c>
      <c r="D71" s="37"/>
      <c r="E71" s="38"/>
      <c r="F71" s="39"/>
      <c r="G71" s="39"/>
      <c r="H71" s="39"/>
      <c r="I71" s="39"/>
      <c r="J71" s="40" t="n">
        <f aca="false">SUM(J45:J70)</f>
        <v>536372.924602</v>
      </c>
      <c r="K71" s="40" t="n">
        <f aca="false">SUM(K45:K70)</f>
        <v>675400.786658839</v>
      </c>
      <c r="L71" s="28" t="n">
        <f aca="false">K71*0.869565217269</f>
        <v>587305.031794647</v>
      </c>
      <c r="M71" s="28" t="n">
        <f aca="false">K71*0.13043478274</f>
        <v>88095.7548702707</v>
      </c>
      <c r="N71" s="41"/>
      <c r="O71" s="42"/>
    </row>
    <row r="72" customFormat="false" ht="11.35" hidden="false" customHeight="true" outlineLevel="0" collapsed="false">
      <c r="A72" s="43"/>
      <c r="B72" s="44"/>
      <c r="C72" s="24"/>
      <c r="D72" s="45"/>
      <c r="E72" s="46"/>
      <c r="F72" s="28"/>
      <c r="G72" s="28"/>
      <c r="H72" s="28"/>
      <c r="I72" s="28"/>
      <c r="J72" s="28"/>
      <c r="K72" s="28"/>
      <c r="L72" s="28"/>
      <c r="M72" s="28"/>
      <c r="N72" s="29"/>
      <c r="O72" s="30"/>
    </row>
    <row r="73" customFormat="false" ht="11.35" hidden="false" customHeight="true" outlineLevel="0" collapsed="false">
      <c r="A73" s="47" t="s">
        <v>151</v>
      </c>
      <c r="B73" s="47"/>
      <c r="C73" s="47"/>
      <c r="D73" s="47"/>
      <c r="E73" s="47"/>
      <c r="F73" s="47"/>
      <c r="G73" s="47"/>
      <c r="H73" s="47"/>
      <c r="I73" s="47"/>
      <c r="J73" s="47"/>
      <c r="K73" s="47" t="n">
        <f aca="false">J73*0.2592+J73</f>
        <v>0</v>
      </c>
      <c r="L73" s="47" t="n">
        <f aca="false">K73*0.869565217269</f>
        <v>0</v>
      </c>
      <c r="M73" s="47" t="n">
        <f aca="false">K73*0.13043478274</f>
        <v>0</v>
      </c>
      <c r="N73" s="47"/>
      <c r="O73" s="47"/>
    </row>
    <row r="74" s="31" customFormat="true" ht="28.35" hidden="false" customHeight="true" outlineLevel="0" collapsed="false">
      <c r="A74" s="24" t="s">
        <v>152</v>
      </c>
      <c r="B74" s="25" t="n">
        <v>101114</v>
      </c>
      <c r="C74" s="24" t="s">
        <v>153</v>
      </c>
      <c r="D74" s="25" t="s">
        <v>27</v>
      </c>
      <c r="E74" s="26" t="n">
        <v>1100</v>
      </c>
      <c r="F74" s="27" t="n">
        <v>4.9602</v>
      </c>
      <c r="G74" s="27" t="n">
        <v>2.1191</v>
      </c>
      <c r="H74" s="27" t="n">
        <f aca="false">E74*F74</f>
        <v>5456.22</v>
      </c>
      <c r="I74" s="27" t="n">
        <f aca="false">E74*G74</f>
        <v>2331.01</v>
      </c>
      <c r="J74" s="27" t="n">
        <f aca="false">H74+I74</f>
        <v>7787.23</v>
      </c>
      <c r="K74" s="27" t="n">
        <f aca="false">J74*(1+25.92%)</f>
        <v>9805.680016</v>
      </c>
      <c r="L74" s="28" t="n">
        <f aca="false">K74*0.869565217269</f>
        <v>8526.67827358333</v>
      </c>
      <c r="M74" s="28" t="n">
        <f aca="false">K74*0.13043478274</f>
        <v>1279.00174250492</v>
      </c>
      <c r="N74" s="29" t="s">
        <v>23</v>
      </c>
      <c r="O74" s="30" t="s">
        <v>24</v>
      </c>
    </row>
    <row r="75" customFormat="false" ht="11.35" hidden="false" customHeight="true" outlineLevel="0" collapsed="false">
      <c r="A75" s="24" t="s">
        <v>154</v>
      </c>
      <c r="B75" s="32" t="n">
        <v>105011</v>
      </c>
      <c r="C75" s="24" t="s">
        <v>155</v>
      </c>
      <c r="D75" s="25" t="s">
        <v>44</v>
      </c>
      <c r="E75" s="26" t="n">
        <v>550</v>
      </c>
      <c r="F75" s="27" t="n">
        <v>0.5348</v>
      </c>
      <c r="G75" s="27" t="n">
        <v>3.8833</v>
      </c>
      <c r="H75" s="27" t="n">
        <f aca="false">E75*F75</f>
        <v>294.14</v>
      </c>
      <c r="I75" s="27" t="n">
        <f aca="false">E75*G75</f>
        <v>2135.815</v>
      </c>
      <c r="J75" s="27" t="n">
        <f aca="false">H75+I75</f>
        <v>2429.955</v>
      </c>
      <c r="K75" s="27" t="n">
        <f aca="false">J75*(1+25.92%)</f>
        <v>3059.799336</v>
      </c>
      <c r="L75" s="28" t="n">
        <f aca="false">K75*0.869565217269</f>
        <v>2660.69507440838</v>
      </c>
      <c r="M75" s="28" t="n">
        <f aca="false">K75*0.13043478274</f>
        <v>399.104261619156</v>
      </c>
      <c r="N75" s="29" t="s">
        <v>23</v>
      </c>
      <c r="O75" s="30" t="s">
        <v>24</v>
      </c>
    </row>
    <row r="76" s="31" customFormat="true" ht="21.25" hidden="false" customHeight="true" outlineLevel="0" collapsed="false">
      <c r="A76" s="24" t="s">
        <v>156</v>
      </c>
      <c r="B76" s="25" t="n">
        <v>100973</v>
      </c>
      <c r="C76" s="24" t="s">
        <v>157</v>
      </c>
      <c r="D76" s="25" t="s">
        <v>27</v>
      </c>
      <c r="E76" s="26" t="n">
        <v>1100</v>
      </c>
      <c r="F76" s="27" t="n">
        <v>8.8508</v>
      </c>
      <c r="G76" s="27" t="n">
        <v>4.959</v>
      </c>
      <c r="H76" s="27" t="n">
        <f aca="false">E76*F76</f>
        <v>9735.88</v>
      </c>
      <c r="I76" s="27" t="n">
        <f aca="false">E76*G76</f>
        <v>5454.9</v>
      </c>
      <c r="J76" s="27" t="n">
        <f aca="false">H76+I76</f>
        <v>15190.78</v>
      </c>
      <c r="K76" s="27" t="n">
        <f aca="false">J76*(1+25.92%)</f>
        <v>19128.230176</v>
      </c>
      <c r="L76" s="28" t="n">
        <f aca="false">K76*0.869565217269</f>
        <v>16633.2436289649</v>
      </c>
      <c r="M76" s="28" t="n">
        <f aca="false">K76*0.13043478274</f>
        <v>2494.98654720727</v>
      </c>
      <c r="N76" s="29" t="s">
        <v>23</v>
      </c>
      <c r="O76" s="30" t="s">
        <v>24</v>
      </c>
    </row>
    <row r="77" s="31" customFormat="true" ht="21.25" hidden="false" customHeight="true" outlineLevel="0" collapsed="false">
      <c r="A77" s="24" t="s">
        <v>158</v>
      </c>
      <c r="B77" s="25" t="n">
        <v>97914</v>
      </c>
      <c r="C77" s="24" t="s">
        <v>159</v>
      </c>
      <c r="D77" s="25" t="s">
        <v>160</v>
      </c>
      <c r="E77" s="26" t="n">
        <v>8830</v>
      </c>
      <c r="F77" s="27" t="n">
        <v>3</v>
      </c>
      <c r="G77" s="27" t="n">
        <v>0.46</v>
      </c>
      <c r="H77" s="27" t="n">
        <f aca="false">E77*F77</f>
        <v>26490</v>
      </c>
      <c r="I77" s="27" t="n">
        <f aca="false">E77*G77</f>
        <v>4061.8</v>
      </c>
      <c r="J77" s="27" t="n">
        <f aca="false">H77+I77</f>
        <v>30551.8</v>
      </c>
      <c r="K77" s="27" t="n">
        <f aca="false">J77*(1+25.92%)</f>
        <v>38470.82656</v>
      </c>
      <c r="L77" s="28" t="n">
        <f aca="false">K77*0.869565217269</f>
        <v>33452.8926561644</v>
      </c>
      <c r="M77" s="28" t="n">
        <f aca="false">K77*0.13043478274</f>
        <v>5017.93390418182</v>
      </c>
      <c r="N77" s="29" t="s">
        <v>23</v>
      </c>
      <c r="O77" s="30" t="s">
        <v>24</v>
      </c>
    </row>
    <row r="78" customFormat="false" ht="11.35" hidden="false" customHeight="true" outlineLevel="0" collapsed="false">
      <c r="A78" s="24" t="s">
        <v>161</v>
      </c>
      <c r="B78" s="32" t="n">
        <v>100574</v>
      </c>
      <c r="C78" s="24" t="s">
        <v>162</v>
      </c>
      <c r="D78" s="25" t="s">
        <v>27</v>
      </c>
      <c r="E78" s="26" t="n">
        <v>1100</v>
      </c>
      <c r="F78" s="27" t="n">
        <v>1.5101</v>
      </c>
      <c r="G78" s="27" t="n">
        <v>0.6669</v>
      </c>
      <c r="H78" s="27" t="n">
        <f aca="false">E78*F78</f>
        <v>1661.11</v>
      </c>
      <c r="I78" s="27" t="n">
        <f aca="false">E78*G78</f>
        <v>733.59</v>
      </c>
      <c r="J78" s="27" t="n">
        <f aca="false">H78+I78</f>
        <v>2394.7</v>
      </c>
      <c r="K78" s="27" t="n">
        <f aca="false">J78*(1+25.92%)</f>
        <v>3015.40624</v>
      </c>
      <c r="L78" s="28" t="n">
        <f aca="false">K78*0.869565217269</f>
        <v>2622.0923822399</v>
      </c>
      <c r="M78" s="28" t="n">
        <f aca="false">K78*0.13043478274</f>
        <v>393.31385778724</v>
      </c>
      <c r="N78" s="29" t="s">
        <v>23</v>
      </c>
      <c r="O78" s="30" t="s">
        <v>24</v>
      </c>
    </row>
    <row r="79" s="31" customFormat="true" ht="28.35" hidden="false" customHeight="true" outlineLevel="0" collapsed="false">
      <c r="A79" s="24" t="s">
        <v>163</v>
      </c>
      <c r="B79" s="25" t="n">
        <v>100577</v>
      </c>
      <c r="C79" s="24" t="s">
        <v>164</v>
      </c>
      <c r="D79" s="25" t="s">
        <v>22</v>
      </c>
      <c r="E79" s="26" t="n">
        <v>2820</v>
      </c>
      <c r="F79" s="27" t="n">
        <v>0.5034</v>
      </c>
      <c r="G79" s="27" t="n">
        <v>0.2259</v>
      </c>
      <c r="H79" s="27" t="n">
        <f aca="false">E79*F79</f>
        <v>1419.588</v>
      </c>
      <c r="I79" s="27" t="n">
        <f aca="false">E79*G79</f>
        <v>637.038</v>
      </c>
      <c r="J79" s="27" t="n">
        <f aca="false">H79+I79</f>
        <v>2056.626</v>
      </c>
      <c r="K79" s="27" t="n">
        <f aca="false">J79*(1+25.92%)</f>
        <v>2589.7034592</v>
      </c>
      <c r="L79" s="28" t="n">
        <f aca="false">K79*0.869565217269</f>
        <v>2251.91605116153</v>
      </c>
      <c r="M79" s="28" t="n">
        <f aca="false">K79*0.13043478274</f>
        <v>337.787408061779</v>
      </c>
      <c r="N79" s="29" t="s">
        <v>23</v>
      </c>
      <c r="O79" s="30" t="s">
        <v>24</v>
      </c>
    </row>
    <row r="80" s="31" customFormat="true" ht="29.75" hidden="false" customHeight="true" outlineLevel="0" collapsed="false">
      <c r="A80" s="24" t="s">
        <v>165</v>
      </c>
      <c r="B80" s="25" t="s">
        <v>166</v>
      </c>
      <c r="C80" s="24" t="s">
        <v>167</v>
      </c>
      <c r="D80" s="25" t="s">
        <v>22</v>
      </c>
      <c r="E80" s="26" t="n">
        <v>750</v>
      </c>
      <c r="F80" s="27" t="n">
        <v>155.6</v>
      </c>
      <c r="G80" s="27" t="n">
        <v>52</v>
      </c>
      <c r="H80" s="27" t="n">
        <f aca="false">E80*F80</f>
        <v>116700</v>
      </c>
      <c r="I80" s="27" t="n">
        <f aca="false">E80*G80</f>
        <v>39000</v>
      </c>
      <c r="J80" s="27" t="n">
        <f aca="false">H80+I80</f>
        <v>155700</v>
      </c>
      <c r="K80" s="27" t="n">
        <f aca="false">J80*0.2592+J80</f>
        <v>196057.44</v>
      </c>
      <c r="L80" s="28" t="n">
        <f aca="false">K80*0.869565217269</f>
        <v>170484.730410804</v>
      </c>
      <c r="M80" s="28" t="n">
        <f aca="false">K80*0.13043478274</f>
        <v>25572.7095909606</v>
      </c>
      <c r="N80" s="29" t="s">
        <v>168</v>
      </c>
      <c r="O80" s="30" t="s">
        <v>169</v>
      </c>
    </row>
    <row r="81" s="31" customFormat="true" ht="22.9" hidden="false" customHeight="true" outlineLevel="0" collapsed="false">
      <c r="A81" s="24" t="s">
        <v>170</v>
      </c>
      <c r="B81" s="32" t="n">
        <v>92398</v>
      </c>
      <c r="C81" s="49" t="s">
        <v>171</v>
      </c>
      <c r="D81" s="25" t="s">
        <v>22</v>
      </c>
      <c r="E81" s="26" t="n">
        <v>1176</v>
      </c>
      <c r="F81" s="27" t="n">
        <v>98.77</v>
      </c>
      <c r="G81" s="27" t="n">
        <v>18.19</v>
      </c>
      <c r="H81" s="27" t="n">
        <f aca="false">E81*F81</f>
        <v>116153.52</v>
      </c>
      <c r="I81" s="27" t="n">
        <f aca="false">E81*G81</f>
        <v>21391.44</v>
      </c>
      <c r="J81" s="27" t="n">
        <f aca="false">H81+I81</f>
        <v>137544.96</v>
      </c>
      <c r="K81" s="27" t="n">
        <f aca="false">J81*(1+25.92%)</f>
        <v>173196.613632</v>
      </c>
      <c r="L81" s="28" t="n">
        <f aca="false">K81*0.869565217269</f>
        <v>150605.750963165</v>
      </c>
      <c r="M81" s="28" t="n">
        <f aca="false">K81*0.13043478274</f>
        <v>22590.8626703936</v>
      </c>
      <c r="N81" s="29" t="s">
        <v>23</v>
      </c>
      <c r="O81" s="30" t="s">
        <v>24</v>
      </c>
    </row>
    <row r="82" customFormat="false" ht="19.85" hidden="false" customHeight="true" outlineLevel="0" collapsed="false">
      <c r="A82" s="24" t="s">
        <v>172</v>
      </c>
      <c r="B82" s="32" t="n">
        <v>370</v>
      </c>
      <c r="C82" s="24" t="s">
        <v>173</v>
      </c>
      <c r="D82" s="25" t="s">
        <v>27</v>
      </c>
      <c r="E82" s="26" t="n">
        <v>112.8</v>
      </c>
      <c r="F82" s="27" t="n">
        <v>97.5266</v>
      </c>
      <c r="G82" s="27" t="n">
        <v>40.1559</v>
      </c>
      <c r="H82" s="27" t="n">
        <f aca="false">E82*F82</f>
        <v>11001.00048</v>
      </c>
      <c r="I82" s="27" t="n">
        <f aca="false">E82*G82</f>
        <v>4529.58552</v>
      </c>
      <c r="J82" s="27" t="n">
        <f aca="false">H82+I82</f>
        <v>15530.586</v>
      </c>
      <c r="K82" s="27" t="n">
        <f aca="false">J82*(1+25.92%)</f>
        <v>19556.1138912</v>
      </c>
      <c r="L82" s="28" t="n">
        <f aca="false">K82*0.869565217269</f>
        <v>17005.3164247386</v>
      </c>
      <c r="M82" s="28" t="n">
        <f aca="false">K82*0.13043478274</f>
        <v>2550.79746663737</v>
      </c>
      <c r="N82" s="29" t="s">
        <v>23</v>
      </c>
      <c r="O82" s="30" t="s">
        <v>24</v>
      </c>
    </row>
    <row r="83" customFormat="false" ht="11.35" hidden="false" customHeight="true" outlineLevel="0" collapsed="false">
      <c r="A83" s="24" t="s">
        <v>174</v>
      </c>
      <c r="B83" s="32" t="n">
        <v>4741</v>
      </c>
      <c r="C83" s="24" t="s">
        <v>175</v>
      </c>
      <c r="D83" s="25" t="s">
        <v>27</v>
      </c>
      <c r="E83" s="26" t="n">
        <v>141</v>
      </c>
      <c r="F83" s="27" t="n">
        <v>82.6145</v>
      </c>
      <c r="G83" s="27" t="n">
        <v>36.3156</v>
      </c>
      <c r="H83" s="27" t="n">
        <f aca="false">E83*F83</f>
        <v>11648.6445</v>
      </c>
      <c r="I83" s="27" t="n">
        <f aca="false">E83*G83</f>
        <v>5120.4996</v>
      </c>
      <c r="J83" s="27" t="n">
        <f aca="false">H83+I83</f>
        <v>16769.1441</v>
      </c>
      <c r="K83" s="27" t="n">
        <f aca="false">J83*(1+25.92%)</f>
        <v>21115.70625072</v>
      </c>
      <c r="L83" s="28" t="n">
        <f aca="false">K83*0.869565217269</f>
        <v>18361.4836936957</v>
      </c>
      <c r="M83" s="28" t="n">
        <f aca="false">K83*0.13043478274</f>
        <v>2754.22255721432</v>
      </c>
      <c r="N83" s="29" t="s">
        <v>23</v>
      </c>
      <c r="O83" s="30" t="s">
        <v>24</v>
      </c>
    </row>
    <row r="84" s="31" customFormat="true" ht="21.25" hidden="false" customHeight="true" outlineLevel="0" collapsed="false">
      <c r="A84" s="24" t="s">
        <v>176</v>
      </c>
      <c r="B84" s="25" t="n">
        <v>101189</v>
      </c>
      <c r="C84" s="24" t="s">
        <v>177</v>
      </c>
      <c r="D84" s="25" t="s">
        <v>44</v>
      </c>
      <c r="E84" s="26" t="n">
        <v>326.68</v>
      </c>
      <c r="F84" s="27" t="n">
        <v>71.3098</v>
      </c>
      <c r="G84" s="27" t="n">
        <v>37.6495</v>
      </c>
      <c r="H84" s="27" t="n">
        <f aca="false">E84*F84</f>
        <v>23295.485464</v>
      </c>
      <c r="I84" s="27" t="n">
        <f aca="false">E84*G84</f>
        <v>12299.33866</v>
      </c>
      <c r="J84" s="27" t="n">
        <f aca="false">H84+I84</f>
        <v>35594.824124</v>
      </c>
      <c r="K84" s="27" t="n">
        <f aca="false">J84*(1+25.92%)</f>
        <v>44821.0025369408</v>
      </c>
      <c r="L84" s="28" t="n">
        <f aca="false">K84*0.869565217269</f>
        <v>38974.7848092493</v>
      </c>
      <c r="M84" s="28" t="n">
        <f aca="false">K84*0.13043478274</f>
        <v>5846.21772809486</v>
      </c>
      <c r="N84" s="29" t="s">
        <v>23</v>
      </c>
      <c r="O84" s="30" t="s">
        <v>24</v>
      </c>
    </row>
    <row r="85" customFormat="false" ht="19.85" hidden="false" customHeight="true" outlineLevel="0" collapsed="false">
      <c r="A85" s="24" t="s">
        <v>178</v>
      </c>
      <c r="B85" s="32" t="n">
        <v>4721</v>
      </c>
      <c r="C85" s="24" t="s">
        <v>179</v>
      </c>
      <c r="D85" s="25" t="s">
        <v>27</v>
      </c>
      <c r="E85" s="26" t="n">
        <v>52</v>
      </c>
      <c r="F85" s="27" t="n">
        <v>78.5456</v>
      </c>
      <c r="G85" s="27" t="n">
        <v>37.6495</v>
      </c>
      <c r="H85" s="27" t="n">
        <f aca="false">E85*F85</f>
        <v>4084.3712</v>
      </c>
      <c r="I85" s="27" t="n">
        <f aca="false">E85*G85</f>
        <v>1957.774</v>
      </c>
      <c r="J85" s="27" t="n">
        <f aca="false">H85+I85</f>
        <v>6042.1452</v>
      </c>
      <c r="K85" s="27" t="n">
        <f aca="false">J85*(1+25.92%)</f>
        <v>7608.26923584</v>
      </c>
      <c r="L85" s="28" t="n">
        <f aca="false">K85*0.869565217269</f>
        <v>6615.88629110426</v>
      </c>
      <c r="M85" s="28" t="n">
        <f aca="false">K85*0.13043478274</f>
        <v>992.382944804216</v>
      </c>
      <c r="N85" s="29" t="s">
        <v>23</v>
      </c>
      <c r="O85" s="30" t="s">
        <v>24</v>
      </c>
    </row>
    <row r="86" customFormat="false" ht="19.85" hidden="false" customHeight="true" outlineLevel="0" collapsed="false">
      <c r="A86" s="24" t="s">
        <v>180</v>
      </c>
      <c r="B86" s="32" t="n">
        <v>3322</v>
      </c>
      <c r="C86" s="24" t="s">
        <v>181</v>
      </c>
      <c r="D86" s="25" t="s">
        <v>22</v>
      </c>
      <c r="E86" s="26" t="n">
        <v>1231.69</v>
      </c>
      <c r="F86" s="27" t="n">
        <v>18.8761</v>
      </c>
      <c r="G86" s="27" t="n">
        <v>0.01</v>
      </c>
      <c r="H86" s="27" t="n">
        <f aca="false">E86*F86</f>
        <v>23249.503609</v>
      </c>
      <c r="I86" s="27" t="n">
        <f aca="false">E86*G86</f>
        <v>12.3169</v>
      </c>
      <c r="J86" s="27" t="n">
        <f aca="false">H86+I86</f>
        <v>23261.820509</v>
      </c>
      <c r="K86" s="27" t="n">
        <f aca="false">J86*(1+25.92%)</f>
        <v>29291.2843849328</v>
      </c>
      <c r="L86" s="28" t="n">
        <f aca="false">K86*0.869565217269</f>
        <v>25470.6820702722</v>
      </c>
      <c r="M86" s="28" t="n">
        <f aca="false">K86*0.13043478274</f>
        <v>3820.60231492427</v>
      </c>
      <c r="N86" s="29" t="s">
        <v>23</v>
      </c>
      <c r="O86" s="30" t="s">
        <v>24</v>
      </c>
    </row>
    <row r="87" customFormat="false" ht="19.85" hidden="false" customHeight="true" outlineLevel="0" collapsed="false">
      <c r="A87" s="24" t="s">
        <v>182</v>
      </c>
      <c r="B87" s="32" t="n">
        <v>103946</v>
      </c>
      <c r="C87" s="24" t="s">
        <v>183</v>
      </c>
      <c r="D87" s="25" t="s">
        <v>22</v>
      </c>
      <c r="E87" s="26" t="n">
        <v>1231.69</v>
      </c>
      <c r="F87" s="27" t="n">
        <v>1.0487</v>
      </c>
      <c r="G87" s="27" t="n">
        <v>24.9132</v>
      </c>
      <c r="H87" s="27" t="n">
        <f aca="false">E87*F87</f>
        <v>1291.673303</v>
      </c>
      <c r="I87" s="27" t="n">
        <f aca="false">E87*G87</f>
        <v>30685.339308</v>
      </c>
      <c r="J87" s="27" t="n">
        <f aca="false">H87+I87</f>
        <v>31977.012611</v>
      </c>
      <c r="K87" s="27" t="n">
        <f aca="false">J87*(1+25.92%)</f>
        <v>40265.4542797712</v>
      </c>
      <c r="L87" s="28" t="n">
        <f aca="false">K87*0.869565217269</f>
        <v>35013.4384992242</v>
      </c>
      <c r="M87" s="28" t="n">
        <f aca="false">K87*0.13043478274</f>
        <v>5252.01578090936</v>
      </c>
      <c r="N87" s="29" t="s">
        <v>23</v>
      </c>
      <c r="O87" s="30" t="s">
        <v>24</v>
      </c>
    </row>
    <row r="88" customFormat="false" ht="19.85" hidden="false" customHeight="true" outlineLevel="0" collapsed="false">
      <c r="A88" s="24" t="s">
        <v>184</v>
      </c>
      <c r="B88" s="32" t="n">
        <v>104658</v>
      </c>
      <c r="C88" s="49" t="s">
        <v>185</v>
      </c>
      <c r="D88" s="25" t="s">
        <v>22</v>
      </c>
      <c r="E88" s="26" t="n">
        <v>132</v>
      </c>
      <c r="F88" s="27" t="n">
        <v>143.43</v>
      </c>
      <c r="G88" s="27" t="n">
        <v>64.95</v>
      </c>
      <c r="H88" s="27" t="n">
        <f aca="false">E88*F88</f>
        <v>18932.76</v>
      </c>
      <c r="I88" s="27" t="n">
        <f aca="false">E88*G88</f>
        <v>8573.4</v>
      </c>
      <c r="J88" s="27" t="n">
        <f aca="false">H88+I88</f>
        <v>27506.16</v>
      </c>
      <c r="K88" s="27" t="n">
        <f aca="false">J88*(1+25.92%)</f>
        <v>34635.756672</v>
      </c>
      <c r="L88" s="28" t="n">
        <f aca="false">K88*0.869565217269</f>
        <v>30118.0492757639</v>
      </c>
      <c r="M88" s="28" t="n">
        <f aca="false">K88*0.13043478274</f>
        <v>4517.70739654783</v>
      </c>
      <c r="N88" s="29"/>
      <c r="O88" s="30"/>
    </row>
    <row r="89" customFormat="false" ht="37.3" hidden="false" customHeight="false" outlineLevel="0" collapsed="false">
      <c r="A89" s="24" t="s">
        <v>186</v>
      </c>
      <c r="B89" s="32" t="n">
        <v>94275</v>
      </c>
      <c r="C89" s="49" t="s">
        <v>187</v>
      </c>
      <c r="D89" s="25" t="s">
        <v>44</v>
      </c>
      <c r="E89" s="26" t="n">
        <v>212</v>
      </c>
      <c r="F89" s="27" t="n">
        <v>30.21</v>
      </c>
      <c r="G89" s="27" t="n">
        <v>14.93</v>
      </c>
      <c r="H89" s="27" t="n">
        <f aca="false">E89*F89</f>
        <v>6404.52</v>
      </c>
      <c r="I89" s="27" t="n">
        <f aca="false">E89*G89</f>
        <v>3165.16</v>
      </c>
      <c r="J89" s="27" t="n">
        <f aca="false">H89+I89</f>
        <v>9569.68</v>
      </c>
      <c r="K89" s="27" t="n">
        <f aca="false">J89*(1+25.92%)</f>
        <v>12050.141056</v>
      </c>
      <c r="L89" s="28" t="n">
        <f aca="false">K89*0.869565217269</f>
        <v>10478.3835254827</v>
      </c>
      <c r="M89" s="28" t="n">
        <f aca="false">K89*0.13043478274</f>
        <v>1571.75753062571</v>
      </c>
      <c r="N89" s="29"/>
      <c r="O89" s="30"/>
    </row>
    <row r="90" customFormat="false" ht="11.35" hidden="false" customHeight="true" outlineLevel="0" collapsed="false">
      <c r="A90" s="34"/>
      <c r="B90" s="35"/>
      <c r="C90" s="36" t="s">
        <v>65</v>
      </c>
      <c r="D90" s="37"/>
      <c r="E90" s="38"/>
      <c r="F90" s="39"/>
      <c r="G90" s="39"/>
      <c r="H90" s="39"/>
      <c r="I90" s="39"/>
      <c r="J90" s="40" t="n">
        <f aca="false">SUM(J74:J89)</f>
        <v>519907.423544</v>
      </c>
      <c r="K90" s="40" t="n">
        <f aca="false">SUM(K74:K89)</f>
        <v>654667.427726605</v>
      </c>
      <c r="L90" s="28" t="n">
        <f aca="false">K90*0.869565217269</f>
        <v>569276.024030023</v>
      </c>
      <c r="M90" s="28" t="n">
        <f aca="false">K90*0.13043478274</f>
        <v>85391.4037024744</v>
      </c>
      <c r="N90" s="41"/>
      <c r="O90" s="42"/>
    </row>
    <row r="91" customFormat="false" ht="11.35" hidden="false" customHeight="true" outlineLevel="0" collapsed="false">
      <c r="A91" s="43"/>
      <c r="B91" s="44"/>
      <c r="C91" s="24"/>
      <c r="D91" s="45"/>
      <c r="E91" s="46"/>
      <c r="F91" s="28"/>
      <c r="G91" s="28"/>
      <c r="H91" s="28"/>
      <c r="I91" s="28"/>
      <c r="J91" s="28"/>
      <c r="K91" s="28"/>
      <c r="L91" s="28"/>
      <c r="M91" s="28"/>
      <c r="N91" s="29"/>
      <c r="O91" s="30"/>
    </row>
    <row r="92" customFormat="false" ht="11.35" hidden="false" customHeight="true" outlineLevel="0" collapsed="false">
      <c r="A92" s="47" t="s">
        <v>188</v>
      </c>
      <c r="B92" s="47"/>
      <c r="C92" s="47"/>
      <c r="D92" s="47"/>
      <c r="E92" s="47"/>
      <c r="F92" s="47"/>
      <c r="G92" s="47"/>
      <c r="H92" s="47"/>
      <c r="I92" s="47"/>
      <c r="J92" s="47"/>
      <c r="K92" s="47" t="n">
        <f aca="false">J92*0.2592+J92</f>
        <v>0</v>
      </c>
      <c r="L92" s="47" t="n">
        <f aca="false">K92*0.869565217269</f>
        <v>0</v>
      </c>
      <c r="M92" s="47" t="n">
        <f aca="false">K92*0.13043478274</f>
        <v>0</v>
      </c>
      <c r="N92" s="47"/>
      <c r="O92" s="47"/>
    </row>
    <row r="93" customFormat="false" ht="28.35" hidden="false" customHeight="true" outlineLevel="0" collapsed="false">
      <c r="A93" s="24" t="s">
        <v>189</v>
      </c>
      <c r="B93" s="32" t="n">
        <v>103363</v>
      </c>
      <c r="C93" s="24" t="s">
        <v>190</v>
      </c>
      <c r="D93" s="25" t="s">
        <v>22</v>
      </c>
      <c r="E93" s="26" t="n">
        <v>1722.25</v>
      </c>
      <c r="F93" s="27" t="n">
        <v>95.4293</v>
      </c>
      <c r="G93" s="27" t="n">
        <v>22.57</v>
      </c>
      <c r="H93" s="27" t="n">
        <f aca="false">E93*F93</f>
        <v>164353.111925</v>
      </c>
      <c r="I93" s="27" t="n">
        <f aca="false">E93*G93</f>
        <v>38871.1825</v>
      </c>
      <c r="J93" s="27" t="n">
        <f aca="false">H93+I93</f>
        <v>203224.294425</v>
      </c>
      <c r="K93" s="27" t="n">
        <f aca="false">J93*(1+25.92%)</f>
        <v>255900.03153996</v>
      </c>
      <c r="L93" s="28" t="n">
        <f aca="false">K93*0.869565217269</f>
        <v>222521.766525189</v>
      </c>
      <c r="M93" s="28" t="n">
        <f aca="false">K93*0.13043478274</f>
        <v>33378.2650170738</v>
      </c>
      <c r="N93" s="29" t="s">
        <v>23</v>
      </c>
      <c r="O93" s="30" t="s">
        <v>24</v>
      </c>
    </row>
    <row r="94" s="31" customFormat="true" ht="21.25" hidden="false" customHeight="true" outlineLevel="0" collapsed="false">
      <c r="A94" s="24" t="s">
        <v>191</v>
      </c>
      <c r="B94" s="25" t="n">
        <v>93200</v>
      </c>
      <c r="C94" s="24" t="s">
        <v>192</v>
      </c>
      <c r="D94" s="25" t="s">
        <v>44</v>
      </c>
      <c r="E94" s="26" t="n">
        <v>135.02</v>
      </c>
      <c r="F94" s="27" t="n">
        <v>14.9226</v>
      </c>
      <c r="G94" s="27" t="n">
        <v>40.9196</v>
      </c>
      <c r="H94" s="27" t="n">
        <f aca="false">E94*F94</f>
        <v>2014.849452</v>
      </c>
      <c r="I94" s="27" t="n">
        <f aca="false">E94*G94</f>
        <v>5524.964392</v>
      </c>
      <c r="J94" s="27" t="n">
        <f aca="false">H94+I94</f>
        <v>7539.813844</v>
      </c>
      <c r="K94" s="27" t="n">
        <f aca="false">J94*(1+25.92%)</f>
        <v>9494.1335923648</v>
      </c>
      <c r="L94" s="28" t="n">
        <f aca="false">K94*0.869565217269</f>
        <v>8255.76834002561</v>
      </c>
      <c r="M94" s="28" t="n">
        <f aca="false">K94*0.13043478274</f>
        <v>1238.36525242464</v>
      </c>
      <c r="N94" s="29" t="s">
        <v>23</v>
      </c>
      <c r="O94" s="30" t="s">
        <v>24</v>
      </c>
    </row>
    <row r="95" s="31" customFormat="true" ht="21.25" hidden="false" customHeight="true" outlineLevel="0" collapsed="false">
      <c r="A95" s="24" t="s">
        <v>193</v>
      </c>
      <c r="B95" s="25" t="n">
        <v>90844</v>
      </c>
      <c r="C95" s="24" t="s">
        <v>194</v>
      </c>
      <c r="D95" s="25" t="s">
        <v>62</v>
      </c>
      <c r="E95" s="26" t="n">
        <v>16</v>
      </c>
      <c r="F95" s="27" t="n">
        <v>1520.5764</v>
      </c>
      <c r="G95" s="27" t="n">
        <v>376.4948</v>
      </c>
      <c r="H95" s="27" t="n">
        <f aca="false">E95*F95</f>
        <v>24329.2224</v>
      </c>
      <c r="I95" s="27" t="n">
        <f aca="false">E95*G95</f>
        <v>6023.9168</v>
      </c>
      <c r="J95" s="27" t="n">
        <f aca="false">H95+I95</f>
        <v>30353.1392</v>
      </c>
      <c r="K95" s="27" t="n">
        <f aca="false">J95*(1+25.92%)</f>
        <v>38220.67288064</v>
      </c>
      <c r="L95" s="28" t="n">
        <f aca="false">K95*0.869565217269</f>
        <v>33235.3677176211</v>
      </c>
      <c r="M95" s="28" t="n">
        <f aca="false">K95*0.13043478274</f>
        <v>4985.30516336289</v>
      </c>
      <c r="N95" s="29" t="s">
        <v>23</v>
      </c>
      <c r="O95" s="30" t="s">
        <v>24</v>
      </c>
    </row>
    <row r="96" s="31" customFormat="true" ht="21.25" hidden="false" customHeight="true" outlineLevel="0" collapsed="false">
      <c r="A96" s="24" t="s">
        <v>195</v>
      </c>
      <c r="B96" s="25" t="n">
        <v>90845</v>
      </c>
      <c r="C96" s="24" t="s">
        <v>196</v>
      </c>
      <c r="D96" s="25" t="s">
        <v>62</v>
      </c>
      <c r="E96" s="26" t="n">
        <v>3</v>
      </c>
      <c r="F96" s="27" t="n">
        <v>1415.7091</v>
      </c>
      <c r="G96" s="27" t="n">
        <v>376.4948</v>
      </c>
      <c r="H96" s="27" t="n">
        <f aca="false">E96*F96</f>
        <v>4247.1273</v>
      </c>
      <c r="I96" s="27" t="n">
        <f aca="false">E96*G96</f>
        <v>1129.4844</v>
      </c>
      <c r="J96" s="27" t="n">
        <f aca="false">H96+I96</f>
        <v>5376.6117</v>
      </c>
      <c r="K96" s="27" t="n">
        <f aca="false">J96*(1+25.92%)</f>
        <v>6770.22945264</v>
      </c>
      <c r="L96" s="28" t="n">
        <f aca="false">K96*0.869565217269</f>
        <v>5887.15604494589</v>
      </c>
      <c r="M96" s="28" t="n">
        <f aca="false">K96*0.13043478274</f>
        <v>883.073407755048</v>
      </c>
      <c r="N96" s="29" t="s">
        <v>23</v>
      </c>
      <c r="O96" s="30" t="s">
        <v>24</v>
      </c>
    </row>
    <row r="97" s="31" customFormat="true" ht="21.25" hidden="false" customHeight="true" outlineLevel="0" collapsed="false">
      <c r="A97" s="24" t="s">
        <v>197</v>
      </c>
      <c r="B97" s="25" t="n">
        <v>102166</v>
      </c>
      <c r="C97" s="24" t="s">
        <v>198</v>
      </c>
      <c r="D97" s="25" t="s">
        <v>22</v>
      </c>
      <c r="E97" s="26" t="n">
        <v>16.8</v>
      </c>
      <c r="F97" s="27" t="n">
        <v>241.2368</v>
      </c>
      <c r="G97" s="27" t="n">
        <v>106.0532</v>
      </c>
      <c r="H97" s="27" t="n">
        <f aca="false">E97*F97</f>
        <v>4052.77824</v>
      </c>
      <c r="I97" s="27" t="n">
        <f aca="false">E97*G97</f>
        <v>1781.69376</v>
      </c>
      <c r="J97" s="27" t="n">
        <f aca="false">H97+I97</f>
        <v>5834.472</v>
      </c>
      <c r="K97" s="27" t="n">
        <f aca="false">J97*(1+25.92%)</f>
        <v>7346.7671424</v>
      </c>
      <c r="L97" s="28" t="n">
        <f aca="false">K97*0.869565217269</f>
        <v>6388.49316640581</v>
      </c>
      <c r="M97" s="28" t="n">
        <f aca="false">K97*0.13043478274</f>
        <v>958.273976060315</v>
      </c>
      <c r="N97" s="29" t="s">
        <v>23</v>
      </c>
      <c r="O97" s="30" t="s">
        <v>24</v>
      </c>
    </row>
    <row r="98" customFormat="false" ht="19.85" hidden="false" customHeight="true" outlineLevel="0" collapsed="false">
      <c r="A98" s="24" t="s">
        <v>199</v>
      </c>
      <c r="B98" s="32" t="n">
        <v>93186</v>
      </c>
      <c r="C98" s="24" t="s">
        <v>200</v>
      </c>
      <c r="D98" s="25" t="s">
        <v>44</v>
      </c>
      <c r="E98" s="26" t="n">
        <v>15.9</v>
      </c>
      <c r="F98" s="27" t="n">
        <v>62.9204</v>
      </c>
      <c r="G98" s="27" t="n">
        <v>37.6495</v>
      </c>
      <c r="H98" s="27" t="n">
        <f aca="false">E98*F98</f>
        <v>1000.43436</v>
      </c>
      <c r="I98" s="27" t="n">
        <f aca="false">E98*G98</f>
        <v>598.62705</v>
      </c>
      <c r="J98" s="27" t="n">
        <f aca="false">H98+I98</f>
        <v>1599.06141</v>
      </c>
      <c r="K98" s="27" t="n">
        <f aca="false">J98*(1+25.92%)</f>
        <v>2013.538127472</v>
      </c>
      <c r="L98" s="28" t="n">
        <f aca="false">K98*0.869565217269</f>
        <v>1750.90271929461</v>
      </c>
      <c r="M98" s="28" t="n">
        <f aca="false">K98*0.13043478274</f>
        <v>262.635408195517</v>
      </c>
      <c r="N98" s="29" t="s">
        <v>23</v>
      </c>
      <c r="O98" s="30" t="s">
        <v>24</v>
      </c>
    </row>
    <row r="99" customFormat="false" ht="19.85" hidden="false" customHeight="true" outlineLevel="0" collapsed="false">
      <c r="A99" s="24" t="s">
        <v>201</v>
      </c>
      <c r="B99" s="32" t="n">
        <v>93187</v>
      </c>
      <c r="C99" s="24" t="s">
        <v>202</v>
      </c>
      <c r="D99" s="25" t="s">
        <v>44</v>
      </c>
      <c r="E99" s="26" t="n">
        <v>76.4</v>
      </c>
      <c r="F99" s="27" t="n">
        <v>49.812</v>
      </c>
      <c r="G99" s="27" t="n">
        <v>40.8766</v>
      </c>
      <c r="H99" s="27" t="n">
        <f aca="false">E99*F99</f>
        <v>3805.6368</v>
      </c>
      <c r="I99" s="27" t="n">
        <f aca="false">E99*G99</f>
        <v>3122.97224</v>
      </c>
      <c r="J99" s="27" t="n">
        <f aca="false">H99+I99</f>
        <v>6928.60904</v>
      </c>
      <c r="K99" s="27" t="n">
        <f aca="false">J99*(1+25.92%)</f>
        <v>8724.504503168</v>
      </c>
      <c r="L99" s="28" t="n">
        <f aca="false">K99*0.869565217269</f>
        <v>7586.52565386165</v>
      </c>
      <c r="M99" s="28" t="n">
        <f aca="false">K99*0.13043478274</f>
        <v>1137.97884938487</v>
      </c>
      <c r="N99" s="29" t="s">
        <v>23</v>
      </c>
      <c r="O99" s="30" t="s">
        <v>24</v>
      </c>
    </row>
    <row r="100" customFormat="false" ht="19.85" hidden="false" customHeight="true" outlineLevel="0" collapsed="false">
      <c r="A100" s="24" t="s">
        <v>203</v>
      </c>
      <c r="B100" s="32" t="n">
        <v>93196</v>
      </c>
      <c r="C100" s="24" t="s">
        <v>204</v>
      </c>
      <c r="D100" s="25" t="s">
        <v>44</v>
      </c>
      <c r="E100" s="26" t="n">
        <v>15.9</v>
      </c>
      <c r="F100" s="27" t="n">
        <v>71.3098</v>
      </c>
      <c r="G100" s="27" t="n">
        <v>38.2949</v>
      </c>
      <c r="H100" s="27" t="n">
        <f aca="false">E100*F100</f>
        <v>1133.82582</v>
      </c>
      <c r="I100" s="27" t="n">
        <f aca="false">E100*G100</f>
        <v>608.88891</v>
      </c>
      <c r="J100" s="27" t="n">
        <f aca="false">H100+I100</f>
        <v>1742.71473</v>
      </c>
      <c r="K100" s="27" t="n">
        <f aca="false">J100*(1+25.92%)</f>
        <v>2194.426388016</v>
      </c>
      <c r="L100" s="28" t="n">
        <f aca="false">K100*0.869565217269</f>
        <v>1908.19685887596</v>
      </c>
      <c r="M100" s="28" t="n">
        <f aca="false">K100*0.13043478274</f>
        <v>286.22952915979</v>
      </c>
      <c r="N100" s="29" t="s">
        <v>23</v>
      </c>
      <c r="O100" s="30" t="s">
        <v>24</v>
      </c>
    </row>
    <row r="101" customFormat="false" ht="19.85" hidden="false" customHeight="true" outlineLevel="0" collapsed="false">
      <c r="A101" s="24" t="s">
        <v>205</v>
      </c>
      <c r="B101" s="32" t="n">
        <v>93197</v>
      </c>
      <c r="C101" s="24" t="s">
        <v>206</v>
      </c>
      <c r="D101" s="25" t="s">
        <v>44</v>
      </c>
      <c r="E101" s="26" t="n">
        <v>76.4</v>
      </c>
      <c r="F101" s="27" t="n">
        <v>65.3324</v>
      </c>
      <c r="G101" s="27" t="n">
        <v>64.542</v>
      </c>
      <c r="H101" s="27" t="n">
        <f aca="false">E101*F101</f>
        <v>4991.39536</v>
      </c>
      <c r="I101" s="27" t="n">
        <f aca="false">E101*G101</f>
        <v>4931.0088</v>
      </c>
      <c r="J101" s="27" t="n">
        <f aca="false">H101+I101</f>
        <v>9922.40416</v>
      </c>
      <c r="K101" s="27" t="n">
        <f aca="false">J101*(1+25.92%)</f>
        <v>12494.291318272</v>
      </c>
      <c r="L101" s="28" t="n">
        <f aca="false">K101*0.869565217269</f>
        <v>10864.6011447954</v>
      </c>
      <c r="M101" s="28" t="n">
        <f aca="false">K101*0.13043478274</f>
        <v>1629.69017358908</v>
      </c>
      <c r="N101" s="29" t="s">
        <v>23</v>
      </c>
      <c r="O101" s="30" t="s">
        <v>24</v>
      </c>
    </row>
    <row r="102" customFormat="false" ht="11.35" hidden="false" customHeight="true" outlineLevel="0" collapsed="false">
      <c r="A102" s="24" t="s">
        <v>207</v>
      </c>
      <c r="B102" s="32" t="n">
        <v>93188</v>
      </c>
      <c r="C102" s="24" t="s">
        <v>208</v>
      </c>
      <c r="D102" s="25" t="s">
        <v>44</v>
      </c>
      <c r="E102" s="26" t="n">
        <v>18.5</v>
      </c>
      <c r="F102" s="27" t="n">
        <v>68.1638</v>
      </c>
      <c r="G102" s="27" t="n">
        <v>29.9044</v>
      </c>
      <c r="H102" s="27" t="n">
        <f aca="false">E102*F102</f>
        <v>1261.0303</v>
      </c>
      <c r="I102" s="27" t="n">
        <f aca="false">E102*G102</f>
        <v>553.2314</v>
      </c>
      <c r="J102" s="27" t="n">
        <f aca="false">H102+I102</f>
        <v>1814.2617</v>
      </c>
      <c r="K102" s="27" t="n">
        <f aca="false">J102*(1+25.92%)</f>
        <v>2284.51833264</v>
      </c>
      <c r="L102" s="28" t="n">
        <f aca="false">K102*0.869565217269</f>
        <v>1986.53768027712</v>
      </c>
      <c r="M102" s="28" t="n">
        <f aca="false">K102*0.13043478274</f>
        <v>297.980652383445</v>
      </c>
      <c r="N102" s="29" t="s">
        <v>23</v>
      </c>
      <c r="O102" s="30" t="s">
        <v>24</v>
      </c>
    </row>
    <row r="103" customFormat="false" ht="19.85" hidden="false" customHeight="true" outlineLevel="0" collapsed="false">
      <c r="A103" s="24" t="s">
        <v>209</v>
      </c>
      <c r="B103" s="32" t="n">
        <v>93189</v>
      </c>
      <c r="C103" s="24" t="s">
        <v>210</v>
      </c>
      <c r="D103" s="25" t="s">
        <v>44</v>
      </c>
      <c r="E103" s="26" t="n">
        <v>33.8</v>
      </c>
      <c r="F103" s="27" t="n">
        <v>78.6505</v>
      </c>
      <c r="G103" s="27" t="n">
        <v>17.1036</v>
      </c>
      <c r="H103" s="27" t="n">
        <f aca="false">E103*F103</f>
        <v>2658.3869</v>
      </c>
      <c r="I103" s="27" t="n">
        <f aca="false">E103*G103</f>
        <v>578.10168</v>
      </c>
      <c r="J103" s="27" t="n">
        <f aca="false">H103+I103</f>
        <v>3236.48858</v>
      </c>
      <c r="K103" s="27" t="n">
        <f aca="false">J103*(1+25.92%)</f>
        <v>4075.386419936</v>
      </c>
      <c r="L103" s="28" t="n">
        <f aca="false">K103*0.869565217269</f>
        <v>3543.81427770678</v>
      </c>
      <c r="M103" s="28" t="n">
        <f aca="false">K103*0.13043478274</f>
        <v>531.572142265899</v>
      </c>
      <c r="N103" s="29" t="s">
        <v>23</v>
      </c>
      <c r="O103" s="30" t="s">
        <v>24</v>
      </c>
    </row>
    <row r="104" s="31" customFormat="true" ht="49.25" hidden="false" customHeight="true" outlineLevel="0" collapsed="false">
      <c r="A104" s="24" t="s">
        <v>211</v>
      </c>
      <c r="B104" s="25" t="n">
        <v>94569</v>
      </c>
      <c r="C104" s="24" t="s">
        <v>212</v>
      </c>
      <c r="D104" s="25" t="s">
        <v>22</v>
      </c>
      <c r="E104" s="26" t="n">
        <v>116.75</v>
      </c>
      <c r="F104" s="27" t="n">
        <v>646.45</v>
      </c>
      <c r="G104" s="27" t="n">
        <v>53.89</v>
      </c>
      <c r="H104" s="27" t="n">
        <f aca="false">E104*F104</f>
        <v>75473.0375</v>
      </c>
      <c r="I104" s="27" t="n">
        <f aca="false">E104*G104</f>
        <v>6291.6575</v>
      </c>
      <c r="J104" s="27" t="n">
        <f aca="false">H104+I104</f>
        <v>81764.695</v>
      </c>
      <c r="K104" s="27" t="n">
        <f aca="false">J104*(1+25.92%)</f>
        <v>102958.103944</v>
      </c>
      <c r="L104" s="28" t="n">
        <f aca="false">K104*0.869565217269</f>
        <v>89528.7860256687</v>
      </c>
      <c r="M104" s="28" t="n">
        <f aca="false">K104*0.13043478274</f>
        <v>13429.317919258</v>
      </c>
      <c r="N104" s="29" t="s">
        <v>23</v>
      </c>
      <c r="O104" s="30" t="s">
        <v>24</v>
      </c>
    </row>
    <row r="105" s="31" customFormat="true" ht="21.25" hidden="false" customHeight="true" outlineLevel="0" collapsed="false">
      <c r="A105" s="24" t="s">
        <v>213</v>
      </c>
      <c r="B105" s="25" t="n">
        <v>101965</v>
      </c>
      <c r="C105" s="24" t="s">
        <v>214</v>
      </c>
      <c r="D105" s="25" t="s">
        <v>44</v>
      </c>
      <c r="E105" s="26" t="n">
        <v>80</v>
      </c>
      <c r="F105" s="27" t="n">
        <v>139.3897</v>
      </c>
      <c r="G105" s="27" t="n">
        <v>61.2826</v>
      </c>
      <c r="H105" s="27" t="n">
        <f aca="false">E105*F105</f>
        <v>11151.176</v>
      </c>
      <c r="I105" s="27" t="n">
        <f aca="false">E105*G105</f>
        <v>4902.608</v>
      </c>
      <c r="J105" s="27" t="n">
        <f aca="false">H105+I105</f>
        <v>16053.784</v>
      </c>
      <c r="K105" s="27" t="n">
        <f aca="false">J105*(1+25.92%)</f>
        <v>20214.9248128</v>
      </c>
      <c r="L105" s="28" t="n">
        <f aca="false">K105*0.869565217269</f>
        <v>17578.1954869189</v>
      </c>
      <c r="M105" s="28" t="n">
        <f aca="false">K105*0.13043478274</f>
        <v>2636.729326063</v>
      </c>
      <c r="N105" s="29" t="s">
        <v>23</v>
      </c>
      <c r="O105" s="30" t="s">
        <v>24</v>
      </c>
    </row>
    <row r="106" s="31" customFormat="true" ht="28.35" hidden="false" customHeight="true" outlineLevel="0" collapsed="false">
      <c r="A106" s="24" t="s">
        <v>215</v>
      </c>
      <c r="B106" s="25" t="n">
        <v>87905</v>
      </c>
      <c r="C106" s="24" t="s">
        <v>216</v>
      </c>
      <c r="D106" s="25" t="s">
        <v>22</v>
      </c>
      <c r="E106" s="26" t="n">
        <v>4444.5</v>
      </c>
      <c r="F106" s="27" t="n">
        <v>7.9699</v>
      </c>
      <c r="G106" s="27" t="n">
        <v>3.496</v>
      </c>
      <c r="H106" s="27" t="n">
        <f aca="false">E106*F106</f>
        <v>35422.22055</v>
      </c>
      <c r="I106" s="27" t="n">
        <f aca="false">E106*G106</f>
        <v>15537.972</v>
      </c>
      <c r="J106" s="27" t="n">
        <f aca="false">H106+I106</f>
        <v>50960.19255</v>
      </c>
      <c r="K106" s="27" t="n">
        <f aca="false">J106*(1+25.92%)</f>
        <v>64169.07445896</v>
      </c>
      <c r="L106" s="28" t="n">
        <f aca="false">K106*0.869565217269</f>
        <v>55799.1951738562</v>
      </c>
      <c r="M106" s="28" t="n">
        <f aca="false">K106*0.13043478274</f>
        <v>8369.87928568133</v>
      </c>
      <c r="N106" s="29" t="s">
        <v>23</v>
      </c>
      <c r="O106" s="30" t="s">
        <v>24</v>
      </c>
    </row>
    <row r="107" customFormat="false" ht="11.35" hidden="false" customHeight="true" outlineLevel="0" collapsed="false">
      <c r="A107" s="24" t="s">
        <v>217</v>
      </c>
      <c r="B107" s="32" t="n">
        <v>87775</v>
      </c>
      <c r="C107" s="24" t="s">
        <v>218</v>
      </c>
      <c r="D107" s="25" t="s">
        <v>22</v>
      </c>
      <c r="E107" s="26" t="n">
        <v>1722.25</v>
      </c>
      <c r="F107" s="27" t="n">
        <v>53.5033</v>
      </c>
      <c r="G107" s="27" t="n">
        <v>23.5148</v>
      </c>
      <c r="H107" s="27" t="n">
        <f aca="false">E107*F107</f>
        <v>92146.058425</v>
      </c>
      <c r="I107" s="27" t="n">
        <f aca="false">E107*G107</f>
        <v>40498.3643</v>
      </c>
      <c r="J107" s="27" t="n">
        <f aca="false">H107+I107</f>
        <v>132644.422725</v>
      </c>
      <c r="K107" s="27" t="n">
        <f aca="false">J107*(1+25.92%)</f>
        <v>167025.85709532</v>
      </c>
      <c r="L107" s="28" t="n">
        <f aca="false">K107*0.869565217269</f>
        <v>145239.875714633</v>
      </c>
      <c r="M107" s="28" t="n">
        <f aca="false">K107*0.13043478274</f>
        <v>21785.9813821904</v>
      </c>
      <c r="N107" s="29" t="s">
        <v>23</v>
      </c>
      <c r="O107" s="30" t="s">
        <v>24</v>
      </c>
    </row>
    <row r="108" customFormat="false" ht="11.35" hidden="false" customHeight="true" outlineLevel="0" collapsed="false">
      <c r="A108" s="24" t="s">
        <v>219</v>
      </c>
      <c r="B108" s="32" t="n">
        <v>87529</v>
      </c>
      <c r="C108" s="24" t="s">
        <v>220</v>
      </c>
      <c r="D108" s="25" t="s">
        <v>22</v>
      </c>
      <c r="E108" s="26" t="n">
        <v>1722.25</v>
      </c>
      <c r="F108" s="27" t="n">
        <v>35.2145</v>
      </c>
      <c r="G108" s="27" t="n">
        <v>15.4793</v>
      </c>
      <c r="H108" s="27" t="n">
        <f aca="false">E108*F108</f>
        <v>60648.172625</v>
      </c>
      <c r="I108" s="27" t="n">
        <f aca="false">E108*G108</f>
        <v>26659.224425</v>
      </c>
      <c r="J108" s="27" t="n">
        <f aca="false">H108+I108</f>
        <v>87307.39705</v>
      </c>
      <c r="K108" s="27" t="n">
        <f aca="false">J108*(1+25.92%)</f>
        <v>109937.47436536</v>
      </c>
      <c r="L108" s="28" t="n">
        <f aca="false">K108*0.869565217269</f>
        <v>95597.8037825194</v>
      </c>
      <c r="M108" s="28" t="n">
        <f aca="false">K108*0.13043478274</f>
        <v>14339.6705838301</v>
      </c>
      <c r="N108" s="29" t="s">
        <v>23</v>
      </c>
      <c r="O108" s="30" t="s">
        <v>24</v>
      </c>
    </row>
    <row r="109" s="31" customFormat="true" ht="21.25" hidden="false" customHeight="true" outlineLevel="0" collapsed="false">
      <c r="A109" s="24" t="s">
        <v>221</v>
      </c>
      <c r="B109" s="25" t="n">
        <v>87269</v>
      </c>
      <c r="C109" s="24" t="s">
        <v>222</v>
      </c>
      <c r="D109" s="25" t="s">
        <v>22</v>
      </c>
      <c r="E109" s="26" t="n">
        <v>483</v>
      </c>
      <c r="F109" s="27" t="n">
        <v>64.1369</v>
      </c>
      <c r="G109" s="27" t="n">
        <v>28.1941</v>
      </c>
      <c r="H109" s="27" t="n">
        <f aca="false">E109*F109</f>
        <v>30978.1227</v>
      </c>
      <c r="I109" s="27" t="n">
        <f aca="false">E109*G109</f>
        <v>13617.7503</v>
      </c>
      <c r="J109" s="27" t="n">
        <f aca="false">H109+I109</f>
        <v>44595.873</v>
      </c>
      <c r="K109" s="27" t="n">
        <f aca="false">J109*(1+25.92%)</f>
        <v>56155.1232816</v>
      </c>
      <c r="L109" s="28" t="n">
        <f aca="false">K109*0.869565217269</f>
        <v>48830.541977132</v>
      </c>
      <c r="M109" s="28" t="n">
        <f aca="false">K109*0.13043478274</f>
        <v>7324.58130497341</v>
      </c>
      <c r="N109" s="29" t="s">
        <v>23</v>
      </c>
      <c r="O109" s="30" t="s">
        <v>24</v>
      </c>
    </row>
    <row r="110" customFormat="false" ht="11.35" hidden="false" customHeight="true" outlineLevel="0" collapsed="false">
      <c r="A110" s="24" t="s">
        <v>223</v>
      </c>
      <c r="B110" s="32" t="n">
        <v>88485</v>
      </c>
      <c r="C110" s="24" t="s">
        <v>224</v>
      </c>
      <c r="D110" s="25" t="s">
        <v>22</v>
      </c>
      <c r="E110" s="26" t="n">
        <v>4215</v>
      </c>
      <c r="F110" s="27" t="n">
        <v>1.38</v>
      </c>
      <c r="G110" s="27" t="n">
        <v>2.65</v>
      </c>
      <c r="H110" s="27" t="n">
        <f aca="false">E110*F110</f>
        <v>5816.7</v>
      </c>
      <c r="I110" s="27" t="n">
        <f aca="false">E110*G110</f>
        <v>11169.75</v>
      </c>
      <c r="J110" s="27" t="n">
        <f aca="false">H110+I110</f>
        <v>16986.45</v>
      </c>
      <c r="K110" s="27" t="n">
        <f aca="false">J110*(1+25.92%)</f>
        <v>21389.33784</v>
      </c>
      <c r="L110" s="28" t="n">
        <f aca="false">K110*0.869565217269</f>
        <v>18599.4242060796</v>
      </c>
      <c r="M110" s="28" t="n">
        <f aca="false">K110*0.13043478274</f>
        <v>2789.91363411286</v>
      </c>
      <c r="N110" s="29" t="s">
        <v>37</v>
      </c>
      <c r="O110" s="30" t="s">
        <v>225</v>
      </c>
    </row>
    <row r="111" customFormat="false" ht="19.85" hidden="false" customHeight="true" outlineLevel="0" collapsed="false">
      <c r="A111" s="24" t="s">
        <v>226</v>
      </c>
      <c r="B111" s="32" t="n">
        <v>88489</v>
      </c>
      <c r="C111" s="24" t="s">
        <v>227</v>
      </c>
      <c r="D111" s="25" t="s">
        <v>22</v>
      </c>
      <c r="E111" s="26" t="n">
        <v>4215</v>
      </c>
      <c r="F111" s="27" t="n">
        <v>7.59</v>
      </c>
      <c r="G111" s="27" t="n">
        <v>6.5</v>
      </c>
      <c r="H111" s="27" t="n">
        <f aca="false">E111*F111</f>
        <v>31991.85</v>
      </c>
      <c r="I111" s="27" t="n">
        <f aca="false">E111*G111</f>
        <v>27397.5</v>
      </c>
      <c r="J111" s="27" t="n">
        <f aca="false">H111+I111</f>
        <v>59389.35</v>
      </c>
      <c r="K111" s="27" t="n">
        <f aca="false">J111*(1+25.92%)</f>
        <v>74783.06952</v>
      </c>
      <c r="L111" s="28" t="n">
        <f aca="false">K111*0.869565217269</f>
        <v>65028.7560952015</v>
      </c>
      <c r="M111" s="28" t="n">
        <f aca="false">K111*0.13043478274</f>
        <v>9754.31342547152</v>
      </c>
      <c r="N111" s="29" t="s">
        <v>37</v>
      </c>
      <c r="O111" s="30" t="s">
        <v>228</v>
      </c>
    </row>
    <row r="112" s="31" customFormat="true" ht="21.25" hidden="false" customHeight="true" outlineLevel="0" collapsed="false">
      <c r="A112" s="24" t="s">
        <v>229</v>
      </c>
      <c r="B112" s="25" t="n">
        <v>87263</v>
      </c>
      <c r="C112" s="24" t="s">
        <v>230</v>
      </c>
      <c r="D112" s="25" t="s">
        <v>22</v>
      </c>
      <c r="E112" s="26" t="n">
        <v>474.61</v>
      </c>
      <c r="F112" s="27" t="n">
        <v>117.4619</v>
      </c>
      <c r="G112" s="27" t="n">
        <v>51.6336</v>
      </c>
      <c r="H112" s="27" t="n">
        <f aca="false">E112*F112</f>
        <v>55748.592359</v>
      </c>
      <c r="I112" s="27" t="n">
        <f aca="false">E112*G112</f>
        <v>24505.822896</v>
      </c>
      <c r="J112" s="27" t="n">
        <f aca="false">H112+I112</f>
        <v>80254.415255</v>
      </c>
      <c r="K112" s="27" t="n">
        <f aca="false">J112*(1+25.92%)</f>
        <v>101056.359689096</v>
      </c>
      <c r="L112" s="28" t="n">
        <f aca="false">K112*0.869565217269</f>
        <v>87875.095369463</v>
      </c>
      <c r="M112" s="28" t="n">
        <f aca="false">K112*0.13043478274</f>
        <v>13181.2643205425</v>
      </c>
      <c r="N112" s="29" t="s">
        <v>23</v>
      </c>
      <c r="O112" s="30" t="s">
        <v>24</v>
      </c>
    </row>
    <row r="113" customFormat="false" ht="19.85" hidden="false" customHeight="true" outlineLevel="0" collapsed="false">
      <c r="A113" s="24" t="s">
        <v>231</v>
      </c>
      <c r="B113" s="32" t="n">
        <v>102162</v>
      </c>
      <c r="C113" s="24" t="s">
        <v>232</v>
      </c>
      <c r="D113" s="25" t="s">
        <v>22</v>
      </c>
      <c r="E113" s="26" t="n">
        <v>15</v>
      </c>
      <c r="F113" s="27" t="n">
        <v>252.2164</v>
      </c>
      <c r="G113" s="27" t="n">
        <v>110.8724</v>
      </c>
      <c r="H113" s="27" t="n">
        <f aca="false">E113*F113</f>
        <v>3783.246</v>
      </c>
      <c r="I113" s="27" t="n">
        <f aca="false">E113*G113</f>
        <v>1663.086</v>
      </c>
      <c r="J113" s="27" t="n">
        <f aca="false">H113+I113</f>
        <v>5446.332</v>
      </c>
      <c r="K113" s="27" t="n">
        <f aca="false">J113*(1+25.92%)</f>
        <v>6858.0212544</v>
      </c>
      <c r="L113" s="28" t="n">
        <f aca="false">K113*0.869565217269</f>
        <v>5963.49674211776</v>
      </c>
      <c r="M113" s="28" t="n">
        <f aca="false">K113*0.13043478274</f>
        <v>894.524512343966</v>
      </c>
      <c r="N113" s="29" t="s">
        <v>23</v>
      </c>
      <c r="O113" s="30" t="s">
        <v>24</v>
      </c>
    </row>
    <row r="114" customFormat="false" ht="19.85" hidden="false" customHeight="true" outlineLevel="0" collapsed="false">
      <c r="A114" s="24" t="s">
        <v>233</v>
      </c>
      <c r="B114" s="32" t="n">
        <v>68054</v>
      </c>
      <c r="C114" s="24" t="s">
        <v>234</v>
      </c>
      <c r="D114" s="25" t="s">
        <v>22</v>
      </c>
      <c r="E114" s="26" t="n">
        <v>79</v>
      </c>
      <c r="F114" s="27" t="n">
        <v>314.602</v>
      </c>
      <c r="G114" s="27" t="n">
        <v>193.6259</v>
      </c>
      <c r="H114" s="27" t="n">
        <f aca="false">E114*F114</f>
        <v>24853.558</v>
      </c>
      <c r="I114" s="27" t="n">
        <f aca="false">E114*G114</f>
        <v>15296.4461</v>
      </c>
      <c r="J114" s="27" t="n">
        <f aca="false">H114+I114</f>
        <v>40150.0041</v>
      </c>
      <c r="K114" s="27" t="n">
        <f aca="false">J114*(1+25.92%)</f>
        <v>50556.88516272</v>
      </c>
      <c r="L114" s="28" t="n">
        <f aca="false">K114*0.869565217269</f>
        <v>43962.5088309645</v>
      </c>
      <c r="M114" s="28" t="n">
        <f aca="false">K114*0.13043478274</f>
        <v>6594.37633221051</v>
      </c>
      <c r="N114" s="29" t="s">
        <v>23</v>
      </c>
      <c r="O114" s="30" t="s">
        <v>24</v>
      </c>
    </row>
    <row r="115" customFormat="false" ht="28.35" hidden="false" customHeight="true" outlineLevel="0" collapsed="false">
      <c r="A115" s="24" t="s">
        <v>235</v>
      </c>
      <c r="B115" s="32" t="n">
        <v>39636</v>
      </c>
      <c r="C115" s="24" t="s">
        <v>236</v>
      </c>
      <c r="D115" s="25" t="s">
        <v>22</v>
      </c>
      <c r="E115" s="26" t="n">
        <v>715</v>
      </c>
      <c r="F115" s="27" t="n">
        <v>240</v>
      </c>
      <c r="G115" s="27" t="n">
        <v>37.2515</v>
      </c>
      <c r="H115" s="27" t="n">
        <f aca="false">E115*F115</f>
        <v>171600</v>
      </c>
      <c r="I115" s="27" t="n">
        <f aca="false">E115*G115</f>
        <v>26634.8225</v>
      </c>
      <c r="J115" s="27" t="n">
        <f aca="false">H115+I115</f>
        <v>198234.8225</v>
      </c>
      <c r="K115" s="27" t="n">
        <f aca="false">J115*(1+25.92%)</f>
        <v>249617.288492</v>
      </c>
      <c r="L115" s="28" t="n">
        <f aca="false">K115*0.869565217269</f>
        <v>217058.511701645</v>
      </c>
      <c r="M115" s="28" t="n">
        <f aca="false">K115*0.13043478274</f>
        <v>32558.7767926019</v>
      </c>
      <c r="N115" s="29" t="s">
        <v>23</v>
      </c>
      <c r="O115" s="30" t="s">
        <v>24</v>
      </c>
    </row>
    <row r="116" customFormat="false" ht="19.85" hidden="false" customHeight="true" outlineLevel="0" collapsed="false">
      <c r="A116" s="24" t="s">
        <v>237</v>
      </c>
      <c r="B116" s="32" t="n">
        <v>37389</v>
      </c>
      <c r="C116" s="24" t="s">
        <v>238</v>
      </c>
      <c r="D116" s="25" t="s">
        <v>22</v>
      </c>
      <c r="E116" s="26" t="n">
        <v>285</v>
      </c>
      <c r="F116" s="27" t="n">
        <v>109.062</v>
      </c>
      <c r="G116" s="27" t="n">
        <v>35.2829</v>
      </c>
      <c r="H116" s="27" t="n">
        <f aca="false">E116*F116</f>
        <v>31082.67</v>
      </c>
      <c r="I116" s="27" t="n">
        <f aca="false">E116*G116</f>
        <v>10055.6265</v>
      </c>
      <c r="J116" s="27" t="n">
        <f aca="false">H116+I116</f>
        <v>41138.2965</v>
      </c>
      <c r="K116" s="27" t="n">
        <f aca="false">J116*(1+25.92%)</f>
        <v>51801.3429528</v>
      </c>
      <c r="L116" s="28" t="n">
        <f aca="false">K116*0.869565217269</f>
        <v>45044.6460395775</v>
      </c>
      <c r="M116" s="28" t="n">
        <f aca="false">K116*0.13043478274</f>
        <v>6756.6969136887</v>
      </c>
      <c r="N116" s="29" t="s">
        <v>23</v>
      </c>
      <c r="O116" s="30" t="s">
        <v>24</v>
      </c>
    </row>
    <row r="117" customFormat="false" ht="11.35" hidden="false" customHeight="true" outlineLevel="0" collapsed="false">
      <c r="A117" s="24" t="s">
        <v>239</v>
      </c>
      <c r="B117" s="32" t="n">
        <v>102181</v>
      </c>
      <c r="C117" s="24" t="s">
        <v>240</v>
      </c>
      <c r="D117" s="25" t="s">
        <v>22</v>
      </c>
      <c r="E117" s="26" t="n">
        <v>291.31</v>
      </c>
      <c r="F117" s="27" t="n">
        <v>538.8084</v>
      </c>
      <c r="G117" s="27" t="n">
        <v>58.5611</v>
      </c>
      <c r="H117" s="27" t="n">
        <f aca="false">E117*F117</f>
        <v>156960.275004</v>
      </c>
      <c r="I117" s="27" t="n">
        <f aca="false">E117*G117</f>
        <v>17059.434041</v>
      </c>
      <c r="J117" s="27" t="n">
        <f aca="false">H117+I117</f>
        <v>174019.709045</v>
      </c>
      <c r="K117" s="27" t="n">
        <f aca="false">J117*(1+25.92%)</f>
        <v>219125.617629464</v>
      </c>
      <c r="L117" s="28" t="n">
        <f aca="false">K117*0.869565217269</f>
        <v>190544.015303169</v>
      </c>
      <c r="M117" s="28" t="n">
        <f aca="false">K117*0.13043478274</f>
        <v>28581.6023282675</v>
      </c>
      <c r="N117" s="29" t="s">
        <v>23</v>
      </c>
      <c r="O117" s="30" t="s">
        <v>24</v>
      </c>
    </row>
    <row r="118" s="31" customFormat="true" ht="28.35" hidden="false" customHeight="true" outlineLevel="0" collapsed="false">
      <c r="A118" s="24" t="s">
        <v>241</v>
      </c>
      <c r="B118" s="25" t="n">
        <v>87513</v>
      </c>
      <c r="C118" s="24" t="s">
        <v>242</v>
      </c>
      <c r="D118" s="25" t="s">
        <v>22</v>
      </c>
      <c r="E118" s="26" t="n">
        <v>173.5</v>
      </c>
      <c r="F118" s="27" t="n">
        <v>173.0311</v>
      </c>
      <c r="G118" s="27" t="n">
        <v>25.2789</v>
      </c>
      <c r="H118" s="27" t="n">
        <f aca="false">E118*F118</f>
        <v>30020.89585</v>
      </c>
      <c r="I118" s="27" t="n">
        <f aca="false">E118*G118</f>
        <v>4385.88915</v>
      </c>
      <c r="J118" s="27" t="n">
        <f aca="false">H118+I118</f>
        <v>34406.785</v>
      </c>
      <c r="K118" s="27" t="n">
        <f aca="false">J118*(1+25.92%)</f>
        <v>43325.023672</v>
      </c>
      <c r="L118" s="28" t="n">
        <f aca="false">K118*0.869565217269</f>
        <v>37673.9336225273</v>
      </c>
      <c r="M118" s="28" t="n">
        <f aca="false">K118*0.13043478274</f>
        <v>5651.09004986268</v>
      </c>
      <c r="N118" s="29" t="s">
        <v>23</v>
      </c>
      <c r="O118" s="30" t="s">
        <v>24</v>
      </c>
    </row>
    <row r="119" s="31" customFormat="true" ht="21.25" hidden="false" customHeight="true" outlineLevel="0" collapsed="false">
      <c r="A119" s="24" t="s">
        <v>243</v>
      </c>
      <c r="B119" s="25" t="n">
        <v>102259</v>
      </c>
      <c r="C119" s="24" t="s">
        <v>244</v>
      </c>
      <c r="D119" s="25" t="s">
        <v>22</v>
      </c>
      <c r="E119" s="26" t="n">
        <v>177.54</v>
      </c>
      <c r="F119" s="27" t="n">
        <v>459.49</v>
      </c>
      <c r="G119" s="27" t="n">
        <v>59.08</v>
      </c>
      <c r="H119" s="27" t="n">
        <f aca="false">E119*F119</f>
        <v>81577.8546</v>
      </c>
      <c r="I119" s="27" t="n">
        <f aca="false">E119*G119</f>
        <v>10489.0632</v>
      </c>
      <c r="J119" s="27" t="n">
        <f aca="false">H119+I119</f>
        <v>92066.9178</v>
      </c>
      <c r="K119" s="27" t="n">
        <f aca="false">J119*(1+25.92%)</f>
        <v>115930.66289376</v>
      </c>
      <c r="L119" s="28" t="n">
        <f aca="false">K119*0.869565217269</f>
        <v>100809.272067352</v>
      </c>
      <c r="M119" s="28" t="n">
        <f aca="false">K119*0.13043478274</f>
        <v>15121.3908274518</v>
      </c>
      <c r="N119" s="29" t="s">
        <v>23</v>
      </c>
      <c r="O119" s="30" t="s">
        <v>24</v>
      </c>
    </row>
    <row r="120" customFormat="false" ht="19.85" hidden="false" customHeight="true" outlineLevel="0" collapsed="false">
      <c r="A120" s="24" t="s">
        <v>245</v>
      </c>
      <c r="B120" s="32" t="n">
        <v>99859</v>
      </c>
      <c r="C120" s="24" t="s">
        <v>246</v>
      </c>
      <c r="D120" s="25" t="s">
        <v>44</v>
      </c>
      <c r="E120" s="26" t="n">
        <v>25</v>
      </c>
      <c r="F120" s="27" t="n">
        <v>356.16</v>
      </c>
      <c r="G120" s="27" t="n">
        <v>64.95</v>
      </c>
      <c r="H120" s="27" t="n">
        <f aca="false">E120*F120</f>
        <v>8904</v>
      </c>
      <c r="I120" s="27" t="n">
        <f aca="false">E120*G120</f>
        <v>1623.75</v>
      </c>
      <c r="J120" s="27" t="n">
        <f aca="false">H120+I120</f>
        <v>10527.75</v>
      </c>
      <c r="K120" s="27" t="n">
        <f aca="false">J120*(1+25.92%)</f>
        <v>13256.5428</v>
      </c>
      <c r="L120" s="28" t="n">
        <f aca="false">K120*0.869565217269</f>
        <v>11527.4285201178</v>
      </c>
      <c r="M120" s="28" t="n">
        <f aca="false">K120*0.13043478274</f>
        <v>1729.11428000151</v>
      </c>
      <c r="N120" s="29" t="s">
        <v>23</v>
      </c>
      <c r="O120" s="30" t="s">
        <v>24</v>
      </c>
    </row>
    <row r="121" s="31" customFormat="true" ht="57.45" hidden="false" customHeight="true" outlineLevel="0" collapsed="false">
      <c r="A121" s="24" t="s">
        <v>247</v>
      </c>
      <c r="B121" s="25" t="n">
        <v>94570</v>
      </c>
      <c r="C121" s="24" t="s">
        <v>248</v>
      </c>
      <c r="D121" s="25" t="s">
        <v>22</v>
      </c>
      <c r="E121" s="26" t="n">
        <v>8.84</v>
      </c>
      <c r="F121" s="27" t="n">
        <v>471.903</v>
      </c>
      <c r="G121" s="27" t="n">
        <v>129.0839</v>
      </c>
      <c r="H121" s="27" t="n">
        <f aca="false">E121*F121</f>
        <v>4171.62252</v>
      </c>
      <c r="I121" s="27" t="n">
        <f aca="false">E121*G121</f>
        <v>1141.101676</v>
      </c>
      <c r="J121" s="27" t="n">
        <f aca="false">H121+I121</f>
        <v>5312.724196</v>
      </c>
      <c r="K121" s="27" t="n">
        <f aca="false">J121*(1+25.92%)</f>
        <v>6689.7823076032</v>
      </c>
      <c r="L121" s="28" t="n">
        <f aca="false">K121*0.869565217269</f>
        <v>5817.20200579329</v>
      </c>
      <c r="M121" s="28" t="n">
        <f aca="false">K121*0.13043478274</f>
        <v>872.580301870119</v>
      </c>
      <c r="N121" s="29" t="s">
        <v>23</v>
      </c>
      <c r="O121" s="30" t="s">
        <v>24</v>
      </c>
    </row>
    <row r="122" s="31" customFormat="true" ht="39.55" hidden="false" customHeight="true" outlineLevel="0" collapsed="false">
      <c r="A122" s="24" t="s">
        <v>249</v>
      </c>
      <c r="B122" s="25" t="n">
        <v>100353</v>
      </c>
      <c r="C122" s="24" t="s">
        <v>250</v>
      </c>
      <c r="D122" s="25" t="s">
        <v>22</v>
      </c>
      <c r="E122" s="26" t="n">
        <v>85</v>
      </c>
      <c r="F122" s="27" t="n">
        <v>567.17</v>
      </c>
      <c r="G122" s="27" t="n">
        <v>68.01</v>
      </c>
      <c r="H122" s="27" t="n">
        <f aca="false">E122*F122</f>
        <v>48209.45</v>
      </c>
      <c r="I122" s="27" t="n">
        <f aca="false">E122*G122</f>
        <v>5780.85</v>
      </c>
      <c r="J122" s="27" t="n">
        <f aca="false">H122+I122</f>
        <v>53990.3</v>
      </c>
      <c r="K122" s="27" t="n">
        <f aca="false">J122*(1+25.92%)</f>
        <v>67984.58576</v>
      </c>
      <c r="L122" s="28" t="n">
        <f aca="false">K122*0.869565217269</f>
        <v>59117.0310873374</v>
      </c>
      <c r="M122" s="28" t="n">
        <f aca="false">K122*0.13043478274</f>
        <v>8867.5546732745</v>
      </c>
      <c r="N122" s="29" t="s">
        <v>23</v>
      </c>
      <c r="O122" s="30" t="s">
        <v>24</v>
      </c>
    </row>
    <row r="123" s="31" customFormat="true" ht="21.25" hidden="false" customHeight="true" outlineLevel="0" collapsed="false">
      <c r="A123" s="24" t="s">
        <v>251</v>
      </c>
      <c r="B123" s="25" t="n">
        <v>99861</v>
      </c>
      <c r="C123" s="24" t="s">
        <v>252</v>
      </c>
      <c r="D123" s="25" t="s">
        <v>22</v>
      </c>
      <c r="E123" s="26" t="n">
        <v>160</v>
      </c>
      <c r="F123" s="27" t="n">
        <v>152.71</v>
      </c>
      <c r="G123" s="27" t="n">
        <v>469.6</v>
      </c>
      <c r="H123" s="27" t="n">
        <f aca="false">E123*F123</f>
        <v>24433.6</v>
      </c>
      <c r="I123" s="27" t="n">
        <f aca="false">E123*G123</f>
        <v>75136</v>
      </c>
      <c r="J123" s="27" t="n">
        <f aca="false">H123+I123</f>
        <v>99569.6</v>
      </c>
      <c r="K123" s="27" t="n">
        <f aca="false">J123*(1+25.92%)</f>
        <v>125378.04032</v>
      </c>
      <c r="L123" s="28" t="n">
        <f aca="false">K123*0.869565217269</f>
        <v>109024.382871622</v>
      </c>
      <c r="M123" s="28" t="n">
        <f aca="false">K123*0.13043478274</f>
        <v>16353.6574495062</v>
      </c>
      <c r="N123" s="29" t="s">
        <v>23</v>
      </c>
      <c r="O123" s="30" t="s">
        <v>24</v>
      </c>
    </row>
    <row r="124" customFormat="false" ht="19.85" hidden="false" customHeight="true" outlineLevel="0" collapsed="false">
      <c r="A124" s="24" t="s">
        <v>253</v>
      </c>
      <c r="B124" s="32" t="n">
        <v>105090</v>
      </c>
      <c r="C124" s="24" t="s">
        <v>254</v>
      </c>
      <c r="D124" s="25" t="s">
        <v>22</v>
      </c>
      <c r="E124" s="26" t="n">
        <v>110</v>
      </c>
      <c r="F124" s="27" t="n">
        <v>561.13</v>
      </c>
      <c r="G124" s="27" t="n">
        <v>38.45</v>
      </c>
      <c r="H124" s="27" t="n">
        <f aca="false">E124*F124</f>
        <v>61724.3</v>
      </c>
      <c r="I124" s="27" t="n">
        <f aca="false">E124*G124</f>
        <v>4229.5</v>
      </c>
      <c r="J124" s="27" t="n">
        <f aca="false">H124+I124</f>
        <v>65953.8</v>
      </c>
      <c r="K124" s="27" t="n">
        <f aca="false">J124*0.2592+J124</f>
        <v>83049.02496</v>
      </c>
      <c r="L124" s="28" t="n">
        <f aca="false">K124*0.869565217269</f>
        <v>72216.543433321</v>
      </c>
      <c r="M124" s="28" t="n">
        <f aca="false">K124*0.13043478274</f>
        <v>10832.4815274264</v>
      </c>
      <c r="N124" s="29"/>
      <c r="O124" s="30"/>
    </row>
    <row r="125" s="31" customFormat="true" ht="28.35" hidden="false" customHeight="true" outlineLevel="0" collapsed="false">
      <c r="A125" s="24" t="s">
        <v>255</v>
      </c>
      <c r="B125" s="25" t="n">
        <v>106215</v>
      </c>
      <c r="C125" s="24" t="s">
        <v>256</v>
      </c>
      <c r="D125" s="25" t="s">
        <v>44</v>
      </c>
      <c r="E125" s="26" t="n">
        <v>92</v>
      </c>
      <c r="F125" s="27" t="n">
        <v>635</v>
      </c>
      <c r="G125" s="27" t="n">
        <v>142.72</v>
      </c>
      <c r="H125" s="27" t="n">
        <f aca="false">E125*F125</f>
        <v>58420</v>
      </c>
      <c r="I125" s="27" t="n">
        <f aca="false">E125*G125</f>
        <v>13130.24</v>
      </c>
      <c r="J125" s="27" t="n">
        <f aca="false">H125+I125</f>
        <v>71550.24</v>
      </c>
      <c r="K125" s="27" t="n">
        <f aca="false">J125*0.2592+J125</f>
        <v>90096.062208</v>
      </c>
      <c r="L125" s="28" t="n">
        <f aca="false">K125*0.869565217269</f>
        <v>78344.4019089809</v>
      </c>
      <c r="M125" s="28" t="n">
        <f aca="false">K125*0.13043478274</f>
        <v>11751.66029983</v>
      </c>
      <c r="N125" s="29"/>
      <c r="O125" s="30"/>
    </row>
    <row r="126" customFormat="false" ht="11.35" hidden="false" customHeight="true" outlineLevel="0" collapsed="false">
      <c r="A126" s="34"/>
      <c r="B126" s="35"/>
      <c r="C126" s="36" t="s">
        <v>65</v>
      </c>
      <c r="D126" s="37"/>
      <c r="E126" s="38"/>
      <c r="F126" s="39"/>
      <c r="G126" s="39"/>
      <c r="H126" s="39"/>
      <c r="I126" s="39"/>
      <c r="J126" s="40" t="n">
        <f aca="false">SUM(J93:J125)</f>
        <v>1739895.73151</v>
      </c>
      <c r="K126" s="40" t="n">
        <f aca="false">SUM(K93:K125)</f>
        <v>2190876.70511739</v>
      </c>
      <c r="L126" s="28" t="n">
        <f aca="false">K126*0.869565217269</f>
        <v>1905110.178095</v>
      </c>
      <c r="M126" s="28" t="n">
        <f aca="false">K126*0.13043478274</f>
        <v>285766.527042114</v>
      </c>
      <c r="N126" s="41"/>
      <c r="O126" s="42"/>
    </row>
    <row r="127" customFormat="false" ht="11.35" hidden="false" customHeight="true" outlineLevel="0" collapsed="false">
      <c r="A127" s="43"/>
      <c r="B127" s="44"/>
      <c r="C127" s="24"/>
      <c r="D127" s="45"/>
      <c r="E127" s="46"/>
      <c r="F127" s="28"/>
      <c r="G127" s="28"/>
      <c r="H127" s="28"/>
      <c r="I127" s="28"/>
      <c r="J127" s="28"/>
      <c r="K127" s="28"/>
      <c r="L127" s="28"/>
      <c r="M127" s="28"/>
      <c r="N127" s="29"/>
      <c r="O127" s="30"/>
    </row>
    <row r="128" customFormat="false" ht="11.35" hidden="false" customHeight="true" outlineLevel="0" collapsed="false">
      <c r="A128" s="47" t="s">
        <v>257</v>
      </c>
      <c r="B128" s="47"/>
      <c r="C128" s="47"/>
      <c r="D128" s="47"/>
      <c r="E128" s="47"/>
      <c r="F128" s="47"/>
      <c r="G128" s="47"/>
      <c r="H128" s="47"/>
      <c r="I128" s="47"/>
      <c r="J128" s="47"/>
      <c r="K128" s="47" t="n">
        <f aca="false">J128*0.2592+J128</f>
        <v>0</v>
      </c>
      <c r="L128" s="47" t="n">
        <f aca="false">K128*0.869565217269</f>
        <v>0</v>
      </c>
      <c r="M128" s="47" t="n">
        <f aca="false">K128*0.13043478274</f>
        <v>0</v>
      </c>
      <c r="N128" s="47"/>
      <c r="O128" s="47"/>
    </row>
    <row r="129" customFormat="false" ht="11.35" hidden="false" customHeight="true" outlineLevel="0" collapsed="false">
      <c r="A129" s="24" t="s">
        <v>258</v>
      </c>
      <c r="B129" s="32" t="s">
        <v>259</v>
      </c>
      <c r="C129" s="24" t="s">
        <v>260</v>
      </c>
      <c r="D129" s="25" t="s">
        <v>261</v>
      </c>
      <c r="E129" s="26" t="n">
        <v>1</v>
      </c>
      <c r="F129" s="27" t="n">
        <v>0.47</v>
      </c>
      <c r="G129" s="27" t="n">
        <v>0.08</v>
      </c>
      <c r="H129" s="27" t="n">
        <f aca="false">E129*F129</f>
        <v>0.47</v>
      </c>
      <c r="I129" s="27" t="n">
        <f aca="false">E129*G129</f>
        <v>0.08</v>
      </c>
      <c r="J129" s="27" t="n">
        <f aca="false">H129+I129</f>
        <v>0.55</v>
      </c>
      <c r="K129" s="27" t="n">
        <f aca="false">J129*0.2592+J129</f>
        <v>0.69256</v>
      </c>
      <c r="L129" s="28" t="n">
        <f aca="false">K129*0.869565217269</f>
        <v>0.602226086871819</v>
      </c>
      <c r="M129" s="28" t="n">
        <f aca="false">K129*0.13043478274</f>
        <v>0.0903339131344144</v>
      </c>
      <c r="N129" s="29" t="s">
        <v>168</v>
      </c>
      <c r="O129" s="30" t="s">
        <v>169</v>
      </c>
    </row>
    <row r="130" customFormat="false" ht="11.35" hidden="false" customHeight="true" outlineLevel="0" collapsed="false">
      <c r="A130" s="24" t="s">
        <v>262</v>
      </c>
      <c r="B130" s="32" t="s">
        <v>263</v>
      </c>
      <c r="C130" s="24" t="s">
        <v>264</v>
      </c>
      <c r="D130" s="25" t="s">
        <v>261</v>
      </c>
      <c r="E130" s="26" t="n">
        <v>5</v>
      </c>
      <c r="F130" s="27" t="n">
        <v>0.47</v>
      </c>
      <c r="G130" s="27" t="n">
        <v>0.08</v>
      </c>
      <c r="H130" s="27" t="n">
        <f aca="false">E130*F130</f>
        <v>2.35</v>
      </c>
      <c r="I130" s="27" t="n">
        <f aca="false">E130*G130</f>
        <v>0.4</v>
      </c>
      <c r="J130" s="27" t="n">
        <f aca="false">H130+I130</f>
        <v>2.75</v>
      </c>
      <c r="K130" s="27" t="n">
        <f aca="false">J130*0.2592+J130</f>
        <v>3.4628</v>
      </c>
      <c r="L130" s="28" t="n">
        <f aca="false">K130*0.869565217269</f>
        <v>3.01113043435909</v>
      </c>
      <c r="M130" s="28" t="n">
        <f aca="false">K130*0.13043478274</f>
        <v>0.451669565672072</v>
      </c>
      <c r="N130" s="29" t="s">
        <v>168</v>
      </c>
      <c r="O130" s="30" t="s">
        <v>169</v>
      </c>
    </row>
    <row r="131" customFormat="false" ht="11.35" hidden="false" customHeight="true" outlineLevel="0" collapsed="false">
      <c r="A131" s="24" t="s">
        <v>265</v>
      </c>
      <c r="B131" s="32" t="s">
        <v>266</v>
      </c>
      <c r="C131" s="24" t="s">
        <v>267</v>
      </c>
      <c r="D131" s="25" t="s">
        <v>261</v>
      </c>
      <c r="E131" s="26" t="n">
        <v>1</v>
      </c>
      <c r="F131" s="27" t="n">
        <v>26.74</v>
      </c>
      <c r="G131" s="27" t="n">
        <v>4.72</v>
      </c>
      <c r="H131" s="27" t="n">
        <f aca="false">E131*F131</f>
        <v>26.74</v>
      </c>
      <c r="I131" s="27" t="n">
        <f aca="false">E131*G131</f>
        <v>4.72</v>
      </c>
      <c r="J131" s="27" t="n">
        <f aca="false">H131+I131</f>
        <v>31.46</v>
      </c>
      <c r="K131" s="27" t="n">
        <f aca="false">J131*0.2592+J131</f>
        <v>39.614432</v>
      </c>
      <c r="L131" s="28" t="n">
        <f aca="false">K131*0.869565217269</f>
        <v>34.447332169068</v>
      </c>
      <c r="M131" s="28" t="n">
        <f aca="false">K131*0.13043478274</f>
        <v>5.1670998312885</v>
      </c>
      <c r="N131" s="29" t="s">
        <v>168</v>
      </c>
      <c r="O131" s="30" t="s">
        <v>169</v>
      </c>
    </row>
    <row r="132" customFormat="false" ht="11.35" hidden="false" customHeight="true" outlineLevel="0" collapsed="false">
      <c r="A132" s="24" t="s">
        <v>268</v>
      </c>
      <c r="B132" s="32" t="s">
        <v>269</v>
      </c>
      <c r="C132" s="24" t="s">
        <v>270</v>
      </c>
      <c r="D132" s="25" t="s">
        <v>261</v>
      </c>
      <c r="E132" s="26" t="n">
        <v>5</v>
      </c>
      <c r="F132" s="27" t="n">
        <v>26.74</v>
      </c>
      <c r="G132" s="27" t="n">
        <v>4.72</v>
      </c>
      <c r="H132" s="27" t="n">
        <f aca="false">E132*F132</f>
        <v>133.7</v>
      </c>
      <c r="I132" s="27" t="n">
        <f aca="false">E132*G132</f>
        <v>23.6</v>
      </c>
      <c r="J132" s="27" t="n">
        <f aca="false">H132+I132</f>
        <v>157.3</v>
      </c>
      <c r="K132" s="27" t="n">
        <f aca="false">J132*0.2592+J132</f>
        <v>198.07216</v>
      </c>
      <c r="L132" s="28" t="n">
        <f aca="false">K132*0.869565217269</f>
        <v>172.23666084534</v>
      </c>
      <c r="M132" s="28" t="n">
        <f aca="false">K132*0.13043478274</f>
        <v>25.8354991564425</v>
      </c>
      <c r="N132" s="29" t="s">
        <v>168</v>
      </c>
      <c r="O132" s="30" t="s">
        <v>169</v>
      </c>
    </row>
    <row r="133" customFormat="false" ht="11.35" hidden="false" customHeight="true" outlineLevel="0" collapsed="false">
      <c r="A133" s="24" t="s">
        <v>271</v>
      </c>
      <c r="B133" s="32" t="n">
        <v>91940</v>
      </c>
      <c r="C133" s="24" t="s">
        <v>272</v>
      </c>
      <c r="D133" s="25" t="s">
        <v>261</v>
      </c>
      <c r="E133" s="26" t="n">
        <v>218</v>
      </c>
      <c r="F133" s="27" t="n">
        <v>2.75</v>
      </c>
      <c r="G133" s="27" t="n">
        <v>23.41</v>
      </c>
      <c r="H133" s="27" t="n">
        <f aca="false">E133*F133</f>
        <v>599.5</v>
      </c>
      <c r="I133" s="27" t="n">
        <f aca="false">E133*G133</f>
        <v>5103.38</v>
      </c>
      <c r="J133" s="27" t="n">
        <f aca="false">H133+I133</f>
        <v>5702.88</v>
      </c>
      <c r="K133" s="27" t="n">
        <f aca="false">J133*(1+25.92%)</f>
        <v>7181.066496</v>
      </c>
      <c r="L133" s="28" t="n">
        <f aca="false">K133*0.869565217269</f>
        <v>6244.40564781738</v>
      </c>
      <c r="M133" s="28" t="n">
        <f aca="false">K133*0.13043478274</f>
        <v>936.660848247253</v>
      </c>
      <c r="N133" s="29" t="s">
        <v>23</v>
      </c>
      <c r="O133" s="30" t="s">
        <v>24</v>
      </c>
    </row>
    <row r="134" customFormat="false" ht="11.35" hidden="false" customHeight="true" outlineLevel="0" collapsed="false">
      <c r="A134" s="24" t="s">
        <v>273</v>
      </c>
      <c r="B134" s="32" t="s">
        <v>274</v>
      </c>
      <c r="C134" s="24" t="s">
        <v>275</v>
      </c>
      <c r="D134" s="25" t="s">
        <v>261</v>
      </c>
      <c r="E134" s="26" t="n">
        <v>5</v>
      </c>
      <c r="F134" s="27" t="n">
        <v>13.6</v>
      </c>
      <c r="G134" s="27" t="n">
        <v>2.4</v>
      </c>
      <c r="H134" s="27" t="n">
        <f aca="false">E134*F134</f>
        <v>68</v>
      </c>
      <c r="I134" s="27" t="n">
        <f aca="false">E134*G134</f>
        <v>12</v>
      </c>
      <c r="J134" s="27" t="n">
        <f aca="false">H134+I134</f>
        <v>80</v>
      </c>
      <c r="K134" s="27" t="n">
        <f aca="false">J134*0.2592+J134</f>
        <v>100.736</v>
      </c>
      <c r="L134" s="28" t="n">
        <f aca="false">K134*0.869565217269</f>
        <v>87.59652172681</v>
      </c>
      <c r="M134" s="28" t="n">
        <f aca="false">K134*0.13043478274</f>
        <v>13.1394782740966</v>
      </c>
      <c r="N134" s="29" t="s">
        <v>168</v>
      </c>
      <c r="O134" s="30" t="s">
        <v>169</v>
      </c>
    </row>
    <row r="135" customFormat="false" ht="11.35" hidden="false" customHeight="true" outlineLevel="0" collapsed="false">
      <c r="A135" s="24" t="s">
        <v>276</v>
      </c>
      <c r="B135" s="32" t="s">
        <v>277</v>
      </c>
      <c r="C135" s="24" t="s">
        <v>278</v>
      </c>
      <c r="D135" s="25" t="s">
        <v>261</v>
      </c>
      <c r="E135" s="26" t="n">
        <v>90</v>
      </c>
      <c r="F135" s="27" t="n">
        <v>13.6</v>
      </c>
      <c r="G135" s="27" t="n">
        <v>2.4</v>
      </c>
      <c r="H135" s="27" t="n">
        <f aca="false">E135*F135</f>
        <v>1224</v>
      </c>
      <c r="I135" s="27" t="n">
        <f aca="false">E135*G135</f>
        <v>216</v>
      </c>
      <c r="J135" s="27" t="n">
        <f aca="false">H135+I135</f>
        <v>1440</v>
      </c>
      <c r="K135" s="27" t="n">
        <f aca="false">J135*0.2592+J135</f>
        <v>1813.248</v>
      </c>
      <c r="L135" s="28" t="n">
        <f aca="false">K135*0.869565217269</f>
        <v>1576.73739108258</v>
      </c>
      <c r="M135" s="28" t="n">
        <f aca="false">K135*0.13043478274</f>
        <v>236.51060893374</v>
      </c>
      <c r="N135" s="29" t="s">
        <v>168</v>
      </c>
      <c r="O135" s="30" t="s">
        <v>169</v>
      </c>
    </row>
    <row r="136" customFormat="false" ht="11.35" hidden="false" customHeight="true" outlineLevel="0" collapsed="false">
      <c r="A136" s="24" t="s">
        <v>279</v>
      </c>
      <c r="B136" s="32" t="s">
        <v>280</v>
      </c>
      <c r="C136" s="24" t="s">
        <v>281</v>
      </c>
      <c r="D136" s="25" t="s">
        <v>261</v>
      </c>
      <c r="E136" s="26" t="n">
        <v>52</v>
      </c>
      <c r="F136" s="27" t="n">
        <v>28.9</v>
      </c>
      <c r="G136" s="27" t="n">
        <v>5.1</v>
      </c>
      <c r="H136" s="27" t="n">
        <f aca="false">E136*F136</f>
        <v>1502.8</v>
      </c>
      <c r="I136" s="27" t="n">
        <f aca="false">E136*G136</f>
        <v>265.2</v>
      </c>
      <c r="J136" s="27" t="n">
        <f aca="false">H136+I136</f>
        <v>1768</v>
      </c>
      <c r="K136" s="27" t="n">
        <f aca="false">J136*0.2592+J136</f>
        <v>2226.2656</v>
      </c>
      <c r="L136" s="28" t="n">
        <f aca="false">K136*0.869565217269</f>
        <v>1935.8831301625</v>
      </c>
      <c r="M136" s="28" t="n">
        <f aca="false">K136*0.13043478274</f>
        <v>290.382469857536</v>
      </c>
      <c r="N136" s="29" t="s">
        <v>168</v>
      </c>
      <c r="O136" s="30" t="s">
        <v>169</v>
      </c>
    </row>
    <row r="137" customFormat="false" ht="11.35" hidden="false" customHeight="true" outlineLevel="0" collapsed="false">
      <c r="A137" s="24" t="s">
        <v>282</v>
      </c>
      <c r="B137" s="32" t="s">
        <v>283</v>
      </c>
      <c r="C137" s="24" t="s">
        <v>284</v>
      </c>
      <c r="D137" s="25" t="s">
        <v>261</v>
      </c>
      <c r="E137" s="26" t="n">
        <v>80</v>
      </c>
      <c r="F137" s="27" t="n">
        <v>23.8</v>
      </c>
      <c r="G137" s="27" t="n">
        <v>4.2</v>
      </c>
      <c r="H137" s="27" t="n">
        <f aca="false">E137*F137</f>
        <v>1904</v>
      </c>
      <c r="I137" s="27" t="n">
        <f aca="false">E137*G137</f>
        <v>336</v>
      </c>
      <c r="J137" s="27" t="n">
        <f aca="false">H137+I137</f>
        <v>2240</v>
      </c>
      <c r="K137" s="27" t="n">
        <f aca="false">J137*0.2592+J137</f>
        <v>2820.608</v>
      </c>
      <c r="L137" s="28" t="n">
        <f aca="false">K137*0.869565217269</f>
        <v>2452.70260835068</v>
      </c>
      <c r="M137" s="28" t="n">
        <f aca="false">K137*0.13043478274</f>
        <v>367.905391674706</v>
      </c>
      <c r="N137" s="29" t="s">
        <v>168</v>
      </c>
      <c r="O137" s="30" t="s">
        <v>169</v>
      </c>
    </row>
    <row r="138" customFormat="false" ht="11.35" hidden="false" customHeight="true" outlineLevel="0" collapsed="false">
      <c r="A138" s="24" t="s">
        <v>285</v>
      </c>
      <c r="B138" s="32" t="s">
        <v>286</v>
      </c>
      <c r="C138" s="24" t="s">
        <v>287</v>
      </c>
      <c r="D138" s="25" t="s">
        <v>261</v>
      </c>
      <c r="E138" s="26" t="n">
        <v>6</v>
      </c>
      <c r="F138" s="27" t="n">
        <v>23.8</v>
      </c>
      <c r="G138" s="27" t="n">
        <v>4.2</v>
      </c>
      <c r="H138" s="27" t="n">
        <f aca="false">E138*F138</f>
        <v>142.8</v>
      </c>
      <c r="I138" s="27" t="n">
        <f aca="false">E138*G138</f>
        <v>25.2</v>
      </c>
      <c r="J138" s="27" t="n">
        <f aca="false">H138+I138</f>
        <v>168</v>
      </c>
      <c r="K138" s="27" t="n">
        <f aca="false">J138*0.2592+J138</f>
        <v>211.5456</v>
      </c>
      <c r="L138" s="28" t="n">
        <f aca="false">K138*0.869565217269</f>
        <v>183.952695626301</v>
      </c>
      <c r="M138" s="28" t="n">
        <f aca="false">K138*0.13043478274</f>
        <v>27.5929043756029</v>
      </c>
      <c r="N138" s="29" t="s">
        <v>168</v>
      </c>
      <c r="O138" s="30" t="s">
        <v>169</v>
      </c>
    </row>
    <row r="139" customFormat="false" ht="11.35" hidden="false" customHeight="true" outlineLevel="0" collapsed="false">
      <c r="A139" s="24" t="s">
        <v>288</v>
      </c>
      <c r="B139" s="32" t="s">
        <v>289</v>
      </c>
      <c r="C139" s="24" t="s">
        <v>290</v>
      </c>
      <c r="D139" s="25" t="s">
        <v>261</v>
      </c>
      <c r="E139" s="26" t="n">
        <v>1</v>
      </c>
      <c r="F139" s="27" t="n">
        <v>12.75</v>
      </c>
      <c r="G139" s="27" t="n">
        <v>2.25</v>
      </c>
      <c r="H139" s="27" t="n">
        <f aca="false">E139*F139</f>
        <v>12.75</v>
      </c>
      <c r="I139" s="27" t="n">
        <f aca="false">E139*G139</f>
        <v>2.25</v>
      </c>
      <c r="J139" s="27" t="n">
        <f aca="false">H139+I139</f>
        <v>15</v>
      </c>
      <c r="K139" s="27" t="n">
        <f aca="false">J139*0.2592+J139</f>
        <v>18.888</v>
      </c>
      <c r="L139" s="28" t="n">
        <f aca="false">K139*0.869565217269</f>
        <v>16.4243478237769</v>
      </c>
      <c r="M139" s="28" t="n">
        <f aca="false">K139*0.13043478274</f>
        <v>2.46365217639312</v>
      </c>
      <c r="N139" s="29" t="s">
        <v>168</v>
      </c>
      <c r="O139" s="30" t="s">
        <v>169</v>
      </c>
    </row>
    <row r="140" customFormat="false" ht="11.35" hidden="false" customHeight="true" outlineLevel="0" collapsed="false">
      <c r="A140" s="24" t="s">
        <v>291</v>
      </c>
      <c r="B140" s="32" t="s">
        <v>292</v>
      </c>
      <c r="C140" s="24" t="s">
        <v>293</v>
      </c>
      <c r="D140" s="25" t="s">
        <v>261</v>
      </c>
      <c r="E140" s="26" t="n">
        <v>1</v>
      </c>
      <c r="F140" s="27" t="n">
        <v>12.75</v>
      </c>
      <c r="G140" s="27" t="n">
        <v>2.25</v>
      </c>
      <c r="H140" s="27" t="n">
        <f aca="false">E140*F140</f>
        <v>12.75</v>
      </c>
      <c r="I140" s="27" t="n">
        <f aca="false">E140*G140</f>
        <v>2.25</v>
      </c>
      <c r="J140" s="27" t="n">
        <f aca="false">H140+I140</f>
        <v>15</v>
      </c>
      <c r="K140" s="27" t="n">
        <f aca="false">J140*0.2592+J140</f>
        <v>18.888</v>
      </c>
      <c r="L140" s="28" t="n">
        <f aca="false">K140*0.869565217269</f>
        <v>16.4243478237769</v>
      </c>
      <c r="M140" s="28" t="n">
        <f aca="false">K140*0.13043478274</f>
        <v>2.46365217639312</v>
      </c>
      <c r="N140" s="29" t="s">
        <v>168</v>
      </c>
      <c r="O140" s="30" t="s">
        <v>169</v>
      </c>
    </row>
    <row r="141" customFormat="false" ht="11.35" hidden="false" customHeight="true" outlineLevel="0" collapsed="false">
      <c r="A141" s="24" t="s">
        <v>294</v>
      </c>
      <c r="B141" s="32" t="s">
        <v>295</v>
      </c>
      <c r="C141" s="24" t="s">
        <v>296</v>
      </c>
      <c r="D141" s="25" t="s">
        <v>261</v>
      </c>
      <c r="E141" s="26" t="n">
        <v>1</v>
      </c>
      <c r="F141" s="27" t="n">
        <v>12.75</v>
      </c>
      <c r="G141" s="27" t="n">
        <v>2.25</v>
      </c>
      <c r="H141" s="27" t="n">
        <f aca="false">E141*F141</f>
        <v>12.75</v>
      </c>
      <c r="I141" s="27" t="n">
        <f aca="false">E141*G141</f>
        <v>2.25</v>
      </c>
      <c r="J141" s="27" t="n">
        <f aca="false">H141+I141</f>
        <v>15</v>
      </c>
      <c r="K141" s="27" t="n">
        <f aca="false">J141*0.2592+J141</f>
        <v>18.888</v>
      </c>
      <c r="L141" s="28" t="n">
        <f aca="false">K141*0.869565217269</f>
        <v>16.4243478237769</v>
      </c>
      <c r="M141" s="28" t="n">
        <f aca="false">K141*0.13043478274</f>
        <v>2.46365217639312</v>
      </c>
      <c r="N141" s="29" t="s">
        <v>168</v>
      </c>
      <c r="O141" s="30" t="s">
        <v>169</v>
      </c>
    </row>
    <row r="142" customFormat="false" ht="11.35" hidden="false" customHeight="true" outlineLevel="0" collapsed="false">
      <c r="A142" s="24" t="s">
        <v>297</v>
      </c>
      <c r="B142" s="32" t="s">
        <v>298</v>
      </c>
      <c r="C142" s="24" t="s">
        <v>299</v>
      </c>
      <c r="D142" s="25" t="s">
        <v>261</v>
      </c>
      <c r="E142" s="26" t="n">
        <v>2</v>
      </c>
      <c r="F142" s="27" t="n">
        <v>4.08</v>
      </c>
      <c r="G142" s="27" t="n">
        <v>0.72</v>
      </c>
      <c r="H142" s="27" t="n">
        <f aca="false">E142*F142</f>
        <v>8.16</v>
      </c>
      <c r="I142" s="27" t="n">
        <f aca="false">E142*G142</f>
        <v>1.44</v>
      </c>
      <c r="J142" s="27" t="n">
        <f aca="false">H142+I142</f>
        <v>9.6</v>
      </c>
      <c r="K142" s="27" t="n">
        <f aca="false">J142*0.2592+J142</f>
        <v>12.08832</v>
      </c>
      <c r="L142" s="28" t="n">
        <f aca="false">K142*0.869565217269</f>
        <v>10.5115826072172</v>
      </c>
      <c r="M142" s="28" t="n">
        <f aca="false">K142*0.13043478274</f>
        <v>1.5767373928916</v>
      </c>
      <c r="N142" s="29" t="s">
        <v>168</v>
      </c>
      <c r="O142" s="30" t="s">
        <v>169</v>
      </c>
    </row>
    <row r="143" customFormat="false" ht="11.35" hidden="false" customHeight="true" outlineLevel="0" collapsed="false">
      <c r="A143" s="24" t="s">
        <v>300</v>
      </c>
      <c r="B143" s="32" t="s">
        <v>301</v>
      </c>
      <c r="C143" s="24" t="s">
        <v>302</v>
      </c>
      <c r="D143" s="25" t="s">
        <v>261</v>
      </c>
      <c r="E143" s="26" t="n">
        <v>99</v>
      </c>
      <c r="F143" s="27" t="n">
        <v>11.47</v>
      </c>
      <c r="G143" s="27" t="n">
        <v>2.03</v>
      </c>
      <c r="H143" s="27" t="n">
        <f aca="false">E143*F143</f>
        <v>1135.53</v>
      </c>
      <c r="I143" s="27" t="n">
        <f aca="false">E143*G143</f>
        <v>200.97</v>
      </c>
      <c r="J143" s="27" t="n">
        <f aca="false">H143+I143</f>
        <v>1336.5</v>
      </c>
      <c r="K143" s="27" t="n">
        <f aca="false">J143*0.2592+J143</f>
        <v>1682.9208</v>
      </c>
      <c r="L143" s="28" t="n">
        <f aca="false">K143*0.869565217269</f>
        <v>1463.40939109852</v>
      </c>
      <c r="M143" s="28" t="n">
        <f aca="false">K143*0.13043478274</f>
        <v>219.511408916627</v>
      </c>
      <c r="N143" s="29" t="s">
        <v>168</v>
      </c>
      <c r="O143" s="30" t="s">
        <v>169</v>
      </c>
    </row>
    <row r="144" customFormat="false" ht="11.35" hidden="false" customHeight="true" outlineLevel="0" collapsed="false">
      <c r="A144" s="24" t="s">
        <v>303</v>
      </c>
      <c r="B144" s="32" t="s">
        <v>304</v>
      </c>
      <c r="C144" s="24" t="s">
        <v>305</v>
      </c>
      <c r="D144" s="25" t="s">
        <v>261</v>
      </c>
      <c r="E144" s="26" t="n">
        <v>4</v>
      </c>
      <c r="F144" s="27" t="n">
        <v>11.47</v>
      </c>
      <c r="G144" s="27" t="n">
        <v>2.03</v>
      </c>
      <c r="H144" s="27" t="n">
        <f aca="false">E144*F144</f>
        <v>45.88</v>
      </c>
      <c r="I144" s="27" t="n">
        <f aca="false">E144*G144</f>
        <v>8.12</v>
      </c>
      <c r="J144" s="27" t="n">
        <f aca="false">H144+I144</f>
        <v>54</v>
      </c>
      <c r="K144" s="27" t="n">
        <f aca="false">J144*0.2592+J144</f>
        <v>67.9968</v>
      </c>
      <c r="L144" s="28" t="n">
        <f aca="false">K144*0.869565217269</f>
        <v>59.1276521655967</v>
      </c>
      <c r="M144" s="28" t="n">
        <f aca="false">K144*0.13043478274</f>
        <v>8.86914783501523</v>
      </c>
      <c r="N144" s="29" t="s">
        <v>168</v>
      </c>
      <c r="O144" s="30" t="s">
        <v>169</v>
      </c>
    </row>
    <row r="145" customFormat="false" ht="11.35" hidden="false" customHeight="true" outlineLevel="0" collapsed="false">
      <c r="A145" s="24" t="s">
        <v>306</v>
      </c>
      <c r="B145" s="32" t="s">
        <v>307</v>
      </c>
      <c r="C145" s="24" t="s">
        <v>308</v>
      </c>
      <c r="D145" s="25" t="s">
        <v>44</v>
      </c>
      <c r="E145" s="26" t="n">
        <v>1</v>
      </c>
      <c r="F145" s="27" t="n">
        <v>2.38</v>
      </c>
      <c r="G145" s="27" t="n">
        <v>0.42</v>
      </c>
      <c r="H145" s="27" t="n">
        <f aca="false">E145*F145</f>
        <v>2.38</v>
      </c>
      <c r="I145" s="27" t="n">
        <f aca="false">E145*G145</f>
        <v>0.42</v>
      </c>
      <c r="J145" s="27" t="n">
        <f aca="false">H145+I145</f>
        <v>2.8</v>
      </c>
      <c r="K145" s="27" t="n">
        <f aca="false">J145*0.2592+J145</f>
        <v>3.52576</v>
      </c>
      <c r="L145" s="28" t="n">
        <f aca="false">K145*0.869565217269</f>
        <v>3.06587826043835</v>
      </c>
      <c r="M145" s="28" t="n">
        <f aca="false">K145*0.13043478274</f>
        <v>0.459881739593382</v>
      </c>
      <c r="N145" s="29" t="s">
        <v>168</v>
      </c>
      <c r="O145" s="30" t="s">
        <v>169</v>
      </c>
    </row>
    <row r="146" customFormat="false" ht="11.35" hidden="false" customHeight="true" outlineLevel="0" collapsed="false">
      <c r="A146" s="24" t="s">
        <v>309</v>
      </c>
      <c r="B146" s="32" t="s">
        <v>310</v>
      </c>
      <c r="C146" s="24" t="s">
        <v>311</v>
      </c>
      <c r="D146" s="25" t="s">
        <v>261</v>
      </c>
      <c r="E146" s="26" t="n">
        <v>36</v>
      </c>
      <c r="F146" s="27" t="n">
        <v>0.47</v>
      </c>
      <c r="G146" s="27" t="n">
        <v>0.08</v>
      </c>
      <c r="H146" s="27" t="n">
        <f aca="false">E146*F146</f>
        <v>16.92</v>
      </c>
      <c r="I146" s="27" t="n">
        <f aca="false">E146*G146</f>
        <v>2.88</v>
      </c>
      <c r="J146" s="27" t="n">
        <f aca="false">H146+I146</f>
        <v>19.8</v>
      </c>
      <c r="K146" s="27" t="n">
        <f aca="false">J146*0.2592+J146</f>
        <v>24.93216</v>
      </c>
      <c r="L146" s="28" t="n">
        <f aca="false">K146*0.869565217269</f>
        <v>21.6801391273855</v>
      </c>
      <c r="M146" s="28" t="n">
        <f aca="false">K146*0.13043478274</f>
        <v>3.25202087283892</v>
      </c>
      <c r="N146" s="29" t="s">
        <v>168</v>
      </c>
      <c r="O146" s="30" t="s">
        <v>169</v>
      </c>
    </row>
    <row r="147" customFormat="false" ht="11.35" hidden="false" customHeight="true" outlineLevel="0" collapsed="false">
      <c r="A147" s="24" t="s">
        <v>312</v>
      </c>
      <c r="B147" s="32" t="s">
        <v>313</v>
      </c>
      <c r="C147" s="24" t="s">
        <v>314</v>
      </c>
      <c r="D147" s="25" t="s">
        <v>261</v>
      </c>
      <c r="E147" s="26" t="n">
        <v>11415</v>
      </c>
      <c r="F147" s="27" t="n">
        <v>0.47</v>
      </c>
      <c r="G147" s="27" t="n">
        <v>0.08</v>
      </c>
      <c r="H147" s="27" t="n">
        <f aca="false">E147*F147</f>
        <v>5365.05</v>
      </c>
      <c r="I147" s="27" t="n">
        <f aca="false">E147*G147</f>
        <v>913.2</v>
      </c>
      <c r="J147" s="27" t="n">
        <f aca="false">H147+I147</f>
        <v>6278.25</v>
      </c>
      <c r="K147" s="27" t="n">
        <f aca="false">J147*0.2592+J147</f>
        <v>7905.5724</v>
      </c>
      <c r="L147" s="28" t="n">
        <f aca="false">K147*0.869565217269</f>
        <v>6874.41078164181</v>
      </c>
      <c r="M147" s="28" t="n">
        <f aca="false">K147*0.13043478274</f>
        <v>1031.16161842934</v>
      </c>
      <c r="N147" s="29" t="s">
        <v>168</v>
      </c>
      <c r="O147" s="30" t="s">
        <v>169</v>
      </c>
    </row>
    <row r="148" customFormat="false" ht="11.35" hidden="false" customHeight="true" outlineLevel="0" collapsed="false">
      <c r="A148" s="24" t="s">
        <v>315</v>
      </c>
      <c r="B148" s="32" t="s">
        <v>316</v>
      </c>
      <c r="C148" s="24" t="s">
        <v>317</v>
      </c>
      <c r="D148" s="25" t="s">
        <v>261</v>
      </c>
      <c r="E148" s="26" t="n">
        <v>1393</v>
      </c>
      <c r="F148" s="27" t="n">
        <v>0.47</v>
      </c>
      <c r="G148" s="27" t="n">
        <v>0.08</v>
      </c>
      <c r="H148" s="27" t="n">
        <f aca="false">E148*F148</f>
        <v>654.71</v>
      </c>
      <c r="I148" s="27" t="n">
        <f aca="false">E148*G148</f>
        <v>111.44</v>
      </c>
      <c r="J148" s="27" t="n">
        <f aca="false">H148+I148</f>
        <v>766.15</v>
      </c>
      <c r="K148" s="27" t="n">
        <f aca="false">J148*0.2592+J148</f>
        <v>964.73608</v>
      </c>
      <c r="L148" s="28" t="n">
        <f aca="false">K148*0.869565217269</f>
        <v>838.900939012443</v>
      </c>
      <c r="M148" s="28" t="n">
        <f aca="false">K148*0.13043478274</f>
        <v>125.835140996239</v>
      </c>
      <c r="N148" s="29" t="s">
        <v>168</v>
      </c>
      <c r="O148" s="30" t="s">
        <v>169</v>
      </c>
    </row>
    <row r="149" customFormat="false" ht="11.35" hidden="false" customHeight="true" outlineLevel="0" collapsed="false">
      <c r="A149" s="24" t="s">
        <v>318</v>
      </c>
      <c r="B149" s="32" t="s">
        <v>319</v>
      </c>
      <c r="C149" s="24" t="s">
        <v>320</v>
      </c>
      <c r="D149" s="25" t="s">
        <v>261</v>
      </c>
      <c r="E149" s="26" t="n">
        <v>172</v>
      </c>
      <c r="F149" s="27" t="n">
        <v>0.38</v>
      </c>
      <c r="G149" s="27" t="n">
        <v>0.07</v>
      </c>
      <c r="H149" s="27" t="n">
        <f aca="false">E149*F149</f>
        <v>65.36</v>
      </c>
      <c r="I149" s="27" t="n">
        <f aca="false">E149*G149</f>
        <v>12.04</v>
      </c>
      <c r="J149" s="27" t="n">
        <f aca="false">H149+I149</f>
        <v>77.4</v>
      </c>
      <c r="K149" s="27" t="n">
        <f aca="false">J149*0.2592+J149</f>
        <v>97.46208</v>
      </c>
      <c r="L149" s="28" t="n">
        <f aca="false">K149*0.869565217269</f>
        <v>84.7496347706887</v>
      </c>
      <c r="M149" s="28" t="n">
        <f aca="false">K149*0.13043478274</f>
        <v>12.7124452301885</v>
      </c>
      <c r="N149" s="29" t="s">
        <v>168</v>
      </c>
      <c r="O149" s="30" t="s">
        <v>169</v>
      </c>
    </row>
    <row r="150" customFormat="false" ht="11.35" hidden="false" customHeight="true" outlineLevel="0" collapsed="false">
      <c r="A150" s="24" t="s">
        <v>321</v>
      </c>
      <c r="B150" s="32" t="s">
        <v>322</v>
      </c>
      <c r="C150" s="24" t="s">
        <v>323</v>
      </c>
      <c r="D150" s="25" t="s">
        <v>261</v>
      </c>
      <c r="E150" s="26" t="n">
        <v>1069</v>
      </c>
      <c r="F150" s="27" t="n">
        <v>0.38</v>
      </c>
      <c r="G150" s="27" t="n">
        <v>0.07</v>
      </c>
      <c r="H150" s="27" t="n">
        <f aca="false">E150*F150</f>
        <v>406.22</v>
      </c>
      <c r="I150" s="27" t="n">
        <f aca="false">E150*G150</f>
        <v>74.83</v>
      </c>
      <c r="J150" s="27" t="n">
        <f aca="false">H150+I150</f>
        <v>481.05</v>
      </c>
      <c r="K150" s="27" t="n">
        <f aca="false">J150*0.2592+J150</f>
        <v>605.73816</v>
      </c>
      <c r="L150" s="28" t="n">
        <f aca="false">K150*0.869565217269</f>
        <v>526.728834708525</v>
      </c>
      <c r="M150" s="28" t="n">
        <f aca="false">K150*0.13043478274</f>
        <v>79.0093252969274</v>
      </c>
      <c r="N150" s="29" t="s">
        <v>168</v>
      </c>
      <c r="O150" s="30" t="s">
        <v>169</v>
      </c>
    </row>
    <row r="151" customFormat="false" ht="11.35" hidden="false" customHeight="true" outlineLevel="0" collapsed="false">
      <c r="A151" s="24" t="s">
        <v>324</v>
      </c>
      <c r="B151" s="32" t="s">
        <v>325</v>
      </c>
      <c r="C151" s="24" t="s">
        <v>326</v>
      </c>
      <c r="D151" s="25" t="s">
        <v>261</v>
      </c>
      <c r="E151" s="26" t="n">
        <v>1</v>
      </c>
      <c r="F151" s="27" t="n">
        <v>15.3</v>
      </c>
      <c r="G151" s="27" t="n">
        <v>2.7</v>
      </c>
      <c r="H151" s="27" t="n">
        <f aca="false">E151*F151</f>
        <v>15.3</v>
      </c>
      <c r="I151" s="27" t="n">
        <f aca="false">E151*G151</f>
        <v>2.7</v>
      </c>
      <c r="J151" s="27" t="n">
        <f aca="false">H151+I151</f>
        <v>18</v>
      </c>
      <c r="K151" s="27" t="n">
        <f aca="false">J151*0.2592+J151</f>
        <v>22.6656</v>
      </c>
      <c r="L151" s="28" t="n">
        <f aca="false">K151*0.869565217269</f>
        <v>19.7092173885322</v>
      </c>
      <c r="M151" s="28" t="n">
        <f aca="false">K151*0.13043478274</f>
        <v>2.95638261167174</v>
      </c>
      <c r="N151" s="29" t="s">
        <v>168</v>
      </c>
      <c r="O151" s="30" t="s">
        <v>169</v>
      </c>
    </row>
    <row r="152" customFormat="false" ht="19.85" hidden="false" customHeight="true" outlineLevel="0" collapsed="false">
      <c r="A152" s="24" t="s">
        <v>327</v>
      </c>
      <c r="B152" s="32" t="s">
        <v>328</v>
      </c>
      <c r="C152" s="24" t="s">
        <v>329</v>
      </c>
      <c r="D152" s="25" t="s">
        <v>261</v>
      </c>
      <c r="E152" s="26" t="n">
        <v>172</v>
      </c>
      <c r="F152" s="27" t="n">
        <v>1.06</v>
      </c>
      <c r="G152" s="27" t="n">
        <v>0.19</v>
      </c>
      <c r="H152" s="27" t="n">
        <f aca="false">E152*F152</f>
        <v>182.32</v>
      </c>
      <c r="I152" s="27" t="n">
        <f aca="false">E152*G152</f>
        <v>32.68</v>
      </c>
      <c r="J152" s="27" t="n">
        <f aca="false">H152+I152</f>
        <v>215</v>
      </c>
      <c r="K152" s="27" t="n">
        <f aca="false">J152*0.2592+J152</f>
        <v>270.728</v>
      </c>
      <c r="L152" s="28" t="n">
        <f aca="false">K152*0.869565217269</f>
        <v>235.415652140802</v>
      </c>
      <c r="M152" s="28" t="n">
        <f aca="false">K152*0.13043478274</f>
        <v>35.3123478616347</v>
      </c>
      <c r="N152" s="29" t="s">
        <v>168</v>
      </c>
      <c r="O152" s="30" t="s">
        <v>169</v>
      </c>
    </row>
    <row r="153" customFormat="false" ht="19.85" hidden="false" customHeight="true" outlineLevel="0" collapsed="false">
      <c r="A153" s="24" t="s">
        <v>330</v>
      </c>
      <c r="B153" s="32" t="s">
        <v>331</v>
      </c>
      <c r="C153" s="24" t="s">
        <v>332</v>
      </c>
      <c r="D153" s="25" t="s">
        <v>261</v>
      </c>
      <c r="E153" s="26" t="n">
        <v>1033</v>
      </c>
      <c r="F153" s="27" t="n">
        <v>1.06</v>
      </c>
      <c r="G153" s="27" t="n">
        <v>0.19</v>
      </c>
      <c r="H153" s="27" t="n">
        <f aca="false">E153*F153</f>
        <v>1094.98</v>
      </c>
      <c r="I153" s="27" t="n">
        <f aca="false">E153*G153</f>
        <v>196.27</v>
      </c>
      <c r="J153" s="27" t="n">
        <f aca="false">H153+I153</f>
        <v>1291.25</v>
      </c>
      <c r="K153" s="27" t="n">
        <f aca="false">J153*0.2592+J153</f>
        <v>1625.942</v>
      </c>
      <c r="L153" s="28" t="n">
        <f aca="false">K153*0.869565217269</f>
        <v>1413.86260849679</v>
      </c>
      <c r="M153" s="28" t="n">
        <f aca="false">K153*0.13043478274</f>
        <v>212.079391517841</v>
      </c>
      <c r="N153" s="29" t="s">
        <v>168</v>
      </c>
      <c r="O153" s="30" t="s">
        <v>169</v>
      </c>
    </row>
    <row r="154" customFormat="false" ht="19.85" hidden="false" customHeight="true" outlineLevel="0" collapsed="false">
      <c r="A154" s="24" t="s">
        <v>333</v>
      </c>
      <c r="B154" s="32" t="s">
        <v>334</v>
      </c>
      <c r="C154" s="24" t="s">
        <v>335</v>
      </c>
      <c r="D154" s="25" t="s">
        <v>261</v>
      </c>
      <c r="E154" s="26" t="n">
        <v>36</v>
      </c>
      <c r="F154" s="27" t="n">
        <v>1.06</v>
      </c>
      <c r="G154" s="27" t="n">
        <v>0.19</v>
      </c>
      <c r="H154" s="27" t="n">
        <f aca="false">E154*F154</f>
        <v>38.16</v>
      </c>
      <c r="I154" s="27" t="n">
        <f aca="false">E154*G154</f>
        <v>6.84</v>
      </c>
      <c r="J154" s="27" t="n">
        <f aca="false">H154+I154</f>
        <v>45</v>
      </c>
      <c r="K154" s="27" t="n">
        <f aca="false">J154*0.2592+J154</f>
        <v>56.664</v>
      </c>
      <c r="L154" s="28" t="n">
        <f aca="false">K154*0.869565217269</f>
        <v>49.2730434713306</v>
      </c>
      <c r="M154" s="28" t="n">
        <f aca="false">K154*0.13043478274</f>
        <v>7.39095652917936</v>
      </c>
      <c r="N154" s="29" t="s">
        <v>168</v>
      </c>
      <c r="O154" s="30" t="s">
        <v>169</v>
      </c>
    </row>
    <row r="155" customFormat="false" ht="11.35" hidden="false" customHeight="true" outlineLevel="0" collapsed="false">
      <c r="A155" s="24" t="s">
        <v>336</v>
      </c>
      <c r="B155" s="32" t="s">
        <v>337</v>
      </c>
      <c r="C155" s="24" t="s">
        <v>338</v>
      </c>
      <c r="D155" s="25" t="s">
        <v>261</v>
      </c>
      <c r="E155" s="26" t="n">
        <v>18</v>
      </c>
      <c r="F155" s="27" t="n">
        <v>1.06</v>
      </c>
      <c r="G155" s="27" t="n">
        <v>0.19</v>
      </c>
      <c r="H155" s="27" t="n">
        <f aca="false">E155*F155</f>
        <v>19.08</v>
      </c>
      <c r="I155" s="27" t="n">
        <f aca="false">E155*G155</f>
        <v>3.42</v>
      </c>
      <c r="J155" s="27" t="n">
        <f aca="false">H155+I155</f>
        <v>22.5</v>
      </c>
      <c r="K155" s="27" t="n">
        <f aca="false">J155*0.2592+J155</f>
        <v>28.332</v>
      </c>
      <c r="L155" s="28" t="n">
        <f aca="false">K155*0.869565217269</f>
        <v>24.6365217356653</v>
      </c>
      <c r="M155" s="28" t="n">
        <f aca="false">K155*0.13043478274</f>
        <v>3.69547826458968</v>
      </c>
      <c r="N155" s="29" t="s">
        <v>168</v>
      </c>
      <c r="O155" s="30" t="s">
        <v>169</v>
      </c>
    </row>
    <row r="156" customFormat="false" ht="11.35" hidden="false" customHeight="true" outlineLevel="0" collapsed="false">
      <c r="A156" s="24" t="s">
        <v>339</v>
      </c>
      <c r="B156" s="32" t="s">
        <v>340</v>
      </c>
      <c r="C156" s="24" t="s">
        <v>341</v>
      </c>
      <c r="D156" s="25" t="s">
        <v>261</v>
      </c>
      <c r="E156" s="26" t="n">
        <v>1375</v>
      </c>
      <c r="F156" s="27" t="n">
        <v>1.06</v>
      </c>
      <c r="G156" s="27" t="n">
        <v>0.19</v>
      </c>
      <c r="H156" s="27" t="n">
        <f aca="false">E156*F156</f>
        <v>1457.5</v>
      </c>
      <c r="I156" s="27" t="n">
        <f aca="false">E156*G156</f>
        <v>261.25</v>
      </c>
      <c r="J156" s="27" t="n">
        <f aca="false">H156+I156</f>
        <v>1718.75</v>
      </c>
      <c r="K156" s="27" t="n">
        <f aca="false">J156*0.2592+J156</f>
        <v>2164.25</v>
      </c>
      <c r="L156" s="28" t="n">
        <f aca="false">K156*0.869565217269</f>
        <v>1881.95652147443</v>
      </c>
      <c r="M156" s="28" t="n">
        <f aca="false">K156*0.13043478274</f>
        <v>282.293478545045</v>
      </c>
      <c r="N156" s="29" t="s">
        <v>168</v>
      </c>
      <c r="O156" s="30" t="s">
        <v>169</v>
      </c>
    </row>
    <row r="157" customFormat="false" ht="19.85" hidden="false" customHeight="true" outlineLevel="0" collapsed="false">
      <c r="A157" s="24" t="s">
        <v>342</v>
      </c>
      <c r="B157" s="32" t="s">
        <v>343</v>
      </c>
      <c r="C157" s="24" t="s">
        <v>344</v>
      </c>
      <c r="D157" s="25" t="s">
        <v>261</v>
      </c>
      <c r="E157" s="26" t="n">
        <v>6200</v>
      </c>
      <c r="F157" s="27" t="n">
        <v>1.06</v>
      </c>
      <c r="G157" s="27" t="n">
        <v>0.19</v>
      </c>
      <c r="H157" s="27" t="n">
        <f aca="false">E157*F157</f>
        <v>6572</v>
      </c>
      <c r="I157" s="27" t="n">
        <f aca="false">E157*G157</f>
        <v>1178</v>
      </c>
      <c r="J157" s="27" t="n">
        <f aca="false">H157+I157</f>
        <v>7750</v>
      </c>
      <c r="K157" s="27" t="n">
        <f aca="false">J157*0.2592+J157</f>
        <v>9758.8</v>
      </c>
      <c r="L157" s="28" t="n">
        <f aca="false">K157*0.869565217269</f>
        <v>8485.91304228472</v>
      </c>
      <c r="M157" s="28" t="n">
        <f aca="false">K157*0.13043478274</f>
        <v>1272.88695780311</v>
      </c>
      <c r="N157" s="29" t="s">
        <v>168</v>
      </c>
      <c r="O157" s="30" t="s">
        <v>169</v>
      </c>
    </row>
    <row r="158" customFormat="false" ht="11.35" hidden="false" customHeight="true" outlineLevel="0" collapsed="false">
      <c r="A158" s="24" t="s">
        <v>345</v>
      </c>
      <c r="B158" s="32" t="s">
        <v>346</v>
      </c>
      <c r="C158" s="24" t="s">
        <v>347</v>
      </c>
      <c r="D158" s="25" t="s">
        <v>261</v>
      </c>
      <c r="E158" s="26" t="n">
        <v>8263</v>
      </c>
      <c r="F158" s="27" t="n">
        <v>0.64</v>
      </c>
      <c r="G158" s="27" t="n">
        <v>0.11</v>
      </c>
      <c r="H158" s="27" t="n">
        <f aca="false">E158*F158</f>
        <v>5288.32</v>
      </c>
      <c r="I158" s="27" t="n">
        <f aca="false">E158*G158</f>
        <v>908.93</v>
      </c>
      <c r="J158" s="27" t="n">
        <f aca="false">H158+I158</f>
        <v>6197.25</v>
      </c>
      <c r="K158" s="27" t="n">
        <f aca="false">J158*0.2592+J158</f>
        <v>7803.5772</v>
      </c>
      <c r="L158" s="28" t="n">
        <f aca="false">K158*0.869565217269</f>
        <v>6785.71930339341</v>
      </c>
      <c r="M158" s="28" t="n">
        <f aca="false">K158*0.13043478274</f>
        <v>1017.85789667682</v>
      </c>
      <c r="N158" s="29" t="s">
        <v>168</v>
      </c>
      <c r="O158" s="30" t="s">
        <v>169</v>
      </c>
    </row>
    <row r="159" customFormat="false" ht="11.35" hidden="false" customHeight="true" outlineLevel="0" collapsed="false">
      <c r="A159" s="24" t="s">
        <v>348</v>
      </c>
      <c r="B159" s="32" t="s">
        <v>349</v>
      </c>
      <c r="C159" s="24" t="s">
        <v>350</v>
      </c>
      <c r="D159" s="25" t="s">
        <v>261</v>
      </c>
      <c r="E159" s="26" t="n">
        <v>1393</v>
      </c>
      <c r="F159" s="27" t="n">
        <v>0.64</v>
      </c>
      <c r="G159" s="27" t="n">
        <v>0.11</v>
      </c>
      <c r="H159" s="27" t="n">
        <f aca="false">E159*F159</f>
        <v>891.52</v>
      </c>
      <c r="I159" s="27" t="n">
        <f aca="false">E159*G159</f>
        <v>153.23</v>
      </c>
      <c r="J159" s="27" t="n">
        <f aca="false">H159+I159</f>
        <v>1044.75</v>
      </c>
      <c r="K159" s="27" t="n">
        <f aca="false">J159*0.2592+J159</f>
        <v>1315.5492</v>
      </c>
      <c r="L159" s="28" t="n">
        <f aca="false">K159*0.869565217269</f>
        <v>1143.95582592606</v>
      </c>
      <c r="M159" s="28" t="n">
        <f aca="false">K159*0.13043478274</f>
        <v>171.593374085781</v>
      </c>
      <c r="N159" s="29" t="s">
        <v>168</v>
      </c>
      <c r="O159" s="30" t="s">
        <v>169</v>
      </c>
    </row>
    <row r="160" customFormat="false" ht="11.35" hidden="false" customHeight="true" outlineLevel="0" collapsed="false">
      <c r="A160" s="24" t="s">
        <v>351</v>
      </c>
      <c r="B160" s="32" t="s">
        <v>352</v>
      </c>
      <c r="C160" s="24" t="s">
        <v>353</v>
      </c>
      <c r="D160" s="25" t="s">
        <v>261</v>
      </c>
      <c r="E160" s="26" t="n">
        <v>1393</v>
      </c>
      <c r="F160" s="27" t="n">
        <v>42.5</v>
      </c>
      <c r="G160" s="27" t="n">
        <v>7.5</v>
      </c>
      <c r="H160" s="27" t="n">
        <f aca="false">E160*F160</f>
        <v>59202.5</v>
      </c>
      <c r="I160" s="27" t="n">
        <f aca="false">E160*G160</f>
        <v>10447.5</v>
      </c>
      <c r="J160" s="27" t="n">
        <f aca="false">H160+I160</f>
        <v>69650</v>
      </c>
      <c r="K160" s="27" t="n">
        <f aca="false">J160*0.2592+J160</f>
        <v>87703.28</v>
      </c>
      <c r="L160" s="28" t="n">
        <f aca="false">K160*0.869565217269</f>
        <v>76263.721728404</v>
      </c>
      <c r="M160" s="28" t="n">
        <f aca="false">K160*0.13043478274</f>
        <v>11439.5582723854</v>
      </c>
      <c r="N160" s="29" t="s">
        <v>168</v>
      </c>
      <c r="O160" s="30" t="s">
        <v>169</v>
      </c>
    </row>
    <row r="161" customFormat="false" ht="11.35" hidden="false" customHeight="true" outlineLevel="0" collapsed="false">
      <c r="A161" s="24" t="s">
        <v>354</v>
      </c>
      <c r="B161" s="32" t="s">
        <v>355</v>
      </c>
      <c r="C161" s="24" t="s">
        <v>356</v>
      </c>
      <c r="D161" s="25" t="s">
        <v>261</v>
      </c>
      <c r="E161" s="26" t="n">
        <v>1393</v>
      </c>
      <c r="F161" s="27" t="n">
        <v>18.7</v>
      </c>
      <c r="G161" s="27" t="n">
        <v>3.3</v>
      </c>
      <c r="H161" s="27" t="n">
        <f aca="false">E161*F161</f>
        <v>26049.1</v>
      </c>
      <c r="I161" s="27" t="n">
        <f aca="false">E161*G161</f>
        <v>4596.9</v>
      </c>
      <c r="J161" s="27" t="n">
        <f aca="false">H161+I161</f>
        <v>30646</v>
      </c>
      <c r="K161" s="27" t="n">
        <f aca="false">J161*0.2592+J161</f>
        <v>38589.4432</v>
      </c>
      <c r="L161" s="28" t="n">
        <f aca="false">K161*0.869565217269</f>
        <v>33556.0375604977</v>
      </c>
      <c r="M161" s="28" t="n">
        <f aca="false">K161*0.13043478274</f>
        <v>5033.40563984957</v>
      </c>
      <c r="N161" s="29" t="s">
        <v>168</v>
      </c>
      <c r="O161" s="30" t="s">
        <v>169</v>
      </c>
    </row>
    <row r="162" customFormat="false" ht="11.35" hidden="false" customHeight="true" outlineLevel="0" collapsed="false">
      <c r="A162" s="24" t="s">
        <v>357</v>
      </c>
      <c r="B162" s="32" t="s">
        <v>358</v>
      </c>
      <c r="C162" s="24" t="s">
        <v>359</v>
      </c>
      <c r="D162" s="25" t="s">
        <v>44</v>
      </c>
      <c r="E162" s="26" t="n">
        <v>145.65</v>
      </c>
      <c r="F162" s="27" t="n">
        <v>84.49</v>
      </c>
      <c r="G162" s="27" t="n">
        <v>14.91</v>
      </c>
      <c r="H162" s="27" t="n">
        <f aca="false">E162*F162</f>
        <v>12305.9685</v>
      </c>
      <c r="I162" s="27" t="n">
        <f aca="false">E162*G162</f>
        <v>2171.6415</v>
      </c>
      <c r="J162" s="27" t="n">
        <f aca="false">H162+I162</f>
        <v>14477.61</v>
      </c>
      <c r="K162" s="27" t="n">
        <f aca="false">J162*0.2592+J162</f>
        <v>18230.206512</v>
      </c>
      <c r="L162" s="28" t="n">
        <f aca="false">K162*0.869565217269</f>
        <v>15852.353486466</v>
      </c>
      <c r="M162" s="28" t="n">
        <f aca="false">K162*0.13043478274</f>
        <v>2377.85302569805</v>
      </c>
      <c r="N162" s="29" t="s">
        <v>168</v>
      </c>
      <c r="O162" s="30" t="s">
        <v>169</v>
      </c>
    </row>
    <row r="163" customFormat="false" ht="11.35" hidden="false" customHeight="true" outlineLevel="0" collapsed="false">
      <c r="A163" s="24" t="s">
        <v>360</v>
      </c>
      <c r="B163" s="32" t="s">
        <v>361</v>
      </c>
      <c r="C163" s="24" t="s">
        <v>362</v>
      </c>
      <c r="D163" s="25" t="s">
        <v>44</v>
      </c>
      <c r="E163" s="26" t="n">
        <v>145.65</v>
      </c>
      <c r="F163" s="27" t="n">
        <v>84.49</v>
      </c>
      <c r="G163" s="27" t="n">
        <v>14.91</v>
      </c>
      <c r="H163" s="27" t="n">
        <f aca="false">E163*F163</f>
        <v>12305.9685</v>
      </c>
      <c r="I163" s="27" t="n">
        <f aca="false">E163*G163</f>
        <v>2171.6415</v>
      </c>
      <c r="J163" s="27" t="n">
        <f aca="false">H163+I163</f>
        <v>14477.61</v>
      </c>
      <c r="K163" s="27" t="n">
        <f aca="false">J163*0.2592+J163</f>
        <v>18230.206512</v>
      </c>
      <c r="L163" s="28" t="n">
        <f aca="false">K163*0.869565217269</f>
        <v>15852.353486466</v>
      </c>
      <c r="M163" s="28" t="n">
        <f aca="false">K163*0.13043478274</f>
        <v>2377.85302569805</v>
      </c>
      <c r="N163" s="29" t="s">
        <v>168</v>
      </c>
      <c r="O163" s="30" t="s">
        <v>169</v>
      </c>
    </row>
    <row r="164" customFormat="false" ht="11.35" hidden="false" customHeight="true" outlineLevel="0" collapsed="false">
      <c r="A164" s="24" t="s">
        <v>363</v>
      </c>
      <c r="B164" s="32" t="s">
        <v>364</v>
      </c>
      <c r="C164" s="24" t="s">
        <v>365</v>
      </c>
      <c r="D164" s="25" t="s">
        <v>44</v>
      </c>
      <c r="E164" s="26" t="n">
        <v>145.65</v>
      </c>
      <c r="F164" s="27" t="n">
        <v>84.49</v>
      </c>
      <c r="G164" s="27" t="n">
        <v>14.91</v>
      </c>
      <c r="H164" s="27" t="n">
        <f aca="false">E164*F164</f>
        <v>12305.9685</v>
      </c>
      <c r="I164" s="27" t="n">
        <f aca="false">E164*G164</f>
        <v>2171.6415</v>
      </c>
      <c r="J164" s="27" t="n">
        <f aca="false">H164+I164</f>
        <v>14477.61</v>
      </c>
      <c r="K164" s="27" t="n">
        <f aca="false">J164*0.2592+J164</f>
        <v>18230.206512</v>
      </c>
      <c r="L164" s="28" t="n">
        <f aca="false">K164*0.869565217269</f>
        <v>15852.353486466</v>
      </c>
      <c r="M164" s="28" t="n">
        <f aca="false">K164*0.13043478274</f>
        <v>2377.85302569805</v>
      </c>
      <c r="N164" s="29" t="s">
        <v>168</v>
      </c>
      <c r="O164" s="30" t="s">
        <v>169</v>
      </c>
    </row>
    <row r="165" customFormat="false" ht="11.35" hidden="false" customHeight="true" outlineLevel="0" collapsed="false">
      <c r="A165" s="24" t="s">
        <v>366</v>
      </c>
      <c r="B165" s="32" t="s">
        <v>367</v>
      </c>
      <c r="C165" s="24" t="s">
        <v>368</v>
      </c>
      <c r="D165" s="25" t="s">
        <v>44</v>
      </c>
      <c r="E165" s="26" t="n">
        <v>145.65</v>
      </c>
      <c r="F165" s="27" t="n">
        <v>84.49</v>
      </c>
      <c r="G165" s="27" t="n">
        <v>14.91</v>
      </c>
      <c r="H165" s="27" t="n">
        <f aca="false">E165*F165</f>
        <v>12305.9685</v>
      </c>
      <c r="I165" s="27" t="n">
        <f aca="false">E165*G165</f>
        <v>2171.6415</v>
      </c>
      <c r="J165" s="27" t="n">
        <f aca="false">H165+I165</f>
        <v>14477.61</v>
      </c>
      <c r="K165" s="27" t="n">
        <f aca="false">J165*0.2592+J165</f>
        <v>18230.206512</v>
      </c>
      <c r="L165" s="28" t="n">
        <f aca="false">K165*0.869565217269</f>
        <v>15852.353486466</v>
      </c>
      <c r="M165" s="28" t="n">
        <f aca="false">K165*0.13043478274</f>
        <v>2377.85302569805</v>
      </c>
      <c r="N165" s="29" t="s">
        <v>168</v>
      </c>
      <c r="O165" s="30" t="s">
        <v>169</v>
      </c>
    </row>
    <row r="166" customFormat="false" ht="11.35" hidden="false" customHeight="true" outlineLevel="0" collapsed="false">
      <c r="A166" s="24" t="s">
        <v>369</v>
      </c>
      <c r="B166" s="32" t="s">
        <v>370</v>
      </c>
      <c r="C166" s="24" t="s">
        <v>371</v>
      </c>
      <c r="D166" s="25" t="s">
        <v>44</v>
      </c>
      <c r="E166" s="26" t="n">
        <v>145.65</v>
      </c>
      <c r="F166" s="27" t="n">
        <v>108.8</v>
      </c>
      <c r="G166" s="27" t="n">
        <v>19.2</v>
      </c>
      <c r="H166" s="27" t="n">
        <f aca="false">E166*F166</f>
        <v>15846.72</v>
      </c>
      <c r="I166" s="27" t="n">
        <f aca="false">E166*G166</f>
        <v>2796.48</v>
      </c>
      <c r="J166" s="27" t="n">
        <f aca="false">H166+I166</f>
        <v>18643.2</v>
      </c>
      <c r="K166" s="27" t="n">
        <f aca="false">J166*0.2592+J166</f>
        <v>23475.51744</v>
      </c>
      <c r="L166" s="28" t="n">
        <f aca="false">K166*0.869565217269</f>
        <v>20413.4934232158</v>
      </c>
      <c r="M166" s="28" t="n">
        <f aca="false">K166*0.13043478274</f>
        <v>3062.02401699548</v>
      </c>
      <c r="N166" s="29" t="s">
        <v>168</v>
      </c>
      <c r="O166" s="30" t="s">
        <v>169</v>
      </c>
    </row>
    <row r="167" customFormat="false" ht="11.35" hidden="false" customHeight="true" outlineLevel="0" collapsed="false">
      <c r="A167" s="24" t="s">
        <v>372</v>
      </c>
      <c r="B167" s="32" t="s">
        <v>373</v>
      </c>
      <c r="C167" s="24" t="s">
        <v>374</v>
      </c>
      <c r="D167" s="25" t="s">
        <v>44</v>
      </c>
      <c r="E167" s="26" t="n">
        <v>145.65</v>
      </c>
      <c r="F167" s="27" t="n">
        <v>108.8</v>
      </c>
      <c r="G167" s="27" t="n">
        <v>19.2</v>
      </c>
      <c r="H167" s="27" t="n">
        <f aca="false">E167*F167</f>
        <v>15846.72</v>
      </c>
      <c r="I167" s="27" t="n">
        <f aca="false">E167*G167</f>
        <v>2796.48</v>
      </c>
      <c r="J167" s="27" t="n">
        <f aca="false">H167+I167</f>
        <v>18643.2</v>
      </c>
      <c r="K167" s="27" t="n">
        <f aca="false">J167*0.2592+J167</f>
        <v>23475.51744</v>
      </c>
      <c r="L167" s="28" t="n">
        <f aca="false">K167*0.869565217269</f>
        <v>20413.4934232158</v>
      </c>
      <c r="M167" s="28" t="n">
        <f aca="false">K167*0.13043478274</f>
        <v>3062.02401699548</v>
      </c>
      <c r="N167" s="29" t="s">
        <v>168</v>
      </c>
      <c r="O167" s="30" t="s">
        <v>169</v>
      </c>
    </row>
    <row r="168" customFormat="false" ht="11.35" hidden="false" customHeight="true" outlineLevel="0" collapsed="false">
      <c r="A168" s="24" t="s">
        <v>375</v>
      </c>
      <c r="B168" s="32" t="s">
        <v>376</v>
      </c>
      <c r="C168" s="24" t="s">
        <v>377</v>
      </c>
      <c r="D168" s="25" t="s">
        <v>44</v>
      </c>
      <c r="E168" s="26" t="n">
        <v>145.65</v>
      </c>
      <c r="F168" s="27" t="n">
        <v>108.8</v>
      </c>
      <c r="G168" s="27" t="n">
        <v>19.2</v>
      </c>
      <c r="H168" s="27" t="n">
        <f aca="false">E168*F168</f>
        <v>15846.72</v>
      </c>
      <c r="I168" s="27" t="n">
        <f aca="false">E168*G168</f>
        <v>2796.48</v>
      </c>
      <c r="J168" s="27" t="n">
        <f aca="false">H168+I168</f>
        <v>18643.2</v>
      </c>
      <c r="K168" s="27" t="n">
        <f aca="false">J168*0.2592+J168</f>
        <v>23475.51744</v>
      </c>
      <c r="L168" s="28" t="n">
        <f aca="false">K168*0.869565217269</f>
        <v>20413.4934232158</v>
      </c>
      <c r="M168" s="28" t="n">
        <f aca="false">K168*0.13043478274</f>
        <v>3062.02401699548</v>
      </c>
      <c r="N168" s="29" t="s">
        <v>168</v>
      </c>
      <c r="O168" s="30" t="s">
        <v>169</v>
      </c>
    </row>
    <row r="169" customFormat="false" ht="11.35" hidden="false" customHeight="true" outlineLevel="0" collapsed="false">
      <c r="A169" s="24" t="s">
        <v>378</v>
      </c>
      <c r="B169" s="32" t="s">
        <v>379</v>
      </c>
      <c r="C169" s="24" t="s">
        <v>380</v>
      </c>
      <c r="D169" s="25" t="s">
        <v>44</v>
      </c>
      <c r="E169" s="26" t="n">
        <v>145.65</v>
      </c>
      <c r="F169" s="27" t="n">
        <v>108.8</v>
      </c>
      <c r="G169" s="27" t="n">
        <v>19.2</v>
      </c>
      <c r="H169" s="27" t="n">
        <f aca="false">E169*F169</f>
        <v>15846.72</v>
      </c>
      <c r="I169" s="27" t="n">
        <f aca="false">E169*G169</f>
        <v>2796.48</v>
      </c>
      <c r="J169" s="27" t="n">
        <f aca="false">H169+I169</f>
        <v>18643.2</v>
      </c>
      <c r="K169" s="27" t="n">
        <f aca="false">J169*0.2592+J169</f>
        <v>23475.51744</v>
      </c>
      <c r="L169" s="28" t="n">
        <f aca="false">K169*0.869565217269</f>
        <v>20413.4934232158</v>
      </c>
      <c r="M169" s="28" t="n">
        <f aca="false">K169*0.13043478274</f>
        <v>3062.02401699548</v>
      </c>
      <c r="N169" s="29" t="s">
        <v>168</v>
      </c>
      <c r="O169" s="30" t="s">
        <v>169</v>
      </c>
    </row>
    <row r="170" customFormat="false" ht="11.35" hidden="false" customHeight="true" outlineLevel="0" collapsed="false">
      <c r="A170" s="24" t="s">
        <v>381</v>
      </c>
      <c r="B170" s="32" t="s">
        <v>382</v>
      </c>
      <c r="C170" s="24" t="s">
        <v>383</v>
      </c>
      <c r="D170" s="25" t="s">
        <v>44</v>
      </c>
      <c r="E170" s="26" t="n">
        <v>95.03</v>
      </c>
      <c r="F170" s="27" t="n">
        <v>135.32</v>
      </c>
      <c r="G170" s="27" t="n">
        <v>23.88</v>
      </c>
      <c r="H170" s="27" t="n">
        <f aca="false">E170*F170</f>
        <v>12859.4596</v>
      </c>
      <c r="I170" s="27" t="n">
        <f aca="false">E170*G170</f>
        <v>2269.3164</v>
      </c>
      <c r="J170" s="27" t="n">
        <f aca="false">H170+I170</f>
        <v>15128.776</v>
      </c>
      <c r="K170" s="27" t="n">
        <f aca="false">J170*0.2592+J170</f>
        <v>19050.1547392</v>
      </c>
      <c r="L170" s="28" t="n">
        <f aca="false">K170*0.869565217269</f>
        <v>16565.3519448005</v>
      </c>
      <c r="M170" s="28" t="n">
        <f aca="false">K170*0.13043478274</f>
        <v>2484.80279457093</v>
      </c>
      <c r="N170" s="29" t="s">
        <v>168</v>
      </c>
      <c r="O170" s="30" t="s">
        <v>169</v>
      </c>
    </row>
    <row r="171" customFormat="false" ht="11.35" hidden="false" customHeight="true" outlineLevel="0" collapsed="false">
      <c r="A171" s="24" t="s">
        <v>384</v>
      </c>
      <c r="B171" s="32" t="s">
        <v>385</v>
      </c>
      <c r="C171" s="24" t="s">
        <v>386</v>
      </c>
      <c r="D171" s="25" t="s">
        <v>44</v>
      </c>
      <c r="E171" s="26" t="n">
        <v>95.03</v>
      </c>
      <c r="F171" s="27" t="n">
        <v>135.32</v>
      </c>
      <c r="G171" s="27" t="n">
        <v>23.88</v>
      </c>
      <c r="H171" s="27" t="n">
        <f aca="false">E171*F171</f>
        <v>12859.4596</v>
      </c>
      <c r="I171" s="27" t="n">
        <f aca="false">E171*G171</f>
        <v>2269.3164</v>
      </c>
      <c r="J171" s="27" t="n">
        <f aca="false">H171+I171</f>
        <v>15128.776</v>
      </c>
      <c r="K171" s="27" t="n">
        <f aca="false">J171*0.2592+J171</f>
        <v>19050.1547392</v>
      </c>
      <c r="L171" s="28" t="n">
        <f aca="false">K171*0.869565217269</f>
        <v>16565.3519448005</v>
      </c>
      <c r="M171" s="28" t="n">
        <f aca="false">K171*0.13043478274</f>
        <v>2484.80279457093</v>
      </c>
      <c r="N171" s="29" t="s">
        <v>168</v>
      </c>
      <c r="O171" s="30" t="s">
        <v>169</v>
      </c>
    </row>
    <row r="172" customFormat="false" ht="11.35" hidden="false" customHeight="true" outlineLevel="0" collapsed="false">
      <c r="A172" s="24" t="s">
        <v>387</v>
      </c>
      <c r="B172" s="32" t="s">
        <v>388</v>
      </c>
      <c r="C172" s="24" t="s">
        <v>389</v>
      </c>
      <c r="D172" s="25" t="s">
        <v>44</v>
      </c>
      <c r="E172" s="26" t="n">
        <v>95.03</v>
      </c>
      <c r="F172" s="27" t="n">
        <v>135.32</v>
      </c>
      <c r="G172" s="27" t="n">
        <v>23.88</v>
      </c>
      <c r="H172" s="27" t="n">
        <f aca="false">E172*F172</f>
        <v>12859.4596</v>
      </c>
      <c r="I172" s="27" t="n">
        <f aca="false">E172*G172</f>
        <v>2269.3164</v>
      </c>
      <c r="J172" s="27" t="n">
        <f aca="false">H172+I172</f>
        <v>15128.776</v>
      </c>
      <c r="K172" s="27" t="n">
        <f aca="false">J172*0.2592+J172</f>
        <v>19050.1547392</v>
      </c>
      <c r="L172" s="28" t="n">
        <f aca="false">K172*0.869565217269</f>
        <v>16565.3519448005</v>
      </c>
      <c r="M172" s="28" t="n">
        <f aca="false">K172*0.13043478274</f>
        <v>2484.80279457093</v>
      </c>
      <c r="N172" s="29" t="s">
        <v>168</v>
      </c>
      <c r="O172" s="30" t="s">
        <v>169</v>
      </c>
    </row>
    <row r="173" customFormat="false" ht="11.35" hidden="false" customHeight="true" outlineLevel="0" collapsed="false">
      <c r="A173" s="24" t="s">
        <v>390</v>
      </c>
      <c r="B173" s="32" t="s">
        <v>391</v>
      </c>
      <c r="C173" s="24" t="s">
        <v>392</v>
      </c>
      <c r="D173" s="25" t="s">
        <v>44</v>
      </c>
      <c r="E173" s="26" t="n">
        <v>95.03</v>
      </c>
      <c r="F173" s="27" t="n">
        <v>135.32</v>
      </c>
      <c r="G173" s="27" t="n">
        <v>23.88</v>
      </c>
      <c r="H173" s="27" t="n">
        <f aca="false">E173*F173</f>
        <v>12859.4596</v>
      </c>
      <c r="I173" s="27" t="n">
        <f aca="false">E173*G173</f>
        <v>2269.3164</v>
      </c>
      <c r="J173" s="27" t="n">
        <f aca="false">H173+I173</f>
        <v>15128.776</v>
      </c>
      <c r="K173" s="27" t="n">
        <f aca="false">J173*0.2592+J173</f>
        <v>19050.1547392</v>
      </c>
      <c r="L173" s="28" t="n">
        <f aca="false">K173*0.869565217269</f>
        <v>16565.3519448005</v>
      </c>
      <c r="M173" s="28" t="n">
        <f aca="false">K173*0.13043478274</f>
        <v>2484.80279457093</v>
      </c>
      <c r="N173" s="29" t="s">
        <v>168</v>
      </c>
      <c r="O173" s="30" t="s">
        <v>169</v>
      </c>
    </row>
    <row r="174" customFormat="false" ht="11.35" hidden="false" customHeight="true" outlineLevel="0" collapsed="false">
      <c r="A174" s="24" t="s">
        <v>393</v>
      </c>
      <c r="B174" s="32" t="s">
        <v>394</v>
      </c>
      <c r="C174" s="24" t="s">
        <v>395</v>
      </c>
      <c r="D174" s="25" t="s">
        <v>44</v>
      </c>
      <c r="E174" s="26" t="n">
        <v>979.05</v>
      </c>
      <c r="F174" s="27" t="n">
        <v>7.14</v>
      </c>
      <c r="G174" s="27" t="n">
        <v>1.26</v>
      </c>
      <c r="H174" s="27" t="n">
        <f aca="false">E174*F174</f>
        <v>6990.417</v>
      </c>
      <c r="I174" s="27" t="n">
        <f aca="false">E174*G174</f>
        <v>1233.603</v>
      </c>
      <c r="J174" s="27" t="n">
        <f aca="false">H174+I174</f>
        <v>8224.02</v>
      </c>
      <c r="K174" s="27" t="n">
        <f aca="false">J174*0.2592+J174</f>
        <v>10355.685984</v>
      </c>
      <c r="L174" s="28" t="n">
        <f aca="false">K174*0.869565217269</f>
        <v>9004.9443326465</v>
      </c>
      <c r="M174" s="28" t="n">
        <f aca="false">K174*0.13043478274</f>
        <v>1350.7416514467</v>
      </c>
      <c r="N174" s="29" t="s">
        <v>168</v>
      </c>
      <c r="O174" s="30" t="s">
        <v>169</v>
      </c>
    </row>
    <row r="175" customFormat="false" ht="11.35" hidden="false" customHeight="true" outlineLevel="0" collapsed="false">
      <c r="A175" s="24" t="s">
        <v>396</v>
      </c>
      <c r="B175" s="32" t="s">
        <v>397</v>
      </c>
      <c r="C175" s="24" t="s">
        <v>398</v>
      </c>
      <c r="D175" s="25" t="s">
        <v>44</v>
      </c>
      <c r="E175" s="26" t="n">
        <v>3457.15</v>
      </c>
      <c r="F175" s="27" t="n">
        <v>7.14</v>
      </c>
      <c r="G175" s="27" t="n">
        <v>1.26</v>
      </c>
      <c r="H175" s="27" t="n">
        <f aca="false">E175*F175</f>
        <v>24684.051</v>
      </c>
      <c r="I175" s="27" t="n">
        <f aca="false">E175*G175</f>
        <v>4356.009</v>
      </c>
      <c r="J175" s="27" t="n">
        <f aca="false">H175+I175</f>
        <v>29040.06</v>
      </c>
      <c r="K175" s="27" t="n">
        <f aca="false">J175*0.2592+J175</f>
        <v>36567.243552</v>
      </c>
      <c r="L175" s="28" t="n">
        <f aca="false">K175*0.869565217269</f>
        <v>31797.6030842233</v>
      </c>
      <c r="M175" s="28" t="n">
        <f aca="false">K175*0.13043478274</f>
        <v>4769.64046810579</v>
      </c>
      <c r="N175" s="29" t="s">
        <v>168</v>
      </c>
      <c r="O175" s="30" t="s">
        <v>169</v>
      </c>
    </row>
    <row r="176" customFormat="false" ht="11.35" hidden="false" customHeight="true" outlineLevel="0" collapsed="false">
      <c r="A176" s="24" t="s">
        <v>399</v>
      </c>
      <c r="B176" s="32" t="s">
        <v>400</v>
      </c>
      <c r="C176" s="24" t="s">
        <v>401</v>
      </c>
      <c r="D176" s="25" t="s">
        <v>44</v>
      </c>
      <c r="E176" s="26" t="n">
        <v>439.76</v>
      </c>
      <c r="F176" s="27" t="n">
        <v>7.14</v>
      </c>
      <c r="G176" s="27" t="n">
        <v>1.26</v>
      </c>
      <c r="H176" s="27" t="n">
        <f aca="false">E176*F176</f>
        <v>3139.8864</v>
      </c>
      <c r="I176" s="27" t="n">
        <f aca="false">E176*G176</f>
        <v>554.0976</v>
      </c>
      <c r="J176" s="27" t="n">
        <f aca="false">H176+I176</f>
        <v>3693.984</v>
      </c>
      <c r="K176" s="27" t="n">
        <f aca="false">J176*0.2592+J176</f>
        <v>4651.4646528</v>
      </c>
      <c r="L176" s="28" t="n">
        <f aca="false">K176*0.869565217269</f>
        <v>4044.75187143111</v>
      </c>
      <c r="M176" s="28" t="n">
        <f aca="false">K176*0.13043478274</f>
        <v>606.712781410757</v>
      </c>
      <c r="N176" s="29" t="s">
        <v>168</v>
      </c>
      <c r="O176" s="30" t="s">
        <v>169</v>
      </c>
    </row>
    <row r="177" customFormat="false" ht="11.35" hidden="false" customHeight="true" outlineLevel="0" collapsed="false">
      <c r="A177" s="24" t="s">
        <v>402</v>
      </c>
      <c r="B177" s="32" t="s">
        <v>403</v>
      </c>
      <c r="C177" s="24" t="s">
        <v>404</v>
      </c>
      <c r="D177" s="25" t="s">
        <v>44</v>
      </c>
      <c r="E177" s="26" t="n">
        <v>643.43</v>
      </c>
      <c r="F177" s="27" t="n">
        <v>7.14</v>
      </c>
      <c r="G177" s="27" t="n">
        <v>1.26</v>
      </c>
      <c r="H177" s="27" t="n">
        <f aca="false">E177*F177</f>
        <v>4594.0902</v>
      </c>
      <c r="I177" s="27" t="n">
        <f aca="false">E177*G177</f>
        <v>810.7218</v>
      </c>
      <c r="J177" s="27" t="n">
        <f aca="false">H177+I177</f>
        <v>5404.812</v>
      </c>
      <c r="K177" s="27" t="n">
        <f aca="false">J177*0.2592+J177</f>
        <v>6805.7392704</v>
      </c>
      <c r="L177" s="28" t="n">
        <f aca="false">K177*0.869565217269</f>
        <v>5918.03414734154</v>
      </c>
      <c r="M177" s="28" t="n">
        <f aca="false">K177*0.13043478274</f>
        <v>887.70512311971</v>
      </c>
      <c r="N177" s="29" t="s">
        <v>168</v>
      </c>
      <c r="O177" s="30" t="s">
        <v>169</v>
      </c>
    </row>
    <row r="178" customFormat="false" ht="11.35" hidden="false" customHeight="true" outlineLevel="0" collapsed="false">
      <c r="A178" s="24" t="s">
        <v>405</v>
      </c>
      <c r="B178" s="32" t="s">
        <v>406</v>
      </c>
      <c r="C178" s="24" t="s">
        <v>407</v>
      </c>
      <c r="D178" s="25" t="s">
        <v>44</v>
      </c>
      <c r="E178" s="26" t="n">
        <v>1108.6</v>
      </c>
      <c r="F178" s="27" t="n">
        <v>7.14</v>
      </c>
      <c r="G178" s="27" t="n">
        <v>1.26</v>
      </c>
      <c r="H178" s="27" t="n">
        <f aca="false">E178*F178</f>
        <v>7915.404</v>
      </c>
      <c r="I178" s="27" t="n">
        <f aca="false">E178*G178</f>
        <v>1396.836</v>
      </c>
      <c r="J178" s="27" t="n">
        <f aca="false">H178+I178</f>
        <v>9312.24</v>
      </c>
      <c r="K178" s="27" t="n">
        <f aca="false">J178*0.2592+J178</f>
        <v>11725.972608</v>
      </c>
      <c r="L178" s="28" t="n">
        <f aca="false">K178*0.869565217269</f>
        <v>10196.4979185659</v>
      </c>
      <c r="M178" s="28" t="n">
        <f aca="false">K178*0.13043478274</f>
        <v>1529.47468953967</v>
      </c>
      <c r="N178" s="29" t="s">
        <v>168</v>
      </c>
      <c r="O178" s="30" t="s">
        <v>169</v>
      </c>
    </row>
    <row r="179" customFormat="false" ht="11.35" hidden="false" customHeight="true" outlineLevel="0" collapsed="false">
      <c r="A179" s="24" t="s">
        <v>408</v>
      </c>
      <c r="B179" s="32" t="s">
        <v>409</v>
      </c>
      <c r="C179" s="24" t="s">
        <v>410</v>
      </c>
      <c r="D179" s="25" t="s">
        <v>44</v>
      </c>
      <c r="E179" s="26" t="n">
        <v>1210.57</v>
      </c>
      <c r="F179" s="27" t="n">
        <v>7.14</v>
      </c>
      <c r="G179" s="27" t="n">
        <v>1.26</v>
      </c>
      <c r="H179" s="27" t="n">
        <f aca="false">E179*F179</f>
        <v>8643.4698</v>
      </c>
      <c r="I179" s="27" t="n">
        <f aca="false">E179*G179</f>
        <v>1525.3182</v>
      </c>
      <c r="J179" s="27" t="n">
        <f aca="false">H179+I179</f>
        <v>10168.788</v>
      </c>
      <c r="K179" s="27" t="n">
        <f aca="false">J179*0.2592+J179</f>
        <v>12804.5378496</v>
      </c>
      <c r="L179" s="28" t="n">
        <f aca="false">K179*0.869565217269</f>
        <v>11134.3807372166</v>
      </c>
      <c r="M179" s="28" t="n">
        <f aca="false">K179*0.13043478274</f>
        <v>1670.15711249868</v>
      </c>
      <c r="N179" s="29" t="s">
        <v>168</v>
      </c>
      <c r="O179" s="30" t="s">
        <v>169</v>
      </c>
    </row>
    <row r="180" customFormat="false" ht="11.35" hidden="false" customHeight="true" outlineLevel="0" collapsed="false">
      <c r="A180" s="24" t="s">
        <v>411</v>
      </c>
      <c r="B180" s="32" t="n">
        <v>91930</v>
      </c>
      <c r="C180" s="24" t="s">
        <v>412</v>
      </c>
      <c r="D180" s="25" t="s">
        <v>44</v>
      </c>
      <c r="E180" s="26" t="n">
        <v>890</v>
      </c>
      <c r="F180" s="27" t="n">
        <v>8.2</v>
      </c>
      <c r="G180" s="27" t="n">
        <v>4.1</v>
      </c>
      <c r="H180" s="27" t="n">
        <f aca="false">E180*F180</f>
        <v>7298</v>
      </c>
      <c r="I180" s="27" t="n">
        <f aca="false">E180*G180</f>
        <v>3649</v>
      </c>
      <c r="J180" s="27" t="n">
        <f aca="false">H180+I180</f>
        <v>10947</v>
      </c>
      <c r="K180" s="27" t="n">
        <f aca="false">J180*(1+25.92%)</f>
        <v>13784.4624</v>
      </c>
      <c r="L180" s="28" t="n">
        <f aca="false">K180*0.869565217269</f>
        <v>11986.4890417924</v>
      </c>
      <c r="M180" s="28" t="n">
        <f aca="false">K180*0.13043478274</f>
        <v>1797.9733583317</v>
      </c>
      <c r="N180" s="29" t="s">
        <v>23</v>
      </c>
      <c r="O180" s="30" t="s">
        <v>24</v>
      </c>
    </row>
    <row r="181" customFormat="false" ht="11.35" hidden="false" customHeight="true" outlineLevel="0" collapsed="false">
      <c r="A181" s="24" t="s">
        <v>413</v>
      </c>
      <c r="B181" s="32" t="n">
        <v>91930</v>
      </c>
      <c r="C181" s="24" t="s">
        <v>414</v>
      </c>
      <c r="D181" s="25" t="s">
        <v>44</v>
      </c>
      <c r="E181" s="26" t="n">
        <v>639.9</v>
      </c>
      <c r="F181" s="27" t="n">
        <v>8.2</v>
      </c>
      <c r="G181" s="27" t="n">
        <v>4.1</v>
      </c>
      <c r="H181" s="27" t="n">
        <f aca="false">E181*F181</f>
        <v>5247.18</v>
      </c>
      <c r="I181" s="27" t="n">
        <f aca="false">E181*G181</f>
        <v>2623.59</v>
      </c>
      <c r="J181" s="27" t="n">
        <f aca="false">H181+I181</f>
        <v>7870.77</v>
      </c>
      <c r="K181" s="27" t="n">
        <f aca="false">J181*(1+25.92%)</f>
        <v>9910.873584</v>
      </c>
      <c r="L181" s="28" t="n">
        <f aca="false">K181*0.869565217269</f>
        <v>8618.15094139655</v>
      </c>
      <c r="M181" s="28" t="n">
        <f aca="false">K181*0.13043478274</f>
        <v>1292.72264269265</v>
      </c>
      <c r="N181" s="29" t="s">
        <v>23</v>
      </c>
      <c r="O181" s="30" t="s">
        <v>24</v>
      </c>
    </row>
    <row r="182" customFormat="false" ht="11.35" hidden="false" customHeight="true" outlineLevel="0" collapsed="false">
      <c r="A182" s="24" t="s">
        <v>415</v>
      </c>
      <c r="B182" s="32" t="n">
        <v>91930</v>
      </c>
      <c r="C182" s="24" t="s">
        <v>416</v>
      </c>
      <c r="D182" s="25" t="s">
        <v>44</v>
      </c>
      <c r="E182" s="26" t="n">
        <v>730.79</v>
      </c>
      <c r="F182" s="27" t="n">
        <v>8.2</v>
      </c>
      <c r="G182" s="27" t="n">
        <v>4.1</v>
      </c>
      <c r="H182" s="27" t="n">
        <f aca="false">E182*F182</f>
        <v>5992.478</v>
      </c>
      <c r="I182" s="27" t="n">
        <f aca="false">E182*G182</f>
        <v>2996.239</v>
      </c>
      <c r="J182" s="27" t="n">
        <f aca="false">H182+I182</f>
        <v>8988.717</v>
      </c>
      <c r="K182" s="27" t="n">
        <f aca="false">J182*(1+25.92%)</f>
        <v>11318.5924464</v>
      </c>
      <c r="L182" s="28" t="n">
        <f aca="false">K182*0.869565217269</f>
        <v>9842.25429983308</v>
      </c>
      <c r="M182" s="28" t="n">
        <f aca="false">K182*0.13043478274</f>
        <v>1476.33814666879</v>
      </c>
      <c r="N182" s="29" t="s">
        <v>23</v>
      </c>
      <c r="O182" s="30" t="s">
        <v>24</v>
      </c>
    </row>
    <row r="183" customFormat="false" ht="11.35" hidden="false" customHeight="true" outlineLevel="0" collapsed="false">
      <c r="A183" s="24" t="s">
        <v>417</v>
      </c>
      <c r="B183" s="32" t="n">
        <v>91930</v>
      </c>
      <c r="C183" s="24" t="s">
        <v>418</v>
      </c>
      <c r="D183" s="25" t="s">
        <v>44</v>
      </c>
      <c r="E183" s="26" t="n">
        <v>689.29</v>
      </c>
      <c r="F183" s="27" t="n">
        <v>8.2</v>
      </c>
      <c r="G183" s="27" t="n">
        <v>4.1</v>
      </c>
      <c r="H183" s="27" t="n">
        <f aca="false">E183*F183</f>
        <v>5652.178</v>
      </c>
      <c r="I183" s="27" t="n">
        <f aca="false">E183*G183</f>
        <v>2826.089</v>
      </c>
      <c r="J183" s="27" t="n">
        <f aca="false">H183+I183</f>
        <v>8478.267</v>
      </c>
      <c r="K183" s="27" t="n">
        <f aca="false">J183*(1+25.92%)</f>
        <v>10675.8338064</v>
      </c>
      <c r="L183" s="28" t="n">
        <f aca="false">K183*0.869565217269</f>
        <v>9283.33374338995</v>
      </c>
      <c r="M183" s="28" t="n">
        <f aca="false">K183*0.13043478274</f>
        <v>1392.50006310613</v>
      </c>
      <c r="N183" s="29" t="s">
        <v>23</v>
      </c>
      <c r="O183" s="30" t="s">
        <v>24</v>
      </c>
    </row>
    <row r="184" customFormat="false" ht="11.35" hidden="false" customHeight="true" outlineLevel="0" collapsed="false">
      <c r="A184" s="24" t="s">
        <v>419</v>
      </c>
      <c r="B184" s="32" t="n">
        <v>91930</v>
      </c>
      <c r="C184" s="24" t="s">
        <v>420</v>
      </c>
      <c r="D184" s="25" t="s">
        <v>44</v>
      </c>
      <c r="E184" s="26" t="n">
        <v>744.75</v>
      </c>
      <c r="F184" s="27" t="n">
        <v>8.2</v>
      </c>
      <c r="G184" s="27" t="n">
        <v>4.1</v>
      </c>
      <c r="H184" s="27" t="n">
        <f aca="false">E184*F184</f>
        <v>6106.95</v>
      </c>
      <c r="I184" s="27" t="n">
        <f aca="false">E184*G184</f>
        <v>3053.475</v>
      </c>
      <c r="J184" s="27" t="n">
        <f aca="false">H184+I184</f>
        <v>9160.425</v>
      </c>
      <c r="K184" s="27" t="n">
        <f aca="false">J184*(1+25.92%)</f>
        <v>11534.80716</v>
      </c>
      <c r="L184" s="28" t="n">
        <f aca="false">K184*0.869565217269</f>
        <v>10030.2670942414</v>
      </c>
      <c r="M184" s="28" t="n">
        <f aca="false">K184*0.13043478274</f>
        <v>1504.5400658624</v>
      </c>
      <c r="N184" s="29" t="s">
        <v>23</v>
      </c>
      <c r="O184" s="30" t="s">
        <v>24</v>
      </c>
    </row>
    <row r="185" customFormat="false" ht="11.35" hidden="false" customHeight="true" outlineLevel="0" collapsed="false">
      <c r="A185" s="24" t="s">
        <v>421</v>
      </c>
      <c r="B185" s="32" t="n">
        <v>91926</v>
      </c>
      <c r="C185" s="24" t="s">
        <v>422</v>
      </c>
      <c r="D185" s="25" t="s">
        <v>44</v>
      </c>
      <c r="E185" s="26" t="n">
        <v>255.33</v>
      </c>
      <c r="F185" s="27" t="n">
        <v>2.94</v>
      </c>
      <c r="G185" s="27" t="n">
        <v>2.33</v>
      </c>
      <c r="H185" s="27" t="n">
        <f aca="false">E185*F185</f>
        <v>750.6702</v>
      </c>
      <c r="I185" s="27" t="n">
        <f aca="false">E185*G185</f>
        <v>594.9189</v>
      </c>
      <c r="J185" s="27" t="n">
        <f aca="false">H185+I185</f>
        <v>1345.5891</v>
      </c>
      <c r="K185" s="27" t="n">
        <f aca="false">J185*(1+25.92%)</f>
        <v>1694.36579472</v>
      </c>
      <c r="L185" s="28" t="n">
        <f aca="false">K185*0.869565217269</f>
        <v>1473.36156041886</v>
      </c>
      <c r="M185" s="28" t="n">
        <f aca="false">K185*0.13043478274</f>
        <v>221.004234316391</v>
      </c>
      <c r="N185" s="29" t="s">
        <v>23</v>
      </c>
      <c r="O185" s="30" t="s">
        <v>24</v>
      </c>
    </row>
    <row r="186" customFormat="false" ht="11.35" hidden="false" customHeight="true" outlineLevel="0" collapsed="false">
      <c r="A186" s="24" t="s">
        <v>423</v>
      </c>
      <c r="B186" s="32" t="n">
        <v>91926</v>
      </c>
      <c r="C186" s="24" t="s">
        <v>424</v>
      </c>
      <c r="D186" s="25" t="s">
        <v>44</v>
      </c>
      <c r="E186" s="26" t="n">
        <v>388.23</v>
      </c>
      <c r="F186" s="27" t="n">
        <v>2.94</v>
      </c>
      <c r="G186" s="27" t="n">
        <v>2.33</v>
      </c>
      <c r="H186" s="27" t="n">
        <f aca="false">E186*F186</f>
        <v>1141.3962</v>
      </c>
      <c r="I186" s="27" t="n">
        <f aca="false">E186*G186</f>
        <v>904.5759</v>
      </c>
      <c r="J186" s="27" t="n">
        <f aca="false">H186+I186</f>
        <v>2045.9721</v>
      </c>
      <c r="K186" s="27" t="n">
        <f aca="false">J186*(1+25.92%)</f>
        <v>2576.28806832</v>
      </c>
      <c r="L186" s="28" t="n">
        <f aca="false">K186*0.869565217269</f>
        <v>2240.25049387621</v>
      </c>
      <c r="M186" s="28" t="n">
        <f aca="false">K186*0.13043478274</f>
        <v>336.037574466974</v>
      </c>
      <c r="N186" s="29" t="s">
        <v>23</v>
      </c>
      <c r="O186" s="30" t="s">
        <v>24</v>
      </c>
    </row>
    <row r="187" customFormat="false" ht="11.35" hidden="false" customHeight="true" outlineLevel="0" collapsed="false">
      <c r="A187" s="24" t="s">
        <v>425</v>
      </c>
      <c r="B187" s="32" t="n">
        <v>91926</v>
      </c>
      <c r="C187" s="24" t="s">
        <v>426</v>
      </c>
      <c r="D187" s="25" t="s">
        <v>44</v>
      </c>
      <c r="E187" s="26" t="n">
        <v>309.05</v>
      </c>
      <c r="F187" s="27" t="n">
        <v>2.94</v>
      </c>
      <c r="G187" s="27" t="n">
        <v>2.33</v>
      </c>
      <c r="H187" s="27" t="n">
        <f aca="false">E187*F187</f>
        <v>908.607</v>
      </c>
      <c r="I187" s="27" t="n">
        <f aca="false">E187*G187</f>
        <v>720.0865</v>
      </c>
      <c r="J187" s="27" t="n">
        <f aca="false">H187+I187</f>
        <v>1628.6935</v>
      </c>
      <c r="K187" s="27" t="n">
        <f aca="false">J187*(1+25.92%)</f>
        <v>2050.8508552</v>
      </c>
      <c r="L187" s="28" t="n">
        <f aca="false">K187*0.869565217269</f>
        <v>1783.3485694883</v>
      </c>
      <c r="M187" s="28" t="n">
        <f aca="false">K187*0.13043478274</f>
        <v>267.502285730155</v>
      </c>
      <c r="N187" s="29" t="s">
        <v>23</v>
      </c>
      <c r="O187" s="30" t="s">
        <v>24</v>
      </c>
    </row>
    <row r="188" customFormat="false" ht="11.35" hidden="false" customHeight="true" outlineLevel="0" collapsed="false">
      <c r="A188" s="24" t="s">
        <v>427</v>
      </c>
      <c r="B188" s="32" t="n">
        <v>91926</v>
      </c>
      <c r="C188" s="24" t="s">
        <v>428</v>
      </c>
      <c r="D188" s="25" t="s">
        <v>44</v>
      </c>
      <c r="E188" s="26" t="n">
        <v>76.41</v>
      </c>
      <c r="F188" s="27" t="n">
        <v>2.94</v>
      </c>
      <c r="G188" s="27" t="n">
        <v>2.33</v>
      </c>
      <c r="H188" s="27" t="n">
        <f aca="false">E188*F188</f>
        <v>224.6454</v>
      </c>
      <c r="I188" s="27" t="n">
        <f aca="false">E188*G188</f>
        <v>178.0353</v>
      </c>
      <c r="J188" s="27" t="n">
        <f aca="false">H188+I188</f>
        <v>402.6807</v>
      </c>
      <c r="K188" s="27" t="n">
        <f aca="false">J188*(1+25.92%)</f>
        <v>507.05553744</v>
      </c>
      <c r="L188" s="28" t="n">
        <f aca="false">K188*0.869565217269</f>
        <v>440.917858581463</v>
      </c>
      <c r="M188" s="28" t="n">
        <f aca="false">K188*0.13043478274</f>
        <v>66.1376788631003</v>
      </c>
      <c r="N188" s="29" t="s">
        <v>23</v>
      </c>
      <c r="O188" s="30" t="s">
        <v>24</v>
      </c>
    </row>
    <row r="189" customFormat="false" ht="11.35" hidden="false" customHeight="true" outlineLevel="0" collapsed="false">
      <c r="A189" s="24" t="s">
        <v>429</v>
      </c>
      <c r="B189" s="32" t="n">
        <v>91926</v>
      </c>
      <c r="C189" s="24" t="s">
        <v>430</v>
      </c>
      <c r="D189" s="25" t="s">
        <v>44</v>
      </c>
      <c r="E189" s="26" t="n">
        <v>15.94</v>
      </c>
      <c r="F189" s="27" t="n">
        <v>2.94</v>
      </c>
      <c r="G189" s="27" t="n">
        <v>2.33</v>
      </c>
      <c r="H189" s="27" t="n">
        <f aca="false">E189*F189</f>
        <v>46.8636</v>
      </c>
      <c r="I189" s="27" t="n">
        <f aca="false">E189*G189</f>
        <v>37.1402</v>
      </c>
      <c r="J189" s="27" t="n">
        <f aca="false">H189+I189</f>
        <v>84.0038</v>
      </c>
      <c r="K189" s="27" t="n">
        <f aca="false">J189*(1+25.92%)</f>
        <v>105.77758496</v>
      </c>
      <c r="L189" s="28" t="n">
        <f aca="false">K189*0.869565217269</f>
        <v>91.9805086479325</v>
      </c>
      <c r="M189" s="28" t="n">
        <f aca="false">K189*0.13043478274</f>
        <v>13.7970763130195</v>
      </c>
      <c r="N189" s="29" t="s">
        <v>23</v>
      </c>
      <c r="O189" s="30" t="s">
        <v>24</v>
      </c>
    </row>
    <row r="190" customFormat="false" ht="11.35" hidden="false" customHeight="true" outlineLevel="0" collapsed="false">
      <c r="A190" s="24" t="s">
        <v>431</v>
      </c>
      <c r="B190" s="32" t="n">
        <v>101562</v>
      </c>
      <c r="C190" s="24" t="s">
        <v>432</v>
      </c>
      <c r="D190" s="25" t="s">
        <v>44</v>
      </c>
      <c r="E190" s="26" t="n">
        <v>117.1</v>
      </c>
      <c r="F190" s="27" t="n">
        <v>30.53</v>
      </c>
      <c r="G190" s="27" t="n">
        <v>0.12</v>
      </c>
      <c r="H190" s="27" t="n">
        <f aca="false">E190*F190</f>
        <v>3575.063</v>
      </c>
      <c r="I190" s="27" t="n">
        <f aca="false">E190*G190</f>
        <v>14.052</v>
      </c>
      <c r="J190" s="27" t="n">
        <f aca="false">H190+I190</f>
        <v>3589.115</v>
      </c>
      <c r="K190" s="27" t="n">
        <f aca="false">J190*(1+25.92%)</f>
        <v>4519.413608</v>
      </c>
      <c r="L190" s="28" t="n">
        <f aca="false">K190*0.869565217269</f>
        <v>3929.924875969</v>
      </c>
      <c r="M190" s="28" t="n">
        <f aca="false">K190*0.13043478274</f>
        <v>589.48873207168</v>
      </c>
      <c r="N190" s="29" t="s">
        <v>23</v>
      </c>
      <c r="O190" s="30" t="s">
        <v>24</v>
      </c>
    </row>
    <row r="191" customFormat="false" ht="11.35" hidden="false" customHeight="true" outlineLevel="0" collapsed="false">
      <c r="A191" s="24" t="s">
        <v>433</v>
      </c>
      <c r="B191" s="32" t="s">
        <v>434</v>
      </c>
      <c r="C191" s="24" t="s">
        <v>435</v>
      </c>
      <c r="D191" s="25" t="s">
        <v>44</v>
      </c>
      <c r="E191" s="26" t="n">
        <v>1028.63</v>
      </c>
      <c r="F191" s="27" t="n">
        <v>18.19</v>
      </c>
      <c r="G191" s="27" t="n">
        <v>3.21</v>
      </c>
      <c r="H191" s="27" t="n">
        <f aca="false">E191*F191</f>
        <v>18710.7797</v>
      </c>
      <c r="I191" s="27" t="n">
        <f aca="false">E191*G191</f>
        <v>3301.9023</v>
      </c>
      <c r="J191" s="27" t="n">
        <f aca="false">H191+I191</f>
        <v>22012.682</v>
      </c>
      <c r="K191" s="27" t="n">
        <f aca="false">J191*0.2592+J191</f>
        <v>27718.3691744</v>
      </c>
      <c r="L191" s="28" t="n">
        <f aca="false">K191*0.869565217269</f>
        <v>24102.9297134795</v>
      </c>
      <c r="M191" s="28" t="n">
        <f aca="false">K191*0.13043478274</f>
        <v>3615.43946116998</v>
      </c>
      <c r="N191" s="29" t="s">
        <v>168</v>
      </c>
      <c r="O191" s="30" t="s">
        <v>169</v>
      </c>
    </row>
    <row r="192" customFormat="false" ht="11.35" hidden="false" customHeight="true" outlineLevel="0" collapsed="false">
      <c r="A192" s="24" t="s">
        <v>436</v>
      </c>
      <c r="B192" s="32" t="s">
        <v>437</v>
      </c>
      <c r="C192" s="24" t="s">
        <v>438</v>
      </c>
      <c r="D192" s="25" t="s">
        <v>44</v>
      </c>
      <c r="E192" s="26" t="n">
        <v>663.75</v>
      </c>
      <c r="F192" s="27" t="n">
        <v>18.19</v>
      </c>
      <c r="G192" s="27" t="n">
        <v>3.21</v>
      </c>
      <c r="H192" s="27" t="n">
        <f aca="false">E192*F192</f>
        <v>12073.6125</v>
      </c>
      <c r="I192" s="27" t="n">
        <f aca="false">E192*G192</f>
        <v>2130.6375</v>
      </c>
      <c r="J192" s="27" t="n">
        <f aca="false">H192+I192</f>
        <v>14204.25</v>
      </c>
      <c r="K192" s="27" t="n">
        <f aca="false">J192*0.2592+J192</f>
        <v>17885.9916</v>
      </c>
      <c r="L192" s="28" t="n">
        <f aca="false">K192*0.869565217269</f>
        <v>15553.0361717255</v>
      </c>
      <c r="M192" s="28" t="n">
        <f aca="false">K192*0.13043478274</f>
        <v>2332.95542843547</v>
      </c>
      <c r="N192" s="29" t="s">
        <v>168</v>
      </c>
      <c r="O192" s="30" t="s">
        <v>169</v>
      </c>
    </row>
    <row r="193" customFormat="false" ht="11.35" hidden="false" customHeight="true" outlineLevel="0" collapsed="false">
      <c r="A193" s="24" t="s">
        <v>439</v>
      </c>
      <c r="B193" s="32" t="s">
        <v>440</v>
      </c>
      <c r="C193" s="24" t="s">
        <v>441</v>
      </c>
      <c r="D193" s="25" t="s">
        <v>44</v>
      </c>
      <c r="E193" s="26" t="n">
        <v>656.33</v>
      </c>
      <c r="F193" s="27" t="n">
        <v>18.19</v>
      </c>
      <c r="G193" s="27" t="n">
        <v>3.21</v>
      </c>
      <c r="H193" s="27" t="n">
        <f aca="false">E193*F193</f>
        <v>11938.6427</v>
      </c>
      <c r="I193" s="27" t="n">
        <f aca="false">E193*G193</f>
        <v>2106.8193</v>
      </c>
      <c r="J193" s="27" t="n">
        <f aca="false">H193+I193</f>
        <v>14045.462</v>
      </c>
      <c r="K193" s="27" t="n">
        <f aca="false">J193*0.2592+J193</f>
        <v>17686.0457504</v>
      </c>
      <c r="L193" s="28" t="n">
        <f aca="false">K193*0.869565217269</f>
        <v>15379.1702155761</v>
      </c>
      <c r="M193" s="28" t="n">
        <f aca="false">K193*0.13043478274</f>
        <v>2306.87553498312</v>
      </c>
      <c r="N193" s="29" t="s">
        <v>168</v>
      </c>
      <c r="O193" s="30" t="s">
        <v>169</v>
      </c>
    </row>
    <row r="194" customFormat="false" ht="11.35" hidden="false" customHeight="true" outlineLevel="0" collapsed="false">
      <c r="A194" s="24" t="s">
        <v>442</v>
      </c>
      <c r="B194" s="32" t="s">
        <v>443</v>
      </c>
      <c r="C194" s="24" t="s">
        <v>444</v>
      </c>
      <c r="D194" s="25" t="s">
        <v>44</v>
      </c>
      <c r="E194" s="26" t="n">
        <v>606.65</v>
      </c>
      <c r="F194" s="27" t="n">
        <v>18.19</v>
      </c>
      <c r="G194" s="27" t="n">
        <v>3.21</v>
      </c>
      <c r="H194" s="27" t="n">
        <f aca="false">E194*F194</f>
        <v>11034.9635</v>
      </c>
      <c r="I194" s="27" t="n">
        <f aca="false">E194*G194</f>
        <v>1947.3465</v>
      </c>
      <c r="J194" s="27" t="n">
        <f aca="false">H194+I194</f>
        <v>12982.31</v>
      </c>
      <c r="K194" s="27" t="n">
        <f aca="false">J194*0.2592+J194</f>
        <v>16347.324752</v>
      </c>
      <c r="L194" s="28" t="n">
        <f aca="false">K194*0.869565217269</f>
        <v>14215.0649997398</v>
      </c>
      <c r="M194" s="28" t="n">
        <f aca="false">K194*0.13043478274</f>
        <v>2132.25975240734</v>
      </c>
      <c r="N194" s="29" t="s">
        <v>168</v>
      </c>
      <c r="O194" s="30" t="s">
        <v>169</v>
      </c>
    </row>
    <row r="195" customFormat="false" ht="11.35" hidden="false" customHeight="true" outlineLevel="0" collapsed="false">
      <c r="A195" s="24" t="s">
        <v>445</v>
      </c>
      <c r="B195" s="32" t="n">
        <v>91928</v>
      </c>
      <c r="C195" s="24" t="s">
        <v>446</v>
      </c>
      <c r="D195" s="25" t="s">
        <v>44</v>
      </c>
      <c r="E195" s="26" t="n">
        <v>777.83</v>
      </c>
      <c r="F195" s="27" t="n">
        <v>5.7</v>
      </c>
      <c r="G195" s="27" t="n">
        <v>3.13</v>
      </c>
      <c r="H195" s="27" t="n">
        <f aca="false">E195*F195</f>
        <v>4433.631</v>
      </c>
      <c r="I195" s="27" t="n">
        <f aca="false">E195*G195</f>
        <v>2434.6079</v>
      </c>
      <c r="J195" s="27" t="n">
        <f aca="false">H195+I195</f>
        <v>6868.2389</v>
      </c>
      <c r="K195" s="27" t="n">
        <f aca="false">J195*(1+25.92%)</f>
        <v>8648.48642288</v>
      </c>
      <c r="L195" s="28" t="n">
        <f aca="false">K195*0.869565217269</f>
        <v>7520.42297535965</v>
      </c>
      <c r="M195" s="28" t="n">
        <f aca="false">K195*0.13043478274</f>
        <v>1128.06344759819</v>
      </c>
      <c r="N195" s="29" t="s">
        <v>23</v>
      </c>
      <c r="O195" s="30" t="s">
        <v>24</v>
      </c>
    </row>
    <row r="196" customFormat="false" ht="11.35" hidden="false" customHeight="true" outlineLevel="0" collapsed="false">
      <c r="A196" s="24" t="s">
        <v>447</v>
      </c>
      <c r="B196" s="32" t="n">
        <v>91928</v>
      </c>
      <c r="C196" s="24" t="s">
        <v>448</v>
      </c>
      <c r="D196" s="25" t="s">
        <v>44</v>
      </c>
      <c r="E196" s="26" t="n">
        <v>2248.06</v>
      </c>
      <c r="F196" s="27" t="n">
        <v>5.7</v>
      </c>
      <c r="G196" s="27" t="n">
        <v>3.13</v>
      </c>
      <c r="H196" s="27" t="n">
        <f aca="false">E196*F196</f>
        <v>12813.942</v>
      </c>
      <c r="I196" s="27" t="n">
        <f aca="false">E196*G196</f>
        <v>7036.4278</v>
      </c>
      <c r="J196" s="27" t="n">
        <f aca="false">H196+I196</f>
        <v>19850.3698</v>
      </c>
      <c r="K196" s="27" t="n">
        <f aca="false">J196*(1+25.92%)</f>
        <v>24995.58565216</v>
      </c>
      <c r="L196" s="28" t="n">
        <f aca="false">K196*0.869565217269</f>
        <v>21735.2918683864</v>
      </c>
      <c r="M196" s="28" t="n">
        <f aca="false">K196*0.13043478274</f>
        <v>3260.29378399855</v>
      </c>
      <c r="N196" s="29" t="s">
        <v>23</v>
      </c>
      <c r="O196" s="30" t="s">
        <v>24</v>
      </c>
    </row>
    <row r="197" customFormat="false" ht="11.35" hidden="false" customHeight="true" outlineLevel="0" collapsed="false">
      <c r="A197" s="24" t="s">
        <v>449</v>
      </c>
      <c r="B197" s="32" t="n">
        <v>91928</v>
      </c>
      <c r="C197" s="24" t="s">
        <v>450</v>
      </c>
      <c r="D197" s="25" t="s">
        <v>44</v>
      </c>
      <c r="E197" s="26" t="n">
        <v>1030.47</v>
      </c>
      <c r="F197" s="27" t="n">
        <v>5.7</v>
      </c>
      <c r="G197" s="27" t="n">
        <v>3.13</v>
      </c>
      <c r="H197" s="27" t="n">
        <f aca="false">E197*F197</f>
        <v>5873.679</v>
      </c>
      <c r="I197" s="27" t="n">
        <f aca="false">E197*G197</f>
        <v>3225.3711</v>
      </c>
      <c r="J197" s="27" t="n">
        <f aca="false">H197+I197</f>
        <v>9099.0501</v>
      </c>
      <c r="K197" s="27" t="n">
        <f aca="false">J197*(1+25.92%)</f>
        <v>11457.52388592</v>
      </c>
      <c r="L197" s="28" t="n">
        <f aca="false">K197*0.869565217269</f>
        <v>9963.06424722478</v>
      </c>
      <c r="M197" s="28" t="n">
        <f aca="false">K197*0.13043478274</f>
        <v>1494.45963879834</v>
      </c>
      <c r="N197" s="29" t="s">
        <v>23</v>
      </c>
      <c r="O197" s="30" t="s">
        <v>24</v>
      </c>
    </row>
    <row r="198" customFormat="false" ht="11.35" hidden="false" customHeight="true" outlineLevel="0" collapsed="false">
      <c r="A198" s="24" t="s">
        <v>451</v>
      </c>
      <c r="B198" s="32" t="n">
        <v>91928</v>
      </c>
      <c r="C198" s="24" t="s">
        <v>452</v>
      </c>
      <c r="D198" s="25" t="s">
        <v>44</v>
      </c>
      <c r="E198" s="26" t="n">
        <v>104.63</v>
      </c>
      <c r="F198" s="27" t="n">
        <v>5.7</v>
      </c>
      <c r="G198" s="27" t="n">
        <v>3.13</v>
      </c>
      <c r="H198" s="27" t="n">
        <f aca="false">E198*F198</f>
        <v>596.391</v>
      </c>
      <c r="I198" s="27" t="n">
        <f aca="false">E198*G198</f>
        <v>327.4919</v>
      </c>
      <c r="J198" s="27" t="n">
        <f aca="false">H198+I198</f>
        <v>923.8829</v>
      </c>
      <c r="K198" s="27" t="n">
        <f aca="false">J198*(1+25.92%)</f>
        <v>1163.35334768</v>
      </c>
      <c r="L198" s="28" t="n">
        <f aca="false">K198*0.869565217269</f>
        <v>1011.61160653598</v>
      </c>
      <c r="M198" s="28" t="n">
        <f aca="false">K198*0.13043478274</f>
        <v>151.741741154493</v>
      </c>
      <c r="N198" s="29" t="s">
        <v>23</v>
      </c>
      <c r="O198" s="30" t="s">
        <v>24</v>
      </c>
    </row>
    <row r="199" customFormat="false" ht="11.35" hidden="false" customHeight="true" outlineLevel="0" collapsed="false">
      <c r="A199" s="24" t="s">
        <v>453</v>
      </c>
      <c r="B199" s="32" t="n">
        <v>91928</v>
      </c>
      <c r="C199" s="24" t="s">
        <v>454</v>
      </c>
      <c r="D199" s="25" t="s">
        <v>44</v>
      </c>
      <c r="E199" s="26" t="n">
        <v>241.1</v>
      </c>
      <c r="F199" s="27" t="n">
        <v>5.7</v>
      </c>
      <c r="G199" s="27" t="n">
        <v>3.13</v>
      </c>
      <c r="H199" s="27" t="n">
        <f aca="false">E199*F199</f>
        <v>1374.27</v>
      </c>
      <c r="I199" s="27" t="n">
        <f aca="false">E199*G199</f>
        <v>754.643</v>
      </c>
      <c r="J199" s="27" t="n">
        <f aca="false">H199+I199</f>
        <v>2128.913</v>
      </c>
      <c r="K199" s="27" t="n">
        <f aca="false">J199*(1+25.92%)</f>
        <v>2680.7272496</v>
      </c>
      <c r="L199" s="28" t="n">
        <f aca="false">K199*0.869565217269</f>
        <v>2331.06717323735</v>
      </c>
      <c r="M199" s="28" t="n">
        <f aca="false">K199*0.13043478274</f>
        <v>349.660076386774</v>
      </c>
      <c r="N199" s="29" t="s">
        <v>23</v>
      </c>
      <c r="O199" s="30" t="s">
        <v>24</v>
      </c>
    </row>
    <row r="200" customFormat="false" ht="11.35" hidden="false" customHeight="true" outlineLevel="0" collapsed="false">
      <c r="A200" s="24" t="s">
        <v>455</v>
      </c>
      <c r="B200" s="32" t="n">
        <v>91928</v>
      </c>
      <c r="C200" s="24" t="s">
        <v>456</v>
      </c>
      <c r="D200" s="25" t="s">
        <v>44</v>
      </c>
      <c r="E200" s="26" t="n">
        <v>545.85</v>
      </c>
      <c r="F200" s="27" t="n">
        <v>5.7</v>
      </c>
      <c r="G200" s="27" t="n">
        <v>3.13</v>
      </c>
      <c r="H200" s="27" t="n">
        <f aca="false">E200*F200</f>
        <v>3111.345</v>
      </c>
      <c r="I200" s="27" t="n">
        <f aca="false">E200*G200</f>
        <v>1708.5105</v>
      </c>
      <c r="J200" s="27" t="n">
        <f aca="false">H200+I200</f>
        <v>4819.8555</v>
      </c>
      <c r="K200" s="27" t="n">
        <f aca="false">J200*(1+25.92%)</f>
        <v>6069.1620456</v>
      </c>
      <c r="L200" s="28" t="n">
        <f aca="false">K200*0.869565217269</f>
        <v>5277.53221282293</v>
      </c>
      <c r="M200" s="28" t="n">
        <f aca="false">K200*0.13043478274</f>
        <v>791.62983283169</v>
      </c>
      <c r="N200" s="29" t="s">
        <v>23</v>
      </c>
      <c r="O200" s="30" t="s">
        <v>24</v>
      </c>
    </row>
    <row r="201" customFormat="false" ht="11.35" hidden="false" customHeight="true" outlineLevel="0" collapsed="false">
      <c r="A201" s="24" t="s">
        <v>457</v>
      </c>
      <c r="B201" s="32" t="s">
        <v>458</v>
      </c>
      <c r="C201" s="24" t="s">
        <v>459</v>
      </c>
      <c r="D201" s="25" t="s">
        <v>44</v>
      </c>
      <c r="E201" s="26" t="n">
        <v>117.1</v>
      </c>
      <c r="F201" s="27" t="n">
        <v>24.82</v>
      </c>
      <c r="G201" s="27" t="n">
        <v>4.38</v>
      </c>
      <c r="H201" s="27" t="n">
        <f aca="false">E201*F201</f>
        <v>2906.422</v>
      </c>
      <c r="I201" s="27" t="n">
        <f aca="false">E201*G201</f>
        <v>512.898</v>
      </c>
      <c r="J201" s="27" t="n">
        <f aca="false">H201+I201</f>
        <v>3419.32</v>
      </c>
      <c r="K201" s="27" t="n">
        <f aca="false">J201*0.2592+J201</f>
        <v>4305.607744</v>
      </c>
      <c r="L201" s="28" t="n">
        <f aca="false">K201*0.869565217269</f>
        <v>3744.00673338645</v>
      </c>
      <c r="M201" s="28" t="n">
        <f aca="false">K201*0.13043478274</f>
        <v>561.601010652302</v>
      </c>
      <c r="N201" s="29" t="s">
        <v>168</v>
      </c>
      <c r="O201" s="30" t="s">
        <v>169</v>
      </c>
    </row>
    <row r="202" customFormat="false" ht="11.35" hidden="false" customHeight="true" outlineLevel="0" collapsed="false">
      <c r="A202" s="24" t="s">
        <v>460</v>
      </c>
      <c r="B202" s="32" t="s">
        <v>461</v>
      </c>
      <c r="C202" s="24" t="s">
        <v>462</v>
      </c>
      <c r="D202" s="25" t="s">
        <v>44</v>
      </c>
      <c r="E202" s="26" t="n">
        <v>117.1</v>
      </c>
      <c r="F202" s="27" t="n">
        <v>24.82</v>
      </c>
      <c r="G202" s="27" t="n">
        <v>4.38</v>
      </c>
      <c r="H202" s="27" t="n">
        <f aca="false">E202*F202</f>
        <v>2906.422</v>
      </c>
      <c r="I202" s="27" t="n">
        <f aca="false">E202*G202</f>
        <v>512.898</v>
      </c>
      <c r="J202" s="27" t="n">
        <f aca="false">H202+I202</f>
        <v>3419.32</v>
      </c>
      <c r="K202" s="27" t="n">
        <f aca="false">J202*0.2592+J202</f>
        <v>4305.607744</v>
      </c>
      <c r="L202" s="28" t="n">
        <f aca="false">K202*0.869565217269</f>
        <v>3744.00673338645</v>
      </c>
      <c r="M202" s="28" t="n">
        <f aca="false">K202*0.13043478274</f>
        <v>561.601010652302</v>
      </c>
      <c r="N202" s="29" t="s">
        <v>168</v>
      </c>
      <c r="O202" s="30" t="s">
        <v>169</v>
      </c>
    </row>
    <row r="203" customFormat="false" ht="11.35" hidden="false" customHeight="true" outlineLevel="0" collapsed="false">
      <c r="A203" s="24" t="s">
        <v>463</v>
      </c>
      <c r="B203" s="32" t="s">
        <v>464</v>
      </c>
      <c r="C203" s="24" t="s">
        <v>465</v>
      </c>
      <c r="D203" s="25" t="s">
        <v>44</v>
      </c>
      <c r="E203" s="26" t="n">
        <v>117.1</v>
      </c>
      <c r="F203" s="27" t="n">
        <v>24.82</v>
      </c>
      <c r="G203" s="27" t="n">
        <v>4.38</v>
      </c>
      <c r="H203" s="27" t="n">
        <f aca="false">E203*F203</f>
        <v>2906.422</v>
      </c>
      <c r="I203" s="27" t="n">
        <f aca="false">E203*G203</f>
        <v>512.898</v>
      </c>
      <c r="J203" s="27" t="n">
        <f aca="false">H203+I203</f>
        <v>3419.32</v>
      </c>
      <c r="K203" s="27" t="n">
        <f aca="false">J203*0.2592+J203</f>
        <v>4305.607744</v>
      </c>
      <c r="L203" s="28" t="n">
        <f aca="false">K203*0.869565217269</f>
        <v>3744.00673338645</v>
      </c>
      <c r="M203" s="28" t="n">
        <f aca="false">K203*0.13043478274</f>
        <v>561.601010652302</v>
      </c>
      <c r="N203" s="29" t="s">
        <v>168</v>
      </c>
      <c r="O203" s="30" t="s">
        <v>169</v>
      </c>
    </row>
    <row r="204" customFormat="false" ht="11.35" hidden="false" customHeight="true" outlineLevel="0" collapsed="false">
      <c r="A204" s="24" t="s">
        <v>466</v>
      </c>
      <c r="B204" s="32" t="s">
        <v>467</v>
      </c>
      <c r="C204" s="24" t="s">
        <v>468</v>
      </c>
      <c r="D204" s="25" t="s">
        <v>44</v>
      </c>
      <c r="E204" s="26" t="n">
        <v>117.1</v>
      </c>
      <c r="F204" s="27" t="n">
        <v>24.82</v>
      </c>
      <c r="G204" s="27" t="n">
        <v>4.38</v>
      </c>
      <c r="H204" s="27" t="n">
        <f aca="false">E204*F204</f>
        <v>2906.422</v>
      </c>
      <c r="I204" s="27" t="n">
        <f aca="false">E204*G204</f>
        <v>512.898</v>
      </c>
      <c r="J204" s="27" t="n">
        <f aca="false">H204+I204</f>
        <v>3419.32</v>
      </c>
      <c r="K204" s="27" t="n">
        <f aca="false">J204*0.2592+J204</f>
        <v>4305.607744</v>
      </c>
      <c r="L204" s="28" t="n">
        <f aca="false">K204*0.869565217269</f>
        <v>3744.00673338645</v>
      </c>
      <c r="M204" s="28" t="n">
        <f aca="false">K204*0.13043478274</f>
        <v>561.601010652302</v>
      </c>
      <c r="N204" s="29" t="s">
        <v>168</v>
      </c>
      <c r="O204" s="30" t="s">
        <v>169</v>
      </c>
    </row>
    <row r="205" customFormat="false" ht="11.35" hidden="false" customHeight="true" outlineLevel="0" collapsed="false">
      <c r="A205" s="24" t="s">
        <v>469</v>
      </c>
      <c r="B205" s="32" t="n">
        <v>91930</v>
      </c>
      <c r="C205" s="24" t="s">
        <v>470</v>
      </c>
      <c r="D205" s="25" t="s">
        <v>44</v>
      </c>
      <c r="E205" s="26" t="n">
        <v>813.73</v>
      </c>
      <c r="F205" s="27" t="n">
        <v>8.2</v>
      </c>
      <c r="G205" s="27" t="n">
        <v>4.1</v>
      </c>
      <c r="H205" s="27" t="n">
        <f aca="false">E205*F205</f>
        <v>6672.586</v>
      </c>
      <c r="I205" s="27" t="n">
        <f aca="false">E205*G205</f>
        <v>3336.293</v>
      </c>
      <c r="J205" s="27" t="n">
        <f aca="false">H205+I205</f>
        <v>10008.879</v>
      </c>
      <c r="K205" s="27" t="n">
        <f aca="false">J205*(1+25.92%)</f>
        <v>12603.1804368</v>
      </c>
      <c r="L205" s="28" t="n">
        <f aca="false">K205*0.869565217269</f>
        <v>10959.2873348064</v>
      </c>
      <c r="M205" s="28" t="n">
        <f aca="false">K205*0.13043478274</f>
        <v>1643.89310210703</v>
      </c>
      <c r="N205" s="29" t="s">
        <v>23</v>
      </c>
      <c r="O205" s="30" t="s">
        <v>24</v>
      </c>
    </row>
    <row r="206" customFormat="false" ht="11.35" hidden="false" customHeight="true" outlineLevel="0" collapsed="false">
      <c r="A206" s="24" t="s">
        <v>471</v>
      </c>
      <c r="B206" s="32" t="n">
        <v>91930</v>
      </c>
      <c r="C206" s="24" t="s">
        <v>472</v>
      </c>
      <c r="D206" s="25" t="s">
        <v>44</v>
      </c>
      <c r="E206" s="26" t="n">
        <v>383.31</v>
      </c>
      <c r="F206" s="27" t="n">
        <v>8.2</v>
      </c>
      <c r="G206" s="27" t="n">
        <v>4.1</v>
      </c>
      <c r="H206" s="27" t="n">
        <f aca="false">E206*F206</f>
        <v>3143.142</v>
      </c>
      <c r="I206" s="27" t="n">
        <f aca="false">E206*G206</f>
        <v>1571.571</v>
      </c>
      <c r="J206" s="27" t="n">
        <f aca="false">H206+I206</f>
        <v>4714.713</v>
      </c>
      <c r="K206" s="27" t="n">
        <f aca="false">J206*(1+25.92%)</f>
        <v>5936.7666096</v>
      </c>
      <c r="L206" s="28" t="n">
        <f aca="false">K206*0.869565217269</f>
        <v>5162.40574675217</v>
      </c>
      <c r="M206" s="28" t="n">
        <f aca="false">K206*0.13043478274</f>
        <v>774.360862901262</v>
      </c>
      <c r="N206" s="29" t="s">
        <v>23</v>
      </c>
      <c r="O206" s="30" t="s">
        <v>24</v>
      </c>
    </row>
    <row r="207" customFormat="false" ht="11.35" hidden="false" customHeight="true" outlineLevel="0" collapsed="false">
      <c r="A207" s="24" t="s">
        <v>473</v>
      </c>
      <c r="B207" s="32" t="n">
        <v>91930</v>
      </c>
      <c r="C207" s="24" t="s">
        <v>474</v>
      </c>
      <c r="D207" s="25" t="s">
        <v>44</v>
      </c>
      <c r="E207" s="26" t="n">
        <v>281.23</v>
      </c>
      <c r="F207" s="27" t="n">
        <v>8.2</v>
      </c>
      <c r="G207" s="27" t="n">
        <v>4.1</v>
      </c>
      <c r="H207" s="27" t="n">
        <f aca="false">E207*F207</f>
        <v>2306.086</v>
      </c>
      <c r="I207" s="27" t="n">
        <f aca="false">E207*G207</f>
        <v>1153.043</v>
      </c>
      <c r="J207" s="27" t="n">
        <f aca="false">H207+I207</f>
        <v>3459.129</v>
      </c>
      <c r="K207" s="27" t="n">
        <f aca="false">J207*(1+25.92%)</f>
        <v>4355.7352368</v>
      </c>
      <c r="L207" s="28" t="n">
        <f aca="false">K207*0.869565217269</f>
        <v>3787.59585755423</v>
      </c>
      <c r="M207" s="28" t="n">
        <f aca="false">K207*0.13043478274</f>
        <v>568.139379284971</v>
      </c>
      <c r="N207" s="29" t="s">
        <v>23</v>
      </c>
      <c r="O207" s="30" t="s">
        <v>24</v>
      </c>
    </row>
    <row r="208" customFormat="false" ht="11.35" hidden="false" customHeight="true" outlineLevel="0" collapsed="false">
      <c r="A208" s="24" t="s">
        <v>475</v>
      </c>
      <c r="B208" s="32" t="n">
        <v>91930</v>
      </c>
      <c r="C208" s="24" t="s">
        <v>476</v>
      </c>
      <c r="D208" s="25" t="s">
        <v>44</v>
      </c>
      <c r="E208" s="26" t="n">
        <v>310.1</v>
      </c>
      <c r="F208" s="27" t="n">
        <v>8.2</v>
      </c>
      <c r="G208" s="27" t="n">
        <v>4.1</v>
      </c>
      <c r="H208" s="27" t="n">
        <f aca="false">E208*F208</f>
        <v>2542.82</v>
      </c>
      <c r="I208" s="27" t="n">
        <f aca="false">E208*G208</f>
        <v>1271.41</v>
      </c>
      <c r="J208" s="27" t="n">
        <f aca="false">H208+I208</f>
        <v>3814.23</v>
      </c>
      <c r="K208" s="27" t="n">
        <f aca="false">J208*(1+25.92%)</f>
        <v>4802.878416</v>
      </c>
      <c r="L208" s="28" t="n">
        <f aca="false">K208*0.869565217269</f>
        <v>4176.41601332563</v>
      </c>
      <c r="M208" s="28" t="n">
        <f aca="false">K208*0.13043478274</f>
        <v>626.462402717596</v>
      </c>
      <c r="N208" s="29" t="s">
        <v>23</v>
      </c>
      <c r="O208" s="30" t="s">
        <v>24</v>
      </c>
    </row>
    <row r="209" customFormat="false" ht="11.35" hidden="false" customHeight="true" outlineLevel="0" collapsed="false">
      <c r="A209" s="24" t="s">
        <v>477</v>
      </c>
      <c r="B209" s="32" t="n">
        <v>91930</v>
      </c>
      <c r="C209" s="24" t="s">
        <v>478</v>
      </c>
      <c r="D209" s="25" t="s">
        <v>44</v>
      </c>
      <c r="E209" s="26" t="n">
        <v>149.2</v>
      </c>
      <c r="F209" s="27" t="n">
        <v>8.2</v>
      </c>
      <c r="G209" s="27" t="n">
        <v>4.1</v>
      </c>
      <c r="H209" s="27" t="n">
        <f aca="false">E209*F209</f>
        <v>1223.44</v>
      </c>
      <c r="I209" s="27" t="n">
        <f aca="false">E209*G209</f>
        <v>611.72</v>
      </c>
      <c r="J209" s="27" t="n">
        <f aca="false">H209+I209</f>
        <v>1835.16</v>
      </c>
      <c r="K209" s="27" t="n">
        <f aca="false">J209*(1+25.92%)</f>
        <v>2310.833472</v>
      </c>
      <c r="L209" s="28" t="n">
        <f aca="false">K209*0.869565217269</f>
        <v>2009.42041015216</v>
      </c>
      <c r="M209" s="28" t="n">
        <f aca="false">K209*0.13043478274</f>
        <v>301.41306186864</v>
      </c>
      <c r="N209" s="29" t="s">
        <v>23</v>
      </c>
      <c r="O209" s="30" t="s">
        <v>24</v>
      </c>
    </row>
    <row r="210" s="50" customFormat="true" ht="19.85" hidden="false" customHeight="true" outlineLevel="0" collapsed="false">
      <c r="A210" s="24" t="s">
        <v>479</v>
      </c>
      <c r="B210" s="25" t="n">
        <v>91930</v>
      </c>
      <c r="C210" s="24" t="s">
        <v>480</v>
      </c>
      <c r="D210" s="25" t="s">
        <v>44</v>
      </c>
      <c r="E210" s="26" t="n">
        <v>54.59</v>
      </c>
      <c r="F210" s="27" t="n">
        <v>8.2</v>
      </c>
      <c r="G210" s="27" t="n">
        <v>4.1</v>
      </c>
      <c r="H210" s="27" t="n">
        <f aca="false">E210*F210</f>
        <v>447.638</v>
      </c>
      <c r="I210" s="27" t="n">
        <f aca="false">E210*G210</f>
        <v>223.819</v>
      </c>
      <c r="J210" s="27" t="n">
        <f aca="false">H210+I210</f>
        <v>671.457</v>
      </c>
      <c r="K210" s="27" t="n">
        <f aca="false">J210*(1+25.92%)</f>
        <v>845.4986544</v>
      </c>
      <c r="L210" s="28" t="n">
        <f aca="false">K210*0.869565217269</f>
        <v>735.216221113983</v>
      </c>
      <c r="M210" s="28" t="n">
        <f aca="false">K210*0.13043478274</f>
        <v>110.282433293626</v>
      </c>
      <c r="N210" s="29" t="s">
        <v>23</v>
      </c>
      <c r="O210" s="30" t="s">
        <v>24</v>
      </c>
    </row>
    <row r="211" s="50" customFormat="true" ht="19.85" hidden="false" customHeight="true" outlineLevel="0" collapsed="false">
      <c r="A211" s="24" t="s">
        <v>481</v>
      </c>
      <c r="B211" s="25" t="n">
        <v>91930</v>
      </c>
      <c r="C211" s="24" t="s">
        <v>482</v>
      </c>
      <c r="D211" s="25" t="s">
        <v>44</v>
      </c>
      <c r="E211" s="26" t="n">
        <v>54.59</v>
      </c>
      <c r="F211" s="27" t="n">
        <v>8.2</v>
      </c>
      <c r="G211" s="27" t="n">
        <v>4.1</v>
      </c>
      <c r="H211" s="27" t="n">
        <f aca="false">E211*F211</f>
        <v>447.638</v>
      </c>
      <c r="I211" s="27" t="n">
        <f aca="false">E211*G211</f>
        <v>223.819</v>
      </c>
      <c r="J211" s="27" t="n">
        <f aca="false">H211+I211</f>
        <v>671.457</v>
      </c>
      <c r="K211" s="27" t="n">
        <f aca="false">J211*(1+25.92%)</f>
        <v>845.4986544</v>
      </c>
      <c r="L211" s="28" t="n">
        <f aca="false">K211*0.869565217269</f>
        <v>735.216221113983</v>
      </c>
      <c r="M211" s="28" t="n">
        <f aca="false">K211*0.13043478274</f>
        <v>110.282433293626</v>
      </c>
      <c r="N211" s="29" t="s">
        <v>23</v>
      </c>
      <c r="O211" s="30" t="s">
        <v>24</v>
      </c>
    </row>
    <row r="212" s="50" customFormat="true" ht="19.85" hidden="false" customHeight="true" outlineLevel="0" collapsed="false">
      <c r="A212" s="24" t="s">
        <v>483</v>
      </c>
      <c r="B212" s="25" t="n">
        <v>91930</v>
      </c>
      <c r="C212" s="24" t="s">
        <v>484</v>
      </c>
      <c r="D212" s="25" t="s">
        <v>44</v>
      </c>
      <c r="E212" s="26" t="n">
        <v>54.59</v>
      </c>
      <c r="F212" s="27" t="n">
        <v>8.2</v>
      </c>
      <c r="G212" s="27" t="n">
        <v>4.1</v>
      </c>
      <c r="H212" s="27" t="n">
        <f aca="false">E212*F212</f>
        <v>447.638</v>
      </c>
      <c r="I212" s="27" t="n">
        <f aca="false">E212*G212</f>
        <v>223.819</v>
      </c>
      <c r="J212" s="27" t="n">
        <f aca="false">H212+I212</f>
        <v>671.457</v>
      </c>
      <c r="K212" s="27" t="n">
        <f aca="false">J212*(1+25.92%)</f>
        <v>845.4986544</v>
      </c>
      <c r="L212" s="28" t="n">
        <f aca="false">K212*0.869565217269</f>
        <v>735.216221113983</v>
      </c>
      <c r="M212" s="28" t="n">
        <f aca="false">K212*0.13043478274</f>
        <v>110.282433293626</v>
      </c>
      <c r="N212" s="29" t="s">
        <v>23</v>
      </c>
      <c r="O212" s="30" t="s">
        <v>24</v>
      </c>
    </row>
    <row r="213" s="50" customFormat="true" ht="19.85" hidden="false" customHeight="true" outlineLevel="0" collapsed="false">
      <c r="A213" s="24" t="s">
        <v>485</v>
      </c>
      <c r="B213" s="25" t="n">
        <v>91930</v>
      </c>
      <c r="C213" s="24" t="s">
        <v>486</v>
      </c>
      <c r="D213" s="25" t="s">
        <v>44</v>
      </c>
      <c r="E213" s="26" t="n">
        <v>54.59</v>
      </c>
      <c r="F213" s="27" t="n">
        <v>8.2</v>
      </c>
      <c r="G213" s="27" t="n">
        <v>4.1</v>
      </c>
      <c r="H213" s="27" t="n">
        <f aca="false">E213*F213</f>
        <v>447.638</v>
      </c>
      <c r="I213" s="27" t="n">
        <f aca="false">E213*G213</f>
        <v>223.819</v>
      </c>
      <c r="J213" s="27" t="n">
        <f aca="false">H213+I213</f>
        <v>671.457</v>
      </c>
      <c r="K213" s="27" t="n">
        <f aca="false">J213*(1+25.92%)</f>
        <v>845.4986544</v>
      </c>
      <c r="L213" s="28" t="n">
        <f aca="false">K213*0.869565217269</f>
        <v>735.216221113983</v>
      </c>
      <c r="M213" s="28" t="n">
        <f aca="false">K213*0.13043478274</f>
        <v>110.282433293626</v>
      </c>
      <c r="N213" s="29" t="s">
        <v>23</v>
      </c>
      <c r="O213" s="30" t="s">
        <v>24</v>
      </c>
    </row>
    <row r="214" s="50" customFormat="true" ht="19.85" hidden="false" customHeight="true" outlineLevel="0" collapsed="false">
      <c r="A214" s="24" t="s">
        <v>487</v>
      </c>
      <c r="B214" s="25" t="n">
        <v>91928</v>
      </c>
      <c r="C214" s="24" t="s">
        <v>488</v>
      </c>
      <c r="D214" s="25" t="s">
        <v>44</v>
      </c>
      <c r="E214" s="26" t="n">
        <v>3.8</v>
      </c>
      <c r="F214" s="27" t="n">
        <v>5.7</v>
      </c>
      <c r="G214" s="27" t="n">
        <v>3.13</v>
      </c>
      <c r="H214" s="27" t="n">
        <f aca="false">E214*F214</f>
        <v>21.66</v>
      </c>
      <c r="I214" s="27" t="n">
        <f aca="false">E214*G214</f>
        <v>11.894</v>
      </c>
      <c r="J214" s="27" t="n">
        <f aca="false">H214+I214</f>
        <v>33.554</v>
      </c>
      <c r="K214" s="27" t="n">
        <f aca="false">J214*(1+25.92%)</f>
        <v>42.2511968</v>
      </c>
      <c r="L214" s="28" t="n">
        <f aca="false">K214*0.869565217269</f>
        <v>36.7401711252673</v>
      </c>
      <c r="M214" s="28" t="n">
        <f aca="false">K214*0.13043478274</f>
        <v>5.51102567511298</v>
      </c>
      <c r="N214" s="29" t="s">
        <v>23</v>
      </c>
      <c r="O214" s="30" t="s">
        <v>24</v>
      </c>
    </row>
    <row r="215" s="50" customFormat="true" ht="19.85" hidden="false" customHeight="true" outlineLevel="0" collapsed="false">
      <c r="A215" s="24" t="s">
        <v>489</v>
      </c>
      <c r="B215" s="25" t="n">
        <v>91928</v>
      </c>
      <c r="C215" s="24" t="s">
        <v>490</v>
      </c>
      <c r="D215" s="25" t="s">
        <v>44</v>
      </c>
      <c r="E215" s="26" t="n">
        <v>3.8</v>
      </c>
      <c r="F215" s="27" t="n">
        <v>5.7</v>
      </c>
      <c r="G215" s="27" t="n">
        <v>3.13</v>
      </c>
      <c r="H215" s="27" t="n">
        <f aca="false">E215*F215</f>
        <v>21.66</v>
      </c>
      <c r="I215" s="27" t="n">
        <f aca="false">E215*G215</f>
        <v>11.894</v>
      </c>
      <c r="J215" s="27" t="n">
        <f aca="false">H215+I215</f>
        <v>33.554</v>
      </c>
      <c r="K215" s="27" t="n">
        <f aca="false">J215*(1+25.92%)</f>
        <v>42.2511968</v>
      </c>
      <c r="L215" s="28" t="n">
        <f aca="false">K215*0.869565217269</f>
        <v>36.7401711252673</v>
      </c>
      <c r="M215" s="28" t="n">
        <f aca="false">K215*0.13043478274</f>
        <v>5.51102567511298</v>
      </c>
      <c r="N215" s="29" t="s">
        <v>23</v>
      </c>
      <c r="O215" s="30" t="s">
        <v>24</v>
      </c>
    </row>
    <row r="216" s="50" customFormat="true" ht="19.85" hidden="false" customHeight="true" outlineLevel="0" collapsed="false">
      <c r="A216" s="24" t="s">
        <v>491</v>
      </c>
      <c r="B216" s="25" t="n">
        <v>91928</v>
      </c>
      <c r="C216" s="24" t="s">
        <v>492</v>
      </c>
      <c r="D216" s="25" t="s">
        <v>44</v>
      </c>
      <c r="E216" s="26" t="n">
        <v>3.8</v>
      </c>
      <c r="F216" s="27" t="n">
        <v>5.7</v>
      </c>
      <c r="G216" s="27" t="n">
        <v>3.13</v>
      </c>
      <c r="H216" s="27" t="n">
        <f aca="false">E216*F216</f>
        <v>21.66</v>
      </c>
      <c r="I216" s="27" t="n">
        <f aca="false">E216*G216</f>
        <v>11.894</v>
      </c>
      <c r="J216" s="27" t="n">
        <f aca="false">H216+I216</f>
        <v>33.554</v>
      </c>
      <c r="K216" s="27" t="n">
        <f aca="false">J216*(1+25.92%)</f>
        <v>42.2511968</v>
      </c>
      <c r="L216" s="28" t="n">
        <f aca="false">K216*0.869565217269</f>
        <v>36.7401711252673</v>
      </c>
      <c r="M216" s="28" t="n">
        <f aca="false">K216*0.13043478274</f>
        <v>5.51102567511298</v>
      </c>
      <c r="N216" s="29" t="s">
        <v>23</v>
      </c>
      <c r="O216" s="30" t="s">
        <v>24</v>
      </c>
    </row>
    <row r="217" s="50" customFormat="true" ht="19.85" hidden="false" customHeight="true" outlineLevel="0" collapsed="false">
      <c r="A217" s="24" t="s">
        <v>493</v>
      </c>
      <c r="B217" s="25" t="n">
        <v>91928</v>
      </c>
      <c r="C217" s="24" t="s">
        <v>494</v>
      </c>
      <c r="D217" s="25" t="s">
        <v>44</v>
      </c>
      <c r="E217" s="26" t="n">
        <v>3.8</v>
      </c>
      <c r="F217" s="27" t="n">
        <v>5.7</v>
      </c>
      <c r="G217" s="27" t="n">
        <v>3.13</v>
      </c>
      <c r="H217" s="27" t="n">
        <f aca="false">E217*F217</f>
        <v>21.66</v>
      </c>
      <c r="I217" s="27" t="n">
        <f aca="false">E217*G217</f>
        <v>11.894</v>
      </c>
      <c r="J217" s="27" t="n">
        <f aca="false">H217+I217</f>
        <v>33.554</v>
      </c>
      <c r="K217" s="27" t="n">
        <f aca="false">J217*(1+25.92%)</f>
        <v>42.2511968</v>
      </c>
      <c r="L217" s="28" t="n">
        <f aca="false">K217*0.869565217269</f>
        <v>36.7401711252673</v>
      </c>
      <c r="M217" s="28" t="n">
        <f aca="false">K217*0.13043478274</f>
        <v>5.51102567511298</v>
      </c>
      <c r="N217" s="29" t="s">
        <v>23</v>
      </c>
      <c r="O217" s="30" t="s">
        <v>24</v>
      </c>
    </row>
    <row r="218" s="50" customFormat="true" ht="19.85" hidden="false" customHeight="true" outlineLevel="0" collapsed="false">
      <c r="A218" s="24" t="s">
        <v>495</v>
      </c>
      <c r="B218" s="25" t="n">
        <v>91928</v>
      </c>
      <c r="C218" s="24" t="s">
        <v>496</v>
      </c>
      <c r="D218" s="25" t="s">
        <v>44</v>
      </c>
      <c r="E218" s="26" t="n">
        <v>3.8</v>
      </c>
      <c r="F218" s="27" t="n">
        <v>5.7</v>
      </c>
      <c r="G218" s="27" t="n">
        <v>3.13</v>
      </c>
      <c r="H218" s="27" t="n">
        <f aca="false">E218*F218</f>
        <v>21.66</v>
      </c>
      <c r="I218" s="27" t="n">
        <f aca="false">E218*G218</f>
        <v>11.894</v>
      </c>
      <c r="J218" s="27" t="n">
        <f aca="false">H218+I218</f>
        <v>33.554</v>
      </c>
      <c r="K218" s="27" t="n">
        <f aca="false">J218*(1+25.92%)</f>
        <v>42.2511968</v>
      </c>
      <c r="L218" s="28" t="n">
        <f aca="false">K218*0.869565217269</f>
        <v>36.7401711252673</v>
      </c>
      <c r="M218" s="28" t="n">
        <f aca="false">K218*0.13043478274</f>
        <v>5.51102567511298</v>
      </c>
      <c r="N218" s="29" t="s">
        <v>23</v>
      </c>
      <c r="O218" s="30" t="s">
        <v>24</v>
      </c>
    </row>
    <row r="219" customFormat="false" ht="11.35" hidden="false" customHeight="true" outlineLevel="0" collapsed="false">
      <c r="A219" s="24" t="s">
        <v>497</v>
      </c>
      <c r="B219" s="32" t="s">
        <v>498</v>
      </c>
      <c r="C219" s="24" t="s">
        <v>499</v>
      </c>
      <c r="D219" s="25" t="s">
        <v>261</v>
      </c>
      <c r="E219" s="26" t="n">
        <v>2</v>
      </c>
      <c r="F219" s="27" t="n">
        <v>26.74</v>
      </c>
      <c r="G219" s="27" t="n">
        <v>4.72</v>
      </c>
      <c r="H219" s="27" t="n">
        <f aca="false">E219*F219</f>
        <v>53.48</v>
      </c>
      <c r="I219" s="27" t="n">
        <f aca="false">E219*G219</f>
        <v>9.44</v>
      </c>
      <c r="J219" s="27" t="n">
        <f aca="false">H219+I219</f>
        <v>62.92</v>
      </c>
      <c r="K219" s="27" t="n">
        <f aca="false">J219*0.2592+J219</f>
        <v>79.228864</v>
      </c>
      <c r="L219" s="28" t="n">
        <f aca="false">K219*0.869565217269</f>
        <v>68.894664338136</v>
      </c>
      <c r="M219" s="28" t="n">
        <f aca="false">K219*0.13043478274</f>
        <v>10.334199662577</v>
      </c>
      <c r="N219" s="29" t="s">
        <v>168</v>
      </c>
      <c r="O219" s="30" t="s">
        <v>169</v>
      </c>
    </row>
    <row r="220" customFormat="false" ht="11.35" hidden="false" customHeight="true" outlineLevel="0" collapsed="false">
      <c r="A220" s="24" t="s">
        <v>500</v>
      </c>
      <c r="B220" s="32" t="n">
        <v>91954</v>
      </c>
      <c r="C220" s="24" t="s">
        <v>501</v>
      </c>
      <c r="D220" s="25" t="s">
        <v>261</v>
      </c>
      <c r="E220" s="26" t="n">
        <v>2</v>
      </c>
      <c r="F220" s="27" t="n">
        <v>9.64</v>
      </c>
      <c r="G220" s="27" t="n">
        <v>25.51</v>
      </c>
      <c r="H220" s="27" t="n">
        <f aca="false">E220*F220</f>
        <v>19.28</v>
      </c>
      <c r="I220" s="27" t="n">
        <f aca="false">E220*G220</f>
        <v>51.02</v>
      </c>
      <c r="J220" s="27" t="n">
        <f aca="false">H220+I220</f>
        <v>70.3</v>
      </c>
      <c r="K220" s="27" t="n">
        <f aca="false">J220*(1+25.92%)</f>
        <v>88.52176</v>
      </c>
      <c r="L220" s="28" t="n">
        <f aca="false">K220*0.869565217269</f>
        <v>76.9754434674343</v>
      </c>
      <c r="M220" s="28" t="n">
        <f aca="false">K220*0.13043478274</f>
        <v>11.5463165333624</v>
      </c>
      <c r="N220" s="29" t="s">
        <v>23</v>
      </c>
      <c r="O220" s="30" t="s">
        <v>24</v>
      </c>
    </row>
    <row r="221" customFormat="false" ht="11.35" hidden="false" customHeight="true" outlineLevel="0" collapsed="false">
      <c r="A221" s="24" t="s">
        <v>502</v>
      </c>
      <c r="B221" s="32" t="n">
        <v>91959</v>
      </c>
      <c r="C221" s="24" t="s">
        <v>503</v>
      </c>
      <c r="D221" s="25" t="s">
        <v>261</v>
      </c>
      <c r="E221" s="26" t="n">
        <v>5</v>
      </c>
      <c r="F221" s="27" t="n">
        <v>48.2599</v>
      </c>
      <c r="G221" s="27" t="n">
        <v>0.01</v>
      </c>
      <c r="H221" s="27" t="n">
        <f aca="false">E221*F221</f>
        <v>241.2995</v>
      </c>
      <c r="I221" s="27" t="n">
        <f aca="false">E221*G221</f>
        <v>0.05</v>
      </c>
      <c r="J221" s="27" t="n">
        <f aca="false">H221+I221</f>
        <v>241.3495</v>
      </c>
      <c r="K221" s="27" t="n">
        <f aca="false">J221*(1+25.92%)</f>
        <v>303.9072904</v>
      </c>
      <c r="L221" s="28" t="n">
        <f aca="false">K221*0.869565217269</f>
        <v>264.267209006309</v>
      </c>
      <c r="M221" s="28" t="n">
        <f aca="false">K221*0.13043478274</f>
        <v>39.6400813964261</v>
      </c>
      <c r="N221" s="29" t="s">
        <v>23</v>
      </c>
      <c r="O221" s="30" t="s">
        <v>24</v>
      </c>
    </row>
    <row r="222" customFormat="false" ht="11.35" hidden="false" customHeight="true" outlineLevel="0" collapsed="false">
      <c r="A222" s="24" t="s">
        <v>504</v>
      </c>
      <c r="B222" s="32" t="s">
        <v>505</v>
      </c>
      <c r="C222" s="24" t="s">
        <v>506</v>
      </c>
      <c r="D222" s="25" t="s">
        <v>261</v>
      </c>
      <c r="E222" s="26" t="n">
        <v>65</v>
      </c>
      <c r="F222" s="27" t="n">
        <v>6.38</v>
      </c>
      <c r="G222" s="27" t="n">
        <v>1.12</v>
      </c>
      <c r="H222" s="27" t="n">
        <f aca="false">E222*F222</f>
        <v>414.7</v>
      </c>
      <c r="I222" s="27" t="n">
        <f aca="false">E222*G222</f>
        <v>72.8</v>
      </c>
      <c r="J222" s="27" t="n">
        <f aca="false">H222+I222</f>
        <v>487.5</v>
      </c>
      <c r="K222" s="27" t="n">
        <f aca="false">J222*0.2592+J222</f>
        <v>613.86</v>
      </c>
      <c r="L222" s="28" t="n">
        <f aca="false">K222*0.869565217269</f>
        <v>533.791304272748</v>
      </c>
      <c r="M222" s="28" t="n">
        <f aca="false">K222*0.13043478274</f>
        <v>80.0686957327764</v>
      </c>
      <c r="N222" s="29" t="s">
        <v>168</v>
      </c>
      <c r="O222" s="30" t="s">
        <v>169</v>
      </c>
    </row>
    <row r="223" customFormat="false" ht="11.35" hidden="false" customHeight="true" outlineLevel="0" collapsed="false">
      <c r="A223" s="24" t="s">
        <v>507</v>
      </c>
      <c r="B223" s="32" t="s">
        <v>508</v>
      </c>
      <c r="C223" s="24" t="s">
        <v>509</v>
      </c>
      <c r="D223" s="25" t="s">
        <v>261</v>
      </c>
      <c r="E223" s="26" t="n">
        <v>60</v>
      </c>
      <c r="F223" s="27" t="n">
        <v>6.38</v>
      </c>
      <c r="G223" s="27" t="n">
        <v>1.12</v>
      </c>
      <c r="H223" s="27" t="n">
        <f aca="false">E223*F223</f>
        <v>382.8</v>
      </c>
      <c r="I223" s="27" t="n">
        <f aca="false">E223*G223</f>
        <v>67.2</v>
      </c>
      <c r="J223" s="27" t="n">
        <f aca="false">H223+I223</f>
        <v>450</v>
      </c>
      <c r="K223" s="27" t="n">
        <f aca="false">J223*0.2592+J223</f>
        <v>566.64</v>
      </c>
      <c r="L223" s="28" t="n">
        <f aca="false">K223*0.869565217269</f>
        <v>492.730434713306</v>
      </c>
      <c r="M223" s="28" t="n">
        <f aca="false">K223*0.13043478274</f>
        <v>73.9095652917936</v>
      </c>
      <c r="N223" s="29" t="s">
        <v>168</v>
      </c>
      <c r="O223" s="30" t="s">
        <v>169</v>
      </c>
    </row>
    <row r="224" customFormat="false" ht="11.35" hidden="false" customHeight="true" outlineLevel="0" collapsed="false">
      <c r="A224" s="24" t="s">
        <v>510</v>
      </c>
      <c r="B224" s="32" t="s">
        <v>511</v>
      </c>
      <c r="C224" s="24" t="s">
        <v>512</v>
      </c>
      <c r="D224" s="25" t="s">
        <v>261</v>
      </c>
      <c r="E224" s="26" t="n">
        <v>51</v>
      </c>
      <c r="F224" s="27" t="n">
        <v>6.38</v>
      </c>
      <c r="G224" s="27" t="n">
        <v>1.12</v>
      </c>
      <c r="H224" s="27" t="n">
        <f aca="false">E224*F224</f>
        <v>325.38</v>
      </c>
      <c r="I224" s="27" t="n">
        <f aca="false">E224*G224</f>
        <v>57.12</v>
      </c>
      <c r="J224" s="27" t="n">
        <f aca="false">H224+I224</f>
        <v>382.5</v>
      </c>
      <c r="K224" s="27" t="n">
        <f aca="false">J224*0.2592+J224</f>
        <v>481.644</v>
      </c>
      <c r="L224" s="28" t="n">
        <f aca="false">K224*0.869565217269</f>
        <v>418.82086950631</v>
      </c>
      <c r="M224" s="28" t="n">
        <f aca="false">K224*0.13043478274</f>
        <v>62.8231304980246</v>
      </c>
      <c r="N224" s="29" t="s">
        <v>168</v>
      </c>
      <c r="O224" s="30" t="s">
        <v>169</v>
      </c>
    </row>
    <row r="225" customFormat="false" ht="11.35" hidden="false" customHeight="true" outlineLevel="0" collapsed="false">
      <c r="A225" s="24" t="s">
        <v>513</v>
      </c>
      <c r="B225" s="32" t="s">
        <v>514</v>
      </c>
      <c r="C225" s="24" t="s">
        <v>515</v>
      </c>
      <c r="D225" s="25" t="s">
        <v>261</v>
      </c>
      <c r="E225" s="26" t="n">
        <v>2</v>
      </c>
      <c r="F225" s="27" t="n">
        <v>6.38</v>
      </c>
      <c r="G225" s="27" t="n">
        <v>1.12</v>
      </c>
      <c r="H225" s="27" t="n">
        <f aca="false">E225*F225</f>
        <v>12.76</v>
      </c>
      <c r="I225" s="27" t="n">
        <f aca="false">E225*G225</f>
        <v>2.24</v>
      </c>
      <c r="J225" s="27" t="n">
        <f aca="false">H225+I225</f>
        <v>15</v>
      </c>
      <c r="K225" s="27" t="n">
        <f aca="false">J225*0.2592+J225</f>
        <v>18.888</v>
      </c>
      <c r="L225" s="28" t="n">
        <f aca="false">K225*0.869565217269</f>
        <v>16.4243478237769</v>
      </c>
      <c r="M225" s="28" t="n">
        <f aca="false">K225*0.13043478274</f>
        <v>2.46365217639312</v>
      </c>
      <c r="N225" s="29" t="s">
        <v>168</v>
      </c>
      <c r="O225" s="30" t="s">
        <v>169</v>
      </c>
    </row>
    <row r="226" customFormat="false" ht="11.35" hidden="false" customHeight="true" outlineLevel="0" collapsed="false">
      <c r="A226" s="24" t="s">
        <v>516</v>
      </c>
      <c r="B226" s="32" t="n">
        <v>91996</v>
      </c>
      <c r="C226" s="24" t="s">
        <v>517</v>
      </c>
      <c r="D226" s="25" t="s">
        <v>261</v>
      </c>
      <c r="E226" s="26" t="n">
        <v>52</v>
      </c>
      <c r="F226" s="27" t="n">
        <v>13.19</v>
      </c>
      <c r="G226" s="27" t="n">
        <v>35.8</v>
      </c>
      <c r="H226" s="27" t="n">
        <f aca="false">E226*F226</f>
        <v>685.88</v>
      </c>
      <c r="I226" s="27" t="n">
        <f aca="false">E226*G226</f>
        <v>1861.6</v>
      </c>
      <c r="J226" s="27" t="n">
        <f aca="false">H226+I226</f>
        <v>2547.48</v>
      </c>
      <c r="K226" s="27" t="n">
        <f aca="false">J226*(1+25.92%)</f>
        <v>3207.786816</v>
      </c>
      <c r="L226" s="28" t="n">
        <f aca="false">K226*0.869565217269</f>
        <v>2789.37983960767</v>
      </c>
      <c r="M226" s="28" t="n">
        <f aca="false">K226*0.13043478274</f>
        <v>418.406976421196</v>
      </c>
      <c r="N226" s="29" t="s">
        <v>23</v>
      </c>
      <c r="O226" s="30" t="s">
        <v>24</v>
      </c>
    </row>
    <row r="227" customFormat="false" ht="11.35" hidden="false" customHeight="true" outlineLevel="0" collapsed="false">
      <c r="A227" s="24" t="s">
        <v>518</v>
      </c>
      <c r="B227" s="32" t="n">
        <v>91997</v>
      </c>
      <c r="C227" s="24" t="s">
        <v>519</v>
      </c>
      <c r="D227" s="25" t="s">
        <v>261</v>
      </c>
      <c r="E227" s="26" t="n">
        <v>8</v>
      </c>
      <c r="F227" s="27" t="n">
        <v>15.55</v>
      </c>
      <c r="G227" s="27" t="n">
        <v>35.8</v>
      </c>
      <c r="H227" s="27" t="n">
        <f aca="false">E227*F227</f>
        <v>124.4</v>
      </c>
      <c r="I227" s="27" t="n">
        <f aca="false">E227*G227</f>
        <v>286.4</v>
      </c>
      <c r="J227" s="27" t="n">
        <f aca="false">H227+I227</f>
        <v>410.8</v>
      </c>
      <c r="K227" s="27" t="n">
        <f aca="false">J227*(1+25.92%)</f>
        <v>517.27936</v>
      </c>
      <c r="L227" s="28" t="n">
        <f aca="false">K227*0.869565217269</f>
        <v>449.808139067169</v>
      </c>
      <c r="M227" s="28" t="n">
        <f aca="false">K227*0.13043478274</f>
        <v>67.4712209374863</v>
      </c>
      <c r="N227" s="29" t="s">
        <v>23</v>
      </c>
      <c r="O227" s="30" t="s">
        <v>24</v>
      </c>
    </row>
    <row r="228" customFormat="false" ht="11.35" hidden="false" customHeight="true" outlineLevel="0" collapsed="false">
      <c r="A228" s="24" t="s">
        <v>520</v>
      </c>
      <c r="B228" s="32" t="s">
        <v>521</v>
      </c>
      <c r="C228" s="24" t="s">
        <v>522</v>
      </c>
      <c r="D228" s="25" t="s">
        <v>261</v>
      </c>
      <c r="E228" s="26" t="n">
        <v>10</v>
      </c>
      <c r="F228" s="27" t="n">
        <v>12.75</v>
      </c>
      <c r="G228" s="27" t="n">
        <v>2.25</v>
      </c>
      <c r="H228" s="27" t="n">
        <f aca="false">E228*F228</f>
        <v>127.5</v>
      </c>
      <c r="I228" s="27" t="n">
        <f aca="false">E228*G228</f>
        <v>22.5</v>
      </c>
      <c r="J228" s="27" t="n">
        <f aca="false">H228+I228</f>
        <v>150</v>
      </c>
      <c r="K228" s="27" t="n">
        <f aca="false">J228*0.2592+J228</f>
        <v>188.88</v>
      </c>
      <c r="L228" s="28" t="n">
        <f aca="false">K228*0.869565217269</f>
        <v>164.243478237769</v>
      </c>
      <c r="M228" s="28" t="n">
        <f aca="false">K228*0.13043478274</f>
        <v>24.6365217639312</v>
      </c>
      <c r="N228" s="29" t="s">
        <v>168</v>
      </c>
      <c r="O228" s="30" t="s">
        <v>169</v>
      </c>
    </row>
    <row r="229" customFormat="false" ht="19.85" hidden="false" customHeight="true" outlineLevel="0" collapsed="false">
      <c r="A229" s="24" t="s">
        <v>523</v>
      </c>
      <c r="B229" s="32" t="s">
        <v>524</v>
      </c>
      <c r="C229" s="24" t="s">
        <v>525</v>
      </c>
      <c r="D229" s="25" t="s">
        <v>261</v>
      </c>
      <c r="E229" s="26" t="n">
        <v>16</v>
      </c>
      <c r="F229" s="27" t="n">
        <v>23.8</v>
      </c>
      <c r="G229" s="27" t="n">
        <v>4.2</v>
      </c>
      <c r="H229" s="27" t="n">
        <f aca="false">E229*F229</f>
        <v>380.8</v>
      </c>
      <c r="I229" s="27" t="n">
        <f aca="false">E229*G229</f>
        <v>67.2</v>
      </c>
      <c r="J229" s="27" t="n">
        <f aca="false">H229+I229</f>
        <v>448</v>
      </c>
      <c r="K229" s="27" t="n">
        <f aca="false">J229*0.2592+J229</f>
        <v>564.1216</v>
      </c>
      <c r="L229" s="28" t="n">
        <f aca="false">K229*0.869565217269</f>
        <v>490.540521670136</v>
      </c>
      <c r="M229" s="28" t="n">
        <f aca="false">K229*0.13043478274</f>
        <v>73.5810783349412</v>
      </c>
      <c r="N229" s="29" t="s">
        <v>168</v>
      </c>
      <c r="O229" s="30" t="s">
        <v>169</v>
      </c>
    </row>
    <row r="230" customFormat="false" ht="11.35" hidden="false" customHeight="true" outlineLevel="0" collapsed="false">
      <c r="A230" s="24" t="s">
        <v>526</v>
      </c>
      <c r="B230" s="32" t="s">
        <v>527</v>
      </c>
      <c r="C230" s="24" t="s">
        <v>528</v>
      </c>
      <c r="D230" s="25" t="s">
        <v>261</v>
      </c>
      <c r="E230" s="26" t="n">
        <v>2</v>
      </c>
      <c r="F230" s="27" t="n">
        <v>23.8</v>
      </c>
      <c r="G230" s="27" t="n">
        <v>4.2</v>
      </c>
      <c r="H230" s="27" t="n">
        <f aca="false">E230*F230</f>
        <v>47.6</v>
      </c>
      <c r="I230" s="27" t="n">
        <f aca="false">E230*G230</f>
        <v>8.4</v>
      </c>
      <c r="J230" s="27" t="n">
        <f aca="false">H230+I230</f>
        <v>56</v>
      </c>
      <c r="K230" s="27" t="n">
        <f aca="false">J230*0.2592+J230</f>
        <v>70.5152</v>
      </c>
      <c r="L230" s="28" t="n">
        <f aca="false">K230*0.869565217269</f>
        <v>61.317565208767</v>
      </c>
      <c r="M230" s="28" t="n">
        <f aca="false">K230*0.13043478274</f>
        <v>9.19763479186765</v>
      </c>
      <c r="N230" s="29" t="s">
        <v>168</v>
      </c>
      <c r="O230" s="30" t="s">
        <v>169</v>
      </c>
    </row>
    <row r="231" customFormat="false" ht="11.35" hidden="false" customHeight="true" outlineLevel="0" collapsed="false">
      <c r="A231" s="24" t="s">
        <v>529</v>
      </c>
      <c r="B231" s="32" t="n">
        <v>91996</v>
      </c>
      <c r="C231" s="24" t="s">
        <v>530</v>
      </c>
      <c r="D231" s="25" t="s">
        <v>261</v>
      </c>
      <c r="E231" s="26" t="n">
        <v>23</v>
      </c>
      <c r="F231" s="27" t="n">
        <v>13.19</v>
      </c>
      <c r="G231" s="27" t="n">
        <v>35.8</v>
      </c>
      <c r="H231" s="27" t="n">
        <f aca="false">E231*F231</f>
        <v>303.37</v>
      </c>
      <c r="I231" s="27" t="n">
        <f aca="false">E231*G231</f>
        <v>823.4</v>
      </c>
      <c r="J231" s="27" t="n">
        <f aca="false">H231+I231</f>
        <v>1126.77</v>
      </c>
      <c r="K231" s="27" t="n">
        <f aca="false">J231*(1+25.92%)</f>
        <v>1418.828784</v>
      </c>
      <c r="L231" s="28" t="n">
        <f aca="false">K231*0.869565217269</f>
        <v>1233.76415982647</v>
      </c>
      <c r="M231" s="28" t="n">
        <f aca="false">K231*0.13043478274</f>
        <v>185.064624186298</v>
      </c>
      <c r="N231" s="29" t="s">
        <v>23</v>
      </c>
      <c r="O231" s="30" t="s">
        <v>24</v>
      </c>
    </row>
    <row r="232" customFormat="false" ht="11.35" hidden="false" customHeight="true" outlineLevel="0" collapsed="false">
      <c r="A232" s="24" t="s">
        <v>531</v>
      </c>
      <c r="B232" s="32" t="n">
        <v>91997</v>
      </c>
      <c r="C232" s="24" t="s">
        <v>532</v>
      </c>
      <c r="D232" s="25" t="s">
        <v>261</v>
      </c>
      <c r="E232" s="26" t="n">
        <v>12</v>
      </c>
      <c r="F232" s="27" t="n">
        <v>15.55</v>
      </c>
      <c r="G232" s="27" t="n">
        <v>35.8</v>
      </c>
      <c r="H232" s="27" t="n">
        <f aca="false">E232*F232</f>
        <v>186.6</v>
      </c>
      <c r="I232" s="27" t="n">
        <f aca="false">E232*G232</f>
        <v>429.6</v>
      </c>
      <c r="J232" s="27" t="n">
        <f aca="false">H232+I232</f>
        <v>616.2</v>
      </c>
      <c r="K232" s="27" t="n">
        <f aca="false">J232*(1+25.92%)</f>
        <v>775.91904</v>
      </c>
      <c r="L232" s="28" t="n">
        <f aca="false">K232*0.869565217269</f>
        <v>674.712208600754</v>
      </c>
      <c r="M232" s="28" t="n">
        <f aca="false">K232*0.13043478274</f>
        <v>101.206831406229</v>
      </c>
      <c r="N232" s="29" t="s">
        <v>23</v>
      </c>
      <c r="O232" s="30" t="s">
        <v>24</v>
      </c>
    </row>
    <row r="233" customFormat="false" ht="11.35" hidden="false" customHeight="true" outlineLevel="0" collapsed="false">
      <c r="A233" s="24" t="s">
        <v>533</v>
      </c>
      <c r="B233" s="32" t="n">
        <v>91996</v>
      </c>
      <c r="C233" s="24" t="s">
        <v>534</v>
      </c>
      <c r="D233" s="25" t="s">
        <v>261</v>
      </c>
      <c r="E233" s="26" t="n">
        <v>49</v>
      </c>
      <c r="F233" s="27" t="n">
        <v>13.19</v>
      </c>
      <c r="G233" s="27" t="n">
        <v>35.8</v>
      </c>
      <c r="H233" s="27" t="n">
        <f aca="false">E233*F233</f>
        <v>646.31</v>
      </c>
      <c r="I233" s="27" t="n">
        <f aca="false">E233*G233</f>
        <v>1754.2</v>
      </c>
      <c r="J233" s="27" t="n">
        <f aca="false">H233+I233</f>
        <v>2400.51</v>
      </c>
      <c r="K233" s="27" t="n">
        <f aca="false">J233*(1+25.92%)</f>
        <v>3022.722192</v>
      </c>
      <c r="L233" s="28" t="n">
        <f aca="false">K233*0.869565217269</f>
        <v>2628.45407963031</v>
      </c>
      <c r="M233" s="28" t="n">
        <f aca="false">K233*0.13043478274</f>
        <v>394.268112396897</v>
      </c>
      <c r="N233" s="29" t="s">
        <v>23</v>
      </c>
      <c r="O233" s="30" t="s">
        <v>24</v>
      </c>
    </row>
    <row r="234" customFormat="false" ht="11.35" hidden="false" customHeight="true" outlineLevel="0" collapsed="false">
      <c r="A234" s="24" t="s">
        <v>535</v>
      </c>
      <c r="B234" s="32" t="n">
        <v>91997</v>
      </c>
      <c r="C234" s="24" t="s">
        <v>536</v>
      </c>
      <c r="D234" s="25" t="s">
        <v>261</v>
      </c>
      <c r="E234" s="26" t="n">
        <v>3</v>
      </c>
      <c r="F234" s="27" t="n">
        <v>15.55</v>
      </c>
      <c r="G234" s="27" t="n">
        <v>35.8</v>
      </c>
      <c r="H234" s="27" t="n">
        <f aca="false">E234*F234</f>
        <v>46.65</v>
      </c>
      <c r="I234" s="27" t="n">
        <f aca="false">E234*G234</f>
        <v>107.4</v>
      </c>
      <c r="J234" s="27" t="n">
        <f aca="false">H234+I234</f>
        <v>154.05</v>
      </c>
      <c r="K234" s="27" t="n">
        <f aca="false">J234*(1+25.92%)</f>
        <v>193.97976</v>
      </c>
      <c r="L234" s="28" t="n">
        <f aca="false">K234*0.869565217269</f>
        <v>168.678052150189</v>
      </c>
      <c r="M234" s="28" t="n">
        <f aca="false">K234*0.13043478274</f>
        <v>25.3017078515573</v>
      </c>
      <c r="N234" s="29" t="s">
        <v>23</v>
      </c>
      <c r="O234" s="30" t="s">
        <v>24</v>
      </c>
    </row>
    <row r="235" s="31" customFormat="true" ht="21.25" hidden="false" customHeight="true" outlineLevel="0" collapsed="false">
      <c r="A235" s="24" t="s">
        <v>537</v>
      </c>
      <c r="B235" s="25" t="n">
        <v>91996</v>
      </c>
      <c r="C235" s="24" t="s">
        <v>538</v>
      </c>
      <c r="D235" s="25" t="s">
        <v>261</v>
      </c>
      <c r="E235" s="26" t="n">
        <v>1</v>
      </c>
      <c r="F235" s="27" t="n">
        <v>13.19</v>
      </c>
      <c r="G235" s="27" t="n">
        <v>35.8</v>
      </c>
      <c r="H235" s="27" t="n">
        <f aca="false">E235*F235</f>
        <v>13.19</v>
      </c>
      <c r="I235" s="27" t="n">
        <f aca="false">E235*G235</f>
        <v>35.8</v>
      </c>
      <c r="J235" s="27" t="n">
        <f aca="false">H235+I235</f>
        <v>48.99</v>
      </c>
      <c r="K235" s="27" t="n">
        <f aca="false">J235*(1+25.92%)</f>
        <v>61.688208</v>
      </c>
      <c r="L235" s="28" t="n">
        <f aca="false">K235*0.869565217269</f>
        <v>53.6419199924553</v>
      </c>
      <c r="M235" s="28" t="n">
        <f aca="false">K235*0.13043478274</f>
        <v>8.04628800809993</v>
      </c>
      <c r="N235" s="29" t="s">
        <v>23</v>
      </c>
      <c r="O235" s="30" t="s">
        <v>24</v>
      </c>
    </row>
    <row r="236" customFormat="false" ht="19.85" hidden="false" customHeight="true" outlineLevel="0" collapsed="false">
      <c r="A236" s="24" t="s">
        <v>539</v>
      </c>
      <c r="B236" s="32" t="n">
        <v>91996</v>
      </c>
      <c r="C236" s="24" t="s">
        <v>540</v>
      </c>
      <c r="D236" s="25" t="s">
        <v>261</v>
      </c>
      <c r="E236" s="26" t="n">
        <v>85</v>
      </c>
      <c r="F236" s="27" t="n">
        <v>13.19</v>
      </c>
      <c r="G236" s="27" t="n">
        <v>35.8</v>
      </c>
      <c r="H236" s="27" t="n">
        <f aca="false">E236*F236</f>
        <v>1121.15</v>
      </c>
      <c r="I236" s="27" t="n">
        <f aca="false">E236*G236</f>
        <v>3043</v>
      </c>
      <c r="J236" s="27" t="n">
        <f aca="false">H236+I236</f>
        <v>4164.15</v>
      </c>
      <c r="K236" s="27" t="n">
        <f aca="false">J236*(1+25.92%)</f>
        <v>5243.49768</v>
      </c>
      <c r="L236" s="28" t="n">
        <f aca="false">K236*0.869565217269</f>
        <v>4559.5631993587</v>
      </c>
      <c r="M236" s="28" t="n">
        <f aca="false">K236*0.13043478274</f>
        <v>683.934480688494</v>
      </c>
      <c r="N236" s="29" t="s">
        <v>23</v>
      </c>
      <c r="O236" s="30" t="s">
        <v>24</v>
      </c>
    </row>
    <row r="237" customFormat="false" ht="19.85" hidden="false" customHeight="true" outlineLevel="0" collapsed="false">
      <c r="A237" s="24" t="s">
        <v>541</v>
      </c>
      <c r="B237" s="32" t="s">
        <v>542</v>
      </c>
      <c r="C237" s="24" t="s">
        <v>543</v>
      </c>
      <c r="D237" s="25" t="s">
        <v>261</v>
      </c>
      <c r="E237" s="26" t="n">
        <v>15</v>
      </c>
      <c r="F237" s="27" t="n">
        <v>66.3</v>
      </c>
      <c r="G237" s="27" t="n">
        <v>11.7</v>
      </c>
      <c r="H237" s="27" t="n">
        <f aca="false">E237*F237</f>
        <v>994.5</v>
      </c>
      <c r="I237" s="27" t="n">
        <f aca="false">E237*G237</f>
        <v>175.5</v>
      </c>
      <c r="J237" s="27" t="n">
        <f aca="false">H237+I237</f>
        <v>1170</v>
      </c>
      <c r="K237" s="27" t="n">
        <f aca="false">J237*0.2592+J237</f>
        <v>1473.264</v>
      </c>
      <c r="L237" s="28" t="n">
        <f aca="false">K237*0.869565217269</f>
        <v>1281.0991302546</v>
      </c>
      <c r="M237" s="28" t="n">
        <f aca="false">K237*0.13043478274</f>
        <v>192.164869758663</v>
      </c>
      <c r="N237" s="29" t="s">
        <v>168</v>
      </c>
      <c r="O237" s="30" t="s">
        <v>169</v>
      </c>
    </row>
    <row r="238" customFormat="false" ht="19.85" hidden="false" customHeight="true" outlineLevel="0" collapsed="false">
      <c r="A238" s="24" t="s">
        <v>544</v>
      </c>
      <c r="B238" s="32" t="s">
        <v>545</v>
      </c>
      <c r="C238" s="24" t="s">
        <v>546</v>
      </c>
      <c r="D238" s="25" t="s">
        <v>261</v>
      </c>
      <c r="E238" s="26" t="n">
        <v>1</v>
      </c>
      <c r="F238" s="27" t="n">
        <v>123.25</v>
      </c>
      <c r="G238" s="27" t="n">
        <v>21.75</v>
      </c>
      <c r="H238" s="27" t="n">
        <f aca="false">E238*F238</f>
        <v>123.25</v>
      </c>
      <c r="I238" s="27" t="n">
        <f aca="false">E238*G238</f>
        <v>21.75</v>
      </c>
      <c r="J238" s="27" t="n">
        <f aca="false">H238+I238</f>
        <v>145</v>
      </c>
      <c r="K238" s="27" t="n">
        <f aca="false">J238*0.2592+J238</f>
        <v>182.584</v>
      </c>
      <c r="L238" s="28" t="n">
        <f aca="false">K238*0.869565217269</f>
        <v>158.768695629843</v>
      </c>
      <c r="M238" s="28" t="n">
        <f aca="false">K238*0.13043478274</f>
        <v>23.8153043718002</v>
      </c>
      <c r="N238" s="29" t="s">
        <v>168</v>
      </c>
      <c r="O238" s="30" t="s">
        <v>169</v>
      </c>
    </row>
    <row r="239" customFormat="false" ht="19.85" hidden="false" customHeight="true" outlineLevel="0" collapsed="false">
      <c r="A239" s="24" t="s">
        <v>547</v>
      </c>
      <c r="B239" s="32" t="s">
        <v>548</v>
      </c>
      <c r="C239" s="24" t="s">
        <v>549</v>
      </c>
      <c r="D239" s="25" t="s">
        <v>261</v>
      </c>
      <c r="E239" s="26" t="n">
        <v>2</v>
      </c>
      <c r="F239" s="27" t="n">
        <v>123.25</v>
      </c>
      <c r="G239" s="27" t="n">
        <v>21.75</v>
      </c>
      <c r="H239" s="27" t="n">
        <f aca="false">E239*F239</f>
        <v>246.5</v>
      </c>
      <c r="I239" s="27" t="n">
        <f aca="false">E239*G239</f>
        <v>43.5</v>
      </c>
      <c r="J239" s="27" t="n">
        <f aca="false">H239+I239</f>
        <v>290</v>
      </c>
      <c r="K239" s="27" t="n">
        <f aca="false">J239*0.2592+J239</f>
        <v>365.168</v>
      </c>
      <c r="L239" s="28" t="n">
        <f aca="false">K239*0.869565217269</f>
        <v>317.537391259686</v>
      </c>
      <c r="M239" s="28" t="n">
        <f aca="false">K239*0.13043478274</f>
        <v>47.6306087436003</v>
      </c>
      <c r="N239" s="29" t="s">
        <v>168</v>
      </c>
      <c r="O239" s="30" t="s">
        <v>169</v>
      </c>
    </row>
    <row r="240" customFormat="false" ht="19.85" hidden="false" customHeight="true" outlineLevel="0" collapsed="false">
      <c r="A240" s="24" t="s">
        <v>550</v>
      </c>
      <c r="B240" s="32" t="s">
        <v>551</v>
      </c>
      <c r="C240" s="24" t="s">
        <v>552</v>
      </c>
      <c r="D240" s="25" t="s">
        <v>261</v>
      </c>
      <c r="E240" s="26" t="n">
        <v>10</v>
      </c>
      <c r="F240" s="27" t="n">
        <v>123.25</v>
      </c>
      <c r="G240" s="27" t="n">
        <v>21.75</v>
      </c>
      <c r="H240" s="27" t="n">
        <f aca="false">E240*F240</f>
        <v>1232.5</v>
      </c>
      <c r="I240" s="27" t="n">
        <f aca="false">E240*G240</f>
        <v>217.5</v>
      </c>
      <c r="J240" s="27" t="n">
        <f aca="false">H240+I240</f>
        <v>1450</v>
      </c>
      <c r="K240" s="27" t="n">
        <f aca="false">J240*0.2592+J240</f>
        <v>1825.84</v>
      </c>
      <c r="L240" s="28" t="n">
        <f aca="false">K240*0.869565217269</f>
        <v>1587.68695629843</v>
      </c>
      <c r="M240" s="28" t="n">
        <f aca="false">K240*0.13043478274</f>
        <v>238.153043718002</v>
      </c>
      <c r="N240" s="29" t="s">
        <v>168</v>
      </c>
      <c r="O240" s="30" t="s">
        <v>169</v>
      </c>
    </row>
    <row r="241" customFormat="false" ht="19.85" hidden="false" customHeight="true" outlineLevel="0" collapsed="false">
      <c r="A241" s="24" t="s">
        <v>553</v>
      </c>
      <c r="B241" s="32" t="s">
        <v>554</v>
      </c>
      <c r="C241" s="24" t="s">
        <v>555</v>
      </c>
      <c r="D241" s="25" t="s">
        <v>261</v>
      </c>
      <c r="E241" s="26" t="n">
        <v>6</v>
      </c>
      <c r="F241" s="27" t="n">
        <v>123.25</v>
      </c>
      <c r="G241" s="27" t="n">
        <v>21.75</v>
      </c>
      <c r="H241" s="27" t="n">
        <f aca="false">E241*F241</f>
        <v>739.5</v>
      </c>
      <c r="I241" s="27" t="n">
        <f aca="false">E241*G241</f>
        <v>130.5</v>
      </c>
      <c r="J241" s="27" t="n">
        <f aca="false">H241+I241</f>
        <v>870</v>
      </c>
      <c r="K241" s="27" t="n">
        <f aca="false">J241*0.2592+J241</f>
        <v>1095.504</v>
      </c>
      <c r="L241" s="28" t="n">
        <f aca="false">K241*0.869565217269</f>
        <v>952.612173779059</v>
      </c>
      <c r="M241" s="28" t="n">
        <f aca="false">K241*0.13043478274</f>
        <v>142.891826230801</v>
      </c>
      <c r="N241" s="29" t="s">
        <v>168</v>
      </c>
      <c r="O241" s="30" t="s">
        <v>169</v>
      </c>
    </row>
    <row r="242" customFormat="false" ht="19.85" hidden="false" customHeight="true" outlineLevel="0" collapsed="false">
      <c r="A242" s="24" t="s">
        <v>556</v>
      </c>
      <c r="B242" s="32" t="s">
        <v>557</v>
      </c>
      <c r="C242" s="24" t="s">
        <v>558</v>
      </c>
      <c r="D242" s="25" t="s">
        <v>261</v>
      </c>
      <c r="E242" s="26" t="n">
        <v>2</v>
      </c>
      <c r="F242" s="27" t="n">
        <v>123.25</v>
      </c>
      <c r="G242" s="27" t="n">
        <v>21.75</v>
      </c>
      <c r="H242" s="27" t="n">
        <f aca="false">E242*F242</f>
        <v>246.5</v>
      </c>
      <c r="I242" s="27" t="n">
        <f aca="false">E242*G242</f>
        <v>43.5</v>
      </c>
      <c r="J242" s="27" t="n">
        <f aca="false">H242+I242</f>
        <v>290</v>
      </c>
      <c r="K242" s="27" t="n">
        <f aca="false">J242*0.2592+J242</f>
        <v>365.168</v>
      </c>
      <c r="L242" s="28" t="n">
        <f aca="false">K242*0.869565217269</f>
        <v>317.537391259686</v>
      </c>
      <c r="M242" s="28" t="n">
        <f aca="false">K242*0.13043478274</f>
        <v>47.6306087436003</v>
      </c>
      <c r="N242" s="29" t="s">
        <v>168</v>
      </c>
      <c r="O242" s="30" t="s">
        <v>169</v>
      </c>
    </row>
    <row r="243" customFormat="false" ht="19.85" hidden="false" customHeight="true" outlineLevel="0" collapsed="false">
      <c r="A243" s="24" t="s">
        <v>559</v>
      </c>
      <c r="B243" s="32" t="s">
        <v>560</v>
      </c>
      <c r="C243" s="24" t="s">
        <v>561</v>
      </c>
      <c r="D243" s="25" t="s">
        <v>261</v>
      </c>
      <c r="E243" s="26" t="n">
        <v>21</v>
      </c>
      <c r="F243" s="27" t="n">
        <v>27.2</v>
      </c>
      <c r="G243" s="27" t="n">
        <v>4.8</v>
      </c>
      <c r="H243" s="27" t="n">
        <f aca="false">E243*F243</f>
        <v>571.2</v>
      </c>
      <c r="I243" s="27" t="n">
        <f aca="false">E243*G243</f>
        <v>100.8</v>
      </c>
      <c r="J243" s="27" t="n">
        <f aca="false">H243+I243</f>
        <v>672</v>
      </c>
      <c r="K243" s="27" t="n">
        <f aca="false">J243*0.2592+J243</f>
        <v>846.1824</v>
      </c>
      <c r="L243" s="28" t="n">
        <f aca="false">K243*0.869565217269</f>
        <v>735.810782505204</v>
      </c>
      <c r="M243" s="28" t="n">
        <f aca="false">K243*0.13043478274</f>
        <v>110.371617502412</v>
      </c>
      <c r="N243" s="29" t="s">
        <v>168</v>
      </c>
      <c r="O243" s="30" t="s">
        <v>169</v>
      </c>
    </row>
    <row r="244" customFormat="false" ht="19.85" hidden="false" customHeight="true" outlineLevel="0" collapsed="false">
      <c r="A244" s="24" t="s">
        <v>562</v>
      </c>
      <c r="B244" s="32" t="s">
        <v>563</v>
      </c>
      <c r="C244" s="24" t="s">
        <v>564</v>
      </c>
      <c r="D244" s="25" t="s">
        <v>261</v>
      </c>
      <c r="E244" s="26" t="n">
        <v>42</v>
      </c>
      <c r="F244" s="27" t="n">
        <v>27.2</v>
      </c>
      <c r="G244" s="27" t="n">
        <v>4.8</v>
      </c>
      <c r="H244" s="27" t="n">
        <f aca="false">E244*F244</f>
        <v>1142.4</v>
      </c>
      <c r="I244" s="27" t="n">
        <f aca="false">E244*G244</f>
        <v>201.6</v>
      </c>
      <c r="J244" s="27" t="n">
        <f aca="false">H244+I244</f>
        <v>1344</v>
      </c>
      <c r="K244" s="27" t="n">
        <f aca="false">J244*0.2592+J244</f>
        <v>1692.3648</v>
      </c>
      <c r="L244" s="28" t="n">
        <f aca="false">K244*0.869565217269</f>
        <v>1471.62156501041</v>
      </c>
      <c r="M244" s="28" t="n">
        <f aca="false">K244*0.13043478274</f>
        <v>220.743235004824</v>
      </c>
      <c r="N244" s="29" t="s">
        <v>168</v>
      </c>
      <c r="O244" s="30" t="s">
        <v>169</v>
      </c>
    </row>
    <row r="245" customFormat="false" ht="19.85" hidden="false" customHeight="true" outlineLevel="0" collapsed="false">
      <c r="A245" s="24" t="s">
        <v>565</v>
      </c>
      <c r="B245" s="32" t="s">
        <v>566</v>
      </c>
      <c r="C245" s="24" t="s">
        <v>567</v>
      </c>
      <c r="D245" s="25" t="s">
        <v>261</v>
      </c>
      <c r="E245" s="26" t="n">
        <v>8</v>
      </c>
      <c r="F245" s="27" t="n">
        <v>27.2</v>
      </c>
      <c r="G245" s="27" t="n">
        <v>4.8</v>
      </c>
      <c r="H245" s="27" t="n">
        <f aca="false">E245*F245</f>
        <v>217.6</v>
      </c>
      <c r="I245" s="27" t="n">
        <f aca="false">E245*G245</f>
        <v>38.4</v>
      </c>
      <c r="J245" s="27" t="n">
        <f aca="false">H245+I245</f>
        <v>256</v>
      </c>
      <c r="K245" s="27" t="n">
        <f aca="false">J245*0.2592+J245</f>
        <v>322.3552</v>
      </c>
      <c r="L245" s="28" t="n">
        <f aca="false">K245*0.869565217269</f>
        <v>280.308869525792</v>
      </c>
      <c r="M245" s="28" t="n">
        <f aca="false">K245*0.13043478274</f>
        <v>42.0463304771092</v>
      </c>
      <c r="N245" s="29" t="s">
        <v>168</v>
      </c>
      <c r="O245" s="30" t="s">
        <v>169</v>
      </c>
    </row>
    <row r="246" customFormat="false" ht="19.85" hidden="false" customHeight="true" outlineLevel="0" collapsed="false">
      <c r="A246" s="24" t="s">
        <v>568</v>
      </c>
      <c r="B246" s="32" t="s">
        <v>569</v>
      </c>
      <c r="C246" s="24" t="s">
        <v>570</v>
      </c>
      <c r="D246" s="25" t="s">
        <v>261</v>
      </c>
      <c r="E246" s="26" t="n">
        <v>10</v>
      </c>
      <c r="F246" s="27" t="n">
        <v>27.2</v>
      </c>
      <c r="G246" s="27" t="n">
        <v>4.8</v>
      </c>
      <c r="H246" s="27" t="n">
        <f aca="false">E246*F246</f>
        <v>272</v>
      </c>
      <c r="I246" s="27" t="n">
        <f aca="false">E246*G246</f>
        <v>48</v>
      </c>
      <c r="J246" s="27" t="n">
        <f aca="false">H246+I246</f>
        <v>320</v>
      </c>
      <c r="K246" s="27" t="n">
        <f aca="false">J246*0.2592+J246</f>
        <v>402.944</v>
      </c>
      <c r="L246" s="28" t="n">
        <f aca="false">K246*0.869565217269</f>
        <v>350.38608690724</v>
      </c>
      <c r="M246" s="28" t="n">
        <f aca="false">K246*0.13043478274</f>
        <v>52.5579130963866</v>
      </c>
      <c r="N246" s="29" t="s">
        <v>168</v>
      </c>
      <c r="O246" s="30" t="s">
        <v>169</v>
      </c>
    </row>
    <row r="247" customFormat="false" ht="19.85" hidden="false" customHeight="true" outlineLevel="0" collapsed="false">
      <c r="A247" s="24" t="s">
        <v>571</v>
      </c>
      <c r="B247" s="32" t="s">
        <v>572</v>
      </c>
      <c r="C247" s="24" t="s">
        <v>573</v>
      </c>
      <c r="D247" s="25" t="s">
        <v>261</v>
      </c>
      <c r="E247" s="26" t="n">
        <v>1</v>
      </c>
      <c r="F247" s="27" t="n">
        <v>27.2</v>
      </c>
      <c r="G247" s="27" t="n">
        <v>4.8</v>
      </c>
      <c r="H247" s="27" t="n">
        <f aca="false">E247*F247</f>
        <v>27.2</v>
      </c>
      <c r="I247" s="27" t="n">
        <f aca="false">E247*G247</f>
        <v>4.8</v>
      </c>
      <c r="J247" s="27" t="n">
        <f aca="false">H247+I247</f>
        <v>32</v>
      </c>
      <c r="K247" s="27" t="n">
        <f aca="false">J247*0.2592+J247</f>
        <v>40.2944</v>
      </c>
      <c r="L247" s="28" t="n">
        <f aca="false">K247*0.869565217269</f>
        <v>35.038608690724</v>
      </c>
      <c r="M247" s="28" t="n">
        <f aca="false">K247*0.13043478274</f>
        <v>5.25579130963866</v>
      </c>
      <c r="N247" s="29" t="s">
        <v>168</v>
      </c>
      <c r="O247" s="30" t="s">
        <v>169</v>
      </c>
    </row>
    <row r="248" customFormat="false" ht="19.85" hidden="false" customHeight="true" outlineLevel="0" collapsed="false">
      <c r="A248" s="24" t="s">
        <v>574</v>
      </c>
      <c r="B248" s="32" t="s">
        <v>575</v>
      </c>
      <c r="C248" s="24" t="s">
        <v>576</v>
      </c>
      <c r="D248" s="25" t="s">
        <v>261</v>
      </c>
      <c r="E248" s="26" t="n">
        <v>11</v>
      </c>
      <c r="F248" s="27" t="n">
        <v>27.2</v>
      </c>
      <c r="G248" s="27" t="n">
        <v>4.8</v>
      </c>
      <c r="H248" s="27" t="n">
        <f aca="false">E248*F248</f>
        <v>299.2</v>
      </c>
      <c r="I248" s="27" t="n">
        <f aca="false">E248*G248</f>
        <v>52.8</v>
      </c>
      <c r="J248" s="27" t="n">
        <f aca="false">H248+I248</f>
        <v>352</v>
      </c>
      <c r="K248" s="27" t="n">
        <f aca="false">J248*0.2592+J248</f>
        <v>443.2384</v>
      </c>
      <c r="L248" s="28" t="n">
        <f aca="false">K248*0.869565217269</f>
        <v>385.424695597964</v>
      </c>
      <c r="M248" s="28" t="n">
        <f aca="false">K248*0.13043478274</f>
        <v>57.8137044060252</v>
      </c>
      <c r="N248" s="29" t="s">
        <v>168</v>
      </c>
      <c r="O248" s="30" t="s">
        <v>169</v>
      </c>
    </row>
    <row r="249" customFormat="false" ht="19.85" hidden="false" customHeight="true" outlineLevel="0" collapsed="false">
      <c r="A249" s="24" t="s">
        <v>577</v>
      </c>
      <c r="B249" s="32" t="s">
        <v>578</v>
      </c>
      <c r="C249" s="24" t="s">
        <v>579</v>
      </c>
      <c r="D249" s="25" t="s">
        <v>261</v>
      </c>
      <c r="E249" s="26" t="n">
        <v>4</v>
      </c>
      <c r="F249" s="27" t="n">
        <v>27.2</v>
      </c>
      <c r="G249" s="27" t="n">
        <v>4.8</v>
      </c>
      <c r="H249" s="27" t="n">
        <f aca="false">E249*F249</f>
        <v>108.8</v>
      </c>
      <c r="I249" s="27" t="n">
        <f aca="false">E249*G249</f>
        <v>19.2</v>
      </c>
      <c r="J249" s="27" t="n">
        <f aca="false">H249+I249</f>
        <v>128</v>
      </c>
      <c r="K249" s="27" t="n">
        <f aca="false">J249*0.2592+J249</f>
        <v>161.1776</v>
      </c>
      <c r="L249" s="28" t="n">
        <f aca="false">K249*0.869565217269</f>
        <v>140.154434762896</v>
      </c>
      <c r="M249" s="28" t="n">
        <f aca="false">K249*0.13043478274</f>
        <v>21.0231652385546</v>
      </c>
      <c r="N249" s="29" t="s">
        <v>168</v>
      </c>
      <c r="O249" s="30" t="s">
        <v>169</v>
      </c>
    </row>
    <row r="250" customFormat="false" ht="19.85" hidden="false" customHeight="true" outlineLevel="0" collapsed="false">
      <c r="A250" s="24" t="s">
        <v>580</v>
      </c>
      <c r="B250" s="32" t="s">
        <v>581</v>
      </c>
      <c r="C250" s="24" t="s">
        <v>582</v>
      </c>
      <c r="D250" s="25" t="s">
        <v>261</v>
      </c>
      <c r="E250" s="26" t="n">
        <v>2</v>
      </c>
      <c r="F250" s="27" t="n">
        <v>27.2</v>
      </c>
      <c r="G250" s="27" t="n">
        <v>4.8</v>
      </c>
      <c r="H250" s="27" t="n">
        <f aca="false">E250*F250</f>
        <v>54.4</v>
      </c>
      <c r="I250" s="27" t="n">
        <f aca="false">E250*G250</f>
        <v>9.6</v>
      </c>
      <c r="J250" s="27" t="n">
        <f aca="false">H250+I250</f>
        <v>64</v>
      </c>
      <c r="K250" s="27" t="n">
        <f aca="false">J250*0.2592+J250</f>
        <v>80.5888</v>
      </c>
      <c r="L250" s="28" t="n">
        <f aca="false">K250*0.869565217269</f>
        <v>70.077217381448</v>
      </c>
      <c r="M250" s="28" t="n">
        <f aca="false">K250*0.13043478274</f>
        <v>10.5115826192773</v>
      </c>
      <c r="N250" s="29" t="s">
        <v>168</v>
      </c>
      <c r="O250" s="30" t="s">
        <v>169</v>
      </c>
    </row>
    <row r="251" customFormat="false" ht="19.85" hidden="false" customHeight="true" outlineLevel="0" collapsed="false">
      <c r="A251" s="24" t="s">
        <v>583</v>
      </c>
      <c r="B251" s="32" t="s">
        <v>584</v>
      </c>
      <c r="C251" s="24" t="s">
        <v>585</v>
      </c>
      <c r="D251" s="25" t="s">
        <v>261</v>
      </c>
      <c r="E251" s="26" t="n">
        <v>1</v>
      </c>
      <c r="F251" s="27" t="n">
        <v>27.2</v>
      </c>
      <c r="G251" s="27" t="n">
        <v>4.8</v>
      </c>
      <c r="H251" s="27" t="n">
        <f aca="false">E251*F251</f>
        <v>27.2</v>
      </c>
      <c r="I251" s="27" t="n">
        <f aca="false">E251*G251</f>
        <v>4.8</v>
      </c>
      <c r="J251" s="27" t="n">
        <f aca="false">H251+I251</f>
        <v>32</v>
      </c>
      <c r="K251" s="27" t="n">
        <f aca="false">J251*0.2592+J251</f>
        <v>40.2944</v>
      </c>
      <c r="L251" s="28" t="n">
        <f aca="false">K251*0.869565217269</f>
        <v>35.038608690724</v>
      </c>
      <c r="M251" s="28" t="n">
        <f aca="false">K251*0.13043478274</f>
        <v>5.25579130963866</v>
      </c>
      <c r="N251" s="29" t="s">
        <v>168</v>
      </c>
      <c r="O251" s="30" t="s">
        <v>169</v>
      </c>
    </row>
    <row r="252" customFormat="false" ht="19.85" hidden="false" customHeight="true" outlineLevel="0" collapsed="false">
      <c r="A252" s="24" t="s">
        <v>586</v>
      </c>
      <c r="B252" s="32" t="s">
        <v>587</v>
      </c>
      <c r="C252" s="24" t="s">
        <v>588</v>
      </c>
      <c r="D252" s="25" t="s">
        <v>261</v>
      </c>
      <c r="E252" s="26" t="n">
        <v>1</v>
      </c>
      <c r="F252" s="27" t="n">
        <v>66.3</v>
      </c>
      <c r="G252" s="27" t="n">
        <v>11.7</v>
      </c>
      <c r="H252" s="27" t="n">
        <f aca="false">E252*F252</f>
        <v>66.3</v>
      </c>
      <c r="I252" s="27" t="n">
        <f aca="false">E252*G252</f>
        <v>11.7</v>
      </c>
      <c r="J252" s="27" t="n">
        <f aca="false">H252+I252</f>
        <v>78</v>
      </c>
      <c r="K252" s="27" t="n">
        <f aca="false">J252*0.2592+J252</f>
        <v>98.2176</v>
      </c>
      <c r="L252" s="28" t="n">
        <f aca="false">K252*0.869565217269</f>
        <v>85.4066086836398</v>
      </c>
      <c r="M252" s="28" t="n">
        <f aca="false">K252*0.13043478274</f>
        <v>12.8109913172442</v>
      </c>
      <c r="N252" s="29" t="s">
        <v>168</v>
      </c>
      <c r="O252" s="30" t="s">
        <v>169</v>
      </c>
    </row>
    <row r="253" customFormat="false" ht="19.85" hidden="false" customHeight="true" outlineLevel="0" collapsed="false">
      <c r="A253" s="24" t="s">
        <v>589</v>
      </c>
      <c r="B253" s="32" t="s">
        <v>590</v>
      </c>
      <c r="C253" s="24" t="s">
        <v>591</v>
      </c>
      <c r="D253" s="25" t="s">
        <v>261</v>
      </c>
      <c r="E253" s="26" t="n">
        <v>2</v>
      </c>
      <c r="F253" s="27" t="n">
        <v>1785</v>
      </c>
      <c r="G253" s="27" t="n">
        <v>315</v>
      </c>
      <c r="H253" s="27" t="n">
        <f aca="false">E253*F253</f>
        <v>3570</v>
      </c>
      <c r="I253" s="27" t="n">
        <f aca="false">E253*G253</f>
        <v>630</v>
      </c>
      <c r="J253" s="27" t="n">
        <f aca="false">H253+I253</f>
        <v>4200</v>
      </c>
      <c r="K253" s="27" t="n">
        <f aca="false">J253*0.2592+J253</f>
        <v>5288.64</v>
      </c>
      <c r="L253" s="28" t="n">
        <f aca="false">K253*0.869565217269</f>
        <v>4598.81739065752</v>
      </c>
      <c r="M253" s="28" t="n">
        <f aca="false">K253*0.13043478274</f>
        <v>689.822609390074</v>
      </c>
      <c r="N253" s="29" t="s">
        <v>168</v>
      </c>
      <c r="O253" s="30" t="s">
        <v>169</v>
      </c>
    </row>
    <row r="254" customFormat="false" ht="19.85" hidden="false" customHeight="true" outlineLevel="0" collapsed="false">
      <c r="A254" s="24" t="s">
        <v>592</v>
      </c>
      <c r="B254" s="32" t="s">
        <v>593</v>
      </c>
      <c r="C254" s="24" t="s">
        <v>594</v>
      </c>
      <c r="D254" s="25" t="s">
        <v>261</v>
      </c>
      <c r="E254" s="26" t="n">
        <v>2</v>
      </c>
      <c r="F254" s="27" t="n">
        <v>2082.5</v>
      </c>
      <c r="G254" s="27" t="n">
        <v>367.5</v>
      </c>
      <c r="H254" s="27" t="n">
        <f aca="false">E254*F254</f>
        <v>4165</v>
      </c>
      <c r="I254" s="27" t="n">
        <f aca="false">E254*G254</f>
        <v>735</v>
      </c>
      <c r="J254" s="27" t="n">
        <f aca="false">H254+I254</f>
        <v>4900</v>
      </c>
      <c r="K254" s="27" t="n">
        <f aca="false">J254*0.2592+J254</f>
        <v>6170.08</v>
      </c>
      <c r="L254" s="28" t="n">
        <f aca="false">K254*0.869565217269</f>
        <v>5365.28695576711</v>
      </c>
      <c r="M254" s="28" t="n">
        <f aca="false">K254*0.13043478274</f>
        <v>804.793044288419</v>
      </c>
      <c r="N254" s="29" t="s">
        <v>168</v>
      </c>
      <c r="O254" s="30" t="s">
        <v>169</v>
      </c>
    </row>
    <row r="255" customFormat="false" ht="19.85" hidden="false" customHeight="true" outlineLevel="0" collapsed="false">
      <c r="A255" s="24" t="s">
        <v>595</v>
      </c>
      <c r="B255" s="32" t="s">
        <v>596</v>
      </c>
      <c r="C255" s="24" t="s">
        <v>597</v>
      </c>
      <c r="D255" s="25" t="s">
        <v>261</v>
      </c>
      <c r="E255" s="26" t="n">
        <v>1</v>
      </c>
      <c r="F255" s="27" t="n">
        <v>2422.5</v>
      </c>
      <c r="G255" s="27" t="n">
        <v>427.5</v>
      </c>
      <c r="H255" s="27" t="n">
        <f aca="false">E255*F255</f>
        <v>2422.5</v>
      </c>
      <c r="I255" s="27" t="n">
        <f aca="false">E255*G255</f>
        <v>427.5</v>
      </c>
      <c r="J255" s="27" t="n">
        <f aca="false">H255+I255</f>
        <v>2850</v>
      </c>
      <c r="K255" s="27" t="n">
        <f aca="false">J255*0.2592+J255</f>
        <v>3588.72</v>
      </c>
      <c r="L255" s="28" t="n">
        <f aca="false">K255*0.869565217269</f>
        <v>3120.62608651761</v>
      </c>
      <c r="M255" s="28" t="n">
        <f aca="false">K255*0.13043478274</f>
        <v>468.093913514693</v>
      </c>
      <c r="N255" s="29" t="s">
        <v>168</v>
      </c>
      <c r="O255" s="30" t="s">
        <v>169</v>
      </c>
    </row>
    <row r="256" customFormat="false" ht="19.85" hidden="false" customHeight="true" outlineLevel="0" collapsed="false">
      <c r="A256" s="24" t="s">
        <v>598</v>
      </c>
      <c r="B256" s="32" t="s">
        <v>599</v>
      </c>
      <c r="C256" s="24" t="s">
        <v>600</v>
      </c>
      <c r="D256" s="25" t="s">
        <v>261</v>
      </c>
      <c r="E256" s="26" t="n">
        <v>1</v>
      </c>
      <c r="F256" s="27" t="n">
        <v>123.25</v>
      </c>
      <c r="G256" s="27" t="n">
        <v>21.75</v>
      </c>
      <c r="H256" s="27" t="n">
        <f aca="false">E256*F256</f>
        <v>123.25</v>
      </c>
      <c r="I256" s="27" t="n">
        <f aca="false">E256*G256</f>
        <v>21.75</v>
      </c>
      <c r="J256" s="27" t="n">
        <f aca="false">H256+I256</f>
        <v>145</v>
      </c>
      <c r="K256" s="27" t="n">
        <f aca="false">J256*0.2592+J256</f>
        <v>182.584</v>
      </c>
      <c r="L256" s="28" t="n">
        <f aca="false">K256*0.869565217269</f>
        <v>158.768695629843</v>
      </c>
      <c r="M256" s="28" t="n">
        <f aca="false">K256*0.13043478274</f>
        <v>23.8153043718002</v>
      </c>
      <c r="N256" s="29" t="s">
        <v>168</v>
      </c>
      <c r="O256" s="30" t="s">
        <v>169</v>
      </c>
    </row>
    <row r="257" customFormat="false" ht="19.85" hidden="false" customHeight="true" outlineLevel="0" collapsed="false">
      <c r="A257" s="24" t="s">
        <v>601</v>
      </c>
      <c r="B257" s="32" t="s">
        <v>602</v>
      </c>
      <c r="C257" s="24" t="s">
        <v>603</v>
      </c>
      <c r="D257" s="25" t="s">
        <v>261</v>
      </c>
      <c r="E257" s="26" t="n">
        <v>1</v>
      </c>
      <c r="F257" s="27" t="n">
        <v>123.25</v>
      </c>
      <c r="G257" s="27" t="n">
        <v>21.75</v>
      </c>
      <c r="H257" s="27" t="n">
        <f aca="false">E257*F257</f>
        <v>123.25</v>
      </c>
      <c r="I257" s="27" t="n">
        <f aca="false">E257*G257</f>
        <v>21.75</v>
      </c>
      <c r="J257" s="27" t="n">
        <f aca="false">H257+I257</f>
        <v>145</v>
      </c>
      <c r="K257" s="27" t="n">
        <f aca="false">J257*0.2592+J257</f>
        <v>182.584</v>
      </c>
      <c r="L257" s="28" t="n">
        <f aca="false">K257*0.869565217269</f>
        <v>158.768695629843</v>
      </c>
      <c r="M257" s="28" t="n">
        <f aca="false">K257*0.13043478274</f>
        <v>23.8153043718002</v>
      </c>
      <c r="N257" s="29" t="s">
        <v>168</v>
      </c>
      <c r="O257" s="30" t="s">
        <v>169</v>
      </c>
    </row>
    <row r="258" s="31" customFormat="true" ht="30.55" hidden="false" customHeight="true" outlineLevel="0" collapsed="false">
      <c r="A258" s="24" t="s">
        <v>604</v>
      </c>
      <c r="B258" s="25" t="s">
        <v>605</v>
      </c>
      <c r="C258" s="24" t="s">
        <v>606</v>
      </c>
      <c r="D258" s="25" t="s">
        <v>261</v>
      </c>
      <c r="E258" s="26" t="n">
        <v>20</v>
      </c>
      <c r="F258" s="27" t="n">
        <v>442</v>
      </c>
      <c r="G258" s="27" t="n">
        <v>78</v>
      </c>
      <c r="H258" s="27" t="n">
        <f aca="false">E258*F258</f>
        <v>8840</v>
      </c>
      <c r="I258" s="27" t="n">
        <f aca="false">E258*G258</f>
        <v>1560</v>
      </c>
      <c r="J258" s="27" t="n">
        <f aca="false">H258+I258</f>
        <v>10400</v>
      </c>
      <c r="K258" s="27" t="n">
        <f aca="false">J258*0.2592+J258</f>
        <v>13095.68</v>
      </c>
      <c r="L258" s="28" t="n">
        <f aca="false">K258*0.869565217269</f>
        <v>11387.5478244853</v>
      </c>
      <c r="M258" s="28" t="n">
        <f aca="false">K258*0.13043478274</f>
        <v>1708.13217563256</v>
      </c>
      <c r="N258" s="29" t="s">
        <v>168</v>
      </c>
      <c r="O258" s="30" t="s">
        <v>169</v>
      </c>
    </row>
    <row r="259" s="31" customFormat="true" ht="21.25" hidden="false" customHeight="true" outlineLevel="0" collapsed="false">
      <c r="A259" s="24" t="s">
        <v>607</v>
      </c>
      <c r="B259" s="25" t="s">
        <v>608</v>
      </c>
      <c r="C259" s="24" t="s">
        <v>609</v>
      </c>
      <c r="D259" s="25" t="s">
        <v>261</v>
      </c>
      <c r="E259" s="26" t="n">
        <v>8</v>
      </c>
      <c r="F259" s="27" t="n">
        <v>442</v>
      </c>
      <c r="G259" s="27" t="n">
        <v>78</v>
      </c>
      <c r="H259" s="27" t="n">
        <f aca="false">E259*F259</f>
        <v>3536</v>
      </c>
      <c r="I259" s="27" t="n">
        <f aca="false">E259*G259</f>
        <v>624</v>
      </c>
      <c r="J259" s="27" t="n">
        <f aca="false">H259+I259</f>
        <v>4160</v>
      </c>
      <c r="K259" s="27" t="n">
        <f aca="false">J259*0.2592+J259</f>
        <v>5238.272</v>
      </c>
      <c r="L259" s="28" t="n">
        <f aca="false">K259*0.869565217269</f>
        <v>4555.01912979412</v>
      </c>
      <c r="M259" s="28" t="n">
        <f aca="false">K259*0.13043478274</f>
        <v>683.252870253025</v>
      </c>
      <c r="N259" s="29" t="s">
        <v>168</v>
      </c>
      <c r="O259" s="30" t="s">
        <v>169</v>
      </c>
    </row>
    <row r="260" customFormat="false" ht="11.35" hidden="false" customHeight="true" outlineLevel="0" collapsed="false">
      <c r="A260" s="24" t="s">
        <v>610</v>
      </c>
      <c r="B260" s="32" t="s">
        <v>611</v>
      </c>
      <c r="C260" s="24" t="s">
        <v>612</v>
      </c>
      <c r="D260" s="25" t="s">
        <v>261</v>
      </c>
      <c r="E260" s="26" t="n">
        <v>18</v>
      </c>
      <c r="F260" s="27" t="n">
        <v>23.8</v>
      </c>
      <c r="G260" s="27" t="n">
        <v>4.2</v>
      </c>
      <c r="H260" s="27" t="n">
        <f aca="false">E260*F260</f>
        <v>428.4</v>
      </c>
      <c r="I260" s="27" t="n">
        <f aca="false">E260*G260</f>
        <v>75.6</v>
      </c>
      <c r="J260" s="27" t="n">
        <f aca="false">H260+I260</f>
        <v>504</v>
      </c>
      <c r="K260" s="27" t="n">
        <f aca="false">J260*0.2592+J260</f>
        <v>634.6368</v>
      </c>
      <c r="L260" s="28" t="n">
        <f aca="false">K260*0.869565217269</f>
        <v>551.858086878903</v>
      </c>
      <c r="M260" s="28" t="n">
        <f aca="false">K260*0.13043478274</f>
        <v>82.7787131268088</v>
      </c>
      <c r="N260" s="29" t="s">
        <v>168</v>
      </c>
      <c r="O260" s="30" t="s">
        <v>169</v>
      </c>
    </row>
    <row r="261" customFormat="false" ht="19.85" hidden="false" customHeight="true" outlineLevel="0" collapsed="false">
      <c r="A261" s="24" t="s">
        <v>613</v>
      </c>
      <c r="B261" s="32" t="s">
        <v>614</v>
      </c>
      <c r="C261" s="24" t="s">
        <v>615</v>
      </c>
      <c r="D261" s="25" t="s">
        <v>261</v>
      </c>
      <c r="E261" s="26" t="n">
        <v>2</v>
      </c>
      <c r="F261" s="27" t="n">
        <v>23.8</v>
      </c>
      <c r="G261" s="27" t="n">
        <v>4.2</v>
      </c>
      <c r="H261" s="27" t="n">
        <f aca="false">E261*F261</f>
        <v>47.6</v>
      </c>
      <c r="I261" s="27" t="n">
        <f aca="false">E261*G261</f>
        <v>8.4</v>
      </c>
      <c r="J261" s="27" t="n">
        <f aca="false">H261+I261</f>
        <v>56</v>
      </c>
      <c r="K261" s="27" t="n">
        <f aca="false">J261*0.2592+J261</f>
        <v>70.5152</v>
      </c>
      <c r="L261" s="28" t="n">
        <f aca="false">K261*0.869565217269</f>
        <v>61.317565208767</v>
      </c>
      <c r="M261" s="28" t="n">
        <f aca="false">K261*0.13043478274</f>
        <v>9.19763479186765</v>
      </c>
      <c r="N261" s="29" t="s">
        <v>168</v>
      </c>
      <c r="O261" s="30" t="s">
        <v>169</v>
      </c>
    </row>
    <row r="262" customFormat="false" ht="19.85" hidden="false" customHeight="true" outlineLevel="0" collapsed="false">
      <c r="A262" s="24" t="s">
        <v>616</v>
      </c>
      <c r="B262" s="32" t="s">
        <v>617</v>
      </c>
      <c r="C262" s="24" t="s">
        <v>618</v>
      </c>
      <c r="D262" s="25" t="s">
        <v>261</v>
      </c>
      <c r="E262" s="26" t="n">
        <v>2</v>
      </c>
      <c r="F262" s="27" t="n">
        <v>23.8</v>
      </c>
      <c r="G262" s="27" t="n">
        <v>4.2</v>
      </c>
      <c r="H262" s="27" t="n">
        <f aca="false">E262*F262</f>
        <v>47.6</v>
      </c>
      <c r="I262" s="27" t="n">
        <f aca="false">E262*G262</f>
        <v>8.4</v>
      </c>
      <c r="J262" s="27" t="n">
        <f aca="false">H262+I262</f>
        <v>56</v>
      </c>
      <c r="K262" s="27" t="n">
        <f aca="false">J262*0.2592+J262</f>
        <v>70.5152</v>
      </c>
      <c r="L262" s="28" t="n">
        <f aca="false">K262*0.869565217269</f>
        <v>61.317565208767</v>
      </c>
      <c r="M262" s="28" t="n">
        <f aca="false">K262*0.13043478274</f>
        <v>9.19763479186765</v>
      </c>
      <c r="N262" s="29" t="s">
        <v>168</v>
      </c>
      <c r="O262" s="30" t="s">
        <v>169</v>
      </c>
    </row>
    <row r="263" customFormat="false" ht="11.35" hidden="false" customHeight="true" outlineLevel="0" collapsed="false">
      <c r="A263" s="24" t="s">
        <v>619</v>
      </c>
      <c r="B263" s="32" t="s">
        <v>620</v>
      </c>
      <c r="C263" s="24" t="s">
        <v>621</v>
      </c>
      <c r="D263" s="25" t="s">
        <v>261</v>
      </c>
      <c r="E263" s="26" t="n">
        <v>5</v>
      </c>
      <c r="F263" s="27" t="n">
        <v>663</v>
      </c>
      <c r="G263" s="27" t="n">
        <v>117</v>
      </c>
      <c r="H263" s="27" t="n">
        <f aca="false">E263*F263</f>
        <v>3315</v>
      </c>
      <c r="I263" s="27" t="n">
        <f aca="false">E263*G263</f>
        <v>585</v>
      </c>
      <c r="J263" s="27" t="n">
        <f aca="false">H263+I263</f>
        <v>3900</v>
      </c>
      <c r="K263" s="27" t="n">
        <f aca="false">J263*0.2592+J263</f>
        <v>4910.88</v>
      </c>
      <c r="L263" s="28" t="n">
        <f aca="false">K263*0.869565217269</f>
        <v>4270.33043418199</v>
      </c>
      <c r="M263" s="28" t="n">
        <f aca="false">K263*0.13043478274</f>
        <v>640.549565862211</v>
      </c>
      <c r="N263" s="29" t="s">
        <v>168</v>
      </c>
      <c r="O263" s="30" t="s">
        <v>169</v>
      </c>
    </row>
    <row r="264" customFormat="false" ht="11.35" hidden="false" customHeight="true" outlineLevel="0" collapsed="false">
      <c r="A264" s="24" t="s">
        <v>622</v>
      </c>
      <c r="B264" s="32" t="s">
        <v>623</v>
      </c>
      <c r="C264" s="24" t="s">
        <v>624</v>
      </c>
      <c r="D264" s="25" t="s">
        <v>261</v>
      </c>
      <c r="E264" s="26" t="n">
        <v>1</v>
      </c>
      <c r="F264" s="27" t="n">
        <v>80.75</v>
      </c>
      <c r="G264" s="27" t="n">
        <v>14.25</v>
      </c>
      <c r="H264" s="27" t="n">
        <f aca="false">E264*F264</f>
        <v>80.75</v>
      </c>
      <c r="I264" s="27" t="n">
        <f aca="false">E264*G264</f>
        <v>14.25</v>
      </c>
      <c r="J264" s="27" t="n">
        <f aca="false">H264+I264</f>
        <v>95</v>
      </c>
      <c r="K264" s="27" t="n">
        <f aca="false">J264*0.2592+J264</f>
        <v>119.624</v>
      </c>
      <c r="L264" s="28" t="n">
        <f aca="false">K264*0.869565217269</f>
        <v>104.020869550587</v>
      </c>
      <c r="M264" s="28" t="n">
        <f aca="false">K264*0.13043478274</f>
        <v>15.6031304504898</v>
      </c>
      <c r="N264" s="29" t="s">
        <v>168</v>
      </c>
      <c r="O264" s="30" t="s">
        <v>169</v>
      </c>
    </row>
    <row r="265" customFormat="false" ht="11.35" hidden="false" customHeight="true" outlineLevel="0" collapsed="false">
      <c r="A265" s="24" t="s">
        <v>625</v>
      </c>
      <c r="B265" s="32" t="s">
        <v>626</v>
      </c>
      <c r="C265" s="24" t="s">
        <v>627</v>
      </c>
      <c r="D265" s="25" t="s">
        <v>261</v>
      </c>
      <c r="E265" s="26" t="n">
        <v>45</v>
      </c>
      <c r="F265" s="27" t="n">
        <v>80.75</v>
      </c>
      <c r="G265" s="27" t="n">
        <v>14.25</v>
      </c>
      <c r="H265" s="27" t="n">
        <f aca="false">E265*F265</f>
        <v>3633.75</v>
      </c>
      <c r="I265" s="27" t="n">
        <f aca="false">E265*G265</f>
        <v>641.25</v>
      </c>
      <c r="J265" s="27" t="n">
        <f aca="false">H265+I265</f>
        <v>4275</v>
      </c>
      <c r="K265" s="27" t="n">
        <f aca="false">J265*0.2592+J265</f>
        <v>5383.08</v>
      </c>
      <c r="L265" s="28" t="n">
        <f aca="false">K265*0.869565217269</f>
        <v>4680.93912977641</v>
      </c>
      <c r="M265" s="28" t="n">
        <f aca="false">K265*0.13043478274</f>
        <v>702.140870272039</v>
      </c>
      <c r="N265" s="29" t="s">
        <v>168</v>
      </c>
      <c r="O265" s="30" t="s">
        <v>169</v>
      </c>
    </row>
    <row r="266" customFormat="false" ht="11.35" hidden="false" customHeight="true" outlineLevel="0" collapsed="false">
      <c r="A266" s="24" t="s">
        <v>628</v>
      </c>
      <c r="B266" s="32" t="n">
        <v>97275</v>
      </c>
      <c r="C266" s="24" t="s">
        <v>629</v>
      </c>
      <c r="D266" s="25" t="s">
        <v>261</v>
      </c>
      <c r="E266" s="26" t="n">
        <v>14</v>
      </c>
      <c r="F266" s="27" t="n">
        <v>22.3</v>
      </c>
      <c r="G266" s="27" t="n">
        <v>22.67</v>
      </c>
      <c r="H266" s="27" t="n">
        <f aca="false">E266*F266</f>
        <v>312.2</v>
      </c>
      <c r="I266" s="27" t="n">
        <f aca="false">E266*G266</f>
        <v>317.38</v>
      </c>
      <c r="J266" s="27" t="n">
        <f aca="false">H266+I266</f>
        <v>629.58</v>
      </c>
      <c r="K266" s="27" t="n">
        <f aca="false">J266*(1+25.92%)</f>
        <v>792.767136</v>
      </c>
      <c r="L266" s="28" t="n">
        <f aca="false">K266*0.869565217269</f>
        <v>689.362726859563</v>
      </c>
      <c r="M266" s="28" t="n">
        <f aca="false">K266*0.13043478274</f>
        <v>103.404409147572</v>
      </c>
      <c r="N266" s="29" t="s">
        <v>23</v>
      </c>
      <c r="O266" s="30" t="s">
        <v>24</v>
      </c>
    </row>
    <row r="267" s="31" customFormat="true" ht="28.35" hidden="false" customHeight="true" outlineLevel="0" collapsed="false">
      <c r="A267" s="24" t="s">
        <v>630</v>
      </c>
      <c r="B267" s="25" t="n">
        <v>97318</v>
      </c>
      <c r="C267" s="24" t="s">
        <v>631</v>
      </c>
      <c r="D267" s="25" t="s">
        <v>261</v>
      </c>
      <c r="E267" s="26" t="n">
        <v>72</v>
      </c>
      <c r="F267" s="27" t="n">
        <v>57.52</v>
      </c>
      <c r="G267" s="27" t="n">
        <v>62.95</v>
      </c>
      <c r="H267" s="27" t="n">
        <f aca="false">E267*F267</f>
        <v>4141.44</v>
      </c>
      <c r="I267" s="27" t="n">
        <f aca="false">E267*G267</f>
        <v>4532.4</v>
      </c>
      <c r="J267" s="27" t="n">
        <f aca="false">H267+I267</f>
        <v>8673.84</v>
      </c>
      <c r="K267" s="27" t="n">
        <f aca="false">J267*(1+25.92%)</f>
        <v>10922.099328</v>
      </c>
      <c r="L267" s="28" t="n">
        <f aca="false">K267*0.869565217269</f>
        <v>9497.47767518592</v>
      </c>
      <c r="M267" s="28" t="n">
        <f aca="false">K267*0.13043478274</f>
        <v>1424.62165291238</v>
      </c>
      <c r="N267" s="29" t="s">
        <v>23</v>
      </c>
      <c r="O267" s="30" t="s">
        <v>24</v>
      </c>
    </row>
    <row r="268" customFormat="false" ht="11.35" hidden="false" customHeight="true" outlineLevel="0" collapsed="false">
      <c r="A268" s="24" t="s">
        <v>632</v>
      </c>
      <c r="B268" s="32" t="s">
        <v>633</v>
      </c>
      <c r="C268" s="24" t="s">
        <v>634</v>
      </c>
      <c r="D268" s="25" t="s">
        <v>261</v>
      </c>
      <c r="E268" s="26" t="n">
        <v>1548</v>
      </c>
      <c r="F268" s="27" t="n">
        <v>4.67</v>
      </c>
      <c r="G268" s="27" t="n">
        <v>0.83</v>
      </c>
      <c r="H268" s="27" t="n">
        <f aca="false">E268*F268</f>
        <v>7229.16</v>
      </c>
      <c r="I268" s="27" t="n">
        <f aca="false">E268*G268</f>
        <v>1284.84</v>
      </c>
      <c r="J268" s="27" t="n">
        <f aca="false">H268+I268</f>
        <v>8514</v>
      </c>
      <c r="K268" s="27" t="n">
        <f aca="false">J268*0.2592+J268</f>
        <v>10720.8288</v>
      </c>
      <c r="L268" s="28" t="n">
        <f aca="false">K268*0.869565217269</f>
        <v>9322.45982477575</v>
      </c>
      <c r="M268" s="28" t="n">
        <f aca="false">K268*0.13043478274</f>
        <v>1398.36897532073</v>
      </c>
      <c r="N268" s="29" t="s">
        <v>168</v>
      </c>
      <c r="O268" s="30" t="s">
        <v>169</v>
      </c>
    </row>
    <row r="269" customFormat="false" ht="11.35" hidden="false" customHeight="true" outlineLevel="0" collapsed="false">
      <c r="A269" s="24" t="s">
        <v>635</v>
      </c>
      <c r="B269" s="32" t="s">
        <v>636</v>
      </c>
      <c r="C269" s="24" t="s">
        <v>637</v>
      </c>
      <c r="D269" s="25" t="s">
        <v>261</v>
      </c>
      <c r="E269" s="26" t="n">
        <v>2</v>
      </c>
      <c r="F269" s="27" t="n">
        <v>4.67</v>
      </c>
      <c r="G269" s="27" t="n">
        <v>0.83</v>
      </c>
      <c r="H269" s="27" t="n">
        <f aca="false">E269*F269</f>
        <v>9.34</v>
      </c>
      <c r="I269" s="27" t="n">
        <f aca="false">E269*G269</f>
        <v>1.66</v>
      </c>
      <c r="J269" s="27" t="n">
        <f aca="false">H269+I269</f>
        <v>11</v>
      </c>
      <c r="K269" s="27" t="n">
        <f aca="false">J269*0.2592+J269</f>
        <v>13.8512</v>
      </c>
      <c r="L269" s="28" t="n">
        <f aca="false">K269*0.869565217269</f>
        <v>12.0445217374364</v>
      </c>
      <c r="M269" s="28" t="n">
        <f aca="false">K269*0.13043478274</f>
        <v>1.80667826268829</v>
      </c>
      <c r="N269" s="29" t="s">
        <v>168</v>
      </c>
      <c r="O269" s="30" t="s">
        <v>169</v>
      </c>
    </row>
    <row r="270" customFormat="false" ht="11.35" hidden="false" customHeight="true" outlineLevel="0" collapsed="false">
      <c r="A270" s="24" t="s">
        <v>638</v>
      </c>
      <c r="B270" s="32" t="n">
        <v>43923</v>
      </c>
      <c r="C270" s="24" t="s">
        <v>639</v>
      </c>
      <c r="D270" s="25" t="s">
        <v>261</v>
      </c>
      <c r="E270" s="26" t="n">
        <v>1</v>
      </c>
      <c r="F270" s="27" t="n">
        <v>35.13</v>
      </c>
      <c r="G270" s="27" t="n">
        <v>0</v>
      </c>
      <c r="H270" s="27" t="n">
        <f aca="false">E270*F270</f>
        <v>35.13</v>
      </c>
      <c r="I270" s="27" t="n">
        <f aca="false">E270*G270</f>
        <v>0</v>
      </c>
      <c r="J270" s="27" t="n">
        <f aca="false">H270+I270</f>
        <v>35.13</v>
      </c>
      <c r="K270" s="27" t="n">
        <f aca="false">J270*(1+25.92%)</f>
        <v>44.235696</v>
      </c>
      <c r="L270" s="28" t="n">
        <f aca="false">K270*0.869565217269</f>
        <v>38.4658226032854</v>
      </c>
      <c r="M270" s="28" t="n">
        <f aca="false">K270*0.13043478274</f>
        <v>5.76987339711269</v>
      </c>
      <c r="N270" s="29" t="s">
        <v>23</v>
      </c>
      <c r="O270" s="30" t="s">
        <v>24</v>
      </c>
    </row>
    <row r="271" customFormat="false" ht="11.35" hidden="false" customHeight="true" outlineLevel="0" collapsed="false">
      <c r="A271" s="24" t="s">
        <v>640</v>
      </c>
      <c r="B271" s="32" t="n">
        <v>44031</v>
      </c>
      <c r="C271" s="24" t="s">
        <v>641</v>
      </c>
      <c r="D271" s="25" t="s">
        <v>261</v>
      </c>
      <c r="E271" s="26" t="n">
        <v>1</v>
      </c>
      <c r="F271" s="27" t="n">
        <v>34.45</v>
      </c>
      <c r="G271" s="27" t="n">
        <v>0</v>
      </c>
      <c r="H271" s="27" t="n">
        <f aca="false">E271*F271</f>
        <v>34.45</v>
      </c>
      <c r="I271" s="27" t="n">
        <f aca="false">E271*G271</f>
        <v>0</v>
      </c>
      <c r="J271" s="27" t="n">
        <f aca="false">H271+I271</f>
        <v>34.45</v>
      </c>
      <c r="K271" s="27" t="n">
        <f aca="false">J271*(1+25.92%)</f>
        <v>43.37944</v>
      </c>
      <c r="L271" s="28" t="n">
        <f aca="false">K271*0.869565217269</f>
        <v>37.7212521686076</v>
      </c>
      <c r="M271" s="28" t="n">
        <f aca="false">K271*0.13043478274</f>
        <v>5.65818783178287</v>
      </c>
      <c r="N271" s="29" t="s">
        <v>23</v>
      </c>
      <c r="O271" s="30" t="s">
        <v>24</v>
      </c>
    </row>
    <row r="272" customFormat="false" ht="11.35" hidden="false" customHeight="true" outlineLevel="0" collapsed="false">
      <c r="A272" s="24" t="s">
        <v>642</v>
      </c>
      <c r="B272" s="32" t="s">
        <v>643</v>
      </c>
      <c r="C272" s="24" t="s">
        <v>644</v>
      </c>
      <c r="D272" s="25" t="s">
        <v>44</v>
      </c>
      <c r="E272" s="26" t="n">
        <v>11.85</v>
      </c>
      <c r="F272" s="27" t="n">
        <v>23.8</v>
      </c>
      <c r="G272" s="27" t="n">
        <v>4.2</v>
      </c>
      <c r="H272" s="27" t="n">
        <f aca="false">E272*F272</f>
        <v>282.03</v>
      </c>
      <c r="I272" s="27" t="n">
        <f aca="false">E272*G272</f>
        <v>49.77</v>
      </c>
      <c r="J272" s="27" t="n">
        <f aca="false">H272+I272</f>
        <v>331.8</v>
      </c>
      <c r="K272" s="27" t="n">
        <f aca="false">J272*0.2592+J272</f>
        <v>417.80256</v>
      </c>
      <c r="L272" s="28" t="n">
        <f aca="false">K272*0.869565217269</f>
        <v>363.306573861944</v>
      </c>
      <c r="M272" s="28" t="n">
        <f aca="false">K272*0.13043478274</f>
        <v>54.4959861418158</v>
      </c>
      <c r="N272" s="29" t="s">
        <v>168</v>
      </c>
      <c r="O272" s="30" t="s">
        <v>169</v>
      </c>
    </row>
    <row r="273" customFormat="false" ht="11.35" hidden="false" customHeight="true" outlineLevel="0" collapsed="false">
      <c r="A273" s="24" t="s">
        <v>645</v>
      </c>
      <c r="B273" s="32" t="s">
        <v>646</v>
      </c>
      <c r="C273" s="24" t="s">
        <v>647</v>
      </c>
      <c r="D273" s="25" t="s">
        <v>44</v>
      </c>
      <c r="E273" s="26" t="n">
        <v>276.38</v>
      </c>
      <c r="F273" s="27" t="n">
        <v>9.17</v>
      </c>
      <c r="G273" s="27" t="n">
        <v>1.62</v>
      </c>
      <c r="H273" s="27" t="n">
        <f aca="false">E273*F273</f>
        <v>2534.4046</v>
      </c>
      <c r="I273" s="27" t="n">
        <f aca="false">E273*G273</f>
        <v>447.7356</v>
      </c>
      <c r="J273" s="27" t="n">
        <f aca="false">H273+I273</f>
        <v>2982.1402</v>
      </c>
      <c r="K273" s="27" t="n">
        <f aca="false">J273*0.2592+J273</f>
        <v>3755.11093984</v>
      </c>
      <c r="L273" s="28" t="n">
        <f aca="false">K273*0.869565217269</f>
        <v>3265.31386027117</v>
      </c>
      <c r="M273" s="28" t="n">
        <f aca="false">K273*0.13043478274</f>
        <v>489.797079602628</v>
      </c>
      <c r="N273" s="29" t="s">
        <v>168</v>
      </c>
      <c r="O273" s="30" t="s">
        <v>169</v>
      </c>
    </row>
    <row r="274" customFormat="false" ht="11.35" hidden="false" customHeight="true" outlineLevel="0" collapsed="false">
      <c r="A274" s="24" t="s">
        <v>648</v>
      </c>
      <c r="B274" s="32" t="s">
        <v>649</v>
      </c>
      <c r="C274" s="24" t="s">
        <v>650</v>
      </c>
      <c r="D274" s="25" t="s">
        <v>44</v>
      </c>
      <c r="E274" s="26" t="n">
        <v>696.43</v>
      </c>
      <c r="F274" s="27" t="n">
        <v>9.17</v>
      </c>
      <c r="G274" s="27" t="n">
        <v>1.62</v>
      </c>
      <c r="H274" s="27" t="n">
        <f aca="false">E274*F274</f>
        <v>6386.2631</v>
      </c>
      <c r="I274" s="27" t="n">
        <f aca="false">E274*G274</f>
        <v>1128.2166</v>
      </c>
      <c r="J274" s="27" t="n">
        <f aca="false">H274+I274</f>
        <v>7514.4797</v>
      </c>
      <c r="K274" s="27" t="n">
        <f aca="false">J274*0.2592+J274</f>
        <v>9462.23283824</v>
      </c>
      <c r="L274" s="28" t="n">
        <f aca="false">K274*0.869565217269</f>
        <v>8228.02855383403</v>
      </c>
      <c r="M274" s="28" t="n">
        <f aca="false">K274*0.13043478274</f>
        <v>1234.20428449113</v>
      </c>
      <c r="N274" s="29" t="s">
        <v>168</v>
      </c>
      <c r="O274" s="30" t="s">
        <v>169</v>
      </c>
    </row>
    <row r="275" customFormat="false" ht="11.35" hidden="false" customHeight="true" outlineLevel="0" collapsed="false">
      <c r="A275" s="24" t="s">
        <v>651</v>
      </c>
      <c r="B275" s="32" t="s">
        <v>652</v>
      </c>
      <c r="C275" s="24" t="s">
        <v>653</v>
      </c>
      <c r="D275" s="25" t="s">
        <v>44</v>
      </c>
      <c r="E275" s="26" t="n">
        <v>5.45</v>
      </c>
      <c r="F275" s="27" t="n">
        <v>9.17</v>
      </c>
      <c r="G275" s="27" t="n">
        <v>1.62</v>
      </c>
      <c r="H275" s="27" t="n">
        <f aca="false">E275*F275</f>
        <v>49.9765</v>
      </c>
      <c r="I275" s="27" t="n">
        <f aca="false">E275*G275</f>
        <v>8.829</v>
      </c>
      <c r="J275" s="27" t="n">
        <f aca="false">H275+I275</f>
        <v>58.8055</v>
      </c>
      <c r="K275" s="27" t="n">
        <f aca="false">J275*0.2592+J275</f>
        <v>74.0478856</v>
      </c>
      <c r="L275" s="28" t="n">
        <f aca="false">K275*0.869565217269</f>
        <v>64.3894657300741</v>
      </c>
      <c r="M275" s="28" t="n">
        <f aca="false">K275*0.13043478274</f>
        <v>9.65841987059238</v>
      </c>
      <c r="N275" s="29" t="s">
        <v>168</v>
      </c>
      <c r="O275" s="30" t="s">
        <v>169</v>
      </c>
    </row>
    <row r="276" customFormat="false" ht="11.35" hidden="false" customHeight="true" outlineLevel="0" collapsed="false">
      <c r="A276" s="24" t="s">
        <v>654</v>
      </c>
      <c r="B276" s="32" t="s">
        <v>655</v>
      </c>
      <c r="C276" s="24" t="s">
        <v>656</v>
      </c>
      <c r="D276" s="25" t="s">
        <v>44</v>
      </c>
      <c r="E276" s="26" t="n">
        <v>5.05</v>
      </c>
      <c r="F276" s="27" t="n">
        <v>9.17</v>
      </c>
      <c r="G276" s="27" t="n">
        <v>1.62</v>
      </c>
      <c r="H276" s="27" t="n">
        <f aca="false">E276*F276</f>
        <v>46.3085</v>
      </c>
      <c r="I276" s="27" t="n">
        <f aca="false">E276*G276</f>
        <v>8.181</v>
      </c>
      <c r="J276" s="27" t="n">
        <f aca="false">H276+I276</f>
        <v>54.4895</v>
      </c>
      <c r="K276" s="27" t="n">
        <f aca="false">J276*0.2592+J276</f>
        <v>68.6131784</v>
      </c>
      <c r="L276" s="28" t="n">
        <f aca="false">K276*0.869565217269</f>
        <v>59.6636333829127</v>
      </c>
      <c r="M276" s="28" t="n">
        <f aca="false">K276*0.13043478274</f>
        <v>8.94954501770486</v>
      </c>
      <c r="N276" s="29" t="s">
        <v>168</v>
      </c>
      <c r="O276" s="30" t="s">
        <v>169</v>
      </c>
    </row>
    <row r="277" customFormat="false" ht="11.35" hidden="false" customHeight="true" outlineLevel="0" collapsed="false">
      <c r="A277" s="24" t="s">
        <v>657</v>
      </c>
      <c r="B277" s="32" t="s">
        <v>658</v>
      </c>
      <c r="C277" s="24" t="s">
        <v>659</v>
      </c>
      <c r="D277" s="25" t="s">
        <v>44</v>
      </c>
      <c r="E277" s="26" t="n">
        <v>17.31</v>
      </c>
      <c r="F277" s="27" t="n">
        <v>9.17</v>
      </c>
      <c r="G277" s="27" t="n">
        <v>1.62</v>
      </c>
      <c r="H277" s="27" t="n">
        <f aca="false">E277*F277</f>
        <v>158.7327</v>
      </c>
      <c r="I277" s="27" t="n">
        <f aca="false">E277*G277</f>
        <v>28.0422</v>
      </c>
      <c r="J277" s="27" t="n">
        <f aca="false">H277+I277</f>
        <v>186.7749</v>
      </c>
      <c r="K277" s="27" t="n">
        <f aca="false">J277*0.2592+J277</f>
        <v>235.18695408</v>
      </c>
      <c r="L277" s="28" t="n">
        <f aca="false">K277*0.869565217269</f>
        <v>204.51039482341</v>
      </c>
      <c r="M277" s="28" t="n">
        <f aca="false">K277*0.13043478274</f>
        <v>30.6765592587072</v>
      </c>
      <c r="N277" s="29" t="s">
        <v>168</v>
      </c>
      <c r="O277" s="30" t="s">
        <v>169</v>
      </c>
    </row>
    <row r="278" customFormat="false" ht="11.35" hidden="false" customHeight="true" outlineLevel="0" collapsed="false">
      <c r="A278" s="24" t="s">
        <v>660</v>
      </c>
      <c r="B278" s="32" t="s">
        <v>661</v>
      </c>
      <c r="C278" s="24" t="s">
        <v>662</v>
      </c>
      <c r="D278" s="25" t="s">
        <v>44</v>
      </c>
      <c r="E278" s="26" t="n">
        <v>385.92</v>
      </c>
      <c r="F278" s="27" t="n">
        <v>9.17</v>
      </c>
      <c r="G278" s="27" t="n">
        <v>1.62</v>
      </c>
      <c r="H278" s="27" t="n">
        <f aca="false">E278*F278</f>
        <v>3538.8864</v>
      </c>
      <c r="I278" s="27" t="n">
        <f aca="false">E278*G278</f>
        <v>625.1904</v>
      </c>
      <c r="J278" s="27" t="n">
        <f aca="false">H278+I278</f>
        <v>4164.0768</v>
      </c>
      <c r="K278" s="27" t="n">
        <f aca="false">J278*0.2592+J278</f>
        <v>5243.40550656</v>
      </c>
      <c r="L278" s="28" t="n">
        <f aca="false">K278*0.869565217269</f>
        <v>4559.48304854132</v>
      </c>
      <c r="M278" s="28" t="n">
        <f aca="false">K278*0.13043478274</f>
        <v>683.922458065873</v>
      </c>
      <c r="N278" s="29" t="s">
        <v>168</v>
      </c>
      <c r="O278" s="30" t="s">
        <v>169</v>
      </c>
    </row>
    <row r="279" customFormat="false" ht="11.35" hidden="false" customHeight="true" outlineLevel="0" collapsed="false">
      <c r="A279" s="24" t="s">
        <v>663</v>
      </c>
      <c r="B279" s="32" t="s">
        <v>664</v>
      </c>
      <c r="C279" s="24" t="s">
        <v>665</v>
      </c>
      <c r="D279" s="25" t="s">
        <v>44</v>
      </c>
      <c r="E279" s="26" t="n">
        <v>1</v>
      </c>
      <c r="F279" s="27" t="n">
        <v>9.17</v>
      </c>
      <c r="G279" s="27" t="n">
        <v>1.62</v>
      </c>
      <c r="H279" s="27" t="n">
        <f aca="false">E279*F279</f>
        <v>9.17</v>
      </c>
      <c r="I279" s="27" t="n">
        <f aca="false">E279*G279</f>
        <v>1.62</v>
      </c>
      <c r="J279" s="27" t="n">
        <f aca="false">H279+I279</f>
        <v>10.79</v>
      </c>
      <c r="K279" s="27" t="n">
        <f aca="false">J279*0.2592+J279</f>
        <v>13.586768</v>
      </c>
      <c r="L279" s="28" t="n">
        <f aca="false">K279*0.869565217269</f>
        <v>11.8145808679035</v>
      </c>
      <c r="M279" s="28" t="n">
        <f aca="false">K279*0.13043478274</f>
        <v>1.77218713221878</v>
      </c>
      <c r="N279" s="29" t="s">
        <v>168</v>
      </c>
      <c r="O279" s="30" t="s">
        <v>169</v>
      </c>
    </row>
    <row r="280" customFormat="false" ht="11.35" hidden="false" customHeight="true" outlineLevel="0" collapsed="false">
      <c r="A280" s="24" t="s">
        <v>666</v>
      </c>
      <c r="B280" s="32" t="s">
        <v>667</v>
      </c>
      <c r="C280" s="24" t="s">
        <v>668</v>
      </c>
      <c r="D280" s="25" t="s">
        <v>44</v>
      </c>
      <c r="E280" s="26" t="n">
        <v>1</v>
      </c>
      <c r="F280" s="27" t="n">
        <v>9.17</v>
      </c>
      <c r="G280" s="27" t="n">
        <v>1.62</v>
      </c>
      <c r="H280" s="27" t="n">
        <f aca="false">E280*F280</f>
        <v>9.17</v>
      </c>
      <c r="I280" s="27" t="n">
        <f aca="false">E280*G280</f>
        <v>1.62</v>
      </c>
      <c r="J280" s="27" t="n">
        <f aca="false">H280+I280</f>
        <v>10.79</v>
      </c>
      <c r="K280" s="27" t="n">
        <f aca="false">J280*0.2592+J280</f>
        <v>13.586768</v>
      </c>
      <c r="L280" s="28" t="n">
        <f aca="false">K280*0.869565217269</f>
        <v>11.8145808679035</v>
      </c>
      <c r="M280" s="28" t="n">
        <f aca="false">K280*0.13043478274</f>
        <v>1.77218713221878</v>
      </c>
      <c r="N280" s="29" t="s">
        <v>168</v>
      </c>
      <c r="O280" s="30" t="s">
        <v>169</v>
      </c>
    </row>
    <row r="281" customFormat="false" ht="11.35" hidden="false" customHeight="true" outlineLevel="0" collapsed="false">
      <c r="A281" s="24" t="s">
        <v>669</v>
      </c>
      <c r="B281" s="32" t="s">
        <v>670</v>
      </c>
      <c r="C281" s="24" t="s">
        <v>671</v>
      </c>
      <c r="D281" s="25" t="s">
        <v>44</v>
      </c>
      <c r="E281" s="26" t="n">
        <v>400.76</v>
      </c>
      <c r="F281" s="27" t="n">
        <v>9.17</v>
      </c>
      <c r="G281" s="27" t="n">
        <v>1.62</v>
      </c>
      <c r="H281" s="27" t="n">
        <f aca="false">E281*F281</f>
        <v>3674.9692</v>
      </c>
      <c r="I281" s="27" t="n">
        <f aca="false">E281*G281</f>
        <v>649.2312</v>
      </c>
      <c r="J281" s="27" t="n">
        <f aca="false">H281+I281</f>
        <v>4324.2004</v>
      </c>
      <c r="K281" s="27" t="n">
        <f aca="false">J281*0.2592+J281</f>
        <v>5445.03314368</v>
      </c>
      <c r="L281" s="28" t="n">
        <f aca="false">K281*0.869565217269</f>
        <v>4734.81142862101</v>
      </c>
      <c r="M281" s="28" t="n">
        <f aca="false">K281*0.13043478274</f>
        <v>710.221715108</v>
      </c>
      <c r="N281" s="29" t="s">
        <v>168</v>
      </c>
      <c r="O281" s="30" t="s">
        <v>169</v>
      </c>
    </row>
    <row r="282" customFormat="false" ht="11.35" hidden="false" customHeight="true" outlineLevel="0" collapsed="false">
      <c r="A282" s="24" t="s">
        <v>672</v>
      </c>
      <c r="B282" s="32" t="s">
        <v>673</v>
      </c>
      <c r="C282" s="24" t="s">
        <v>674</v>
      </c>
      <c r="D282" s="25" t="s">
        <v>44</v>
      </c>
      <c r="E282" s="26" t="n">
        <v>36.2</v>
      </c>
      <c r="F282" s="27" t="n">
        <v>9.17</v>
      </c>
      <c r="G282" s="27" t="n">
        <v>1.62</v>
      </c>
      <c r="H282" s="27" t="n">
        <f aca="false">E282*F282</f>
        <v>331.954</v>
      </c>
      <c r="I282" s="27" t="n">
        <f aca="false">E282*G282</f>
        <v>58.644</v>
      </c>
      <c r="J282" s="27" t="n">
        <f aca="false">H282+I282</f>
        <v>390.598</v>
      </c>
      <c r="K282" s="27" t="n">
        <f aca="false">J282*0.2592+J282</f>
        <v>491.8410016</v>
      </c>
      <c r="L282" s="28" t="n">
        <f aca="false">K282*0.869565217269</f>
        <v>427.687827418107</v>
      </c>
      <c r="M282" s="28" t="n">
        <f aca="false">K282*0.13043478274</f>
        <v>64.15317418632</v>
      </c>
      <c r="N282" s="29" t="s">
        <v>168</v>
      </c>
      <c r="O282" s="30" t="s">
        <v>169</v>
      </c>
    </row>
    <row r="283" customFormat="false" ht="11.35" hidden="false" customHeight="true" outlineLevel="0" collapsed="false">
      <c r="A283" s="24" t="s">
        <v>675</v>
      </c>
      <c r="B283" s="32" t="s">
        <v>676</v>
      </c>
      <c r="C283" s="24" t="s">
        <v>677</v>
      </c>
      <c r="D283" s="25" t="s">
        <v>44</v>
      </c>
      <c r="E283" s="26" t="n">
        <v>24.45</v>
      </c>
      <c r="F283" s="27" t="n">
        <v>9.17</v>
      </c>
      <c r="G283" s="27" t="n">
        <v>1.62</v>
      </c>
      <c r="H283" s="27" t="n">
        <f aca="false">E283*F283</f>
        <v>224.2065</v>
      </c>
      <c r="I283" s="27" t="n">
        <f aca="false">E283*G283</f>
        <v>39.609</v>
      </c>
      <c r="J283" s="27" t="n">
        <f aca="false">H283+I283</f>
        <v>263.8155</v>
      </c>
      <c r="K283" s="27" t="n">
        <f aca="false">J283*0.2592+J283</f>
        <v>332.1964776</v>
      </c>
      <c r="L283" s="28" t="n">
        <f aca="false">K283*0.869565217269</f>
        <v>288.86650222024</v>
      </c>
      <c r="M283" s="28" t="n">
        <f aca="false">K283*0.13043478274</f>
        <v>43.3299753827493</v>
      </c>
      <c r="N283" s="29" t="s">
        <v>168</v>
      </c>
      <c r="O283" s="30" t="s">
        <v>169</v>
      </c>
    </row>
    <row r="284" customFormat="false" ht="11.35" hidden="false" customHeight="true" outlineLevel="0" collapsed="false">
      <c r="A284" s="24" t="s">
        <v>678</v>
      </c>
      <c r="B284" s="32" t="s">
        <v>679</v>
      </c>
      <c r="C284" s="24" t="s">
        <v>680</v>
      </c>
      <c r="D284" s="25" t="s">
        <v>44</v>
      </c>
      <c r="E284" s="26" t="n">
        <v>47.43</v>
      </c>
      <c r="F284" s="27" t="n">
        <v>9.17</v>
      </c>
      <c r="G284" s="27" t="n">
        <v>1.62</v>
      </c>
      <c r="H284" s="27" t="n">
        <f aca="false">E284*F284</f>
        <v>434.9331</v>
      </c>
      <c r="I284" s="27" t="n">
        <f aca="false">E284*G284</f>
        <v>76.8366</v>
      </c>
      <c r="J284" s="27" t="n">
        <f aca="false">H284+I284</f>
        <v>511.7697</v>
      </c>
      <c r="K284" s="27" t="n">
        <f aca="false">J284*0.2592+J284</f>
        <v>644.42040624</v>
      </c>
      <c r="L284" s="28" t="n">
        <f aca="false">K284*0.869565217269</f>
        <v>560.365570564663</v>
      </c>
      <c r="M284" s="28" t="n">
        <f aca="false">K284*0.13043478274</f>
        <v>84.0548356811369</v>
      </c>
      <c r="N284" s="29" t="s">
        <v>168</v>
      </c>
      <c r="O284" s="30" t="s">
        <v>169</v>
      </c>
    </row>
    <row r="285" customFormat="false" ht="19.85" hidden="false" customHeight="true" outlineLevel="0" collapsed="false">
      <c r="A285" s="24" t="s">
        <v>681</v>
      </c>
      <c r="B285" s="32" t="n">
        <v>21128</v>
      </c>
      <c r="C285" s="49" t="s">
        <v>682</v>
      </c>
      <c r="D285" s="25" t="s">
        <v>44</v>
      </c>
      <c r="E285" s="26" t="n">
        <v>412.01</v>
      </c>
      <c r="F285" s="27" t="n">
        <v>9.48</v>
      </c>
      <c r="G285" s="27" t="n">
        <v>0.25</v>
      </c>
      <c r="H285" s="27" t="n">
        <f aca="false">E285*F285</f>
        <v>3905.8548</v>
      </c>
      <c r="I285" s="27" t="n">
        <f aca="false">E285*G285</f>
        <v>103.0025</v>
      </c>
      <c r="J285" s="27" t="n">
        <f aca="false">H285+I285</f>
        <v>4008.8573</v>
      </c>
      <c r="K285" s="27" t="n">
        <f aca="false">J285*(1+25.92%)</f>
        <v>5047.95311216</v>
      </c>
      <c r="L285" s="28" t="n">
        <f aca="false">K285*0.869565217269</f>
        <v>4389.52444473914</v>
      </c>
      <c r="M285" s="28" t="n">
        <f aca="false">K285*0.13043478274</f>
        <v>658.428667466297</v>
      </c>
      <c r="N285" s="29" t="s">
        <v>23</v>
      </c>
      <c r="O285" s="30" t="s">
        <v>24</v>
      </c>
    </row>
    <row r="286" customFormat="false" ht="19.85" hidden="false" customHeight="true" outlineLevel="0" collapsed="false">
      <c r="A286" s="24" t="s">
        <v>683</v>
      </c>
      <c r="B286" s="32" t="s">
        <v>684</v>
      </c>
      <c r="C286" s="24" t="s">
        <v>685</v>
      </c>
      <c r="D286" s="25" t="s">
        <v>261</v>
      </c>
      <c r="E286" s="26" t="n">
        <v>90</v>
      </c>
      <c r="F286" s="27" t="n">
        <v>26.74</v>
      </c>
      <c r="G286" s="27" t="n">
        <v>4.72</v>
      </c>
      <c r="H286" s="27" t="n">
        <f aca="false">E286*F286</f>
        <v>2406.6</v>
      </c>
      <c r="I286" s="27" t="n">
        <f aca="false">E286*G286</f>
        <v>424.8</v>
      </c>
      <c r="J286" s="27" t="n">
        <f aca="false">H286+I286</f>
        <v>2831.4</v>
      </c>
      <c r="K286" s="27" t="n">
        <f aca="false">J286*0.2592+J286</f>
        <v>3565.29888</v>
      </c>
      <c r="L286" s="28" t="n">
        <f aca="false">K286*0.869565217269</f>
        <v>3100.25989521612</v>
      </c>
      <c r="M286" s="28" t="n">
        <f aca="false">K286*0.13043478274</f>
        <v>465.038984815965</v>
      </c>
      <c r="N286" s="29" t="s">
        <v>168</v>
      </c>
      <c r="O286" s="30" t="s">
        <v>169</v>
      </c>
    </row>
    <row r="287" customFormat="false" ht="11.35" hidden="false" customHeight="true" outlineLevel="0" collapsed="false">
      <c r="A287" s="24" t="s">
        <v>686</v>
      </c>
      <c r="B287" s="32" t="s">
        <v>687</v>
      </c>
      <c r="C287" s="24" t="s">
        <v>688</v>
      </c>
      <c r="D287" s="25" t="s">
        <v>261</v>
      </c>
      <c r="E287" s="26" t="n">
        <v>17</v>
      </c>
      <c r="F287" s="27" t="n">
        <v>26.74</v>
      </c>
      <c r="G287" s="27" t="n">
        <v>4.72</v>
      </c>
      <c r="H287" s="27" t="n">
        <f aca="false">E287*F287</f>
        <v>454.58</v>
      </c>
      <c r="I287" s="27" t="n">
        <f aca="false">E287*G287</f>
        <v>80.24</v>
      </c>
      <c r="J287" s="27" t="n">
        <f aca="false">H287+I287</f>
        <v>534.82</v>
      </c>
      <c r="K287" s="27" t="n">
        <f aca="false">J287*0.2592+J287</f>
        <v>673.445344</v>
      </c>
      <c r="L287" s="28" t="n">
        <f aca="false">K287*0.869565217269</f>
        <v>585.604646874156</v>
      </c>
      <c r="M287" s="28" t="n">
        <f aca="false">K287*0.13043478274</f>
        <v>87.8406971319046</v>
      </c>
      <c r="N287" s="29" t="s">
        <v>168</v>
      </c>
      <c r="O287" s="30" t="s">
        <v>169</v>
      </c>
    </row>
    <row r="288" customFormat="false" ht="11.35" hidden="false" customHeight="true" outlineLevel="0" collapsed="false">
      <c r="A288" s="24" t="s">
        <v>689</v>
      </c>
      <c r="B288" s="32" t="s">
        <v>690</v>
      </c>
      <c r="C288" s="24" t="s">
        <v>691</v>
      </c>
      <c r="D288" s="25" t="s">
        <v>261</v>
      </c>
      <c r="E288" s="26" t="n">
        <v>17</v>
      </c>
      <c r="F288" s="27" t="n">
        <v>26.74</v>
      </c>
      <c r="G288" s="27" t="n">
        <v>4.72</v>
      </c>
      <c r="H288" s="27" t="n">
        <f aca="false">E288*F288</f>
        <v>454.58</v>
      </c>
      <c r="I288" s="27" t="n">
        <f aca="false">E288*G288</f>
        <v>80.24</v>
      </c>
      <c r="J288" s="27" t="n">
        <f aca="false">H288+I288</f>
        <v>534.82</v>
      </c>
      <c r="K288" s="27" t="n">
        <f aca="false">J288*0.2592+J288</f>
        <v>673.445344</v>
      </c>
      <c r="L288" s="28" t="n">
        <f aca="false">K288*0.869565217269</f>
        <v>585.604646874156</v>
      </c>
      <c r="M288" s="28" t="n">
        <f aca="false">K288*0.13043478274</f>
        <v>87.8406971319046</v>
      </c>
      <c r="N288" s="29" t="s">
        <v>168</v>
      </c>
      <c r="O288" s="30" t="s">
        <v>169</v>
      </c>
    </row>
    <row r="289" customFormat="false" ht="11.35" hidden="false" customHeight="true" outlineLevel="0" collapsed="false">
      <c r="A289" s="24" t="s">
        <v>692</v>
      </c>
      <c r="B289" s="32" t="s">
        <v>693</v>
      </c>
      <c r="C289" s="24" t="s">
        <v>694</v>
      </c>
      <c r="D289" s="25" t="s">
        <v>261</v>
      </c>
      <c r="E289" s="26" t="n">
        <v>58</v>
      </c>
      <c r="F289" s="27" t="n">
        <v>26.74</v>
      </c>
      <c r="G289" s="27" t="n">
        <v>4.72</v>
      </c>
      <c r="H289" s="27" t="n">
        <f aca="false">E289*F289</f>
        <v>1550.92</v>
      </c>
      <c r="I289" s="27" t="n">
        <f aca="false">E289*G289</f>
        <v>273.76</v>
      </c>
      <c r="J289" s="27" t="n">
        <f aca="false">H289+I289</f>
        <v>1824.68</v>
      </c>
      <c r="K289" s="27" t="n">
        <f aca="false">J289*0.2592+J289</f>
        <v>2297.637056</v>
      </c>
      <c r="L289" s="28" t="n">
        <f aca="false">K289*0.869565217269</f>
        <v>1997.94526580595</v>
      </c>
      <c r="M289" s="28" t="n">
        <f aca="false">K289*0.13043478274</f>
        <v>299.691790214733</v>
      </c>
      <c r="N289" s="29" t="s">
        <v>168</v>
      </c>
      <c r="O289" s="30" t="s">
        <v>169</v>
      </c>
    </row>
    <row r="290" customFormat="false" ht="11.35" hidden="false" customHeight="true" outlineLevel="0" collapsed="false">
      <c r="A290" s="24" t="s">
        <v>695</v>
      </c>
      <c r="B290" s="32" t="s">
        <v>696</v>
      </c>
      <c r="C290" s="24" t="s">
        <v>697</v>
      </c>
      <c r="D290" s="25" t="s">
        <v>261</v>
      </c>
      <c r="E290" s="26" t="n">
        <v>110</v>
      </c>
      <c r="F290" s="27" t="n">
        <v>26.74</v>
      </c>
      <c r="G290" s="27" t="n">
        <v>4.72</v>
      </c>
      <c r="H290" s="27" t="n">
        <f aca="false">E290*F290</f>
        <v>2941.4</v>
      </c>
      <c r="I290" s="27" t="n">
        <f aca="false">E290*G290</f>
        <v>519.2</v>
      </c>
      <c r="J290" s="27" t="n">
        <f aca="false">H290+I290</f>
        <v>3460.6</v>
      </c>
      <c r="K290" s="27" t="n">
        <f aca="false">J290*0.2592+J290</f>
        <v>4357.58752</v>
      </c>
      <c r="L290" s="28" t="n">
        <f aca="false">K290*0.869565217269</f>
        <v>3789.20653859748</v>
      </c>
      <c r="M290" s="28" t="n">
        <f aca="false">K290*0.13043478274</f>
        <v>568.380981441735</v>
      </c>
      <c r="N290" s="29" t="s">
        <v>168</v>
      </c>
      <c r="O290" s="30" t="s">
        <v>169</v>
      </c>
    </row>
    <row r="291" customFormat="false" ht="19.85" hidden="false" customHeight="true" outlineLevel="0" collapsed="false">
      <c r="A291" s="24" t="s">
        <v>698</v>
      </c>
      <c r="B291" s="32" t="s">
        <v>699</v>
      </c>
      <c r="C291" s="24" t="s">
        <v>700</v>
      </c>
      <c r="D291" s="25" t="s">
        <v>261</v>
      </c>
      <c r="E291" s="26" t="n">
        <v>3</v>
      </c>
      <c r="F291" s="27" t="n">
        <v>26.74</v>
      </c>
      <c r="G291" s="27" t="n">
        <v>4.72</v>
      </c>
      <c r="H291" s="27" t="n">
        <f aca="false">E291*F291</f>
        <v>80.22</v>
      </c>
      <c r="I291" s="27" t="n">
        <f aca="false">E291*G291</f>
        <v>14.16</v>
      </c>
      <c r="J291" s="27" t="n">
        <f aca="false">H291+I291</f>
        <v>94.38</v>
      </c>
      <c r="K291" s="27" t="n">
        <f aca="false">J291*0.2592+J291</f>
        <v>118.843296</v>
      </c>
      <c r="L291" s="28" t="n">
        <f aca="false">K291*0.869565217269</f>
        <v>103.341996507204</v>
      </c>
      <c r="M291" s="28" t="n">
        <f aca="false">K291*0.13043478274</f>
        <v>15.5012994938655</v>
      </c>
      <c r="N291" s="29" t="s">
        <v>168</v>
      </c>
      <c r="O291" s="30" t="s">
        <v>169</v>
      </c>
    </row>
    <row r="292" customFormat="false" ht="19.85" hidden="false" customHeight="true" outlineLevel="0" collapsed="false">
      <c r="A292" s="24" t="s">
        <v>701</v>
      </c>
      <c r="B292" s="32" t="s">
        <v>702</v>
      </c>
      <c r="C292" s="24" t="s">
        <v>703</v>
      </c>
      <c r="D292" s="25" t="s">
        <v>261</v>
      </c>
      <c r="E292" s="26" t="n">
        <v>5</v>
      </c>
      <c r="F292" s="27" t="n">
        <v>26.74</v>
      </c>
      <c r="G292" s="27" t="n">
        <v>4.72</v>
      </c>
      <c r="H292" s="27" t="n">
        <f aca="false">E292*F292</f>
        <v>133.7</v>
      </c>
      <c r="I292" s="27" t="n">
        <f aca="false">E292*G292</f>
        <v>23.6</v>
      </c>
      <c r="J292" s="27" t="n">
        <f aca="false">H292+I292</f>
        <v>157.3</v>
      </c>
      <c r="K292" s="27" t="n">
        <f aca="false">J292*0.2592+J292</f>
        <v>198.07216</v>
      </c>
      <c r="L292" s="28" t="n">
        <f aca="false">K292*0.869565217269</f>
        <v>172.23666084534</v>
      </c>
      <c r="M292" s="28" t="n">
        <f aca="false">K292*0.13043478274</f>
        <v>25.8354991564425</v>
      </c>
      <c r="N292" s="29" t="s">
        <v>168</v>
      </c>
      <c r="O292" s="30" t="s">
        <v>169</v>
      </c>
    </row>
    <row r="293" customFormat="false" ht="11.35" hidden="false" customHeight="true" outlineLevel="0" collapsed="false">
      <c r="A293" s="24" t="s">
        <v>704</v>
      </c>
      <c r="B293" s="32" t="s">
        <v>705</v>
      </c>
      <c r="C293" s="24" t="s">
        <v>706</v>
      </c>
      <c r="D293" s="25" t="s">
        <v>261</v>
      </c>
      <c r="E293" s="26" t="n">
        <v>1</v>
      </c>
      <c r="F293" s="27" t="n">
        <v>26.74</v>
      </c>
      <c r="G293" s="27" t="n">
        <v>4.72</v>
      </c>
      <c r="H293" s="27" t="n">
        <f aca="false">E293*F293</f>
        <v>26.74</v>
      </c>
      <c r="I293" s="27" t="n">
        <f aca="false">E293*G293</f>
        <v>4.72</v>
      </c>
      <c r="J293" s="27" t="n">
        <f aca="false">H293+I293</f>
        <v>31.46</v>
      </c>
      <c r="K293" s="27" t="n">
        <f aca="false">J293*0.2592+J293</f>
        <v>39.614432</v>
      </c>
      <c r="L293" s="28" t="n">
        <f aca="false">K293*0.869565217269</f>
        <v>34.447332169068</v>
      </c>
      <c r="M293" s="28" t="n">
        <f aca="false">K293*0.13043478274</f>
        <v>5.1670998312885</v>
      </c>
      <c r="N293" s="29" t="s">
        <v>168</v>
      </c>
      <c r="O293" s="30" t="s">
        <v>169</v>
      </c>
    </row>
    <row r="294" customFormat="false" ht="11.35" hidden="false" customHeight="true" outlineLevel="0" collapsed="false">
      <c r="A294" s="24" t="s">
        <v>707</v>
      </c>
      <c r="B294" s="32" t="n">
        <v>94798</v>
      </c>
      <c r="C294" s="24" t="s">
        <v>708</v>
      </c>
      <c r="D294" s="25" t="s">
        <v>62</v>
      </c>
      <c r="E294" s="26" t="n">
        <v>2</v>
      </c>
      <c r="F294" s="27" t="n">
        <v>213.3841</v>
      </c>
      <c r="G294" s="27" t="n">
        <v>93.801</v>
      </c>
      <c r="H294" s="27" t="n">
        <f aca="false">E294*F294</f>
        <v>426.7682</v>
      </c>
      <c r="I294" s="27" t="n">
        <f aca="false">E294*G294</f>
        <v>187.602</v>
      </c>
      <c r="J294" s="27" t="n">
        <f aca="false">H294+I294</f>
        <v>614.3702</v>
      </c>
      <c r="K294" s="27" t="n">
        <f aca="false">J294*(1+25.92%)</f>
        <v>773.61495584</v>
      </c>
      <c r="L294" s="28" t="n">
        <f aca="false">K294*0.869565217269</f>
        <v>672.708657157557</v>
      </c>
      <c r="M294" s="28" t="n">
        <f aca="false">K294*0.13043478274</f>
        <v>100.906298689405</v>
      </c>
      <c r="N294" s="29" t="s">
        <v>23</v>
      </c>
      <c r="O294" s="30" t="s">
        <v>24</v>
      </c>
    </row>
    <row r="295" s="31" customFormat="true" ht="21.25" hidden="false" customHeight="true" outlineLevel="0" collapsed="false">
      <c r="A295" s="24" t="s">
        <v>709</v>
      </c>
      <c r="B295" s="25" t="n">
        <v>89403</v>
      </c>
      <c r="C295" s="24" t="s">
        <v>710</v>
      </c>
      <c r="D295" s="25" t="s">
        <v>44</v>
      </c>
      <c r="E295" s="26" t="n">
        <v>75</v>
      </c>
      <c r="F295" s="27" t="n">
        <v>19.4214</v>
      </c>
      <c r="G295" s="27" t="n">
        <v>8.5303</v>
      </c>
      <c r="H295" s="27" t="n">
        <f aca="false">E295*F295</f>
        <v>1456.605</v>
      </c>
      <c r="I295" s="27" t="n">
        <f aca="false">E295*G295</f>
        <v>639.7725</v>
      </c>
      <c r="J295" s="27" t="n">
        <f aca="false">H295+I295</f>
        <v>2096.3775</v>
      </c>
      <c r="K295" s="27" t="n">
        <f aca="false">J295*(1+25.92%)</f>
        <v>2639.758548</v>
      </c>
      <c r="L295" s="28" t="n">
        <f aca="false">K295*0.869565217269</f>
        <v>2295.44221532932</v>
      </c>
      <c r="M295" s="28" t="n">
        <f aca="false">K295*0.13043478274</f>
        <v>344.316332694438</v>
      </c>
      <c r="N295" s="29" t="s">
        <v>23</v>
      </c>
      <c r="O295" s="30" t="s">
        <v>24</v>
      </c>
    </row>
    <row r="296" s="31" customFormat="true" ht="21.25" hidden="false" customHeight="true" outlineLevel="0" collapsed="false">
      <c r="A296" s="24" t="s">
        <v>711</v>
      </c>
      <c r="B296" s="25" t="n">
        <v>97947</v>
      </c>
      <c r="C296" s="24" t="s">
        <v>712</v>
      </c>
      <c r="D296" s="25" t="s">
        <v>62</v>
      </c>
      <c r="E296" s="26" t="n">
        <v>10</v>
      </c>
      <c r="F296" s="27" t="n">
        <v>1621.6476</v>
      </c>
      <c r="G296" s="27" t="n">
        <v>712.9091</v>
      </c>
      <c r="H296" s="27" t="n">
        <f aca="false">E296*F296</f>
        <v>16216.476</v>
      </c>
      <c r="I296" s="27" t="n">
        <f aca="false">E296*G296</f>
        <v>7129.091</v>
      </c>
      <c r="J296" s="27" t="n">
        <f aca="false">H296+I296</f>
        <v>23345.567</v>
      </c>
      <c r="K296" s="27" t="n">
        <f aca="false">J296*(1+25.92%)</f>
        <v>29396.7379664</v>
      </c>
      <c r="L296" s="28" t="n">
        <f aca="false">K296*0.869565217269</f>
        <v>25562.3808367525</v>
      </c>
      <c r="M296" s="28" t="n">
        <f aca="false">K296*0.13043478274</f>
        <v>3834.35712991209</v>
      </c>
      <c r="N296" s="29" t="s">
        <v>23</v>
      </c>
      <c r="O296" s="30" t="s">
        <v>24</v>
      </c>
    </row>
    <row r="297" customFormat="false" ht="19.85" hidden="false" customHeight="true" outlineLevel="0" collapsed="false">
      <c r="A297" s="24" t="s">
        <v>713</v>
      </c>
      <c r="B297" s="32" t="n">
        <v>40401</v>
      </c>
      <c r="C297" s="24" t="s">
        <v>714</v>
      </c>
      <c r="D297" s="25" t="s">
        <v>44</v>
      </c>
      <c r="E297" s="26" t="n">
        <v>1000</v>
      </c>
      <c r="F297" s="27" t="n">
        <v>3.6704</v>
      </c>
      <c r="G297" s="27" t="n">
        <v>1.6135</v>
      </c>
      <c r="H297" s="27" t="n">
        <f aca="false">E297*F297</f>
        <v>3670.4</v>
      </c>
      <c r="I297" s="27" t="n">
        <f aca="false">E297*G297</f>
        <v>1613.5</v>
      </c>
      <c r="J297" s="27" t="n">
        <f aca="false">H297+I297</f>
        <v>5283.9</v>
      </c>
      <c r="K297" s="27" t="n">
        <f aca="false">J297*(1+25.92%)</f>
        <v>6653.48688</v>
      </c>
      <c r="L297" s="28" t="n">
        <f aca="false">K297*0.869565217269</f>
        <v>5785.64076440364</v>
      </c>
      <c r="M297" s="28" t="n">
        <f aca="false">K297*0.13043478274</f>
        <v>867.84611565624</v>
      </c>
      <c r="N297" s="29" t="s">
        <v>23</v>
      </c>
      <c r="O297" s="30" t="s">
        <v>24</v>
      </c>
    </row>
    <row r="298" customFormat="false" ht="11.35" hidden="false" customHeight="true" outlineLevel="0" collapsed="false">
      <c r="A298" s="24" t="s">
        <v>715</v>
      </c>
      <c r="B298" s="32" t="n">
        <v>2436</v>
      </c>
      <c r="C298" s="24" t="s">
        <v>716</v>
      </c>
      <c r="D298" s="25" t="s">
        <v>134</v>
      </c>
      <c r="E298" s="26" t="n">
        <v>800</v>
      </c>
      <c r="F298" s="27" t="n">
        <v>0</v>
      </c>
      <c r="G298" s="27" t="n">
        <v>32.271</v>
      </c>
      <c r="H298" s="27" t="n">
        <f aca="false">E298*F298</f>
        <v>0</v>
      </c>
      <c r="I298" s="27" t="n">
        <f aca="false">E298*G298</f>
        <v>25816.8</v>
      </c>
      <c r="J298" s="27" t="n">
        <f aca="false">H298+I298</f>
        <v>25816.8</v>
      </c>
      <c r="K298" s="27" t="n">
        <f aca="false">J298*(1+25.92%)</f>
        <v>32508.51456</v>
      </c>
      <c r="L298" s="28" t="n">
        <f aca="false">K298*0.869565217269</f>
        <v>28268.2735264589</v>
      </c>
      <c r="M298" s="28" t="n">
        <f aca="false">K298*0.13043478274</f>
        <v>4240.24103383373</v>
      </c>
      <c r="N298" s="29" t="s">
        <v>23</v>
      </c>
      <c r="O298" s="30" t="s">
        <v>24</v>
      </c>
    </row>
    <row r="299" customFormat="false" ht="11.35" hidden="false" customHeight="true" outlineLevel="0" collapsed="false">
      <c r="A299" s="24" t="s">
        <v>717</v>
      </c>
      <c r="B299" s="32" t="n">
        <v>247</v>
      </c>
      <c r="C299" s="24" t="s">
        <v>718</v>
      </c>
      <c r="D299" s="25" t="s">
        <v>134</v>
      </c>
      <c r="E299" s="26" t="n">
        <v>800</v>
      </c>
      <c r="F299" s="27" t="n">
        <v>0</v>
      </c>
      <c r="G299" s="27" t="n">
        <v>22.5897</v>
      </c>
      <c r="H299" s="27" t="n">
        <f aca="false">E299*F299</f>
        <v>0</v>
      </c>
      <c r="I299" s="27" t="n">
        <f aca="false">E299*G299</f>
        <v>18071.76</v>
      </c>
      <c r="J299" s="27" t="n">
        <f aca="false">H299+I299</f>
        <v>18071.76</v>
      </c>
      <c r="K299" s="27" t="n">
        <f aca="false">J299*(1+25.92%)</f>
        <v>22755.960192</v>
      </c>
      <c r="L299" s="28" t="n">
        <f aca="false">K299*0.869565217269</f>
        <v>19787.7914685212</v>
      </c>
      <c r="M299" s="28" t="n">
        <f aca="false">K299*0.13043478274</f>
        <v>2968.16872368361</v>
      </c>
      <c r="N299" s="29" t="s">
        <v>23</v>
      </c>
      <c r="O299" s="30" t="s">
        <v>24</v>
      </c>
    </row>
    <row r="300" customFormat="false" ht="11.35" hidden="false" customHeight="true" outlineLevel="0" collapsed="false">
      <c r="A300" s="24" t="s">
        <v>719</v>
      </c>
      <c r="B300" s="32" t="n">
        <v>20262</v>
      </c>
      <c r="C300" s="24" t="s">
        <v>720</v>
      </c>
      <c r="D300" s="25" t="s">
        <v>62</v>
      </c>
      <c r="E300" s="26" t="n">
        <v>40</v>
      </c>
      <c r="F300" s="27" t="n">
        <v>17.0724</v>
      </c>
      <c r="G300" s="27" t="n">
        <v>7.4976</v>
      </c>
      <c r="H300" s="27" t="n">
        <f aca="false">E300*F300</f>
        <v>682.896</v>
      </c>
      <c r="I300" s="27" t="n">
        <f aca="false">E300*G300</f>
        <v>299.904</v>
      </c>
      <c r="J300" s="27" t="n">
        <f aca="false">H300+I300</f>
        <v>982.8</v>
      </c>
      <c r="K300" s="27" t="n">
        <f aca="false">J300*(1+25.92%)</f>
        <v>1237.54176</v>
      </c>
      <c r="L300" s="28" t="n">
        <f aca="false">K300*0.869565217269</f>
        <v>1076.12326941386</v>
      </c>
      <c r="M300" s="28" t="n">
        <f aca="false">K300*0.13043478274</f>
        <v>161.418490597277</v>
      </c>
      <c r="N300" s="29" t="s">
        <v>23</v>
      </c>
      <c r="O300" s="30" t="s">
        <v>24</v>
      </c>
    </row>
    <row r="301" customFormat="false" ht="19.85" hidden="false" customHeight="true" outlineLevel="0" collapsed="false">
      <c r="A301" s="24" t="s">
        <v>721</v>
      </c>
      <c r="B301" s="32" t="n">
        <v>41629</v>
      </c>
      <c r="C301" s="24" t="s">
        <v>722</v>
      </c>
      <c r="D301" s="25" t="s">
        <v>723</v>
      </c>
      <c r="E301" s="26" t="n">
        <v>7</v>
      </c>
      <c r="F301" s="27" t="n">
        <v>386.3418</v>
      </c>
      <c r="G301" s="27" t="n">
        <v>169.8314</v>
      </c>
      <c r="H301" s="27" t="n">
        <f aca="false">E301*F301</f>
        <v>2704.3926</v>
      </c>
      <c r="I301" s="27" t="n">
        <f aca="false">E301*G301</f>
        <v>1188.8198</v>
      </c>
      <c r="J301" s="27" t="n">
        <f aca="false">H301+I301</f>
        <v>3893.2124</v>
      </c>
      <c r="K301" s="27" t="n">
        <f aca="false">J301*(1+25.92%)</f>
        <v>4902.33305408</v>
      </c>
      <c r="L301" s="28" t="n">
        <f aca="false">K301*0.869565217269</f>
        <v>4262.89830729608</v>
      </c>
      <c r="M301" s="28" t="n">
        <f aca="false">K301*0.13043478274</f>
        <v>639.434746828046</v>
      </c>
      <c r="N301" s="29" t="s">
        <v>23</v>
      </c>
      <c r="O301" s="30" t="s">
        <v>24</v>
      </c>
    </row>
    <row r="302" customFormat="false" ht="11.35" hidden="false" customHeight="true" outlineLevel="0" collapsed="false">
      <c r="A302" s="24" t="s">
        <v>724</v>
      </c>
      <c r="B302" s="32" t="n">
        <v>103278</v>
      </c>
      <c r="C302" s="24" t="s">
        <v>725</v>
      </c>
      <c r="D302" s="25" t="s">
        <v>62</v>
      </c>
      <c r="E302" s="26" t="n">
        <v>20</v>
      </c>
      <c r="F302" s="27" t="n">
        <v>30280.2</v>
      </c>
      <c r="G302" s="27" t="n">
        <v>303.07</v>
      </c>
      <c r="H302" s="27" t="n">
        <f aca="false">E302*F302</f>
        <v>605604</v>
      </c>
      <c r="I302" s="27" t="n">
        <f aca="false">E302*G302</f>
        <v>6061.4</v>
      </c>
      <c r="J302" s="27" t="n">
        <f aca="false">H302+I302</f>
        <v>611665.4</v>
      </c>
      <c r="K302" s="27" t="n">
        <f aca="false">J302*(1+25.92%)</f>
        <v>770209.07168</v>
      </c>
      <c r="L302" s="28" t="n">
        <f aca="false">K302*0.869565217269</f>
        <v>669747.018757974</v>
      </c>
      <c r="M302" s="28" t="n">
        <f aca="false">K302*0.13043478274</f>
        <v>100462.052928958</v>
      </c>
      <c r="N302" s="29" t="s">
        <v>23</v>
      </c>
      <c r="O302" s="30" t="s">
        <v>24</v>
      </c>
    </row>
    <row r="303" customFormat="false" ht="19.85" hidden="false" customHeight="true" outlineLevel="0" collapsed="false">
      <c r="A303" s="24" t="s">
        <v>726</v>
      </c>
      <c r="B303" s="32" t="n">
        <v>103494</v>
      </c>
      <c r="C303" s="24" t="s">
        <v>727</v>
      </c>
      <c r="D303" s="25" t="s">
        <v>62</v>
      </c>
      <c r="E303" s="26" t="n">
        <v>831</v>
      </c>
      <c r="F303" s="27" t="n">
        <v>1363.2754</v>
      </c>
      <c r="G303" s="27" t="n">
        <v>752.9897</v>
      </c>
      <c r="H303" s="27" t="n">
        <f aca="false">E303*F303</f>
        <v>1132881.8574</v>
      </c>
      <c r="I303" s="27" t="n">
        <f aca="false">E303*G303</f>
        <v>625734.4407</v>
      </c>
      <c r="J303" s="27" t="n">
        <f aca="false">H303+I303</f>
        <v>1758616.2981</v>
      </c>
      <c r="K303" s="27" t="n">
        <f aca="false">J303*(1+25.92%)</f>
        <v>2214449.64256752</v>
      </c>
      <c r="L303" s="28" t="n">
        <f aca="false">K303*0.869565217269</f>
        <v>1925608.38457049</v>
      </c>
      <c r="M303" s="28" t="n">
        <f aca="false">K303*0.13043478274</f>
        <v>288841.258016965</v>
      </c>
      <c r="N303" s="29" t="s">
        <v>23</v>
      </c>
      <c r="O303" s="30" t="s">
        <v>24</v>
      </c>
    </row>
    <row r="304" s="31" customFormat="true" ht="21.25" hidden="false" customHeight="true" outlineLevel="0" collapsed="false">
      <c r="A304" s="24" t="s">
        <v>728</v>
      </c>
      <c r="B304" s="25" t="n">
        <v>100066</v>
      </c>
      <c r="C304" s="24" t="s">
        <v>729</v>
      </c>
      <c r="D304" s="25" t="s">
        <v>78</v>
      </c>
      <c r="E304" s="26" t="n">
        <v>728.5</v>
      </c>
      <c r="F304" s="27" t="n">
        <v>12.7414</v>
      </c>
      <c r="G304" s="27" t="n">
        <v>6.7769</v>
      </c>
      <c r="H304" s="27" t="n">
        <f aca="false">E304*F304</f>
        <v>9282.1099</v>
      </c>
      <c r="I304" s="27" t="n">
        <f aca="false">E304*G304</f>
        <v>4936.97165</v>
      </c>
      <c r="J304" s="27" t="n">
        <f aca="false">H304+I304</f>
        <v>14219.08155</v>
      </c>
      <c r="K304" s="27" t="n">
        <f aca="false">J304*(1+25.92%)</f>
        <v>17904.66748776</v>
      </c>
      <c r="L304" s="28" t="n">
        <f aca="false">K304*0.869565217269</f>
        <v>15569.2760741232</v>
      </c>
      <c r="M304" s="28" t="n">
        <f aca="false">K304*0.13043478274</f>
        <v>2335.39141379792</v>
      </c>
      <c r="N304" s="29" t="s">
        <v>23</v>
      </c>
      <c r="O304" s="30" t="s">
        <v>24</v>
      </c>
    </row>
    <row r="305" s="31" customFormat="true" ht="21.25" hidden="false" customHeight="true" outlineLevel="0" collapsed="false">
      <c r="A305" s="24" t="s">
        <v>730</v>
      </c>
      <c r="B305" s="25" t="n">
        <v>100068</v>
      </c>
      <c r="C305" s="24" t="s">
        <v>731</v>
      </c>
      <c r="D305" s="25" t="s">
        <v>78</v>
      </c>
      <c r="E305" s="26" t="n">
        <v>346.5</v>
      </c>
      <c r="F305" s="27" t="n">
        <v>9.2074</v>
      </c>
      <c r="G305" s="27" t="n">
        <v>4.0446</v>
      </c>
      <c r="H305" s="27" t="n">
        <f aca="false">E305*F305</f>
        <v>3190.3641</v>
      </c>
      <c r="I305" s="27" t="n">
        <f aca="false">E305*G305</f>
        <v>1401.4539</v>
      </c>
      <c r="J305" s="27" t="n">
        <f aca="false">H305+I305</f>
        <v>4591.818</v>
      </c>
      <c r="K305" s="27" t="n">
        <f aca="false">J305*(1+25.92%)</f>
        <v>5782.0172256</v>
      </c>
      <c r="L305" s="28" t="n">
        <f aca="false">K305*0.869565217269</f>
        <v>5027.84106503197</v>
      </c>
      <c r="M305" s="28" t="n">
        <f aca="false">K305*0.13043478274</f>
        <v>754.176160620074</v>
      </c>
      <c r="N305" s="29" t="s">
        <v>23</v>
      </c>
      <c r="O305" s="30" t="s">
        <v>24</v>
      </c>
    </row>
    <row r="306" s="31" customFormat="true" ht="38.8" hidden="false" customHeight="true" outlineLevel="0" collapsed="false">
      <c r="A306" s="24" t="s">
        <v>732</v>
      </c>
      <c r="B306" s="25" t="n">
        <v>99439</v>
      </c>
      <c r="C306" s="24" t="s">
        <v>733</v>
      </c>
      <c r="D306" s="25" t="s">
        <v>27</v>
      </c>
      <c r="E306" s="26" t="n">
        <v>4</v>
      </c>
      <c r="F306" s="27" t="n">
        <v>736.0953</v>
      </c>
      <c r="G306" s="27" t="n">
        <v>323.6027</v>
      </c>
      <c r="H306" s="27" t="n">
        <f aca="false">E306*F306</f>
        <v>2944.3812</v>
      </c>
      <c r="I306" s="27" t="n">
        <f aca="false">E306*G306</f>
        <v>1294.4108</v>
      </c>
      <c r="J306" s="27" t="n">
        <f aca="false">H306+I306</f>
        <v>4238.792</v>
      </c>
      <c r="K306" s="27" t="n">
        <f aca="false">J306*(1+25.92%)</f>
        <v>5337.4868864</v>
      </c>
      <c r="L306" s="28" t="n">
        <f aca="false">K306*0.869565217269</f>
        <v>4641.29294404285</v>
      </c>
      <c r="M306" s="28" t="n">
        <f aca="false">K306*0.13043478274</f>
        <v>696.193942405183</v>
      </c>
      <c r="N306" s="29" t="s">
        <v>23</v>
      </c>
      <c r="O306" s="30" t="s">
        <v>24</v>
      </c>
    </row>
    <row r="307" customFormat="false" ht="11.35" hidden="false" customHeight="true" outlineLevel="0" collapsed="false">
      <c r="A307" s="24" t="s">
        <v>734</v>
      </c>
      <c r="B307" s="32" t="n">
        <v>39602</v>
      </c>
      <c r="C307" s="24" t="s">
        <v>735</v>
      </c>
      <c r="D307" s="25" t="s">
        <v>62</v>
      </c>
      <c r="E307" s="26" t="n">
        <v>16</v>
      </c>
      <c r="F307" s="27" t="n">
        <v>17.8274</v>
      </c>
      <c r="G307" s="27" t="n">
        <v>5.3785</v>
      </c>
      <c r="H307" s="27" t="n">
        <f aca="false">E307*F307</f>
        <v>285.2384</v>
      </c>
      <c r="I307" s="27" t="n">
        <f aca="false">E307*G307</f>
        <v>86.056</v>
      </c>
      <c r="J307" s="27" t="n">
        <f aca="false">H307+I307</f>
        <v>371.2944</v>
      </c>
      <c r="K307" s="27" t="n">
        <f aca="false">J307*(1+25.92%)</f>
        <v>467.53390848</v>
      </c>
      <c r="L307" s="28" t="n">
        <f aca="false">K307*0.869565217269</f>
        <v>406.551224708036</v>
      </c>
      <c r="M307" s="28" t="n">
        <f aca="false">K307*0.13043478274</f>
        <v>60.9826837761719</v>
      </c>
      <c r="N307" s="29" t="s">
        <v>23</v>
      </c>
      <c r="O307" s="30" t="s">
        <v>24</v>
      </c>
    </row>
    <row r="308" customFormat="false" ht="11.35" hidden="false" customHeight="true" outlineLevel="0" collapsed="false">
      <c r="A308" s="24" t="s">
        <v>736</v>
      </c>
      <c r="B308" s="32" t="n">
        <v>39603</v>
      </c>
      <c r="C308" s="24" t="s">
        <v>737</v>
      </c>
      <c r="D308" s="25" t="s">
        <v>62</v>
      </c>
      <c r="E308" s="26" t="n">
        <v>96</v>
      </c>
      <c r="F308" s="27" t="n">
        <v>2.0973</v>
      </c>
      <c r="G308" s="27" t="n">
        <v>6.7769</v>
      </c>
      <c r="H308" s="27" t="n">
        <f aca="false">E308*F308</f>
        <v>201.3408</v>
      </c>
      <c r="I308" s="27" t="n">
        <f aca="false">E308*G308</f>
        <v>650.5824</v>
      </c>
      <c r="J308" s="27" t="n">
        <f aca="false">H308+I308</f>
        <v>851.9232</v>
      </c>
      <c r="K308" s="27" t="n">
        <f aca="false">J308*(1+25.92%)</f>
        <v>1072.74169344</v>
      </c>
      <c r="L308" s="28" t="n">
        <f aca="false">K308*0.869565217269</f>
        <v>932.818863729669</v>
      </c>
      <c r="M308" s="28" t="n">
        <f aca="false">K308*0.13043478274</f>
        <v>139.922829719986</v>
      </c>
      <c r="N308" s="29" t="s">
        <v>23</v>
      </c>
      <c r="O308" s="30" t="s">
        <v>24</v>
      </c>
    </row>
    <row r="309" customFormat="false" ht="11.35" hidden="false" customHeight="true" outlineLevel="0" collapsed="false">
      <c r="A309" s="24" t="s">
        <v>738</v>
      </c>
      <c r="B309" s="32" t="n">
        <v>98301</v>
      </c>
      <c r="C309" s="24" t="s">
        <v>739</v>
      </c>
      <c r="D309" s="25" t="s">
        <v>62</v>
      </c>
      <c r="E309" s="26" t="n">
        <v>3</v>
      </c>
      <c r="F309" s="27" t="n">
        <v>540.0668</v>
      </c>
      <c r="G309" s="27" t="n">
        <v>148.9844</v>
      </c>
      <c r="H309" s="27" t="n">
        <f aca="false">E309*F309</f>
        <v>1620.2004</v>
      </c>
      <c r="I309" s="27" t="n">
        <f aca="false">E309*G309</f>
        <v>446.9532</v>
      </c>
      <c r="J309" s="27" t="n">
        <f aca="false">H309+I309</f>
        <v>2067.1536</v>
      </c>
      <c r="K309" s="27" t="n">
        <f aca="false">J309*(1+25.92%)</f>
        <v>2602.95981312</v>
      </c>
      <c r="L309" s="28" t="n">
        <f aca="false">K309*0.869565217269</f>
        <v>2263.44331543817</v>
      </c>
      <c r="M309" s="28" t="n">
        <f aca="false">K309*0.13043478274</f>
        <v>339.516497705258</v>
      </c>
      <c r="N309" s="29" t="s">
        <v>23</v>
      </c>
      <c r="O309" s="30" t="s">
        <v>24</v>
      </c>
    </row>
    <row r="310" customFormat="false" ht="19.85" hidden="false" customHeight="true" outlineLevel="0" collapsed="false">
      <c r="A310" s="24" t="s">
        <v>740</v>
      </c>
      <c r="B310" s="32" t="s">
        <v>741</v>
      </c>
      <c r="C310" s="24" t="s">
        <v>742</v>
      </c>
      <c r="D310" s="25" t="s">
        <v>62</v>
      </c>
      <c r="E310" s="26" t="n">
        <v>2</v>
      </c>
      <c r="F310" s="27" t="n">
        <v>1580</v>
      </c>
      <c r="G310" s="27" t="n">
        <v>96</v>
      </c>
      <c r="H310" s="27" t="n">
        <f aca="false">E310*F310</f>
        <v>3160</v>
      </c>
      <c r="I310" s="27" t="n">
        <f aca="false">E310*G310</f>
        <v>192</v>
      </c>
      <c r="J310" s="27" t="n">
        <f aca="false">H310+I310</f>
        <v>3352</v>
      </c>
      <c r="K310" s="27" t="n">
        <f aca="false">J310*0.2592+J310</f>
        <v>4220.8384</v>
      </c>
      <c r="L310" s="28" t="n">
        <f aca="false">K310*0.869565217269</f>
        <v>3670.29426035334</v>
      </c>
      <c r="M310" s="28" t="n">
        <f aca="false">K310*0.13043478274</f>
        <v>550.544139684649</v>
      </c>
      <c r="N310" s="29" t="s">
        <v>168</v>
      </c>
      <c r="O310" s="30" t="s">
        <v>169</v>
      </c>
    </row>
    <row r="311" s="31" customFormat="true" ht="21.25" hidden="false" customHeight="true" outlineLevel="0" collapsed="false">
      <c r="A311" s="24" t="s">
        <v>743</v>
      </c>
      <c r="B311" s="25" t="n">
        <v>3999</v>
      </c>
      <c r="C311" s="24" t="s">
        <v>744</v>
      </c>
      <c r="D311" s="25" t="s">
        <v>44</v>
      </c>
      <c r="E311" s="26" t="n">
        <v>96</v>
      </c>
      <c r="F311" s="27" t="n">
        <v>4.5827</v>
      </c>
      <c r="G311" s="27" t="n">
        <v>10.2191</v>
      </c>
      <c r="H311" s="27" t="n">
        <f aca="false">E311*F311</f>
        <v>439.9392</v>
      </c>
      <c r="I311" s="27" t="n">
        <f aca="false">E311*G311</f>
        <v>981.0336</v>
      </c>
      <c r="J311" s="27" t="n">
        <f aca="false">H311+I311</f>
        <v>1420.9728</v>
      </c>
      <c r="K311" s="27" t="n">
        <f aca="false">J311*(1+25.92%)</f>
        <v>1789.28894976</v>
      </c>
      <c r="L311" s="28" t="n">
        <f aca="false">K311*0.869565217269</f>
        <v>1555.90343435508</v>
      </c>
      <c r="M311" s="28" t="n">
        <f aca="false">K311*0.13043478274</f>
        <v>233.385515421028</v>
      </c>
      <c r="N311" s="29" t="s">
        <v>23</v>
      </c>
      <c r="O311" s="30" t="s">
        <v>24</v>
      </c>
    </row>
    <row r="312" customFormat="false" ht="11.35" hidden="false" customHeight="true" outlineLevel="0" collapsed="false">
      <c r="A312" s="24" t="s">
        <v>745</v>
      </c>
      <c r="B312" s="32" t="n">
        <v>98295</v>
      </c>
      <c r="C312" s="24" t="s">
        <v>746</v>
      </c>
      <c r="D312" s="25" t="s">
        <v>44</v>
      </c>
      <c r="E312" s="26" t="n">
        <v>890</v>
      </c>
      <c r="F312" s="27" t="n">
        <v>6.355</v>
      </c>
      <c r="G312" s="27" t="n">
        <v>1.0219</v>
      </c>
      <c r="H312" s="27" t="n">
        <f aca="false">E312*F312</f>
        <v>5655.95</v>
      </c>
      <c r="I312" s="27" t="n">
        <f aca="false">E312*G312</f>
        <v>909.491</v>
      </c>
      <c r="J312" s="27" t="n">
        <f aca="false">H312+I312</f>
        <v>6565.441</v>
      </c>
      <c r="K312" s="27" t="n">
        <f aca="false">J312*(1+25.92%)</f>
        <v>8267.2033072</v>
      </c>
      <c r="L312" s="28" t="n">
        <f aca="false">K312*0.869565217269</f>
        <v>7188.87244003236</v>
      </c>
      <c r="M312" s="28" t="n">
        <f aca="false">K312*0.13043478274</f>
        <v>1078.33086724204</v>
      </c>
      <c r="N312" s="29" t="s">
        <v>23</v>
      </c>
      <c r="O312" s="30" t="s">
        <v>24</v>
      </c>
    </row>
    <row r="313" s="31" customFormat="true" ht="21.25" hidden="false" customHeight="true" outlineLevel="0" collapsed="false">
      <c r="A313" s="24" t="s">
        <v>747</v>
      </c>
      <c r="B313" s="25" t="n">
        <v>100556</v>
      </c>
      <c r="C313" s="24" t="s">
        <v>748</v>
      </c>
      <c r="D313" s="25" t="s">
        <v>62</v>
      </c>
      <c r="E313" s="26" t="n">
        <v>1</v>
      </c>
      <c r="F313" s="27" t="n">
        <v>19.9248</v>
      </c>
      <c r="G313" s="27" t="n">
        <v>42.5869</v>
      </c>
      <c r="H313" s="27" t="n">
        <f aca="false">E313*F313</f>
        <v>19.9248</v>
      </c>
      <c r="I313" s="27" t="n">
        <f aca="false">E313*G313</f>
        <v>42.5869</v>
      </c>
      <c r="J313" s="27" t="n">
        <f aca="false">H313+I313</f>
        <v>62.5117</v>
      </c>
      <c r="K313" s="27" t="n">
        <f aca="false">J313*(1+25.92%)</f>
        <v>78.71473264</v>
      </c>
      <c r="L313" s="28" t="n">
        <f aca="false">K313*0.869565217269</f>
        <v>68.4475935903729</v>
      </c>
      <c r="M313" s="28" t="n">
        <f aca="false">K313*0.13043478274</f>
        <v>10.2671390503356</v>
      </c>
      <c r="N313" s="29" t="s">
        <v>23</v>
      </c>
      <c r="O313" s="30" t="s">
        <v>24</v>
      </c>
    </row>
    <row r="314" s="31" customFormat="true" ht="21.25" hidden="false" customHeight="true" outlineLevel="0" collapsed="false">
      <c r="A314" s="24" t="s">
        <v>749</v>
      </c>
      <c r="B314" s="25" t="n">
        <v>39772</v>
      </c>
      <c r="C314" s="24" t="s">
        <v>750</v>
      </c>
      <c r="D314" s="25" t="s">
        <v>62</v>
      </c>
      <c r="E314" s="26" t="n">
        <v>1</v>
      </c>
      <c r="F314" s="27" t="n">
        <v>60.9804</v>
      </c>
      <c r="G314" s="27" t="n">
        <v>48.7292</v>
      </c>
      <c r="H314" s="27" t="n">
        <f aca="false">E314*F314</f>
        <v>60.9804</v>
      </c>
      <c r="I314" s="27" t="n">
        <f aca="false">E314*G314</f>
        <v>48.7292</v>
      </c>
      <c r="J314" s="27" t="n">
        <f aca="false">H314+I314</f>
        <v>109.7096</v>
      </c>
      <c r="K314" s="27" t="n">
        <f aca="false">J314*(1+25.92%)</f>
        <v>138.14632832</v>
      </c>
      <c r="L314" s="28" t="n">
        <f aca="false">K314*0.869565217269</f>
        <v>120.127242000495</v>
      </c>
      <c r="M314" s="28" t="n">
        <f aca="false">K314*0.13043478274</f>
        <v>18.0190863207479</v>
      </c>
      <c r="N314" s="29" t="s">
        <v>23</v>
      </c>
      <c r="O314" s="30" t="s">
        <v>24</v>
      </c>
    </row>
    <row r="315" s="31" customFormat="true" ht="21.25" hidden="false" customHeight="true" outlineLevel="0" collapsed="false">
      <c r="A315" s="24" t="s">
        <v>751</v>
      </c>
      <c r="B315" s="25" t="n">
        <v>83366</v>
      </c>
      <c r="C315" s="24" t="s">
        <v>752</v>
      </c>
      <c r="D315" s="25" t="s">
        <v>62</v>
      </c>
      <c r="E315" s="26" t="n">
        <v>1</v>
      </c>
      <c r="F315" s="27" t="n">
        <v>60.9804</v>
      </c>
      <c r="G315" s="27" t="n">
        <v>48.7292</v>
      </c>
      <c r="H315" s="27" t="n">
        <f aca="false">E315*F315</f>
        <v>60.9804</v>
      </c>
      <c r="I315" s="27" t="n">
        <f aca="false">E315*G315</f>
        <v>48.7292</v>
      </c>
      <c r="J315" s="27" t="n">
        <f aca="false">H315+I315</f>
        <v>109.7096</v>
      </c>
      <c r="K315" s="27" t="n">
        <f aca="false">J315*(1+25.92%)</f>
        <v>138.14632832</v>
      </c>
      <c r="L315" s="28" t="n">
        <f aca="false">K315*0.869565217269</f>
        <v>120.127242000495</v>
      </c>
      <c r="M315" s="28" t="n">
        <f aca="false">K315*0.13043478274</f>
        <v>18.0190863207479</v>
      </c>
      <c r="N315" s="29" t="s">
        <v>23</v>
      </c>
      <c r="O315" s="30" t="s">
        <v>24</v>
      </c>
    </row>
    <row r="316" s="31" customFormat="true" ht="21.25" hidden="false" customHeight="true" outlineLevel="0" collapsed="false">
      <c r="A316" s="24" t="s">
        <v>753</v>
      </c>
      <c r="B316" s="25" t="n">
        <v>39775</v>
      </c>
      <c r="C316" s="24" t="s">
        <v>754</v>
      </c>
      <c r="D316" s="25" t="s">
        <v>62</v>
      </c>
      <c r="E316" s="26" t="n">
        <v>1</v>
      </c>
      <c r="F316" s="27" t="n">
        <v>89.3889</v>
      </c>
      <c r="G316" s="27" t="n">
        <v>57.0121</v>
      </c>
      <c r="H316" s="27" t="n">
        <f aca="false">E316*F316</f>
        <v>89.3889</v>
      </c>
      <c r="I316" s="27" t="n">
        <f aca="false">E316*G316</f>
        <v>57.0121</v>
      </c>
      <c r="J316" s="27" t="n">
        <f aca="false">H316+I316</f>
        <v>146.401</v>
      </c>
      <c r="K316" s="27" t="n">
        <f aca="false">J316*(1+25.92%)</f>
        <v>184.3481392</v>
      </c>
      <c r="L316" s="28" t="n">
        <f aca="false">K316*0.869565217269</f>
        <v>160.302729716584</v>
      </c>
      <c r="M316" s="28" t="n">
        <f aca="false">K316*0.13043478274</f>
        <v>24.0454094850753</v>
      </c>
      <c r="N316" s="29" t="s">
        <v>23</v>
      </c>
      <c r="O316" s="30" t="s">
        <v>24</v>
      </c>
    </row>
    <row r="317" customFormat="false" ht="19.85" hidden="false" customHeight="true" outlineLevel="0" collapsed="false">
      <c r="A317" s="24" t="s">
        <v>755</v>
      </c>
      <c r="B317" s="32" t="n">
        <v>91881</v>
      </c>
      <c r="C317" s="24" t="s">
        <v>756</v>
      </c>
      <c r="D317" s="25" t="s">
        <v>62</v>
      </c>
      <c r="E317" s="26" t="n">
        <v>16</v>
      </c>
      <c r="F317" s="27" t="n">
        <v>28.8385</v>
      </c>
      <c r="G317" s="27" t="n">
        <v>15.0598</v>
      </c>
      <c r="H317" s="27" t="n">
        <f aca="false">E317*F317</f>
        <v>461.416</v>
      </c>
      <c r="I317" s="27" t="n">
        <f aca="false">E317*G317</f>
        <v>240.9568</v>
      </c>
      <c r="J317" s="27" t="n">
        <f aca="false">H317+I317</f>
        <v>702.3728</v>
      </c>
      <c r="K317" s="27" t="n">
        <f aca="false">J317*(1+25.92%)</f>
        <v>884.42782976</v>
      </c>
      <c r="L317" s="28" t="n">
        <f aca="false">K317*0.869565217269</f>
        <v>769.067677944005</v>
      </c>
      <c r="M317" s="28" t="n">
        <f aca="false">K317*0.13043478274</f>
        <v>115.360151823955</v>
      </c>
      <c r="N317" s="29" t="s">
        <v>23</v>
      </c>
      <c r="O317" s="30" t="s">
        <v>24</v>
      </c>
    </row>
    <row r="318" s="31" customFormat="true" ht="21.25" hidden="false" customHeight="true" outlineLevel="0" collapsed="false">
      <c r="A318" s="24" t="s">
        <v>757</v>
      </c>
      <c r="B318" s="25" t="n">
        <v>91834</v>
      </c>
      <c r="C318" s="24" t="s">
        <v>758</v>
      </c>
      <c r="D318" s="25" t="s">
        <v>44</v>
      </c>
      <c r="E318" s="26" t="n">
        <v>65</v>
      </c>
      <c r="F318" s="27" t="n">
        <v>3.146</v>
      </c>
      <c r="G318" s="27" t="n">
        <v>4.0877</v>
      </c>
      <c r="H318" s="27" t="n">
        <f aca="false">E318*F318</f>
        <v>204.49</v>
      </c>
      <c r="I318" s="27" t="n">
        <f aca="false">E318*G318</f>
        <v>265.7005</v>
      </c>
      <c r="J318" s="27" t="n">
        <f aca="false">H318+I318</f>
        <v>470.1905</v>
      </c>
      <c r="K318" s="27" t="n">
        <f aca="false">J318*(1+25.92%)</f>
        <v>592.0638776</v>
      </c>
      <c r="L318" s="28" t="n">
        <f aca="false">K318*0.869565217269</f>
        <v>514.838154362371</v>
      </c>
      <c r="M318" s="28" t="n">
        <f aca="false">K318*0.13043478274</f>
        <v>77.225723242958</v>
      </c>
      <c r="N318" s="29" t="s">
        <v>23</v>
      </c>
      <c r="O318" s="30" t="s">
        <v>24</v>
      </c>
    </row>
    <row r="319" s="31" customFormat="true" ht="21.25" hidden="false" customHeight="true" outlineLevel="0" collapsed="false">
      <c r="A319" s="24" t="s">
        <v>759</v>
      </c>
      <c r="B319" s="25" t="n">
        <v>91835</v>
      </c>
      <c r="C319" s="24" t="s">
        <v>760</v>
      </c>
      <c r="D319" s="25" t="s">
        <v>44</v>
      </c>
      <c r="E319" s="26" t="n">
        <v>5</v>
      </c>
      <c r="F319" s="27" t="n">
        <v>3.3033</v>
      </c>
      <c r="G319" s="27" t="n">
        <v>18.0718</v>
      </c>
      <c r="H319" s="27" t="n">
        <f aca="false">E319*F319</f>
        <v>16.5165</v>
      </c>
      <c r="I319" s="27" t="n">
        <f aca="false">E319*G319</f>
        <v>90.359</v>
      </c>
      <c r="J319" s="27" t="n">
        <f aca="false">H319+I319</f>
        <v>106.8755</v>
      </c>
      <c r="K319" s="27" t="n">
        <f aca="false">J319*(1+25.92%)</f>
        <v>134.5776296</v>
      </c>
      <c r="L319" s="28" t="n">
        <f aca="false">K319*0.869565217269</f>
        <v>117.024025722671</v>
      </c>
      <c r="M319" s="28" t="n">
        <f aca="false">K319*0.13043478274</f>
        <v>17.5536038785402</v>
      </c>
      <c r="N319" s="29" t="s">
        <v>23</v>
      </c>
      <c r="O319" s="30" t="s">
        <v>24</v>
      </c>
    </row>
    <row r="320" s="31" customFormat="true" ht="21.25" hidden="false" customHeight="true" outlineLevel="0" collapsed="false">
      <c r="A320" s="24" t="s">
        <v>761</v>
      </c>
      <c r="B320" s="25" t="n">
        <v>91835</v>
      </c>
      <c r="C320" s="24" t="s">
        <v>760</v>
      </c>
      <c r="D320" s="25" t="s">
        <v>44</v>
      </c>
      <c r="E320" s="26" t="n">
        <v>5</v>
      </c>
      <c r="F320" s="27" t="n">
        <v>3.3033</v>
      </c>
      <c r="G320" s="27" t="n">
        <v>18.0718</v>
      </c>
      <c r="H320" s="27" t="n">
        <f aca="false">E320*F320</f>
        <v>16.5165</v>
      </c>
      <c r="I320" s="27" t="n">
        <f aca="false">E320*G320</f>
        <v>90.359</v>
      </c>
      <c r="J320" s="27" t="n">
        <f aca="false">H320+I320</f>
        <v>106.8755</v>
      </c>
      <c r="K320" s="27" t="n">
        <f aca="false">J320*(1+25.92%)</f>
        <v>134.5776296</v>
      </c>
      <c r="L320" s="28" t="n">
        <f aca="false">K320*0.869565217269</f>
        <v>117.024025722671</v>
      </c>
      <c r="M320" s="28" t="n">
        <f aca="false">K320*0.13043478274</f>
        <v>17.5536038785402</v>
      </c>
      <c r="N320" s="29" t="s">
        <v>23</v>
      </c>
      <c r="O320" s="30" t="s">
        <v>24</v>
      </c>
    </row>
    <row r="321" s="31" customFormat="true" ht="21.25" hidden="false" customHeight="true" outlineLevel="0" collapsed="false">
      <c r="A321" s="24" t="s">
        <v>762</v>
      </c>
      <c r="B321" s="25" t="n">
        <v>101736</v>
      </c>
      <c r="C321" s="24" t="s">
        <v>763</v>
      </c>
      <c r="D321" s="25" t="s">
        <v>22</v>
      </c>
      <c r="E321" s="26" t="n">
        <v>168.5</v>
      </c>
      <c r="F321" s="27" t="n">
        <v>61.9976</v>
      </c>
      <c r="G321" s="27" t="n">
        <v>61.3149</v>
      </c>
      <c r="H321" s="27" t="n">
        <f aca="false">E321*F321</f>
        <v>10446.5956</v>
      </c>
      <c r="I321" s="27" t="n">
        <f aca="false">E321*G321</f>
        <v>10331.56065</v>
      </c>
      <c r="J321" s="27" t="n">
        <f aca="false">H321+I321</f>
        <v>20778.15625</v>
      </c>
      <c r="K321" s="27" t="n">
        <f aca="false">J321*(1+25.92%)</f>
        <v>26163.85435</v>
      </c>
      <c r="L321" s="28" t="n">
        <f aca="false">K321*0.869565217269</f>
        <v>22751.1776924522</v>
      </c>
      <c r="M321" s="28" t="n">
        <f aca="false">K321*0.13043478274</f>
        <v>3412.67665778325</v>
      </c>
      <c r="N321" s="29" t="s">
        <v>23</v>
      </c>
      <c r="O321" s="30" t="s">
        <v>24</v>
      </c>
    </row>
    <row r="322" customFormat="false" ht="11.35" hidden="false" customHeight="true" outlineLevel="0" collapsed="false">
      <c r="A322" s="24" t="s">
        <v>764</v>
      </c>
      <c r="B322" s="32" t="s">
        <v>765</v>
      </c>
      <c r="C322" s="24" t="s">
        <v>766</v>
      </c>
      <c r="D322" s="25" t="s">
        <v>44</v>
      </c>
      <c r="E322" s="26" t="n">
        <v>6.33</v>
      </c>
      <c r="F322" s="27" t="n">
        <v>69.7</v>
      </c>
      <c r="G322" s="27" t="n">
        <v>12.3</v>
      </c>
      <c r="H322" s="27" t="n">
        <f aca="false">E322*F322</f>
        <v>441.201</v>
      </c>
      <c r="I322" s="27" t="n">
        <f aca="false">E322*G322</f>
        <v>77.859</v>
      </c>
      <c r="J322" s="27" t="n">
        <f aca="false">H322+I322</f>
        <v>519.06</v>
      </c>
      <c r="K322" s="27" t="n">
        <f aca="false">J322*0.2592+J322</f>
        <v>653.600352</v>
      </c>
      <c r="L322" s="28" t="n">
        <f aca="false">K322*0.869565217269</f>
        <v>568.348132093975</v>
      </c>
      <c r="M322" s="28" t="n">
        <f aca="false">K322*0.13043478274</f>
        <v>85.2522199119075</v>
      </c>
      <c r="N322" s="29" t="s">
        <v>168</v>
      </c>
      <c r="O322" s="30" t="s">
        <v>169</v>
      </c>
    </row>
    <row r="323" customFormat="false" ht="11.35" hidden="false" customHeight="true" outlineLevel="0" collapsed="false">
      <c r="A323" s="24" t="s">
        <v>767</v>
      </c>
      <c r="B323" s="32" t="n">
        <v>97241</v>
      </c>
      <c r="C323" s="24" t="s">
        <v>768</v>
      </c>
      <c r="D323" s="25" t="s">
        <v>44</v>
      </c>
      <c r="E323" s="26" t="n">
        <v>1833.6</v>
      </c>
      <c r="F323" s="27" t="n">
        <v>105.98</v>
      </c>
      <c r="G323" s="27" t="n">
        <v>10.49</v>
      </c>
      <c r="H323" s="27" t="n">
        <f aca="false">E323*F323</f>
        <v>194324.928</v>
      </c>
      <c r="I323" s="27" t="n">
        <f aca="false">E323*G323</f>
        <v>19234.464</v>
      </c>
      <c r="J323" s="27" t="n">
        <f aca="false">H323+I323</f>
        <v>213559.392</v>
      </c>
      <c r="K323" s="27" t="n">
        <f aca="false">J323*(1+25.92%)</f>
        <v>268913.9864064</v>
      </c>
      <c r="L323" s="28" t="n">
        <f aca="false">K323*0.869565217269</f>
        <v>233838.249016154</v>
      </c>
      <c r="M323" s="28" t="n">
        <f aca="false">K323*0.13043478274</f>
        <v>35075.7373926661</v>
      </c>
      <c r="N323" s="29" t="s">
        <v>23</v>
      </c>
      <c r="O323" s="30" t="s">
        <v>24</v>
      </c>
    </row>
    <row r="324" customFormat="false" ht="11.35" hidden="false" customHeight="true" outlineLevel="0" collapsed="false">
      <c r="A324" s="24" t="s">
        <v>769</v>
      </c>
      <c r="B324" s="32" t="s">
        <v>770</v>
      </c>
      <c r="C324" s="24" t="s">
        <v>771</v>
      </c>
      <c r="D324" s="25" t="s">
        <v>44</v>
      </c>
      <c r="E324" s="26" t="n">
        <v>21.46</v>
      </c>
      <c r="F324" s="27" t="n">
        <v>69.7</v>
      </c>
      <c r="G324" s="27" t="n">
        <v>12.3</v>
      </c>
      <c r="H324" s="27" t="n">
        <f aca="false">E324*F324</f>
        <v>1495.762</v>
      </c>
      <c r="I324" s="27" t="n">
        <f aca="false">E324*G324</f>
        <v>263.958</v>
      </c>
      <c r="J324" s="27" t="n">
        <f aca="false">H324+I324</f>
        <v>1759.72</v>
      </c>
      <c r="K324" s="27" t="n">
        <f aca="false">J324*0.2592+J324</f>
        <v>2215.839424</v>
      </c>
      <c r="L324" s="28" t="n">
        <f aca="false">K324*0.869565217269</f>
        <v>1926.81689016378</v>
      </c>
      <c r="M324" s="28" t="n">
        <f aca="false">K324*0.13043478274</f>
        <v>289.022533856167</v>
      </c>
      <c r="N324" s="29" t="s">
        <v>168</v>
      </c>
      <c r="O324" s="30" t="s">
        <v>169</v>
      </c>
    </row>
    <row r="325" customFormat="false" ht="11.35" hidden="false" customHeight="true" outlineLevel="0" collapsed="false">
      <c r="A325" s="24" t="s">
        <v>772</v>
      </c>
      <c r="B325" s="32" t="s">
        <v>773</v>
      </c>
      <c r="C325" s="24" t="s">
        <v>774</v>
      </c>
      <c r="D325" s="25" t="s">
        <v>261</v>
      </c>
      <c r="E325" s="26" t="n">
        <v>5</v>
      </c>
      <c r="F325" s="27" t="n">
        <v>69.7</v>
      </c>
      <c r="G325" s="27" t="n">
        <v>12.3</v>
      </c>
      <c r="H325" s="27" t="n">
        <f aca="false">E325*F325</f>
        <v>348.5</v>
      </c>
      <c r="I325" s="27" t="n">
        <f aca="false">E325*G325</f>
        <v>61.5</v>
      </c>
      <c r="J325" s="27" t="n">
        <f aca="false">H325+I325</f>
        <v>410</v>
      </c>
      <c r="K325" s="27" t="n">
        <f aca="false">J325*0.2592+J325</f>
        <v>516.272</v>
      </c>
      <c r="L325" s="28" t="n">
        <f aca="false">K325*0.869565217269</f>
        <v>448.932173849901</v>
      </c>
      <c r="M325" s="28" t="n">
        <f aca="false">K325*0.13043478274</f>
        <v>67.3398261547453</v>
      </c>
      <c r="N325" s="29" t="s">
        <v>168</v>
      </c>
      <c r="O325" s="30" t="s">
        <v>169</v>
      </c>
    </row>
    <row r="326" customFormat="false" ht="11.35" hidden="false" customHeight="true" outlineLevel="0" collapsed="false">
      <c r="A326" s="24" t="s">
        <v>775</v>
      </c>
      <c r="B326" s="32" t="s">
        <v>776</v>
      </c>
      <c r="C326" s="24" t="s">
        <v>777</v>
      </c>
      <c r="D326" s="25" t="s">
        <v>261</v>
      </c>
      <c r="E326" s="26" t="n">
        <v>1370</v>
      </c>
      <c r="F326" s="27" t="n">
        <v>69.7</v>
      </c>
      <c r="G326" s="27" t="n">
        <v>12.3</v>
      </c>
      <c r="H326" s="27" t="n">
        <f aca="false">E326*F326</f>
        <v>95489</v>
      </c>
      <c r="I326" s="27" t="n">
        <f aca="false">E326*G326</f>
        <v>16851</v>
      </c>
      <c r="J326" s="27" t="n">
        <f aca="false">H326+I326</f>
        <v>112340</v>
      </c>
      <c r="K326" s="27" t="n">
        <f aca="false">J326*0.2592+J326</f>
        <v>141458.528</v>
      </c>
      <c r="L326" s="28" t="n">
        <f aca="false">K326*0.869565217269</f>
        <v>123007.415634873</v>
      </c>
      <c r="M326" s="28" t="n">
        <f aca="false">K326*0.13043478274</f>
        <v>18451.1123664002</v>
      </c>
      <c r="N326" s="29" t="s">
        <v>168</v>
      </c>
      <c r="O326" s="30" t="s">
        <v>169</v>
      </c>
    </row>
    <row r="327" customFormat="false" ht="11.35" hidden="false" customHeight="true" outlineLevel="0" collapsed="false">
      <c r="A327" s="24" t="s">
        <v>778</v>
      </c>
      <c r="B327" s="32" t="s">
        <v>779</v>
      </c>
      <c r="C327" s="24" t="s">
        <v>780</v>
      </c>
      <c r="D327" s="25" t="s">
        <v>261</v>
      </c>
      <c r="E327" s="26" t="n">
        <v>18</v>
      </c>
      <c r="F327" s="27" t="n">
        <v>69.7</v>
      </c>
      <c r="G327" s="27" t="n">
        <v>12.3</v>
      </c>
      <c r="H327" s="27" t="n">
        <f aca="false">E327*F327</f>
        <v>1254.6</v>
      </c>
      <c r="I327" s="27" t="n">
        <f aca="false">E327*G327</f>
        <v>221.4</v>
      </c>
      <c r="J327" s="27" t="n">
        <f aca="false">H327+I327</f>
        <v>1476</v>
      </c>
      <c r="K327" s="27" t="n">
        <f aca="false">J327*0.2592+J327</f>
        <v>1858.5792</v>
      </c>
      <c r="L327" s="28" t="n">
        <f aca="false">K327*0.869565217269</f>
        <v>1616.15582585964</v>
      </c>
      <c r="M327" s="28" t="n">
        <f aca="false">K327*0.13043478274</f>
        <v>242.423374157083</v>
      </c>
      <c r="N327" s="29" t="s">
        <v>168</v>
      </c>
      <c r="O327" s="30" t="s">
        <v>169</v>
      </c>
    </row>
    <row r="328" customFormat="false" ht="11.35" hidden="false" customHeight="true" outlineLevel="0" collapsed="false">
      <c r="A328" s="34"/>
      <c r="B328" s="35"/>
      <c r="C328" s="36" t="s">
        <v>65</v>
      </c>
      <c r="D328" s="37"/>
      <c r="E328" s="38"/>
      <c r="F328" s="39"/>
      <c r="G328" s="39"/>
      <c r="H328" s="39"/>
      <c r="I328" s="39"/>
      <c r="J328" s="40" t="n">
        <f aca="false">SUM(J129:J327)</f>
        <v>3549855.7776</v>
      </c>
      <c r="K328" s="40" t="n">
        <f aca="false">SUM(K129:K327)</f>
        <v>4469978.39515392</v>
      </c>
      <c r="L328" s="28" t="n">
        <f aca="false">K328*0.869565217269</f>
        <v>3886937.73436975</v>
      </c>
      <c r="M328" s="28" t="n">
        <f aca="false">K328*0.13043478274</f>
        <v>583040.660824395</v>
      </c>
      <c r="N328" s="41"/>
      <c r="O328" s="42"/>
    </row>
    <row r="329" customFormat="false" ht="11.35" hidden="false" customHeight="true" outlineLevel="0" collapsed="false">
      <c r="A329" s="43"/>
      <c r="B329" s="44"/>
      <c r="C329" s="24"/>
      <c r="D329" s="45"/>
      <c r="E329" s="46"/>
      <c r="F329" s="28"/>
      <c r="G329" s="28"/>
      <c r="H329" s="28"/>
      <c r="I329" s="28"/>
      <c r="J329" s="28"/>
      <c r="K329" s="28"/>
      <c r="L329" s="28"/>
      <c r="M329" s="28"/>
      <c r="N329" s="29"/>
      <c r="O329" s="30"/>
    </row>
    <row r="330" customFormat="false" ht="11.35" hidden="false" customHeight="true" outlineLevel="0" collapsed="false">
      <c r="A330" s="47" t="s">
        <v>781</v>
      </c>
      <c r="B330" s="47"/>
      <c r="C330" s="47"/>
      <c r="D330" s="47"/>
      <c r="E330" s="47"/>
      <c r="F330" s="47"/>
      <c r="G330" s="47"/>
      <c r="H330" s="47"/>
      <c r="I330" s="47"/>
      <c r="J330" s="47" t="n">
        <f aca="false">H330+I330</f>
        <v>0</v>
      </c>
      <c r="K330" s="47" t="n">
        <f aca="false">J330*0.2592+J330</f>
        <v>0</v>
      </c>
      <c r="L330" s="47" t="n">
        <f aca="false">K330*0.869565217269</f>
        <v>0</v>
      </c>
      <c r="M330" s="47" t="n">
        <f aca="false">K330*0.13043478274</f>
        <v>0</v>
      </c>
      <c r="N330" s="47"/>
      <c r="O330" s="47"/>
    </row>
    <row r="331" customFormat="false" ht="19.85" hidden="false" customHeight="true" outlineLevel="0" collapsed="false">
      <c r="A331" s="24" t="s">
        <v>782</v>
      </c>
      <c r="B331" s="32" t="n">
        <v>94703</v>
      </c>
      <c r="C331" s="24" t="s">
        <v>783</v>
      </c>
      <c r="D331" s="25" t="s">
        <v>62</v>
      </c>
      <c r="E331" s="26" t="n">
        <v>4</v>
      </c>
      <c r="F331" s="27" t="n">
        <v>16.01</v>
      </c>
      <c r="G331" s="27" t="n">
        <v>10.05</v>
      </c>
      <c r="H331" s="27" t="n">
        <f aca="false">E331*F331</f>
        <v>64.04</v>
      </c>
      <c r="I331" s="27" t="n">
        <f aca="false">E331*G331</f>
        <v>40.2</v>
      </c>
      <c r="J331" s="27" t="n">
        <f aca="false">H331+I331</f>
        <v>104.24</v>
      </c>
      <c r="K331" s="27" t="n">
        <f aca="false">J331*(1+25.92%)</f>
        <v>131.259008</v>
      </c>
      <c r="L331" s="28" t="n">
        <f aca="false">K331*0.869565217269</f>
        <v>114.138267810033</v>
      </c>
      <c r="M331" s="28" t="n">
        <f aca="false">K331*0.13043478274</f>
        <v>17.1207401911479</v>
      </c>
      <c r="N331" s="29" t="s">
        <v>23</v>
      </c>
      <c r="O331" s="30" t="s">
        <v>24</v>
      </c>
    </row>
    <row r="332" customFormat="false" ht="19.85" hidden="false" customHeight="true" outlineLevel="0" collapsed="false">
      <c r="A332" s="24" t="s">
        <v>784</v>
      </c>
      <c r="B332" s="32" t="n">
        <v>94704</v>
      </c>
      <c r="C332" s="24" t="s">
        <v>785</v>
      </c>
      <c r="D332" s="25" t="s">
        <v>62</v>
      </c>
      <c r="E332" s="26" t="n">
        <v>2</v>
      </c>
      <c r="F332" s="27" t="n">
        <v>24.02</v>
      </c>
      <c r="G332" s="27" t="n">
        <v>10.33</v>
      </c>
      <c r="H332" s="27" t="n">
        <f aca="false">E332*F332</f>
        <v>48.04</v>
      </c>
      <c r="I332" s="27" t="n">
        <f aca="false">E332*G332</f>
        <v>20.66</v>
      </c>
      <c r="J332" s="27" t="n">
        <f aca="false">H332+I332</f>
        <v>68.7</v>
      </c>
      <c r="K332" s="27" t="n">
        <f aca="false">J332*(1+25.92%)</f>
        <v>86.50704</v>
      </c>
      <c r="L332" s="28" t="n">
        <f aca="false">K332*0.869565217269</f>
        <v>75.2235130328981</v>
      </c>
      <c r="M332" s="28" t="n">
        <f aca="false">K332*0.13043478274</f>
        <v>11.2835269678805</v>
      </c>
      <c r="N332" s="29" t="s">
        <v>23</v>
      </c>
      <c r="O332" s="30" t="s">
        <v>24</v>
      </c>
    </row>
    <row r="333" customFormat="false" ht="11.35" hidden="false" customHeight="true" outlineLevel="0" collapsed="false">
      <c r="A333" s="24" t="s">
        <v>786</v>
      </c>
      <c r="B333" s="32" t="n">
        <v>94499</v>
      </c>
      <c r="C333" s="24" t="s">
        <v>787</v>
      </c>
      <c r="D333" s="25" t="s">
        <v>62</v>
      </c>
      <c r="E333" s="26" t="n">
        <v>13</v>
      </c>
      <c r="F333" s="27" t="n">
        <v>215.96</v>
      </c>
      <c r="G333" s="27" t="n">
        <v>34.17</v>
      </c>
      <c r="H333" s="27" t="n">
        <f aca="false">E333*F333</f>
        <v>2807.48</v>
      </c>
      <c r="I333" s="27" t="n">
        <f aca="false">E333*G333</f>
        <v>444.21</v>
      </c>
      <c r="J333" s="27" t="n">
        <f aca="false">H333+I333</f>
        <v>3251.69</v>
      </c>
      <c r="K333" s="27" t="n">
        <f aca="false">J333*(1+25.92%)</f>
        <v>4094.528048</v>
      </c>
      <c r="L333" s="28" t="n">
        <f aca="false">K333*0.869565217269</f>
        <v>3560.45917167313</v>
      </c>
      <c r="M333" s="28" t="n">
        <f aca="false">K333*0.13043478274</f>
        <v>534.068876363716</v>
      </c>
      <c r="N333" s="29" t="s">
        <v>23</v>
      </c>
      <c r="O333" s="30" t="s">
        <v>24</v>
      </c>
    </row>
    <row r="334" s="31" customFormat="true" ht="28.35" hidden="false" customHeight="true" outlineLevel="0" collapsed="false">
      <c r="A334" s="24" t="s">
        <v>788</v>
      </c>
      <c r="B334" s="25" t="n">
        <v>89987</v>
      </c>
      <c r="C334" s="24" t="s">
        <v>789</v>
      </c>
      <c r="D334" s="25" t="s">
        <v>62</v>
      </c>
      <c r="E334" s="26" t="n">
        <v>8</v>
      </c>
      <c r="F334" s="27" t="n">
        <v>67.17</v>
      </c>
      <c r="G334" s="27" t="n">
        <v>16.62</v>
      </c>
      <c r="H334" s="27" t="n">
        <f aca="false">E334*F334</f>
        <v>537.36</v>
      </c>
      <c r="I334" s="27" t="n">
        <f aca="false">E334*G334</f>
        <v>132.96</v>
      </c>
      <c r="J334" s="27" t="n">
        <f aca="false">H334+I334</f>
        <v>670.32</v>
      </c>
      <c r="K334" s="27" t="n">
        <f aca="false">J334*(1+25.92%)</f>
        <v>844.066944</v>
      </c>
      <c r="L334" s="28" t="n">
        <f aca="false">K334*0.869565217269</f>
        <v>733.971255548941</v>
      </c>
      <c r="M334" s="28" t="n">
        <f aca="false">K334*0.13043478274</f>
        <v>110.095688458656</v>
      </c>
      <c r="N334" s="29" t="s">
        <v>23</v>
      </c>
      <c r="O334" s="30" t="s">
        <v>24</v>
      </c>
    </row>
    <row r="335" s="31" customFormat="true" ht="21.25" hidden="false" customHeight="true" outlineLevel="0" collapsed="false">
      <c r="A335" s="24" t="s">
        <v>790</v>
      </c>
      <c r="B335" s="25" t="n">
        <v>37105</v>
      </c>
      <c r="C335" s="24" t="s">
        <v>791</v>
      </c>
      <c r="D335" s="25" t="s">
        <v>62</v>
      </c>
      <c r="E335" s="26" t="n">
        <v>2</v>
      </c>
      <c r="F335" s="27" t="n">
        <v>3110.73</v>
      </c>
      <c r="G335" s="27" t="n">
        <v>0.01</v>
      </c>
      <c r="H335" s="27" t="n">
        <f aca="false">E335*F335</f>
        <v>6221.46</v>
      </c>
      <c r="I335" s="27" t="n">
        <f aca="false">E335*G335</f>
        <v>0.02</v>
      </c>
      <c r="J335" s="27" t="n">
        <f aca="false">H335+I335</f>
        <v>6221.48</v>
      </c>
      <c r="K335" s="27" t="n">
        <f aca="false">J335*(1+25.92%)</f>
        <v>7834.087616</v>
      </c>
      <c r="L335" s="28" t="n">
        <f aca="false">K335*0.869565217269</f>
        <v>6812.25009991142</v>
      </c>
      <c r="M335" s="28" t="n">
        <f aca="false">K335*0.13043478274</f>
        <v>1021.83751615908</v>
      </c>
      <c r="N335" s="29" t="s">
        <v>23</v>
      </c>
      <c r="O335" s="30" t="s">
        <v>24</v>
      </c>
    </row>
    <row r="336" s="31" customFormat="true" ht="21.25" hidden="false" customHeight="true" outlineLevel="0" collapsed="false">
      <c r="A336" s="24" t="s">
        <v>792</v>
      </c>
      <c r="B336" s="25" t="n">
        <v>89447</v>
      </c>
      <c r="C336" s="24" t="s">
        <v>793</v>
      </c>
      <c r="D336" s="25" t="s">
        <v>44</v>
      </c>
      <c r="E336" s="26" t="n">
        <v>50</v>
      </c>
      <c r="F336" s="27" t="n">
        <v>15.01</v>
      </c>
      <c r="G336" s="27" t="n">
        <v>0.0235</v>
      </c>
      <c r="H336" s="27" t="n">
        <f aca="false">E336*F336</f>
        <v>750.5</v>
      </c>
      <c r="I336" s="27" t="n">
        <f aca="false">E336*G336</f>
        <v>1.175</v>
      </c>
      <c r="J336" s="27" t="n">
        <f aca="false">H336+I336</f>
        <v>751.675</v>
      </c>
      <c r="K336" s="27" t="n">
        <f aca="false">J336*(1+25.92%)</f>
        <v>946.50916</v>
      </c>
      <c r="L336" s="28" t="n">
        <f aca="false">K336*0.869565217269</f>
        <v>823.051443362499</v>
      </c>
      <c r="M336" s="28" t="n">
        <f aca="false">K336*0.13043478274</f>
        <v>123.45771664602</v>
      </c>
      <c r="N336" s="29" t="s">
        <v>23</v>
      </c>
      <c r="O336" s="30" t="s">
        <v>24</v>
      </c>
    </row>
    <row r="337" s="31" customFormat="true" ht="21.25" hidden="false" customHeight="true" outlineLevel="0" collapsed="false">
      <c r="A337" s="24" t="s">
        <v>794</v>
      </c>
      <c r="B337" s="25" t="n">
        <v>89402</v>
      </c>
      <c r="C337" s="24" t="s">
        <v>795</v>
      </c>
      <c r="D337" s="25" t="s">
        <v>44</v>
      </c>
      <c r="E337" s="26" t="n">
        <v>255</v>
      </c>
      <c r="F337" s="27" t="n">
        <v>5.47</v>
      </c>
      <c r="G337" s="27" t="n">
        <v>8.86</v>
      </c>
      <c r="H337" s="27" t="n">
        <f aca="false">E337*F337</f>
        <v>1394.85</v>
      </c>
      <c r="I337" s="27" t="n">
        <f aca="false">E337*G337</f>
        <v>2259.3</v>
      </c>
      <c r="J337" s="27" t="n">
        <f aca="false">H337+I337</f>
        <v>3654.15</v>
      </c>
      <c r="K337" s="27" t="n">
        <f aca="false">J337*(1+25.92%)</f>
        <v>4601.30568</v>
      </c>
      <c r="L337" s="28" t="n">
        <f aca="false">K337*0.869565217269</f>
        <v>4001.13537335028</v>
      </c>
      <c r="M337" s="28" t="n">
        <f aca="false">K337*0.13043478274</f>
        <v>600.170306691128</v>
      </c>
      <c r="N337" s="29" t="s">
        <v>23</v>
      </c>
      <c r="O337" s="30" t="s">
        <v>24</v>
      </c>
    </row>
    <row r="338" s="31" customFormat="true" ht="21.25" hidden="false" customHeight="true" outlineLevel="0" collapsed="false">
      <c r="A338" s="24" t="s">
        <v>796</v>
      </c>
      <c r="B338" s="25" t="n">
        <v>89386</v>
      </c>
      <c r="C338" s="24" t="s">
        <v>797</v>
      </c>
      <c r="D338" s="25" t="s">
        <v>62</v>
      </c>
      <c r="E338" s="26" t="n">
        <v>20</v>
      </c>
      <c r="F338" s="27" t="n">
        <v>9.7631</v>
      </c>
      <c r="G338" s="27" t="n">
        <v>4.292</v>
      </c>
      <c r="H338" s="27" t="n">
        <f aca="false">E338*F338</f>
        <v>195.262</v>
      </c>
      <c r="I338" s="27" t="n">
        <f aca="false">E338*G338</f>
        <v>85.84</v>
      </c>
      <c r="J338" s="27" t="n">
        <f aca="false">H338+I338</f>
        <v>281.102</v>
      </c>
      <c r="K338" s="27" t="n">
        <f aca="false">J338*(1+25.92%)</f>
        <v>353.9636384</v>
      </c>
      <c r="L338" s="28" t="n">
        <f aca="false">K338*0.869565217269</f>
        <v>307.794468130622</v>
      </c>
      <c r="M338" s="28" t="n">
        <f aca="false">K338*0.13043478274</f>
        <v>46.1691702725639</v>
      </c>
      <c r="N338" s="29" t="s">
        <v>23</v>
      </c>
      <c r="O338" s="30" t="s">
        <v>24</v>
      </c>
    </row>
    <row r="339" s="31" customFormat="true" ht="21.25" hidden="false" customHeight="true" outlineLevel="0" collapsed="false">
      <c r="A339" s="24" t="s">
        <v>798</v>
      </c>
      <c r="B339" s="25" t="n">
        <v>89424</v>
      </c>
      <c r="C339" s="24" t="s">
        <v>799</v>
      </c>
      <c r="D339" s="25" t="s">
        <v>62</v>
      </c>
      <c r="E339" s="26" t="n">
        <v>130</v>
      </c>
      <c r="F339" s="27" t="n">
        <v>6.5962</v>
      </c>
      <c r="G339" s="27" t="n">
        <v>2.8936</v>
      </c>
      <c r="H339" s="27" t="n">
        <f aca="false">E339*F339</f>
        <v>857.506</v>
      </c>
      <c r="I339" s="27" t="n">
        <f aca="false">E339*G339</f>
        <v>376.168</v>
      </c>
      <c r="J339" s="27" t="n">
        <f aca="false">H339+I339</f>
        <v>1233.674</v>
      </c>
      <c r="K339" s="27" t="n">
        <f aca="false">J339*(1+25.92%)</f>
        <v>1553.4423008</v>
      </c>
      <c r="L339" s="28" t="n">
        <f aca="false">K339*0.869565217269</f>
        <v>1350.81939181001</v>
      </c>
      <c r="M339" s="28" t="n">
        <f aca="false">K339*0.13043478274</f>
        <v>202.622909003974</v>
      </c>
      <c r="N339" s="29" t="s">
        <v>23</v>
      </c>
      <c r="O339" s="30" t="s">
        <v>24</v>
      </c>
    </row>
    <row r="340" s="31" customFormat="true" ht="28.35" hidden="false" customHeight="true" outlineLevel="0" collapsed="false">
      <c r="A340" s="24" t="s">
        <v>800</v>
      </c>
      <c r="B340" s="25" t="n">
        <v>89426</v>
      </c>
      <c r="C340" s="24" t="s">
        <v>801</v>
      </c>
      <c r="D340" s="25" t="s">
        <v>62</v>
      </c>
      <c r="E340" s="26" t="n">
        <v>15</v>
      </c>
      <c r="F340" s="27" t="n">
        <v>9.6058</v>
      </c>
      <c r="G340" s="27" t="n">
        <v>4.2167</v>
      </c>
      <c r="H340" s="27" t="n">
        <f aca="false">E340*F340</f>
        <v>144.087</v>
      </c>
      <c r="I340" s="27" t="n">
        <f aca="false">E340*G340</f>
        <v>63.2505</v>
      </c>
      <c r="J340" s="27" t="n">
        <f aca="false">H340+I340</f>
        <v>207.3375</v>
      </c>
      <c r="K340" s="27" t="n">
        <f aca="false">J340*(1+25.92%)</f>
        <v>261.07938</v>
      </c>
      <c r="L340" s="28" t="n">
        <f aca="false">K340*0.869565217269</f>
        <v>227.025547794156</v>
      </c>
      <c r="M340" s="28" t="n">
        <f aca="false">K340*0.13043478274</f>
        <v>34.0538322081939</v>
      </c>
      <c r="N340" s="29" t="s">
        <v>23</v>
      </c>
      <c r="O340" s="30" t="s">
        <v>24</v>
      </c>
    </row>
    <row r="341" s="31" customFormat="true" ht="21.25" hidden="false" customHeight="true" outlineLevel="0" collapsed="false">
      <c r="A341" s="24" t="s">
        <v>802</v>
      </c>
      <c r="B341" s="25" t="n">
        <v>89416</v>
      </c>
      <c r="C341" s="24" t="s">
        <v>803</v>
      </c>
      <c r="D341" s="25" t="s">
        <v>62</v>
      </c>
      <c r="E341" s="26" t="n">
        <v>25</v>
      </c>
      <c r="F341" s="27" t="n">
        <v>14.4193</v>
      </c>
      <c r="G341" s="27" t="n">
        <v>6.3359</v>
      </c>
      <c r="H341" s="27" t="n">
        <f aca="false">E341*F341</f>
        <v>360.4825</v>
      </c>
      <c r="I341" s="27" t="n">
        <f aca="false">E341*G341</f>
        <v>158.3975</v>
      </c>
      <c r="J341" s="27" t="n">
        <f aca="false">H341+I341</f>
        <v>518.88</v>
      </c>
      <c r="K341" s="27" t="n">
        <f aca="false">J341*(1+25.92%)</f>
        <v>653.373696</v>
      </c>
      <c r="L341" s="28" t="n">
        <f aca="false">K341*0.869565217269</f>
        <v>568.15103992009</v>
      </c>
      <c r="M341" s="28" t="n">
        <f aca="false">K341*0.13043478274</f>
        <v>85.2226560857908</v>
      </c>
      <c r="N341" s="29" t="s">
        <v>23</v>
      </c>
      <c r="O341" s="30" t="s">
        <v>24</v>
      </c>
    </row>
    <row r="342" s="31" customFormat="true" ht="21.25" hidden="false" customHeight="true" outlineLevel="0" collapsed="false">
      <c r="A342" s="24" t="s">
        <v>804</v>
      </c>
      <c r="B342" s="25" t="n">
        <v>89365</v>
      </c>
      <c r="C342" s="24" t="s">
        <v>805</v>
      </c>
      <c r="D342" s="25" t="s">
        <v>62</v>
      </c>
      <c r="E342" s="26" t="n">
        <v>120</v>
      </c>
      <c r="F342" s="27" t="n">
        <v>11.4096</v>
      </c>
      <c r="G342" s="27" t="n">
        <v>5.0128</v>
      </c>
      <c r="H342" s="27" t="n">
        <f aca="false">E342*F342</f>
        <v>1369.152</v>
      </c>
      <c r="I342" s="27" t="n">
        <f aca="false">E342*G342</f>
        <v>601.536</v>
      </c>
      <c r="J342" s="27" t="n">
        <f aca="false">H342+I342</f>
        <v>1970.688</v>
      </c>
      <c r="K342" s="27" t="n">
        <f aca="false">J342*(1+25.92%)</f>
        <v>2481.4903296</v>
      </c>
      <c r="L342" s="28" t="n">
        <f aca="false">K342*0.869565217269</f>
        <v>2157.81767760955</v>
      </c>
      <c r="M342" s="28" t="n">
        <f aca="false">K342*0.13043478274</f>
        <v>323.672652012787</v>
      </c>
      <c r="N342" s="29" t="s">
        <v>23</v>
      </c>
      <c r="O342" s="30" t="s">
        <v>24</v>
      </c>
    </row>
    <row r="343" s="31" customFormat="true" ht="21.25" hidden="false" customHeight="true" outlineLevel="0" collapsed="false">
      <c r="A343" s="24" t="s">
        <v>806</v>
      </c>
      <c r="B343" s="25" t="n">
        <v>89440</v>
      </c>
      <c r="C343" s="24" t="s">
        <v>807</v>
      </c>
      <c r="D343" s="25" t="s">
        <v>62</v>
      </c>
      <c r="E343" s="26" t="n">
        <v>200</v>
      </c>
      <c r="F343" s="27" t="n">
        <v>12.1751</v>
      </c>
      <c r="G343" s="27" t="n">
        <v>5.357</v>
      </c>
      <c r="H343" s="27" t="n">
        <f aca="false">E343*F343</f>
        <v>2435.02</v>
      </c>
      <c r="I343" s="27" t="n">
        <f aca="false">E343*G343</f>
        <v>1071.4</v>
      </c>
      <c r="J343" s="27" t="n">
        <f aca="false">H343+I343</f>
        <v>3506.42</v>
      </c>
      <c r="K343" s="27" t="n">
        <f aca="false">J343*(1+25.92%)</f>
        <v>4415.284064</v>
      </c>
      <c r="L343" s="28" t="n">
        <f aca="false">K343*0.869565217269</f>
        <v>3839.37744641651</v>
      </c>
      <c r="M343" s="28" t="n">
        <f aca="false">K343*0.13043478274</f>
        <v>575.906617623224</v>
      </c>
      <c r="N343" s="29" t="s">
        <v>23</v>
      </c>
      <c r="O343" s="30" t="s">
        <v>24</v>
      </c>
    </row>
    <row r="344" customFormat="false" ht="11.35" hidden="false" customHeight="true" outlineLevel="0" collapsed="false">
      <c r="A344" s="24" t="s">
        <v>808</v>
      </c>
      <c r="B344" s="32" t="n">
        <v>89709</v>
      </c>
      <c r="C344" s="24" t="s">
        <v>809</v>
      </c>
      <c r="D344" s="25" t="s">
        <v>62</v>
      </c>
      <c r="E344" s="26" t="n">
        <v>10</v>
      </c>
      <c r="F344" s="27" t="n">
        <v>20.554</v>
      </c>
      <c r="G344" s="27" t="n">
        <v>9.0359</v>
      </c>
      <c r="H344" s="27" t="n">
        <f aca="false">E344*F344</f>
        <v>205.54</v>
      </c>
      <c r="I344" s="27" t="n">
        <f aca="false">E344*G344</f>
        <v>90.359</v>
      </c>
      <c r="J344" s="27" t="n">
        <f aca="false">H344+I344</f>
        <v>295.899</v>
      </c>
      <c r="K344" s="27" t="n">
        <f aca="false">J344*(1+25.92%)</f>
        <v>372.5960208</v>
      </c>
      <c r="L344" s="28" t="n">
        <f aca="false">K344*0.869565217269</f>
        <v>323.996539780517</v>
      </c>
      <c r="M344" s="28" t="n">
        <f aca="false">K344*0.13043478274</f>
        <v>48.5994810228365</v>
      </c>
      <c r="N344" s="29" t="s">
        <v>23</v>
      </c>
      <c r="O344" s="30" t="s">
        <v>24</v>
      </c>
    </row>
    <row r="345" s="31" customFormat="true" ht="21.25" hidden="false" customHeight="true" outlineLevel="0" collapsed="false">
      <c r="A345" s="24" t="s">
        <v>810</v>
      </c>
      <c r="B345" s="25" t="n">
        <v>89512</v>
      </c>
      <c r="C345" s="24" t="s">
        <v>811</v>
      </c>
      <c r="D345" s="25" t="s">
        <v>44</v>
      </c>
      <c r="E345" s="26" t="n">
        <v>530</v>
      </c>
      <c r="F345" s="27" t="n">
        <v>51.0914</v>
      </c>
      <c r="G345" s="27" t="n">
        <v>22.4606</v>
      </c>
      <c r="H345" s="27" t="n">
        <f aca="false">E345*F345</f>
        <v>27078.442</v>
      </c>
      <c r="I345" s="27" t="n">
        <f aca="false">E345*G345</f>
        <v>11904.118</v>
      </c>
      <c r="J345" s="27" t="n">
        <f aca="false">H345+I345</f>
        <v>38982.56</v>
      </c>
      <c r="K345" s="27" t="n">
        <f aca="false">J345*(1+25.92%)</f>
        <v>49086.839552</v>
      </c>
      <c r="L345" s="28" t="n">
        <f aca="false">K345*0.869565217269</f>
        <v>42684.2083000834</v>
      </c>
      <c r="M345" s="28" t="n">
        <f aca="false">K345*0.13043478274</f>
        <v>6402.63125235836</v>
      </c>
      <c r="N345" s="29" t="s">
        <v>23</v>
      </c>
      <c r="O345" s="30" t="s">
        <v>24</v>
      </c>
    </row>
    <row r="346" s="31" customFormat="true" ht="28.35" hidden="false" customHeight="true" outlineLevel="0" collapsed="false">
      <c r="A346" s="24" t="s">
        <v>812</v>
      </c>
      <c r="B346" s="25" t="n">
        <v>97902</v>
      </c>
      <c r="C346" s="24" t="s">
        <v>813</v>
      </c>
      <c r="D346" s="25" t="s">
        <v>62</v>
      </c>
      <c r="E346" s="26" t="n">
        <v>8</v>
      </c>
      <c r="F346" s="27" t="n">
        <v>493.254</v>
      </c>
      <c r="G346" s="27" t="n">
        <v>216.8288</v>
      </c>
      <c r="H346" s="27" t="n">
        <f aca="false">E346*F346</f>
        <v>3946.032</v>
      </c>
      <c r="I346" s="27" t="n">
        <f aca="false">E346*G346</f>
        <v>1734.6304</v>
      </c>
      <c r="J346" s="27" t="n">
        <f aca="false">H346+I346</f>
        <v>5680.6624</v>
      </c>
      <c r="K346" s="27" t="n">
        <f aca="false">J346*(1+25.92%)</f>
        <v>7153.09009408</v>
      </c>
      <c r="L346" s="28" t="n">
        <f aca="false">K346*0.869565217269</f>
        <v>6220.07834180341</v>
      </c>
      <c r="M346" s="28" t="n">
        <f aca="false">K346*0.13043478274</f>
        <v>933.011752340971</v>
      </c>
      <c r="N346" s="29" t="s">
        <v>23</v>
      </c>
      <c r="O346" s="30" t="s">
        <v>24</v>
      </c>
    </row>
    <row r="347" s="31" customFormat="true" ht="28.35" hidden="false" customHeight="true" outlineLevel="0" collapsed="false">
      <c r="A347" s="24" t="s">
        <v>814</v>
      </c>
      <c r="B347" s="25" t="n">
        <v>98104</v>
      </c>
      <c r="C347" s="24" t="s">
        <v>815</v>
      </c>
      <c r="D347" s="25" t="s">
        <v>62</v>
      </c>
      <c r="E347" s="26" t="n">
        <v>3</v>
      </c>
      <c r="F347" s="27" t="n">
        <v>319.6357</v>
      </c>
      <c r="G347" s="27" t="n">
        <v>140.5186</v>
      </c>
      <c r="H347" s="27" t="n">
        <f aca="false">E347*F347</f>
        <v>958.9071</v>
      </c>
      <c r="I347" s="27" t="n">
        <f aca="false">E347*G347</f>
        <v>421.5558</v>
      </c>
      <c r="J347" s="27" t="n">
        <f aca="false">H347+I347</f>
        <v>1380.4629</v>
      </c>
      <c r="K347" s="27" t="n">
        <f aca="false">J347*(1+25.92%)</f>
        <v>1738.27888368</v>
      </c>
      <c r="L347" s="28" t="n">
        <f aca="false">K347*0.869565217269</f>
        <v>1511.54685516131</v>
      </c>
      <c r="M347" s="28" t="n">
        <f aca="false">K347*0.13043478274</f>
        <v>226.732028534331</v>
      </c>
      <c r="N347" s="29" t="s">
        <v>23</v>
      </c>
      <c r="O347" s="30" t="s">
        <v>24</v>
      </c>
    </row>
    <row r="348" customFormat="false" ht="19.85" hidden="false" customHeight="true" outlineLevel="0" collapsed="false">
      <c r="A348" s="24" t="s">
        <v>816</v>
      </c>
      <c r="B348" s="32" t="n">
        <v>104085</v>
      </c>
      <c r="C348" s="24" t="s">
        <v>817</v>
      </c>
      <c r="D348" s="25" t="s">
        <v>44</v>
      </c>
      <c r="E348" s="26" t="n">
        <v>230</v>
      </c>
      <c r="F348" s="27" t="n">
        <v>51.9723</v>
      </c>
      <c r="G348" s="27" t="n">
        <v>22.8479</v>
      </c>
      <c r="H348" s="27" t="n">
        <f aca="false">E348*F348</f>
        <v>11953.629</v>
      </c>
      <c r="I348" s="27" t="n">
        <f aca="false">E348*G348</f>
        <v>5255.017</v>
      </c>
      <c r="J348" s="27" t="n">
        <f aca="false">H348+I348</f>
        <v>17208.646</v>
      </c>
      <c r="K348" s="27" t="n">
        <f aca="false">J348*(1+25.92%)</f>
        <v>21669.1270432</v>
      </c>
      <c r="L348" s="28" t="n">
        <f aca="false">K348*0.869565217269</f>
        <v>18842.7191653498</v>
      </c>
      <c r="M348" s="28" t="n">
        <f aca="false">K348*0.13043478274</f>
        <v>2826.40787804525</v>
      </c>
      <c r="N348" s="29" t="s">
        <v>23</v>
      </c>
      <c r="O348" s="30" t="s">
        <v>24</v>
      </c>
    </row>
    <row r="349" customFormat="false" ht="19.85" hidden="false" customHeight="true" outlineLevel="0" collapsed="false">
      <c r="A349" s="24" t="s">
        <v>818</v>
      </c>
      <c r="B349" s="32" t="n">
        <v>89798</v>
      </c>
      <c r="C349" s="24" t="s">
        <v>819</v>
      </c>
      <c r="D349" s="25" t="s">
        <v>44</v>
      </c>
      <c r="E349" s="26" t="n">
        <v>255</v>
      </c>
      <c r="F349" s="27" t="n">
        <v>13.4125</v>
      </c>
      <c r="G349" s="27" t="n">
        <v>5.8948</v>
      </c>
      <c r="H349" s="27" t="n">
        <f aca="false">E349*F349</f>
        <v>3420.1875</v>
      </c>
      <c r="I349" s="27" t="n">
        <f aca="false">E349*G349</f>
        <v>1503.174</v>
      </c>
      <c r="J349" s="27" t="n">
        <f aca="false">H349+I349</f>
        <v>4923.3615</v>
      </c>
      <c r="K349" s="27" t="n">
        <f aca="false">J349*(1+25.92%)</f>
        <v>6199.4968008</v>
      </c>
      <c r="L349" s="28" t="n">
        <f aca="false">K349*0.869565217269</f>
        <v>5390.86678254612</v>
      </c>
      <c r="M349" s="28" t="n">
        <f aca="false">K349*0.13043478274</f>
        <v>808.630018309673</v>
      </c>
      <c r="N349" s="29" t="s">
        <v>23</v>
      </c>
      <c r="O349" s="30" t="s">
        <v>24</v>
      </c>
    </row>
    <row r="350" customFormat="false" ht="11.35" hidden="false" customHeight="true" outlineLevel="0" collapsed="false">
      <c r="A350" s="24" t="s">
        <v>820</v>
      </c>
      <c r="B350" s="32" t="n">
        <v>89491</v>
      </c>
      <c r="C350" s="24" t="s">
        <v>821</v>
      </c>
      <c r="D350" s="25" t="s">
        <v>62</v>
      </c>
      <c r="E350" s="26" t="n">
        <v>10</v>
      </c>
      <c r="F350" s="27" t="n">
        <v>93.7409</v>
      </c>
      <c r="G350" s="27" t="n">
        <v>41.21</v>
      </c>
      <c r="H350" s="27" t="n">
        <f aca="false">E350*F350</f>
        <v>937.409</v>
      </c>
      <c r="I350" s="27" t="n">
        <f aca="false">E350*G350</f>
        <v>412.1</v>
      </c>
      <c r="J350" s="27" t="n">
        <f aca="false">H350+I350</f>
        <v>1349.509</v>
      </c>
      <c r="K350" s="27" t="n">
        <f aca="false">J350*(1+25.92%)</f>
        <v>1699.3017328</v>
      </c>
      <c r="L350" s="28" t="n">
        <f aca="false">K350*0.869565217269</f>
        <v>1477.65368048782</v>
      </c>
      <c r="M350" s="28" t="n">
        <f aca="false">K350*0.13043478274</f>
        <v>221.648052327474</v>
      </c>
      <c r="N350" s="29" t="s">
        <v>23</v>
      </c>
      <c r="O350" s="30" t="s">
        <v>24</v>
      </c>
    </row>
    <row r="351" customFormat="false" ht="19.85" hidden="false" customHeight="true" outlineLevel="0" collapsed="false">
      <c r="A351" s="24" t="s">
        <v>822</v>
      </c>
      <c r="B351" s="32" t="n">
        <v>97906</v>
      </c>
      <c r="C351" s="24" t="s">
        <v>823</v>
      </c>
      <c r="D351" s="25" t="s">
        <v>723</v>
      </c>
      <c r="E351" s="26" t="n">
        <v>5</v>
      </c>
      <c r="F351" s="27" t="n">
        <v>444.4488</v>
      </c>
      <c r="G351" s="27" t="n">
        <v>195.3793</v>
      </c>
      <c r="H351" s="27" t="n">
        <f aca="false">E351*F351</f>
        <v>2222.244</v>
      </c>
      <c r="I351" s="27" t="n">
        <f aca="false">E351*G351</f>
        <v>976.8965</v>
      </c>
      <c r="J351" s="27" t="n">
        <f aca="false">H351+I351</f>
        <v>3199.1405</v>
      </c>
      <c r="K351" s="27" t="n">
        <f aca="false">J351*(1+25.92%)</f>
        <v>4028.3577176</v>
      </c>
      <c r="L351" s="28" t="n">
        <f aca="false">K351*0.869565217269</f>
        <v>3502.9197539421</v>
      </c>
      <c r="M351" s="28" t="n">
        <f aca="false">K351*0.13043478274</f>
        <v>525.437963694158</v>
      </c>
      <c r="N351" s="29" t="s">
        <v>23</v>
      </c>
      <c r="O351" s="30" t="s">
        <v>24</v>
      </c>
    </row>
    <row r="352" customFormat="false" ht="19.85" hidden="false" customHeight="true" outlineLevel="0" collapsed="false">
      <c r="A352" s="24" t="s">
        <v>824</v>
      </c>
      <c r="B352" s="32" t="n">
        <v>102126</v>
      </c>
      <c r="C352" s="24" t="s">
        <v>825</v>
      </c>
      <c r="D352" s="25" t="s">
        <v>62</v>
      </c>
      <c r="E352" s="26" t="n">
        <v>1</v>
      </c>
      <c r="F352" s="27" t="n">
        <v>13219.1678</v>
      </c>
      <c r="G352" s="27" t="n">
        <v>5811.37</v>
      </c>
      <c r="H352" s="27" t="n">
        <f aca="false">E352*F352</f>
        <v>13219.1678</v>
      </c>
      <c r="I352" s="27" t="n">
        <f aca="false">E352*G352</f>
        <v>5811.37</v>
      </c>
      <c r="J352" s="27" t="n">
        <f aca="false">H352+I352</f>
        <v>19030.5378</v>
      </c>
      <c r="K352" s="27" t="n">
        <f aca="false">J352*(1+25.92%)</f>
        <v>23963.25319776</v>
      </c>
      <c r="L352" s="28" t="n">
        <f aca="false">K352*0.869565217269</f>
        <v>20837.6114733822</v>
      </c>
      <c r="M352" s="28" t="n">
        <f aca="false">K352*0.13043478274</f>
        <v>3125.64172459344</v>
      </c>
      <c r="N352" s="29" t="s">
        <v>23</v>
      </c>
      <c r="O352" s="30" t="s">
        <v>24</v>
      </c>
    </row>
    <row r="353" customFormat="false" ht="11.35" hidden="false" customHeight="true" outlineLevel="0" collapsed="false">
      <c r="A353" s="24" t="s">
        <v>826</v>
      </c>
      <c r="B353" s="32" t="n">
        <v>86916</v>
      </c>
      <c r="C353" s="24" t="s">
        <v>827</v>
      </c>
      <c r="D353" s="25" t="s">
        <v>62</v>
      </c>
      <c r="E353" s="26" t="n">
        <v>20</v>
      </c>
      <c r="F353" s="27" t="n">
        <v>24.6124</v>
      </c>
      <c r="G353" s="27" t="n">
        <v>10.8215</v>
      </c>
      <c r="H353" s="27" t="n">
        <f aca="false">E353*F353</f>
        <v>492.248</v>
      </c>
      <c r="I353" s="27" t="n">
        <f aca="false">E353*G353</f>
        <v>216.43</v>
      </c>
      <c r="J353" s="27" t="n">
        <f aca="false">H353+I353</f>
        <v>708.678</v>
      </c>
      <c r="K353" s="27" t="n">
        <f aca="false">J353*(1+25.92%)</f>
        <v>892.3673376</v>
      </c>
      <c r="L353" s="28" t="n">
        <f aca="false">K353*0.869565217269</f>
        <v>775.971597803903</v>
      </c>
      <c r="M353" s="28" t="n">
        <f aca="false">K353*0.13043478274</f>
        <v>116.395739804128</v>
      </c>
      <c r="N353" s="29" t="s">
        <v>23</v>
      </c>
      <c r="O353" s="30" t="s">
        <v>24</v>
      </c>
    </row>
    <row r="354" customFormat="false" ht="19.85" hidden="false" customHeight="true" outlineLevel="0" collapsed="false">
      <c r="A354" s="24" t="s">
        <v>828</v>
      </c>
      <c r="B354" s="32" t="n">
        <v>86884</v>
      </c>
      <c r="C354" s="49" t="s">
        <v>829</v>
      </c>
      <c r="D354" s="25" t="s">
        <v>62</v>
      </c>
      <c r="E354" s="26" t="n">
        <v>83</v>
      </c>
      <c r="F354" s="27" t="n">
        <v>6.42</v>
      </c>
      <c r="G354" s="27" t="n">
        <v>8</v>
      </c>
      <c r="H354" s="27" t="n">
        <f aca="false">E354*F354</f>
        <v>532.86</v>
      </c>
      <c r="I354" s="27" t="n">
        <f aca="false">E354*G354</f>
        <v>664</v>
      </c>
      <c r="J354" s="27" t="n">
        <f aca="false">H354+I354</f>
        <v>1196.86</v>
      </c>
      <c r="K354" s="27" t="n">
        <f aca="false">J354*(1+25.92%)</f>
        <v>1507.086112</v>
      </c>
      <c r="L354" s="28" t="n">
        <f aca="false">K354*0.869565217269</f>
        <v>1310.50966242437</v>
      </c>
      <c r="M354" s="28" t="n">
        <f aca="false">K354*0.13043478274</f>
        <v>196.576449589191</v>
      </c>
      <c r="N354" s="29"/>
      <c r="O354" s="30"/>
    </row>
    <row r="355" customFormat="false" ht="11.35" hidden="false" customHeight="true" outlineLevel="0" collapsed="false">
      <c r="A355" s="48"/>
      <c r="B355" s="35"/>
      <c r="C355" s="36" t="s">
        <v>65</v>
      </c>
      <c r="D355" s="37"/>
      <c r="E355" s="38"/>
      <c r="F355" s="39"/>
      <c r="G355" s="39"/>
      <c r="H355" s="39"/>
      <c r="I355" s="39"/>
      <c r="J355" s="40" t="n">
        <f aca="false">SUM(J331:J354)</f>
        <v>116396.6736</v>
      </c>
      <c r="K355" s="40" t="n">
        <f aca="false">SUM(K331:K354)</f>
        <v>146566.69139712</v>
      </c>
      <c r="L355" s="28" t="n">
        <f aca="false">K355*0.869565217269</f>
        <v>127449.296849135</v>
      </c>
      <c r="M355" s="28" t="n">
        <f aca="false">K355*0.13043478274</f>
        <v>19117.394549304</v>
      </c>
      <c r="N355" s="41"/>
      <c r="O355" s="42"/>
    </row>
    <row r="356" customFormat="false" ht="11.35" hidden="false" customHeight="true" outlineLevel="0" collapsed="false">
      <c r="A356" s="43"/>
      <c r="B356" s="44"/>
      <c r="C356" s="24"/>
      <c r="D356" s="45"/>
      <c r="E356" s="46"/>
      <c r="F356" s="28"/>
      <c r="G356" s="28"/>
      <c r="H356" s="28"/>
      <c r="I356" s="28"/>
      <c r="J356" s="28"/>
      <c r="K356" s="28"/>
      <c r="L356" s="28"/>
      <c r="M356" s="28"/>
      <c r="N356" s="29"/>
      <c r="O356" s="30"/>
    </row>
    <row r="357" customFormat="false" ht="11.35" hidden="false" customHeight="true" outlineLevel="0" collapsed="false">
      <c r="A357" s="47" t="s">
        <v>830</v>
      </c>
      <c r="B357" s="47"/>
      <c r="C357" s="47"/>
      <c r="D357" s="47"/>
      <c r="E357" s="47"/>
      <c r="F357" s="47"/>
      <c r="G357" s="47"/>
      <c r="H357" s="47"/>
      <c r="I357" s="47"/>
      <c r="J357" s="47"/>
      <c r="K357" s="47" t="n">
        <f aca="false">J357*0.2592+J357</f>
        <v>0</v>
      </c>
      <c r="L357" s="47" t="n">
        <f aca="false">K357*0.869565217269</f>
        <v>0</v>
      </c>
      <c r="M357" s="47" t="n">
        <f aca="false">K357*0.13043478274</f>
        <v>0</v>
      </c>
      <c r="N357" s="47"/>
      <c r="O357" s="47"/>
    </row>
    <row r="358" s="31" customFormat="true" ht="21.25" hidden="false" customHeight="true" outlineLevel="0" collapsed="false">
      <c r="A358" s="24" t="s">
        <v>831</v>
      </c>
      <c r="B358" s="25" t="n">
        <v>98111</v>
      </c>
      <c r="C358" s="24" t="s">
        <v>832</v>
      </c>
      <c r="D358" s="25" t="s">
        <v>261</v>
      </c>
      <c r="E358" s="26" t="n">
        <v>14</v>
      </c>
      <c r="F358" s="27" t="n">
        <v>54.67</v>
      </c>
      <c r="G358" s="27" t="n">
        <v>8.65</v>
      </c>
      <c r="H358" s="27" t="n">
        <f aca="false">E358*F358</f>
        <v>765.38</v>
      </c>
      <c r="I358" s="27" t="n">
        <f aca="false">E358*G358</f>
        <v>121.1</v>
      </c>
      <c r="J358" s="27" t="n">
        <f aca="false">H358+I358</f>
        <v>886.48</v>
      </c>
      <c r="K358" s="27" t="n">
        <f aca="false">J358*(1+25.92%)</f>
        <v>1116.255616</v>
      </c>
      <c r="L358" s="28" t="n">
        <f aca="false">K358*0.869565217269</f>
        <v>970.657057254782</v>
      </c>
      <c r="M358" s="28" t="n">
        <f aca="false">K358*0.13043478274</f>
        <v>145.598558755265</v>
      </c>
      <c r="N358" s="29" t="s">
        <v>23</v>
      </c>
      <c r="O358" s="30" t="s">
        <v>24</v>
      </c>
    </row>
    <row r="359" customFormat="false" ht="11.35" hidden="false" customHeight="true" outlineLevel="0" collapsed="false">
      <c r="A359" s="24" t="s">
        <v>833</v>
      </c>
      <c r="B359" s="32" t="s">
        <v>834</v>
      </c>
      <c r="C359" s="24" t="s">
        <v>835</v>
      </c>
      <c r="D359" s="25" t="s">
        <v>261</v>
      </c>
      <c r="E359" s="26" t="n">
        <v>25</v>
      </c>
      <c r="F359" s="27" t="n">
        <v>26.74</v>
      </c>
      <c r="G359" s="27" t="n">
        <v>4.72</v>
      </c>
      <c r="H359" s="27" t="n">
        <f aca="false">E359*F359</f>
        <v>668.5</v>
      </c>
      <c r="I359" s="27" t="n">
        <f aca="false">E359*G359</f>
        <v>118</v>
      </c>
      <c r="J359" s="27" t="n">
        <f aca="false">H359+I359</f>
        <v>786.5</v>
      </c>
      <c r="K359" s="27" t="n">
        <f aca="false">J359*0.2592+J359</f>
        <v>990.3608</v>
      </c>
      <c r="L359" s="28" t="n">
        <f aca="false">K359*0.869565217269</f>
        <v>861.183304226701</v>
      </c>
      <c r="M359" s="28" t="n">
        <f aca="false">K359*0.13043478274</f>
        <v>129.177495782213</v>
      </c>
      <c r="N359" s="29" t="s">
        <v>168</v>
      </c>
      <c r="O359" s="30" t="s">
        <v>169</v>
      </c>
    </row>
    <row r="360" customFormat="false" ht="11.35" hidden="false" customHeight="true" outlineLevel="0" collapsed="false">
      <c r="A360" s="24" t="s">
        <v>836</v>
      </c>
      <c r="B360" s="32" t="s">
        <v>837</v>
      </c>
      <c r="C360" s="24" t="s">
        <v>838</v>
      </c>
      <c r="D360" s="25" t="s">
        <v>261</v>
      </c>
      <c r="E360" s="26" t="n">
        <v>25</v>
      </c>
      <c r="F360" s="27" t="n">
        <v>26.74</v>
      </c>
      <c r="G360" s="27" t="n">
        <v>4.72</v>
      </c>
      <c r="H360" s="27" t="n">
        <f aca="false">E360*F360</f>
        <v>668.5</v>
      </c>
      <c r="I360" s="27" t="n">
        <f aca="false">E360*G360</f>
        <v>118</v>
      </c>
      <c r="J360" s="27" t="n">
        <f aca="false">H360+I360</f>
        <v>786.5</v>
      </c>
      <c r="K360" s="27" t="n">
        <f aca="false">J360*0.2592+J360</f>
        <v>990.3608</v>
      </c>
      <c r="L360" s="28" t="n">
        <f aca="false">K360*0.869565217269</f>
        <v>861.183304226701</v>
      </c>
      <c r="M360" s="28" t="n">
        <f aca="false">K360*0.13043478274</f>
        <v>129.177495782213</v>
      </c>
      <c r="N360" s="29" t="s">
        <v>168</v>
      </c>
      <c r="O360" s="30" t="s">
        <v>169</v>
      </c>
    </row>
    <row r="361" customFormat="false" ht="19.85" hidden="false" customHeight="true" outlineLevel="0" collapsed="false">
      <c r="A361" s="24" t="s">
        <v>839</v>
      </c>
      <c r="B361" s="32" t="s">
        <v>840</v>
      </c>
      <c r="C361" s="24" t="s">
        <v>841</v>
      </c>
      <c r="D361" s="25" t="s">
        <v>261</v>
      </c>
      <c r="E361" s="26" t="n">
        <v>25</v>
      </c>
      <c r="F361" s="27" t="n">
        <v>26.74</v>
      </c>
      <c r="G361" s="27" t="n">
        <v>4.72</v>
      </c>
      <c r="H361" s="27" t="n">
        <f aca="false">E361*F361</f>
        <v>668.5</v>
      </c>
      <c r="I361" s="27" t="n">
        <f aca="false">E361*G361</f>
        <v>118</v>
      </c>
      <c r="J361" s="27" t="n">
        <f aca="false">H361+I361</f>
        <v>786.5</v>
      </c>
      <c r="K361" s="27" t="n">
        <f aca="false">J361*0.2592+J361</f>
        <v>990.3608</v>
      </c>
      <c r="L361" s="28" t="n">
        <f aca="false">K361*0.869565217269</f>
        <v>861.183304226701</v>
      </c>
      <c r="M361" s="28" t="n">
        <f aca="false">K361*0.13043478274</f>
        <v>129.177495782213</v>
      </c>
      <c r="N361" s="29" t="s">
        <v>168</v>
      </c>
      <c r="O361" s="30" t="s">
        <v>169</v>
      </c>
    </row>
    <row r="362" customFormat="false" ht="19.85" hidden="false" customHeight="true" outlineLevel="0" collapsed="false">
      <c r="A362" s="24" t="s">
        <v>842</v>
      </c>
      <c r="B362" s="32" t="s">
        <v>843</v>
      </c>
      <c r="C362" s="24" t="s">
        <v>844</v>
      </c>
      <c r="D362" s="25" t="s">
        <v>261</v>
      </c>
      <c r="E362" s="26" t="n">
        <v>5</v>
      </c>
      <c r="F362" s="27" t="n">
        <v>26.74</v>
      </c>
      <c r="G362" s="27" t="n">
        <v>4.72</v>
      </c>
      <c r="H362" s="27" t="n">
        <f aca="false">E362*F362</f>
        <v>133.7</v>
      </c>
      <c r="I362" s="27" t="n">
        <f aca="false">E362*G362</f>
        <v>23.6</v>
      </c>
      <c r="J362" s="27" t="n">
        <f aca="false">H362+I362</f>
        <v>157.3</v>
      </c>
      <c r="K362" s="27" t="n">
        <f aca="false">J362*0.2592+J362</f>
        <v>198.07216</v>
      </c>
      <c r="L362" s="28" t="n">
        <f aca="false">K362*0.869565217269</f>
        <v>172.23666084534</v>
      </c>
      <c r="M362" s="28" t="n">
        <f aca="false">K362*0.13043478274</f>
        <v>25.8354991564425</v>
      </c>
      <c r="N362" s="29" t="s">
        <v>168</v>
      </c>
      <c r="O362" s="30" t="s">
        <v>169</v>
      </c>
    </row>
    <row r="363" customFormat="false" ht="11.35" hidden="false" customHeight="true" outlineLevel="0" collapsed="false">
      <c r="A363" s="24" t="s">
        <v>845</v>
      </c>
      <c r="B363" s="32" t="s">
        <v>846</v>
      </c>
      <c r="C363" s="24" t="s">
        <v>847</v>
      </c>
      <c r="D363" s="25" t="s">
        <v>261</v>
      </c>
      <c r="E363" s="26" t="n">
        <v>5</v>
      </c>
      <c r="F363" s="27" t="n">
        <v>26.74</v>
      </c>
      <c r="G363" s="27" t="n">
        <v>4.72</v>
      </c>
      <c r="H363" s="27" t="n">
        <f aca="false">E363*F363</f>
        <v>133.7</v>
      </c>
      <c r="I363" s="27" t="n">
        <f aca="false">E363*G363</f>
        <v>23.6</v>
      </c>
      <c r="J363" s="27" t="n">
        <f aca="false">H363+I363</f>
        <v>157.3</v>
      </c>
      <c r="K363" s="27" t="n">
        <f aca="false">J363*0.2592+J363</f>
        <v>198.07216</v>
      </c>
      <c r="L363" s="28" t="n">
        <f aca="false">K363*0.869565217269</f>
        <v>172.23666084534</v>
      </c>
      <c r="M363" s="28" t="n">
        <f aca="false">K363*0.13043478274</f>
        <v>25.8354991564425</v>
      </c>
      <c r="N363" s="29" t="s">
        <v>168</v>
      </c>
      <c r="O363" s="30" t="s">
        <v>169</v>
      </c>
    </row>
    <row r="364" s="31" customFormat="true" ht="21.25" hidden="false" customHeight="true" outlineLevel="0" collapsed="false">
      <c r="A364" s="24" t="s">
        <v>848</v>
      </c>
      <c r="B364" s="25" t="s">
        <v>849</v>
      </c>
      <c r="C364" s="24" t="s">
        <v>850</v>
      </c>
      <c r="D364" s="25" t="s">
        <v>261</v>
      </c>
      <c r="E364" s="26" t="n">
        <v>63</v>
      </c>
      <c r="F364" s="27" t="n">
        <v>24.82</v>
      </c>
      <c r="G364" s="27" t="n">
        <v>4.38</v>
      </c>
      <c r="H364" s="27" t="n">
        <f aca="false">E364*F364</f>
        <v>1563.66</v>
      </c>
      <c r="I364" s="27" t="n">
        <f aca="false">E364*G364</f>
        <v>275.94</v>
      </c>
      <c r="J364" s="27" t="n">
        <f aca="false">H364+I364</f>
        <v>1839.6</v>
      </c>
      <c r="K364" s="27" t="n">
        <f aca="false">J364*0.2592+J364</f>
        <v>2316.42432</v>
      </c>
      <c r="L364" s="28" t="n">
        <f aca="false">K364*0.869565217269</f>
        <v>2014.282017108</v>
      </c>
      <c r="M364" s="28" t="n">
        <f aca="false">K364*0.13043478274</f>
        <v>302.142302912852</v>
      </c>
      <c r="N364" s="29" t="s">
        <v>168</v>
      </c>
      <c r="O364" s="30" t="s">
        <v>169</v>
      </c>
    </row>
    <row r="365" s="31" customFormat="true" ht="28.35" hidden="false" customHeight="true" outlineLevel="0" collapsed="false">
      <c r="A365" s="24" t="s">
        <v>851</v>
      </c>
      <c r="B365" s="25" t="s">
        <v>852</v>
      </c>
      <c r="C365" s="24" t="s">
        <v>853</v>
      </c>
      <c r="D365" s="25" t="s">
        <v>261</v>
      </c>
      <c r="E365" s="26" t="n">
        <v>14</v>
      </c>
      <c r="F365" s="27" t="n">
        <v>24.82</v>
      </c>
      <c r="G365" s="27" t="n">
        <v>4.38</v>
      </c>
      <c r="H365" s="27" t="n">
        <f aca="false">E365*F365</f>
        <v>347.48</v>
      </c>
      <c r="I365" s="27" t="n">
        <f aca="false">E365*G365</f>
        <v>61.32</v>
      </c>
      <c r="J365" s="27" t="n">
        <f aca="false">H365+I365</f>
        <v>408.8</v>
      </c>
      <c r="K365" s="27" t="n">
        <f aca="false">J365*0.2592+J365</f>
        <v>514.76096</v>
      </c>
      <c r="L365" s="28" t="n">
        <f aca="false">K365*0.869565217269</f>
        <v>447.618226023999</v>
      </c>
      <c r="M365" s="28" t="n">
        <f aca="false">K365*0.13043478274</f>
        <v>67.1427339806338</v>
      </c>
      <c r="N365" s="29" t="s">
        <v>168</v>
      </c>
      <c r="O365" s="30" t="s">
        <v>169</v>
      </c>
    </row>
    <row r="366" customFormat="false" ht="11.35" hidden="false" customHeight="true" outlineLevel="0" collapsed="false">
      <c r="A366" s="24" t="s">
        <v>854</v>
      </c>
      <c r="B366" s="32" t="n">
        <v>96986</v>
      </c>
      <c r="C366" s="24" t="s">
        <v>855</v>
      </c>
      <c r="D366" s="25" t="s">
        <v>261</v>
      </c>
      <c r="E366" s="26" t="n">
        <v>77</v>
      </c>
      <c r="F366" s="27" t="n">
        <v>102.78</v>
      </c>
      <c r="G366" s="27" t="n">
        <v>31.23</v>
      </c>
      <c r="H366" s="27" t="n">
        <f aca="false">E366*F366</f>
        <v>7914.06</v>
      </c>
      <c r="I366" s="27" t="n">
        <f aca="false">E366*G366</f>
        <v>2404.71</v>
      </c>
      <c r="J366" s="27" t="n">
        <f aca="false">H366+I366</f>
        <v>10318.77</v>
      </c>
      <c r="K366" s="27" t="n">
        <f aca="false">J366*(1+25.92%)</f>
        <v>12993.395184</v>
      </c>
      <c r="L366" s="28" t="n">
        <f aca="false">K366*0.869565217269</f>
        <v>11298.6045062369</v>
      </c>
      <c r="M366" s="28" t="n">
        <f aca="false">K366*0.13043478274</f>
        <v>1694.79067788</v>
      </c>
      <c r="N366" s="29" t="s">
        <v>23</v>
      </c>
      <c r="O366" s="30" t="s">
        <v>24</v>
      </c>
    </row>
    <row r="367" customFormat="false" ht="11.35" hidden="false" customHeight="true" outlineLevel="0" collapsed="false">
      <c r="A367" s="24" t="s">
        <v>856</v>
      </c>
      <c r="B367" s="32" t="s">
        <v>857</v>
      </c>
      <c r="C367" s="24" t="s">
        <v>858</v>
      </c>
      <c r="D367" s="25" t="s">
        <v>261</v>
      </c>
      <c r="E367" s="26" t="n">
        <v>52</v>
      </c>
      <c r="F367" s="27" t="n">
        <v>26.74</v>
      </c>
      <c r="G367" s="27" t="n">
        <v>4.72</v>
      </c>
      <c r="H367" s="27" t="n">
        <f aca="false">E367*F367</f>
        <v>1390.48</v>
      </c>
      <c r="I367" s="27" t="n">
        <f aca="false">E367*G367</f>
        <v>245.44</v>
      </c>
      <c r="J367" s="27" t="n">
        <f aca="false">H367+I367</f>
        <v>1635.92</v>
      </c>
      <c r="K367" s="27" t="n">
        <f aca="false">J367*0.2592+J367</f>
        <v>2059.950464</v>
      </c>
      <c r="L367" s="28" t="n">
        <f aca="false">K367*0.869565217269</f>
        <v>1791.26127279154</v>
      </c>
      <c r="M367" s="28" t="n">
        <f aca="false">K367*0.13043478274</f>
        <v>268.689191227002</v>
      </c>
      <c r="N367" s="29" t="s">
        <v>168</v>
      </c>
      <c r="O367" s="30" t="s">
        <v>169</v>
      </c>
    </row>
    <row r="368" s="31" customFormat="true" ht="28.35" hidden="false" customHeight="true" outlineLevel="0" collapsed="false">
      <c r="A368" s="24" t="s">
        <v>859</v>
      </c>
      <c r="B368" s="25" t="n">
        <v>91871</v>
      </c>
      <c r="C368" s="49" t="s">
        <v>860</v>
      </c>
      <c r="D368" s="25" t="s">
        <v>44</v>
      </c>
      <c r="E368" s="26" t="n">
        <v>200</v>
      </c>
      <c r="F368" s="27" t="n">
        <v>4.38</v>
      </c>
      <c r="G368" s="27" t="n">
        <v>14.23</v>
      </c>
      <c r="H368" s="27" t="n">
        <f aca="false">E368*F368</f>
        <v>876</v>
      </c>
      <c r="I368" s="27" t="n">
        <f aca="false">E368*G368</f>
        <v>2846</v>
      </c>
      <c r="J368" s="27" t="n">
        <f aca="false">H368+I368</f>
        <v>3722</v>
      </c>
      <c r="K368" s="27" t="n">
        <f aca="false">J368*(1+25.92%)</f>
        <v>4686.7424</v>
      </c>
      <c r="L368" s="28" t="n">
        <f aca="false">K368*0.869565217269</f>
        <v>4075.42817333983</v>
      </c>
      <c r="M368" s="28" t="n">
        <f aca="false">K368*0.13043478274</f>
        <v>611.314226702346</v>
      </c>
      <c r="N368" s="29" t="s">
        <v>23</v>
      </c>
      <c r="O368" s="30" t="s">
        <v>24</v>
      </c>
    </row>
    <row r="369" customFormat="false" ht="11.35" hidden="false" customHeight="true" outlineLevel="0" collapsed="false">
      <c r="A369" s="24" t="s">
        <v>861</v>
      </c>
      <c r="B369" s="32" t="s">
        <v>862</v>
      </c>
      <c r="C369" s="24" t="s">
        <v>863</v>
      </c>
      <c r="D369" s="25" t="s">
        <v>44</v>
      </c>
      <c r="E369" s="26" t="n">
        <v>1336.57</v>
      </c>
      <c r="F369" s="27" t="n">
        <v>20.4</v>
      </c>
      <c r="G369" s="27" t="n">
        <v>3.6</v>
      </c>
      <c r="H369" s="27" t="n">
        <f aca="false">E369*F369</f>
        <v>27266.028</v>
      </c>
      <c r="I369" s="27" t="n">
        <f aca="false">E369*G369</f>
        <v>4811.652</v>
      </c>
      <c r="J369" s="27" t="n">
        <f aca="false">H369+I369</f>
        <v>32077.68</v>
      </c>
      <c r="K369" s="27" t="n">
        <f aca="false">J369*0.2592+J369</f>
        <v>40392.214656</v>
      </c>
      <c r="L369" s="28" t="n">
        <f aca="false">K369*0.869565217269</f>
        <v>35123.6649133207</v>
      </c>
      <c r="M369" s="28" t="n">
        <f aca="false">K369*0.13043478274</f>
        <v>5268.5497430428</v>
      </c>
      <c r="N369" s="29" t="s">
        <v>168</v>
      </c>
      <c r="O369" s="30" t="s">
        <v>169</v>
      </c>
    </row>
    <row r="370" s="31" customFormat="true" ht="21.25" hidden="false" customHeight="true" outlineLevel="0" collapsed="false">
      <c r="A370" s="24" t="s">
        <v>864</v>
      </c>
      <c r="B370" s="25" t="s">
        <v>865</v>
      </c>
      <c r="C370" s="24" t="s">
        <v>866</v>
      </c>
      <c r="D370" s="25" t="s">
        <v>261</v>
      </c>
      <c r="E370" s="26" t="n">
        <v>1200</v>
      </c>
      <c r="F370" s="27" t="n">
        <v>1.06</v>
      </c>
      <c r="G370" s="27" t="n">
        <v>0.19</v>
      </c>
      <c r="H370" s="27" t="n">
        <f aca="false">E370*F370</f>
        <v>1272</v>
      </c>
      <c r="I370" s="27" t="n">
        <f aca="false">E370*G370</f>
        <v>228</v>
      </c>
      <c r="J370" s="27" t="n">
        <f aca="false">H370+I370</f>
        <v>1500</v>
      </c>
      <c r="K370" s="27" t="n">
        <f aca="false">J370*0.2592+J370</f>
        <v>1888.8</v>
      </c>
      <c r="L370" s="28" t="n">
        <f aca="false">K370*0.869565217269</f>
        <v>1642.43478237769</v>
      </c>
      <c r="M370" s="28" t="n">
        <f aca="false">K370*0.13043478274</f>
        <v>246.365217639312</v>
      </c>
      <c r="N370" s="29" t="s">
        <v>168</v>
      </c>
      <c r="O370" s="30" t="s">
        <v>169</v>
      </c>
    </row>
    <row r="371" s="31" customFormat="true" ht="21.25" hidden="false" customHeight="true" outlineLevel="0" collapsed="false">
      <c r="A371" s="24" t="s">
        <v>867</v>
      </c>
      <c r="B371" s="25" t="s">
        <v>868</v>
      </c>
      <c r="C371" s="24" t="s">
        <v>869</v>
      </c>
      <c r="D371" s="25" t="s">
        <v>261</v>
      </c>
      <c r="E371" s="26" t="n">
        <v>180</v>
      </c>
      <c r="F371" s="27" t="n">
        <v>1.06</v>
      </c>
      <c r="G371" s="27" t="n">
        <v>0.19</v>
      </c>
      <c r="H371" s="27" t="n">
        <f aca="false">E371*F371</f>
        <v>190.8</v>
      </c>
      <c r="I371" s="27" t="n">
        <f aca="false">E371*G371</f>
        <v>34.2</v>
      </c>
      <c r="J371" s="27" t="n">
        <f aca="false">H371+I371</f>
        <v>225</v>
      </c>
      <c r="K371" s="27" t="n">
        <f aca="false">J371*0.2592+J371</f>
        <v>283.32</v>
      </c>
      <c r="L371" s="28" t="n">
        <f aca="false">K371*0.869565217269</f>
        <v>246.365217356653</v>
      </c>
      <c r="M371" s="28" t="n">
        <f aca="false">K371*0.13043478274</f>
        <v>36.9547826458968</v>
      </c>
      <c r="N371" s="29" t="s">
        <v>168</v>
      </c>
      <c r="O371" s="30" t="s">
        <v>169</v>
      </c>
    </row>
    <row r="372" customFormat="false" ht="11.35" hidden="false" customHeight="true" outlineLevel="0" collapsed="false">
      <c r="A372" s="24" t="s">
        <v>870</v>
      </c>
      <c r="B372" s="32" t="s">
        <v>871</v>
      </c>
      <c r="C372" s="24" t="s">
        <v>872</v>
      </c>
      <c r="D372" s="25" t="s">
        <v>44</v>
      </c>
      <c r="E372" s="26" t="n">
        <v>352</v>
      </c>
      <c r="F372" s="27" t="n">
        <v>24.82</v>
      </c>
      <c r="G372" s="27" t="n">
        <v>4.38</v>
      </c>
      <c r="H372" s="27" t="n">
        <f aca="false">E372*F372</f>
        <v>8736.64</v>
      </c>
      <c r="I372" s="27" t="n">
        <f aca="false">E372*G372</f>
        <v>1541.76</v>
      </c>
      <c r="J372" s="27" t="n">
        <f aca="false">H372+I372</f>
        <v>10278.4</v>
      </c>
      <c r="K372" s="27" t="n">
        <f aca="false">J372*0.2592+J372</f>
        <v>12942.56128</v>
      </c>
      <c r="L372" s="28" t="n">
        <f aca="false">K372*0.869565217269</f>
        <v>11254.4011114605</v>
      </c>
      <c r="M372" s="28" t="n">
        <f aca="false">K372*0.13043478274</f>
        <v>1688.16016865594</v>
      </c>
      <c r="N372" s="29" t="s">
        <v>168</v>
      </c>
      <c r="O372" s="30" t="s">
        <v>169</v>
      </c>
    </row>
    <row r="373" customFormat="false" ht="19.85" hidden="false" customHeight="true" outlineLevel="0" collapsed="false">
      <c r="A373" s="24" t="s">
        <v>873</v>
      </c>
      <c r="B373" s="32" t="s">
        <v>874</v>
      </c>
      <c r="C373" s="24" t="s">
        <v>875</v>
      </c>
      <c r="D373" s="25" t="s">
        <v>261</v>
      </c>
      <c r="E373" s="26" t="n">
        <v>160</v>
      </c>
      <c r="F373" s="27" t="n">
        <v>27.2</v>
      </c>
      <c r="G373" s="27" t="n">
        <v>4.8</v>
      </c>
      <c r="H373" s="27" t="n">
        <f aca="false">E373*F373</f>
        <v>4352</v>
      </c>
      <c r="I373" s="27" t="n">
        <f aca="false">E373*G373</f>
        <v>768</v>
      </c>
      <c r="J373" s="27" t="n">
        <f aca="false">H373+I373</f>
        <v>5120</v>
      </c>
      <c r="K373" s="27" t="n">
        <f aca="false">J373*0.2592+J373</f>
        <v>6447.104</v>
      </c>
      <c r="L373" s="28" t="n">
        <f aca="false">K373*0.869565217269</f>
        <v>5606.17739051584</v>
      </c>
      <c r="M373" s="28" t="n">
        <f aca="false">K373*0.13043478274</f>
        <v>840.926609542185</v>
      </c>
      <c r="N373" s="29" t="s">
        <v>168</v>
      </c>
      <c r="O373" s="30" t="s">
        <v>169</v>
      </c>
    </row>
    <row r="374" customFormat="false" ht="11.35" hidden="false" customHeight="true" outlineLevel="0" collapsed="false">
      <c r="A374" s="24" t="s">
        <v>876</v>
      </c>
      <c r="B374" s="32" t="s">
        <v>877</v>
      </c>
      <c r="C374" s="24" t="s">
        <v>878</v>
      </c>
      <c r="D374" s="25" t="s">
        <v>261</v>
      </c>
      <c r="E374" s="26" t="n">
        <v>19</v>
      </c>
      <c r="F374" s="27" t="n">
        <v>27.2</v>
      </c>
      <c r="G374" s="27" t="n">
        <v>4.8</v>
      </c>
      <c r="H374" s="27" t="n">
        <f aca="false">E374*F374</f>
        <v>516.8</v>
      </c>
      <c r="I374" s="27" t="n">
        <f aca="false">E374*G374</f>
        <v>91.2</v>
      </c>
      <c r="J374" s="27" t="n">
        <f aca="false">H374+I374</f>
        <v>608</v>
      </c>
      <c r="K374" s="27" t="n">
        <f aca="false">J374*0.2592+J374</f>
        <v>765.5936</v>
      </c>
      <c r="L374" s="28" t="n">
        <f aca="false">K374*0.869565217269</f>
        <v>665.733565123756</v>
      </c>
      <c r="M374" s="28" t="n">
        <f aca="false">K374*0.13043478274</f>
        <v>99.8600348831345</v>
      </c>
      <c r="N374" s="29" t="s">
        <v>168</v>
      </c>
      <c r="O374" s="30" t="s">
        <v>169</v>
      </c>
    </row>
    <row r="375" customFormat="false" ht="19.85" hidden="false" customHeight="true" outlineLevel="0" collapsed="false">
      <c r="A375" s="24" t="s">
        <v>879</v>
      </c>
      <c r="B375" s="32" t="s">
        <v>880</v>
      </c>
      <c r="C375" s="24" t="s">
        <v>881</v>
      </c>
      <c r="D375" s="25" t="s">
        <v>261</v>
      </c>
      <c r="E375" s="26" t="n">
        <v>33</v>
      </c>
      <c r="F375" s="27" t="n">
        <v>27.2</v>
      </c>
      <c r="G375" s="27" t="n">
        <v>4.8</v>
      </c>
      <c r="H375" s="27" t="n">
        <f aca="false">E375*F375</f>
        <v>897.6</v>
      </c>
      <c r="I375" s="27" t="n">
        <f aca="false">E375*G375</f>
        <v>158.4</v>
      </c>
      <c r="J375" s="27" t="n">
        <f aca="false">H375+I375</f>
        <v>1056</v>
      </c>
      <c r="K375" s="27" t="n">
        <f aca="false">J375*0.2592+J375</f>
        <v>1329.7152</v>
      </c>
      <c r="L375" s="28" t="n">
        <f aca="false">K375*0.869565217269</f>
        <v>1156.27408679389</v>
      </c>
      <c r="M375" s="28" t="n">
        <f aca="false">K375*0.13043478274</f>
        <v>173.441113218076</v>
      </c>
      <c r="N375" s="29" t="s">
        <v>168</v>
      </c>
      <c r="O375" s="30" t="s">
        <v>169</v>
      </c>
    </row>
    <row r="376" customFormat="false" ht="19.85" hidden="false" customHeight="true" outlineLevel="0" collapsed="false">
      <c r="A376" s="24" t="s">
        <v>882</v>
      </c>
      <c r="B376" s="32" t="s">
        <v>883</v>
      </c>
      <c r="C376" s="24" t="s">
        <v>884</v>
      </c>
      <c r="D376" s="25" t="s">
        <v>261</v>
      </c>
      <c r="E376" s="26" t="n">
        <v>52</v>
      </c>
      <c r="F376" s="27" t="n">
        <v>35.7</v>
      </c>
      <c r="G376" s="27" t="n">
        <v>6.3</v>
      </c>
      <c r="H376" s="27" t="n">
        <f aca="false">E376*F376</f>
        <v>1856.4</v>
      </c>
      <c r="I376" s="27" t="n">
        <f aca="false">E376*G376</f>
        <v>327.6</v>
      </c>
      <c r="J376" s="27" t="n">
        <f aca="false">H376+I376</f>
        <v>2184</v>
      </c>
      <c r="K376" s="27" t="n">
        <f aca="false">J376*0.2592+J376</f>
        <v>2750.0928</v>
      </c>
      <c r="L376" s="28" t="n">
        <f aca="false">K376*0.869565217269</f>
        <v>2391.38504314191</v>
      </c>
      <c r="M376" s="28" t="n">
        <f aca="false">K376*0.13043478274</f>
        <v>358.707756882838</v>
      </c>
      <c r="N376" s="29" t="s">
        <v>168</v>
      </c>
      <c r="O376" s="30" t="s">
        <v>169</v>
      </c>
    </row>
    <row r="377" customFormat="false" ht="11.35" hidden="false" customHeight="true" outlineLevel="0" collapsed="false">
      <c r="A377" s="24" t="s">
        <v>885</v>
      </c>
      <c r="B377" s="32" t="s">
        <v>886</v>
      </c>
      <c r="C377" s="24" t="s">
        <v>887</v>
      </c>
      <c r="D377" s="25" t="s">
        <v>44</v>
      </c>
      <c r="E377" s="26" t="n">
        <v>11</v>
      </c>
      <c r="F377" s="27" t="n">
        <v>44.71</v>
      </c>
      <c r="G377" s="27" t="n">
        <v>7.89</v>
      </c>
      <c r="H377" s="27" t="n">
        <f aca="false">E377*F377</f>
        <v>491.81</v>
      </c>
      <c r="I377" s="27" t="n">
        <f aca="false">E377*G377</f>
        <v>86.79</v>
      </c>
      <c r="J377" s="27" t="n">
        <f aca="false">H377+I377</f>
        <v>578.6</v>
      </c>
      <c r="K377" s="27" t="n">
        <f aca="false">J377*0.2592+J377</f>
        <v>728.57312</v>
      </c>
      <c r="L377" s="28" t="n">
        <f aca="false">K377*0.869565217269</f>
        <v>633.541843389153</v>
      </c>
      <c r="M377" s="28" t="n">
        <f aca="false">K377*0.13043478274</f>
        <v>95.031276617404</v>
      </c>
      <c r="N377" s="29" t="s">
        <v>168</v>
      </c>
      <c r="O377" s="30" t="s">
        <v>169</v>
      </c>
    </row>
    <row r="378" customFormat="false" ht="11.35" hidden="false" customHeight="true" outlineLevel="0" collapsed="false">
      <c r="A378" s="24" t="s">
        <v>888</v>
      </c>
      <c r="B378" s="32" t="s">
        <v>889</v>
      </c>
      <c r="C378" s="24" t="s">
        <v>890</v>
      </c>
      <c r="D378" s="25" t="s">
        <v>44</v>
      </c>
      <c r="E378" s="26" t="n">
        <v>11</v>
      </c>
      <c r="F378" s="27" t="n">
        <v>55.76</v>
      </c>
      <c r="G378" s="27" t="n">
        <v>9.84</v>
      </c>
      <c r="H378" s="27" t="n">
        <f aca="false">E378*F378</f>
        <v>613.36</v>
      </c>
      <c r="I378" s="27" t="n">
        <f aca="false">E378*G378</f>
        <v>108.24</v>
      </c>
      <c r="J378" s="27" t="n">
        <f aca="false">H378+I378</f>
        <v>721.6</v>
      </c>
      <c r="K378" s="27" t="n">
        <f aca="false">J378*0.2592+J378</f>
        <v>908.63872</v>
      </c>
      <c r="L378" s="28" t="n">
        <f aca="false">K378*0.869565217269</f>
        <v>790.120625975826</v>
      </c>
      <c r="M378" s="28" t="n">
        <f aca="false">K378*0.13043478274</f>
        <v>118.518094032352</v>
      </c>
      <c r="N378" s="29" t="s">
        <v>168</v>
      </c>
      <c r="O378" s="30" t="s">
        <v>169</v>
      </c>
    </row>
    <row r="379" customFormat="false" ht="11.35" hidden="false" customHeight="true" outlineLevel="0" collapsed="false">
      <c r="A379" s="24" t="s">
        <v>891</v>
      </c>
      <c r="B379" s="32" t="s">
        <v>892</v>
      </c>
      <c r="C379" s="24" t="s">
        <v>893</v>
      </c>
      <c r="D379" s="25" t="s">
        <v>44</v>
      </c>
      <c r="E379" s="26" t="n">
        <v>5</v>
      </c>
      <c r="F379" s="27" t="n">
        <v>69.02</v>
      </c>
      <c r="G379" s="27" t="n">
        <v>12.18</v>
      </c>
      <c r="H379" s="27" t="n">
        <f aca="false">E379*F379</f>
        <v>345.1</v>
      </c>
      <c r="I379" s="27" t="n">
        <f aca="false">E379*G379</f>
        <v>60.9</v>
      </c>
      <c r="J379" s="27" t="n">
        <f aca="false">H379+I379</f>
        <v>406</v>
      </c>
      <c r="K379" s="27" t="n">
        <f aca="false">J379*0.2592+J379</f>
        <v>511.2352</v>
      </c>
      <c r="L379" s="28" t="n">
        <f aca="false">K379*0.869565217269</f>
        <v>444.552347763561</v>
      </c>
      <c r="M379" s="28" t="n">
        <f aca="false">K379*0.13043478274</f>
        <v>66.6828522410404</v>
      </c>
      <c r="N379" s="29" t="s">
        <v>168</v>
      </c>
      <c r="O379" s="30" t="s">
        <v>169</v>
      </c>
    </row>
    <row r="380" customFormat="false" ht="11.35" hidden="false" customHeight="true" outlineLevel="0" collapsed="false">
      <c r="A380" s="24" t="s">
        <v>894</v>
      </c>
      <c r="B380" s="32" t="s">
        <v>895</v>
      </c>
      <c r="C380" s="24" t="s">
        <v>896</v>
      </c>
      <c r="D380" s="25" t="s">
        <v>261</v>
      </c>
      <c r="E380" s="26" t="n">
        <v>4</v>
      </c>
      <c r="F380" s="27" t="n">
        <v>30.6</v>
      </c>
      <c r="G380" s="27" t="n">
        <v>5.4</v>
      </c>
      <c r="H380" s="27" t="n">
        <f aca="false">E380*F380</f>
        <v>122.4</v>
      </c>
      <c r="I380" s="27" t="n">
        <f aca="false">E380*G380</f>
        <v>21.6</v>
      </c>
      <c r="J380" s="27" t="n">
        <f aca="false">H380+I380</f>
        <v>144</v>
      </c>
      <c r="K380" s="27" t="n">
        <f aca="false">J380*0.2592+J380</f>
        <v>181.3248</v>
      </c>
      <c r="L380" s="28" t="n">
        <f aca="false">K380*0.869565217269</f>
        <v>157.673739108258</v>
      </c>
      <c r="M380" s="28" t="n">
        <f aca="false">K380*0.13043478274</f>
        <v>23.651060893374</v>
      </c>
      <c r="N380" s="29" t="s">
        <v>168</v>
      </c>
      <c r="O380" s="30" t="s">
        <v>169</v>
      </c>
    </row>
    <row r="381" customFormat="false" ht="11.35" hidden="false" customHeight="true" outlineLevel="0" collapsed="false">
      <c r="A381" s="24" t="s">
        <v>897</v>
      </c>
      <c r="B381" s="32" t="s">
        <v>898</v>
      </c>
      <c r="C381" s="24" t="s">
        <v>899</v>
      </c>
      <c r="D381" s="25" t="s">
        <v>261</v>
      </c>
      <c r="E381" s="26" t="n">
        <v>4</v>
      </c>
      <c r="F381" s="27" t="n">
        <v>30.6</v>
      </c>
      <c r="G381" s="27" t="n">
        <v>5.4</v>
      </c>
      <c r="H381" s="27" t="n">
        <f aca="false">E381*F381</f>
        <v>122.4</v>
      </c>
      <c r="I381" s="27" t="n">
        <f aca="false">E381*G381</f>
        <v>21.6</v>
      </c>
      <c r="J381" s="27" t="n">
        <f aca="false">H381+I381</f>
        <v>144</v>
      </c>
      <c r="K381" s="27" t="n">
        <f aca="false">J381*0.2592+J381</f>
        <v>181.3248</v>
      </c>
      <c r="L381" s="28" t="n">
        <f aca="false">K381*0.869565217269</f>
        <v>157.673739108258</v>
      </c>
      <c r="M381" s="28" t="n">
        <f aca="false">K381*0.13043478274</f>
        <v>23.651060893374</v>
      </c>
      <c r="N381" s="29" t="s">
        <v>168</v>
      </c>
      <c r="O381" s="30" t="s">
        <v>169</v>
      </c>
    </row>
    <row r="382" customFormat="false" ht="11.35" hidden="false" customHeight="true" outlineLevel="0" collapsed="false">
      <c r="A382" s="24" t="s">
        <v>900</v>
      </c>
      <c r="B382" s="32" t="s">
        <v>901</v>
      </c>
      <c r="C382" s="24" t="s">
        <v>902</v>
      </c>
      <c r="D382" s="25" t="s">
        <v>261</v>
      </c>
      <c r="E382" s="26" t="n">
        <v>2</v>
      </c>
      <c r="F382" s="27" t="n">
        <v>30.6</v>
      </c>
      <c r="G382" s="27" t="n">
        <v>5.4</v>
      </c>
      <c r="H382" s="27" t="n">
        <f aca="false">E382*F382</f>
        <v>61.2</v>
      </c>
      <c r="I382" s="27" t="n">
        <f aca="false">E382*G382</f>
        <v>10.8</v>
      </c>
      <c r="J382" s="27" t="n">
        <f aca="false">H382+I382</f>
        <v>72</v>
      </c>
      <c r="K382" s="27" t="n">
        <f aca="false">J382*0.2592+J382</f>
        <v>90.6624</v>
      </c>
      <c r="L382" s="28" t="n">
        <f aca="false">K382*0.869565217269</f>
        <v>78.836869554129</v>
      </c>
      <c r="M382" s="28" t="n">
        <f aca="false">K382*0.13043478274</f>
        <v>11.825530446687</v>
      </c>
      <c r="N382" s="29" t="s">
        <v>168</v>
      </c>
      <c r="O382" s="30" t="s">
        <v>169</v>
      </c>
    </row>
    <row r="383" customFormat="false" ht="11.35" hidden="false" customHeight="true" outlineLevel="0" collapsed="false">
      <c r="A383" s="24" t="s">
        <v>903</v>
      </c>
      <c r="B383" s="32" t="n">
        <v>103313</v>
      </c>
      <c r="C383" s="24" t="s">
        <v>904</v>
      </c>
      <c r="D383" s="25" t="s">
        <v>62</v>
      </c>
      <c r="E383" s="26" t="n">
        <v>160</v>
      </c>
      <c r="F383" s="27" t="n">
        <v>38.25</v>
      </c>
      <c r="G383" s="27" t="n">
        <v>40.79</v>
      </c>
      <c r="H383" s="27" t="n">
        <f aca="false">E383*F383</f>
        <v>6120</v>
      </c>
      <c r="I383" s="27" t="n">
        <f aca="false">E383*G383</f>
        <v>6526.4</v>
      </c>
      <c r="J383" s="27" t="n">
        <f aca="false">H383+I383</f>
        <v>12646.4</v>
      </c>
      <c r="K383" s="27" t="n">
        <f aca="false">J383*0.2592+J383</f>
        <v>15924.34688</v>
      </c>
      <c r="L383" s="28" t="n">
        <f aca="false">K383*0.869565217269</f>
        <v>13847.2581545741</v>
      </c>
      <c r="M383" s="28" t="n">
        <f aca="false">K383*0.13043478274</f>
        <v>2077.0887255692</v>
      </c>
      <c r="N383" s="29"/>
      <c r="O383" s="30"/>
    </row>
    <row r="384" customFormat="false" ht="19.4" hidden="false" customHeight="false" outlineLevel="0" collapsed="false">
      <c r="A384" s="51" t="s">
        <v>65</v>
      </c>
      <c r="B384" s="35"/>
      <c r="C384" s="36"/>
      <c r="D384" s="37"/>
      <c r="E384" s="38"/>
      <c r="F384" s="39"/>
      <c r="G384" s="39"/>
      <c r="H384" s="39"/>
      <c r="I384" s="39"/>
      <c r="J384" s="40" t="n">
        <f aca="false">SUM(J358:J383)</f>
        <v>89247.35</v>
      </c>
      <c r="K384" s="40" t="n">
        <f aca="false">SUM(K358:K383)</f>
        <v>112380.26312</v>
      </c>
      <c r="L384" s="28" t="n">
        <f aca="false">K384*0.869565217269</f>
        <v>97721.9679166902</v>
      </c>
      <c r="M384" s="28" t="n">
        <f aca="false">K384*0.13043478274</f>
        <v>14658.2952043212</v>
      </c>
      <c r="N384" s="41"/>
      <c r="O384" s="42"/>
    </row>
    <row r="385" customFormat="false" ht="11.35" hidden="false" customHeight="true" outlineLevel="0" collapsed="false">
      <c r="A385" s="43"/>
      <c r="B385" s="44"/>
      <c r="C385" s="24"/>
      <c r="D385" s="45"/>
      <c r="E385" s="46"/>
      <c r="F385" s="28"/>
      <c r="G385" s="28"/>
      <c r="H385" s="28"/>
      <c r="I385" s="28"/>
      <c r="J385" s="28"/>
      <c r="K385" s="28"/>
      <c r="L385" s="28"/>
      <c r="M385" s="28"/>
      <c r="N385" s="29"/>
      <c r="O385" s="30"/>
    </row>
    <row r="386" customFormat="false" ht="11.35" hidden="false" customHeight="true" outlineLevel="0" collapsed="false">
      <c r="A386" s="47" t="s">
        <v>905</v>
      </c>
      <c r="B386" s="47"/>
      <c r="C386" s="47"/>
      <c r="D386" s="47"/>
      <c r="E386" s="47"/>
      <c r="F386" s="47"/>
      <c r="G386" s="47"/>
      <c r="H386" s="47"/>
      <c r="I386" s="47"/>
      <c r="J386" s="47"/>
      <c r="K386" s="47" t="n">
        <f aca="false">J386*0.2592+J386</f>
        <v>0</v>
      </c>
      <c r="L386" s="47" t="n">
        <f aca="false">K386*0.869565217269</f>
        <v>0</v>
      </c>
      <c r="M386" s="47" t="n">
        <f aca="false">K386*0.13043478274</f>
        <v>0</v>
      </c>
      <c r="N386" s="47"/>
      <c r="O386" s="47"/>
    </row>
    <row r="387" customFormat="false" ht="19.85" hidden="false" customHeight="true" outlineLevel="0" collapsed="false">
      <c r="A387" s="24" t="s">
        <v>906</v>
      </c>
      <c r="B387" s="32" t="n">
        <v>86932</v>
      </c>
      <c r="C387" s="24" t="s">
        <v>907</v>
      </c>
      <c r="D387" s="25" t="s">
        <v>62</v>
      </c>
      <c r="E387" s="26" t="n">
        <v>31</v>
      </c>
      <c r="F387" s="27" t="n">
        <v>575</v>
      </c>
      <c r="G387" s="27" t="n">
        <v>38</v>
      </c>
      <c r="H387" s="27" t="n">
        <f aca="false">E387*F387</f>
        <v>17825</v>
      </c>
      <c r="I387" s="27" t="n">
        <f aca="false">E387*G387</f>
        <v>1178</v>
      </c>
      <c r="J387" s="27" t="n">
        <f aca="false">H387+I387</f>
        <v>19003</v>
      </c>
      <c r="K387" s="27" t="n">
        <f aca="false">J387*(1+25.92%)</f>
        <v>23928.5776</v>
      </c>
      <c r="L387" s="28" t="n">
        <f aca="false">K387*0.869565217269</f>
        <v>20807.4587796821</v>
      </c>
      <c r="M387" s="28" t="n">
        <f aca="false">K387*0.13043478274</f>
        <v>3121.11882053323</v>
      </c>
      <c r="N387" s="29" t="s">
        <v>23</v>
      </c>
      <c r="O387" s="30" t="s">
        <v>24</v>
      </c>
    </row>
    <row r="388" customFormat="false" ht="19.85" hidden="false" customHeight="true" outlineLevel="0" collapsed="false">
      <c r="A388" s="24" t="s">
        <v>908</v>
      </c>
      <c r="B388" s="32" t="n">
        <v>95471</v>
      </c>
      <c r="C388" s="24" t="s">
        <v>909</v>
      </c>
      <c r="D388" s="25" t="s">
        <v>62</v>
      </c>
      <c r="E388" s="26" t="n">
        <v>6</v>
      </c>
      <c r="F388" s="27" t="n">
        <v>852</v>
      </c>
      <c r="G388" s="27" t="n">
        <v>38</v>
      </c>
      <c r="H388" s="27" t="n">
        <f aca="false">E388*F388</f>
        <v>5112</v>
      </c>
      <c r="I388" s="27" t="n">
        <f aca="false">E388*G388</f>
        <v>228</v>
      </c>
      <c r="J388" s="27" t="n">
        <f aca="false">H388+I388</f>
        <v>5340</v>
      </c>
      <c r="K388" s="27" t="n">
        <f aca="false">J388*(1+25.92%)</f>
        <v>6724.128</v>
      </c>
      <c r="L388" s="28" t="n">
        <f aca="false">K388*0.869565217269</f>
        <v>5847.06782526457</v>
      </c>
      <c r="M388" s="28" t="n">
        <f aca="false">K388*0.13043478274</f>
        <v>877.060174795951</v>
      </c>
      <c r="N388" s="29" t="s">
        <v>23</v>
      </c>
      <c r="O388" s="30" t="s">
        <v>24</v>
      </c>
    </row>
    <row r="389" customFormat="false" ht="19.85" hidden="false" customHeight="true" outlineLevel="0" collapsed="false">
      <c r="A389" s="24" t="s">
        <v>910</v>
      </c>
      <c r="B389" s="32" t="n">
        <v>100858</v>
      </c>
      <c r="C389" s="24" t="s">
        <v>911</v>
      </c>
      <c r="D389" s="25" t="s">
        <v>62</v>
      </c>
      <c r="E389" s="26" t="n">
        <v>15</v>
      </c>
      <c r="F389" s="27" t="n">
        <v>751</v>
      </c>
      <c r="G389" s="27" t="n">
        <v>42</v>
      </c>
      <c r="H389" s="27" t="n">
        <f aca="false">E389*F389</f>
        <v>11265</v>
      </c>
      <c r="I389" s="27" t="n">
        <f aca="false">E389*G389</f>
        <v>630</v>
      </c>
      <c r="J389" s="27" t="n">
        <f aca="false">H389+I389</f>
        <v>11895</v>
      </c>
      <c r="K389" s="27" t="n">
        <f aca="false">J389*(1+25.92%)</f>
        <v>14978.184</v>
      </c>
      <c r="L389" s="28" t="n">
        <f aca="false">K389*0.869565217269</f>
        <v>13024.5078242551</v>
      </c>
      <c r="M389" s="28" t="n">
        <f aca="false">K389*0.13043478274</f>
        <v>1953.67617587974</v>
      </c>
      <c r="N389" s="29" t="s">
        <v>23</v>
      </c>
      <c r="O389" s="30" t="s">
        <v>24</v>
      </c>
    </row>
    <row r="390" s="31" customFormat="true" ht="21.25" hidden="false" customHeight="true" outlineLevel="0" collapsed="false">
      <c r="A390" s="24" t="s">
        <v>912</v>
      </c>
      <c r="B390" s="25" t="n">
        <v>86937</v>
      </c>
      <c r="C390" s="24" t="s">
        <v>913</v>
      </c>
      <c r="D390" s="25" t="s">
        <v>62</v>
      </c>
      <c r="E390" s="26" t="n">
        <v>25</v>
      </c>
      <c r="F390" s="27" t="n">
        <v>213</v>
      </c>
      <c r="G390" s="27" t="n">
        <v>36</v>
      </c>
      <c r="H390" s="27" t="n">
        <f aca="false">E390*F390</f>
        <v>5325</v>
      </c>
      <c r="I390" s="27" t="n">
        <f aca="false">E390*G390</f>
        <v>900</v>
      </c>
      <c r="J390" s="27" t="n">
        <f aca="false">H390+I390</f>
        <v>6225</v>
      </c>
      <c r="K390" s="27" t="n">
        <f aca="false">J390*(1+25.92%)</f>
        <v>7838.52</v>
      </c>
      <c r="L390" s="28" t="n">
        <f aca="false">K390*0.869565217269</f>
        <v>6816.1043468674</v>
      </c>
      <c r="M390" s="28" t="n">
        <f aca="false">K390*0.13043478274</f>
        <v>1022.41565320315</v>
      </c>
      <c r="N390" s="29" t="s">
        <v>23</v>
      </c>
      <c r="O390" s="30" t="s">
        <v>24</v>
      </c>
    </row>
    <row r="391" customFormat="false" ht="11.35" hidden="false" customHeight="true" outlineLevel="0" collapsed="false">
      <c r="A391" s="24" t="s">
        <v>914</v>
      </c>
      <c r="B391" s="32" t="n">
        <v>100849</v>
      </c>
      <c r="C391" s="24" t="s">
        <v>915</v>
      </c>
      <c r="D391" s="25" t="s">
        <v>62</v>
      </c>
      <c r="E391" s="26" t="n">
        <v>37</v>
      </c>
      <c r="F391" s="27" t="n">
        <v>37</v>
      </c>
      <c r="G391" s="27" t="n">
        <v>5</v>
      </c>
      <c r="H391" s="27" t="n">
        <f aca="false">E391*F391</f>
        <v>1369</v>
      </c>
      <c r="I391" s="27" t="n">
        <f aca="false">E391*G391</f>
        <v>185</v>
      </c>
      <c r="J391" s="27" t="n">
        <f aca="false">H391+I391</f>
        <v>1554</v>
      </c>
      <c r="K391" s="27" t="n">
        <f aca="false">J391*(1+25.92%)</f>
        <v>1956.7968</v>
      </c>
      <c r="L391" s="28" t="n">
        <f aca="false">K391*0.869565217269</f>
        <v>1701.56243454328</v>
      </c>
      <c r="M391" s="28" t="n">
        <f aca="false">K391*0.13043478274</f>
        <v>255.234365474327</v>
      </c>
      <c r="N391" s="29" t="s">
        <v>23</v>
      </c>
      <c r="O391" s="30" t="s">
        <v>24</v>
      </c>
    </row>
    <row r="392" customFormat="false" ht="19.85" hidden="false" customHeight="true" outlineLevel="0" collapsed="false">
      <c r="A392" s="24" t="s">
        <v>916</v>
      </c>
      <c r="B392" s="32" t="n">
        <v>86895</v>
      </c>
      <c r="C392" s="24" t="s">
        <v>917</v>
      </c>
      <c r="D392" s="25" t="s">
        <v>62</v>
      </c>
      <c r="E392" s="26" t="n">
        <v>28</v>
      </c>
      <c r="F392" s="27" t="n">
        <v>305.8</v>
      </c>
      <c r="G392" s="27" t="n">
        <v>65.21</v>
      </c>
      <c r="H392" s="27" t="n">
        <f aca="false">E392*F392</f>
        <v>8562.4</v>
      </c>
      <c r="I392" s="27" t="n">
        <f aca="false">E392*G392</f>
        <v>1825.88</v>
      </c>
      <c r="J392" s="27" t="n">
        <f aca="false">H392+I392</f>
        <v>10388.28</v>
      </c>
      <c r="K392" s="27" t="n">
        <f aca="false">J392*(1+25.92%)</f>
        <v>13080.922176</v>
      </c>
      <c r="L392" s="28" t="n">
        <f aca="false">K392*0.869565217269</f>
        <v>11374.7149340523</v>
      </c>
      <c r="M392" s="28" t="n">
        <f aca="false">K392*0.13043478274</f>
        <v>1706.20724206541</v>
      </c>
      <c r="N392" s="29" t="s">
        <v>23</v>
      </c>
      <c r="O392" s="30" t="s">
        <v>24</v>
      </c>
    </row>
    <row r="393" customFormat="false" ht="11.35" hidden="false" customHeight="true" outlineLevel="0" collapsed="false">
      <c r="A393" s="24" t="s">
        <v>918</v>
      </c>
      <c r="B393" s="32" t="n">
        <v>95544</v>
      </c>
      <c r="C393" s="24" t="s">
        <v>919</v>
      </c>
      <c r="D393" s="25" t="s">
        <v>62</v>
      </c>
      <c r="E393" s="26" t="n">
        <v>37</v>
      </c>
      <c r="F393" s="27" t="n">
        <v>48</v>
      </c>
      <c r="G393" s="27" t="n">
        <v>13</v>
      </c>
      <c r="H393" s="27" t="n">
        <f aca="false">E393*F393</f>
        <v>1776</v>
      </c>
      <c r="I393" s="27" t="n">
        <f aca="false">E393*G393</f>
        <v>481</v>
      </c>
      <c r="J393" s="27" t="n">
        <f aca="false">H393+I393</f>
        <v>2257</v>
      </c>
      <c r="K393" s="27" t="n">
        <f aca="false">J393*(1+25.92%)</f>
        <v>2842.0144</v>
      </c>
      <c r="L393" s="28" t="n">
        <f aca="false">K393*0.869565217269</f>
        <v>2471.31686921763</v>
      </c>
      <c r="M393" s="28" t="n">
        <f aca="false">K393*0.13043478274</f>
        <v>370.697530807951</v>
      </c>
      <c r="N393" s="29" t="s">
        <v>23</v>
      </c>
      <c r="O393" s="30" t="s">
        <v>24</v>
      </c>
    </row>
    <row r="394" customFormat="false" ht="19.85" hidden="false" customHeight="true" outlineLevel="0" collapsed="false">
      <c r="A394" s="24" t="s">
        <v>920</v>
      </c>
      <c r="B394" s="32" t="n">
        <v>95547</v>
      </c>
      <c r="C394" s="24" t="s">
        <v>921</v>
      </c>
      <c r="D394" s="25" t="s">
        <v>62</v>
      </c>
      <c r="E394" s="26" t="n">
        <v>43</v>
      </c>
      <c r="F394" s="27" t="n">
        <v>32</v>
      </c>
      <c r="G394" s="27" t="n">
        <v>13</v>
      </c>
      <c r="H394" s="27" t="n">
        <f aca="false">E394*F394</f>
        <v>1376</v>
      </c>
      <c r="I394" s="27" t="n">
        <f aca="false">E394*G394</f>
        <v>559</v>
      </c>
      <c r="J394" s="27" t="n">
        <f aca="false">H394+I394</f>
        <v>1935</v>
      </c>
      <c r="K394" s="27" t="n">
        <f aca="false">J394*(1+25.92%)</f>
        <v>2436.552</v>
      </c>
      <c r="L394" s="28" t="n">
        <f aca="false">K394*0.869565217269</f>
        <v>2118.74086926722</v>
      </c>
      <c r="M394" s="28" t="n">
        <f aca="false">K394*0.13043478274</f>
        <v>317.811130754712</v>
      </c>
      <c r="N394" s="29" t="s">
        <v>23</v>
      </c>
      <c r="O394" s="30" t="s">
        <v>24</v>
      </c>
    </row>
    <row r="395" customFormat="false" ht="19.85" hidden="false" customHeight="true" outlineLevel="0" collapsed="false">
      <c r="A395" s="24" t="s">
        <v>922</v>
      </c>
      <c r="B395" s="32" t="n">
        <v>37401</v>
      </c>
      <c r="C395" s="24" t="s">
        <v>923</v>
      </c>
      <c r="D395" s="25" t="s">
        <v>62</v>
      </c>
      <c r="E395" s="26" t="n">
        <v>22</v>
      </c>
      <c r="F395" s="27" t="n">
        <v>39</v>
      </c>
      <c r="G395" s="27" t="n">
        <v>13</v>
      </c>
      <c r="H395" s="27" t="n">
        <f aca="false">E395*F395</f>
        <v>858</v>
      </c>
      <c r="I395" s="27" t="n">
        <f aca="false">E395*G395</f>
        <v>286</v>
      </c>
      <c r="J395" s="27" t="n">
        <f aca="false">H395+I395</f>
        <v>1144</v>
      </c>
      <c r="K395" s="27" t="n">
        <f aca="false">J395*(1+25.92%)</f>
        <v>1440.5248</v>
      </c>
      <c r="L395" s="28" t="n">
        <f aca="false">K395*0.869565217269</f>
        <v>1252.63026069338</v>
      </c>
      <c r="M395" s="28" t="n">
        <f aca="false">K395*0.13043478274</f>
        <v>187.894539319582</v>
      </c>
      <c r="N395" s="29" t="s">
        <v>23</v>
      </c>
      <c r="O395" s="30" t="s">
        <v>24</v>
      </c>
    </row>
    <row r="396" customFormat="false" ht="19.85" hidden="false" customHeight="true" outlineLevel="0" collapsed="false">
      <c r="A396" s="24" t="s">
        <v>924</v>
      </c>
      <c r="B396" s="32" t="n">
        <v>6013</v>
      </c>
      <c r="C396" s="24" t="s">
        <v>925</v>
      </c>
      <c r="D396" s="25" t="s">
        <v>62</v>
      </c>
      <c r="E396" s="26" t="n">
        <v>12</v>
      </c>
      <c r="F396" s="27" t="n">
        <v>128</v>
      </c>
      <c r="G396" s="27" t="n">
        <v>31</v>
      </c>
      <c r="H396" s="27" t="n">
        <f aca="false">E396*F396</f>
        <v>1536</v>
      </c>
      <c r="I396" s="27" t="n">
        <f aca="false">E396*G396</f>
        <v>372</v>
      </c>
      <c r="J396" s="27" t="n">
        <f aca="false">H396+I396</f>
        <v>1908</v>
      </c>
      <c r="K396" s="27" t="n">
        <f aca="false">J396*(1+25.92%)</f>
        <v>2402.5536</v>
      </c>
      <c r="L396" s="28" t="n">
        <f aca="false">K396*0.869565217269</f>
        <v>2089.17704318442</v>
      </c>
      <c r="M396" s="28" t="n">
        <f aca="false">K396*0.13043478274</f>
        <v>313.376556837205</v>
      </c>
      <c r="N396" s="29" t="s">
        <v>23</v>
      </c>
      <c r="O396" s="30" t="s">
        <v>24</v>
      </c>
    </row>
    <row r="397" customFormat="false" ht="19.85" hidden="false" customHeight="true" outlineLevel="0" collapsed="false">
      <c r="A397" s="24" t="s">
        <v>926</v>
      </c>
      <c r="B397" s="32" t="n">
        <v>86911</v>
      </c>
      <c r="C397" s="24" t="s">
        <v>927</v>
      </c>
      <c r="D397" s="25" t="s">
        <v>62</v>
      </c>
      <c r="E397" s="26" t="n">
        <v>6</v>
      </c>
      <c r="F397" s="27" t="n">
        <v>62</v>
      </c>
      <c r="G397" s="27" t="n">
        <v>16</v>
      </c>
      <c r="H397" s="27" t="n">
        <f aca="false">E397*F397</f>
        <v>372</v>
      </c>
      <c r="I397" s="27" t="n">
        <f aca="false">E397*G397</f>
        <v>96</v>
      </c>
      <c r="J397" s="27" t="n">
        <f aca="false">H397+I397</f>
        <v>468</v>
      </c>
      <c r="K397" s="27" t="n">
        <f aca="false">J397*(1+25.92%)</f>
        <v>589.3056</v>
      </c>
      <c r="L397" s="28" t="n">
        <f aca="false">K397*0.869565217269</f>
        <v>512.439652101838</v>
      </c>
      <c r="M397" s="28" t="n">
        <f aca="false">K397*0.13043478274</f>
        <v>76.8659479034654</v>
      </c>
      <c r="N397" s="29" t="s">
        <v>23</v>
      </c>
      <c r="O397" s="30" t="s">
        <v>24</v>
      </c>
    </row>
    <row r="398" customFormat="false" ht="19.85" hidden="false" customHeight="true" outlineLevel="0" collapsed="false">
      <c r="A398" s="24" t="s">
        <v>928</v>
      </c>
      <c r="B398" s="32" t="n">
        <v>86906</v>
      </c>
      <c r="C398" s="24" t="s">
        <v>929</v>
      </c>
      <c r="D398" s="25" t="s">
        <v>62</v>
      </c>
      <c r="E398" s="26" t="n">
        <v>31</v>
      </c>
      <c r="F398" s="27" t="n">
        <v>53</v>
      </c>
      <c r="G398" s="27" t="n">
        <v>16</v>
      </c>
      <c r="H398" s="27" t="n">
        <f aca="false">E398*F398</f>
        <v>1643</v>
      </c>
      <c r="I398" s="27" t="n">
        <f aca="false">E398*G398</f>
        <v>496</v>
      </c>
      <c r="J398" s="27" t="n">
        <f aca="false">H398+I398</f>
        <v>2139</v>
      </c>
      <c r="K398" s="27" t="n">
        <f aca="false">J398*(1+25.92%)</f>
        <v>2693.4288</v>
      </c>
      <c r="L398" s="28" t="n">
        <f aca="false">K398*0.869565217269</f>
        <v>2342.11199967058</v>
      </c>
      <c r="M398" s="28" t="n">
        <f aca="false">K398*0.13043478274</f>
        <v>351.316800353659</v>
      </c>
      <c r="N398" s="29" t="s">
        <v>23</v>
      </c>
      <c r="O398" s="30" t="s">
        <v>24</v>
      </c>
    </row>
    <row r="399" customFormat="false" ht="19.85" hidden="false" customHeight="true" outlineLevel="0" collapsed="false">
      <c r="A399" s="24" t="s">
        <v>930</v>
      </c>
      <c r="B399" s="32" t="n">
        <v>36081</v>
      </c>
      <c r="C399" s="24" t="s">
        <v>931</v>
      </c>
      <c r="D399" s="25" t="s">
        <v>62</v>
      </c>
      <c r="E399" s="26" t="n">
        <v>12</v>
      </c>
      <c r="F399" s="27" t="n">
        <v>220</v>
      </c>
      <c r="G399" s="27" t="n">
        <v>0</v>
      </c>
      <c r="H399" s="27" t="n">
        <f aca="false">E399*F399</f>
        <v>2640</v>
      </c>
      <c r="I399" s="27" t="n">
        <f aca="false">E399*G399</f>
        <v>0</v>
      </c>
      <c r="J399" s="27" t="n">
        <f aca="false">H399+I399</f>
        <v>2640</v>
      </c>
      <c r="K399" s="27" t="n">
        <f aca="false">J399*(1+25.92%)</f>
        <v>3324.288</v>
      </c>
      <c r="L399" s="28" t="n">
        <f aca="false">K399*0.869565217269</f>
        <v>2890.68521698473</v>
      </c>
      <c r="M399" s="28" t="n">
        <f aca="false">K399*0.13043478274</f>
        <v>433.602783045189</v>
      </c>
      <c r="N399" s="29" t="s">
        <v>23</v>
      </c>
      <c r="O399" s="30" t="s">
        <v>24</v>
      </c>
    </row>
    <row r="400" s="31" customFormat="true" ht="21.25" hidden="false" customHeight="true" outlineLevel="0" collapsed="false">
      <c r="A400" s="24" t="s">
        <v>932</v>
      </c>
      <c r="B400" s="25" t="n">
        <v>1748</v>
      </c>
      <c r="C400" s="24" t="s">
        <v>933</v>
      </c>
      <c r="D400" s="25" t="s">
        <v>62</v>
      </c>
      <c r="E400" s="26" t="n">
        <v>5</v>
      </c>
      <c r="F400" s="27" t="n">
        <v>332.3</v>
      </c>
      <c r="G400" s="27" t="n">
        <v>0</v>
      </c>
      <c r="H400" s="27" t="n">
        <f aca="false">E400*F400</f>
        <v>1661.5</v>
      </c>
      <c r="I400" s="27" t="n">
        <f aca="false">E400*G400</f>
        <v>0</v>
      </c>
      <c r="J400" s="27" t="n">
        <f aca="false">H400+I400</f>
        <v>1661.5</v>
      </c>
      <c r="K400" s="27" t="n">
        <f aca="false">J400*(1+25.92%)</f>
        <v>2092.1608</v>
      </c>
      <c r="L400" s="28" t="n">
        <f aca="false">K400*0.869565217269</f>
        <v>1819.27026061369</v>
      </c>
      <c r="M400" s="28" t="n">
        <f aca="false">K400*0.13043478274</f>
        <v>272.890539405145</v>
      </c>
      <c r="N400" s="29" t="s">
        <v>23</v>
      </c>
      <c r="O400" s="30" t="s">
        <v>24</v>
      </c>
    </row>
    <row r="401" s="31" customFormat="true" ht="21.25" hidden="false" customHeight="true" outlineLevel="0" collapsed="false">
      <c r="A401" s="24" t="s">
        <v>934</v>
      </c>
      <c r="B401" s="25" t="n">
        <v>86904</v>
      </c>
      <c r="C401" s="24" t="s">
        <v>935</v>
      </c>
      <c r="D401" s="25" t="s">
        <v>62</v>
      </c>
      <c r="E401" s="26" t="n">
        <v>6</v>
      </c>
      <c r="F401" s="27" t="n">
        <v>147.51</v>
      </c>
      <c r="G401" s="27" t="n">
        <v>25.73</v>
      </c>
      <c r="H401" s="27" t="n">
        <f aca="false">E401*F401</f>
        <v>885.06</v>
      </c>
      <c r="I401" s="27" t="n">
        <f aca="false">E401*G401</f>
        <v>154.38</v>
      </c>
      <c r="J401" s="27" t="n">
        <f aca="false">H401+I401</f>
        <v>1039.44</v>
      </c>
      <c r="K401" s="27" t="n">
        <f aca="false">J401*0.2592+J401</f>
        <v>1308.862848</v>
      </c>
      <c r="L401" s="28" t="n">
        <f aca="false">K401*0.869565217269</f>
        <v>1138.14160679644</v>
      </c>
      <c r="M401" s="28" t="n">
        <f aca="false">K401*0.13043478274</f>
        <v>170.721241215338</v>
      </c>
      <c r="N401" s="29"/>
      <c r="O401" s="30"/>
    </row>
    <row r="402" s="31" customFormat="true" ht="21.25" hidden="false" customHeight="true" outlineLevel="0" collapsed="false">
      <c r="A402" s="24" t="s">
        <v>936</v>
      </c>
      <c r="B402" s="25" t="n">
        <v>106778</v>
      </c>
      <c r="C402" s="24" t="s">
        <v>937</v>
      </c>
      <c r="D402" s="25" t="s">
        <v>62</v>
      </c>
      <c r="E402" s="26" t="n">
        <v>6</v>
      </c>
      <c r="F402" s="27" t="n">
        <v>281</v>
      </c>
      <c r="G402" s="27" t="n">
        <v>3.71</v>
      </c>
      <c r="H402" s="27" t="n">
        <f aca="false">E402*F402</f>
        <v>1686</v>
      </c>
      <c r="I402" s="27" t="n">
        <f aca="false">E402*G402</f>
        <v>22.26</v>
      </c>
      <c r="J402" s="27" t="n">
        <f aca="false">H402+I402</f>
        <v>1708.26</v>
      </c>
      <c r="K402" s="27" t="n">
        <f aca="false">J402*0.2592+J402</f>
        <v>2151.040992</v>
      </c>
      <c r="L402" s="28" t="n">
        <f aca="false">K402*0.869565217269</f>
        <v>1870.47042756301</v>
      </c>
      <c r="M402" s="28" t="n">
        <f aca="false">K402*0.13043478274</f>
        <v>280.570564456354</v>
      </c>
      <c r="N402" s="29"/>
      <c r="O402" s="30"/>
    </row>
    <row r="403" customFormat="false" ht="11.35" hidden="false" customHeight="true" outlineLevel="0" collapsed="false">
      <c r="A403" s="34"/>
      <c r="B403" s="35"/>
      <c r="C403" s="36" t="s">
        <v>65</v>
      </c>
      <c r="D403" s="37"/>
      <c r="E403" s="38"/>
      <c r="F403" s="39"/>
      <c r="G403" s="39"/>
      <c r="H403" s="39"/>
      <c r="I403" s="39"/>
      <c r="J403" s="40" t="n">
        <f aca="false">SUM(J387:J402)</f>
        <v>71305.48</v>
      </c>
      <c r="K403" s="40" t="n">
        <f aca="false">SUM(K387:K402)</f>
        <v>89787.860416</v>
      </c>
      <c r="L403" s="28" t="n">
        <f aca="false">K403*0.869565217269</f>
        <v>78076.4003507577</v>
      </c>
      <c r="M403" s="28" t="n">
        <f aca="false">K403*0.13043478274</f>
        <v>11711.4600660504</v>
      </c>
      <c r="N403" s="41"/>
      <c r="O403" s="42"/>
    </row>
    <row r="404" customFormat="false" ht="11.35" hidden="false" customHeight="true" outlineLevel="0" collapsed="false">
      <c r="A404" s="43"/>
      <c r="B404" s="44"/>
      <c r="C404" s="24"/>
      <c r="D404" s="45"/>
      <c r="E404" s="46"/>
      <c r="F404" s="28"/>
      <c r="G404" s="28"/>
      <c r="H404" s="28"/>
      <c r="I404" s="28"/>
      <c r="J404" s="28"/>
      <c r="K404" s="28"/>
      <c r="L404" s="28"/>
      <c r="M404" s="28"/>
      <c r="N404" s="29"/>
      <c r="O404" s="30"/>
    </row>
    <row r="405" customFormat="false" ht="11.35" hidden="false" customHeight="true" outlineLevel="0" collapsed="false">
      <c r="A405" s="47" t="s">
        <v>938</v>
      </c>
      <c r="B405" s="47"/>
      <c r="C405" s="47"/>
      <c r="D405" s="47"/>
      <c r="E405" s="47"/>
      <c r="F405" s="47"/>
      <c r="G405" s="47"/>
      <c r="H405" s="47"/>
      <c r="I405" s="47"/>
      <c r="J405" s="47"/>
      <c r="K405" s="47" t="n">
        <f aca="false">J405*0.2592+J405</f>
        <v>0</v>
      </c>
      <c r="L405" s="47" t="n">
        <f aca="false">K405*0.869565217269</f>
        <v>0</v>
      </c>
      <c r="M405" s="47" t="n">
        <f aca="false">K405*0.13043478274</f>
        <v>0</v>
      </c>
      <c r="N405" s="47"/>
      <c r="O405" s="47"/>
    </row>
    <row r="406" s="31" customFormat="true" ht="28.35" hidden="false" customHeight="true" outlineLevel="0" collapsed="false">
      <c r="A406" s="52" t="s">
        <v>939</v>
      </c>
      <c r="B406" s="25" t="n">
        <v>92580</v>
      </c>
      <c r="C406" s="24" t="s">
        <v>940</v>
      </c>
      <c r="D406" s="25" t="s">
        <v>22</v>
      </c>
      <c r="E406" s="26" t="n">
        <v>2378.15</v>
      </c>
      <c r="F406" s="27" t="n">
        <v>82.1111</v>
      </c>
      <c r="G406" s="27" t="n">
        <v>33.4543</v>
      </c>
      <c r="H406" s="27" t="n">
        <f aca="false">E406*F406</f>
        <v>195272.512465</v>
      </c>
      <c r="I406" s="27" t="n">
        <f aca="false">E406*G406</f>
        <v>79559.343545</v>
      </c>
      <c r="J406" s="27" t="n">
        <f aca="false">H406+I406</f>
        <v>274831.85601</v>
      </c>
      <c r="K406" s="27" t="n">
        <f aca="false">J406*(1+25.92%)</f>
        <v>346068.273087792</v>
      </c>
      <c r="L406" s="28" t="n">
        <f aca="false">K406*0.869565217269</f>
        <v>300928.933077493</v>
      </c>
      <c r="M406" s="28" t="n">
        <f aca="false">K406*0.13043478274</f>
        <v>45139.3400134131</v>
      </c>
      <c r="N406" s="29" t="s">
        <v>23</v>
      </c>
      <c r="O406" s="30" t="s">
        <v>24</v>
      </c>
    </row>
    <row r="407" s="31" customFormat="true" ht="28.35" hidden="false" customHeight="true" outlineLevel="0" collapsed="false">
      <c r="A407" s="24" t="s">
        <v>941</v>
      </c>
      <c r="B407" s="25" t="n">
        <v>92620</v>
      </c>
      <c r="C407" s="24" t="s">
        <v>942</v>
      </c>
      <c r="D407" s="25" t="s">
        <v>62</v>
      </c>
      <c r="E407" s="26" t="n">
        <v>20</v>
      </c>
      <c r="F407" s="27" t="n">
        <v>6627.6159</v>
      </c>
      <c r="G407" s="27" t="n">
        <v>1328.4889</v>
      </c>
      <c r="H407" s="27" t="n">
        <f aca="false">E407*F407</f>
        <v>132552.318</v>
      </c>
      <c r="I407" s="27" t="n">
        <f aca="false">E407*G407</f>
        <v>26569.778</v>
      </c>
      <c r="J407" s="27" t="n">
        <f aca="false">H407+I407</f>
        <v>159122.096</v>
      </c>
      <c r="K407" s="27" t="n">
        <f aca="false">J407*(1+25.92%)</f>
        <v>200366.5432832</v>
      </c>
      <c r="L407" s="28" t="n">
        <f aca="false">K407*0.869565217269</f>
        <v>174231.776743494</v>
      </c>
      <c r="M407" s="28" t="n">
        <f aca="false">K407*0.13043478274</f>
        <v>26134.766541509</v>
      </c>
      <c r="N407" s="29" t="s">
        <v>23</v>
      </c>
      <c r="O407" s="30" t="s">
        <v>24</v>
      </c>
    </row>
    <row r="408" s="31" customFormat="true" ht="21.25" hidden="false" customHeight="true" outlineLevel="0" collapsed="false">
      <c r="A408" s="24" t="s">
        <v>943</v>
      </c>
      <c r="B408" s="25" t="n">
        <v>94216</v>
      </c>
      <c r="C408" s="24" t="s">
        <v>944</v>
      </c>
      <c r="D408" s="25" t="s">
        <v>22</v>
      </c>
      <c r="E408" s="26" t="n">
        <v>7102.5</v>
      </c>
      <c r="F408" s="27" t="n">
        <v>201.4187</v>
      </c>
      <c r="G408" s="27" t="n">
        <v>38.1873</v>
      </c>
      <c r="H408" s="27" t="n">
        <f aca="false">E408*F408</f>
        <v>1430576.31675</v>
      </c>
      <c r="I408" s="27" t="n">
        <f aca="false">E408*G408</f>
        <v>271225.29825</v>
      </c>
      <c r="J408" s="27" t="n">
        <f aca="false">H408+I408</f>
        <v>1701801.615</v>
      </c>
      <c r="K408" s="27" t="n">
        <f aca="false">J408*(1+25.92%)</f>
        <v>2142908.593608</v>
      </c>
      <c r="L408" s="28" t="n">
        <f aca="false">K408*0.869565217269</f>
        <v>1863398.77678835</v>
      </c>
      <c r="M408" s="28" t="n">
        <f aca="false">K408*0.13043478274</f>
        <v>279509.816838938</v>
      </c>
      <c r="N408" s="29" t="s">
        <v>23</v>
      </c>
      <c r="O408" s="30" t="s">
        <v>24</v>
      </c>
    </row>
    <row r="409" s="31" customFormat="true" ht="21.25" hidden="false" customHeight="true" outlineLevel="0" collapsed="false">
      <c r="A409" s="24" t="s">
        <v>945</v>
      </c>
      <c r="B409" s="25" t="n">
        <v>100327</v>
      </c>
      <c r="C409" s="24" t="s">
        <v>946</v>
      </c>
      <c r="D409" s="25" t="s">
        <v>44</v>
      </c>
      <c r="E409" s="26" t="n">
        <v>425.35</v>
      </c>
      <c r="F409" s="27" t="n">
        <v>63.256</v>
      </c>
      <c r="G409" s="27" t="n">
        <v>27.7961</v>
      </c>
      <c r="H409" s="27" t="n">
        <f aca="false">E409*F409</f>
        <v>26905.9396</v>
      </c>
      <c r="I409" s="27" t="n">
        <f aca="false">E409*G409</f>
        <v>11823.071135</v>
      </c>
      <c r="J409" s="27" t="n">
        <f aca="false">H409+I409</f>
        <v>38729.010735</v>
      </c>
      <c r="K409" s="27" t="n">
        <f aca="false">J409*(1+25.92%)</f>
        <v>48767.570317512</v>
      </c>
      <c r="L409" s="28" t="n">
        <f aca="false">K409*0.869565217269</f>
        <v>42406.5828788286</v>
      </c>
      <c r="M409" s="28" t="n">
        <f aca="false">K409*0.13043478274</f>
        <v>6360.98743912235</v>
      </c>
      <c r="N409" s="29" t="s">
        <v>23</v>
      </c>
      <c r="O409" s="30" t="s">
        <v>24</v>
      </c>
    </row>
    <row r="410" customFormat="false" ht="19.85" hidden="false" customHeight="true" outlineLevel="0" collapsed="false">
      <c r="A410" s="24" t="s">
        <v>947</v>
      </c>
      <c r="B410" s="32" t="n">
        <v>94449</v>
      </c>
      <c r="C410" s="24" t="s">
        <v>948</v>
      </c>
      <c r="D410" s="25" t="s">
        <v>22</v>
      </c>
      <c r="E410" s="26" t="n">
        <v>90</v>
      </c>
      <c r="F410" s="27" t="n">
        <v>38.5387</v>
      </c>
      <c r="G410" s="27" t="n">
        <v>33.8845</v>
      </c>
      <c r="H410" s="27" t="n">
        <f aca="false">E410*F410</f>
        <v>3468.483</v>
      </c>
      <c r="I410" s="27" t="n">
        <f aca="false">E410*G410</f>
        <v>3049.605</v>
      </c>
      <c r="J410" s="27" t="n">
        <f aca="false">H410+I410</f>
        <v>6518.088</v>
      </c>
      <c r="K410" s="27" t="n">
        <f aca="false">J410*(1+25.92%)</f>
        <v>8207.5764096</v>
      </c>
      <c r="L410" s="28" t="n">
        <f aca="false">K410*0.869565217269</f>
        <v>7137.02296386574</v>
      </c>
      <c r="M410" s="28" t="n">
        <f aca="false">K410*0.13043478274</f>
        <v>1070.55344580813</v>
      </c>
      <c r="N410" s="29" t="s">
        <v>23</v>
      </c>
      <c r="O410" s="30" t="s">
        <v>24</v>
      </c>
    </row>
    <row r="411" s="31" customFormat="true" ht="29.75" hidden="false" customHeight="true" outlineLevel="0" collapsed="false">
      <c r="A411" s="24" t="s">
        <v>949</v>
      </c>
      <c r="B411" s="25" t="n">
        <v>92543</v>
      </c>
      <c r="C411" s="24" t="s">
        <v>950</v>
      </c>
      <c r="D411" s="25" t="s">
        <v>22</v>
      </c>
      <c r="E411" s="26" t="n">
        <v>90</v>
      </c>
      <c r="F411" s="27" t="n">
        <v>12.2</v>
      </c>
      <c r="G411" s="27" t="n">
        <v>5.78</v>
      </c>
      <c r="H411" s="27" t="n">
        <f aca="false">E411*F411</f>
        <v>1098</v>
      </c>
      <c r="I411" s="27" t="n">
        <f aca="false">E411*G411</f>
        <v>520.2</v>
      </c>
      <c r="J411" s="27" t="n">
        <f aca="false">H411+I411</f>
        <v>1618.2</v>
      </c>
      <c r="K411" s="27" t="n">
        <f aca="false">J411*(1+25.92%)</f>
        <v>2037.63744</v>
      </c>
      <c r="L411" s="28" t="n">
        <f aca="false">K411*0.869565217269</f>
        <v>1771.85864322905</v>
      </c>
      <c r="M411" s="28" t="n">
        <f aca="false">K411*0.13043478274</f>
        <v>265.77879678929</v>
      </c>
      <c r="N411" s="29" t="s">
        <v>23</v>
      </c>
      <c r="O411" s="30" t="s">
        <v>24</v>
      </c>
    </row>
    <row r="412" customFormat="false" ht="11.35" hidden="false" customHeight="true" outlineLevel="0" collapsed="false">
      <c r="A412" s="34"/>
      <c r="B412" s="35"/>
      <c r="C412" s="36" t="s">
        <v>65</v>
      </c>
      <c r="D412" s="37"/>
      <c r="E412" s="38"/>
      <c r="F412" s="39"/>
      <c r="G412" s="39"/>
      <c r="H412" s="39"/>
      <c r="I412" s="39"/>
      <c r="J412" s="40" t="n">
        <f aca="false">SUM(J406:J411)</f>
        <v>2182620.865745</v>
      </c>
      <c r="K412" s="40" t="n">
        <f aca="false">SUM(K406:K411)</f>
        <v>2748356.1941461</v>
      </c>
      <c r="L412" s="28" t="n">
        <f aca="false">K412*0.869565217269</f>
        <v>2389874.95109526</v>
      </c>
      <c r="M412" s="28" t="n">
        <f aca="false">K412*0.13043478274</f>
        <v>358481.24307558</v>
      </c>
      <c r="N412" s="41"/>
      <c r="O412" s="42"/>
    </row>
    <row r="413" customFormat="false" ht="11.35" hidden="false" customHeight="true" outlineLevel="0" collapsed="false">
      <c r="A413" s="43"/>
      <c r="B413" s="44"/>
      <c r="C413" s="24"/>
      <c r="D413" s="45"/>
      <c r="E413" s="46"/>
      <c r="F413" s="28"/>
      <c r="G413" s="28"/>
      <c r="H413" s="28"/>
      <c r="I413" s="28"/>
      <c r="J413" s="28"/>
      <c r="K413" s="28"/>
      <c r="L413" s="28"/>
      <c r="M413" s="28"/>
      <c r="N413" s="29"/>
      <c r="O413" s="30"/>
    </row>
    <row r="414" customFormat="false" ht="11.35" hidden="false" customHeight="true" outlineLevel="0" collapsed="false">
      <c r="A414" s="47" t="s">
        <v>951</v>
      </c>
      <c r="B414" s="47"/>
      <c r="C414" s="47"/>
      <c r="D414" s="47"/>
      <c r="E414" s="47"/>
      <c r="F414" s="47"/>
      <c r="G414" s="47"/>
      <c r="H414" s="47"/>
      <c r="I414" s="47"/>
      <c r="J414" s="47"/>
      <c r="K414" s="47" t="n">
        <f aca="false">J414*0.2592+J414</f>
        <v>0</v>
      </c>
      <c r="L414" s="47" t="n">
        <f aca="false">K414*0.869565217269</f>
        <v>0</v>
      </c>
      <c r="M414" s="47" t="n">
        <f aca="false">K414*0.13043478274</f>
        <v>0</v>
      </c>
      <c r="N414" s="47"/>
      <c r="O414" s="47"/>
    </row>
    <row r="415" s="31" customFormat="true" ht="47.75" hidden="false" customHeight="true" outlineLevel="0" collapsed="false">
      <c r="A415" s="24" t="s">
        <v>952</v>
      </c>
      <c r="B415" s="25" t="s">
        <v>953</v>
      </c>
      <c r="C415" s="24" t="s">
        <v>954</v>
      </c>
      <c r="D415" s="25" t="s">
        <v>62</v>
      </c>
      <c r="E415" s="26" t="n">
        <v>1</v>
      </c>
      <c r="F415" s="27" t="n">
        <v>11542.73</v>
      </c>
      <c r="G415" s="27" t="n">
        <v>4946.89</v>
      </c>
      <c r="H415" s="27" t="n">
        <f aca="false">E415*F415</f>
        <v>11542.73</v>
      </c>
      <c r="I415" s="27" t="n">
        <f aca="false">E415*G415</f>
        <v>4946.89</v>
      </c>
      <c r="J415" s="27" t="n">
        <f aca="false">H415+I415</f>
        <v>16489.62</v>
      </c>
      <c r="K415" s="27" t="n">
        <f aca="false">J415*0.2592+J415</f>
        <v>20763.729504</v>
      </c>
      <c r="L415" s="28" t="n">
        <f aca="false">K415*0.869565217269</f>
        <v>18055.4169574605</v>
      </c>
      <c r="M415" s="28" t="n">
        <f aca="false">K415*0.13043478274</f>
        <v>2708.31254672637</v>
      </c>
      <c r="N415" s="29" t="s">
        <v>168</v>
      </c>
      <c r="O415" s="30" t="s">
        <v>169</v>
      </c>
    </row>
    <row r="416" customFormat="false" ht="11.35" hidden="false" customHeight="true" outlineLevel="0" collapsed="false">
      <c r="A416" s="24" t="s">
        <v>955</v>
      </c>
      <c r="B416" s="32" t="n">
        <v>39129</v>
      </c>
      <c r="C416" s="24" t="s">
        <v>956</v>
      </c>
      <c r="D416" s="25" t="s">
        <v>261</v>
      </c>
      <c r="E416" s="26" t="n">
        <v>453</v>
      </c>
      <c r="F416" s="27" t="n">
        <v>1.97</v>
      </c>
      <c r="G416" s="27" t="n">
        <v>3.1</v>
      </c>
      <c r="H416" s="27" t="n">
        <f aca="false">E416*F416</f>
        <v>892.41</v>
      </c>
      <c r="I416" s="27" t="n">
        <f aca="false">E416*G416</f>
        <v>1404.3</v>
      </c>
      <c r="J416" s="27" t="n">
        <f aca="false">H416+I416</f>
        <v>2296.71</v>
      </c>
      <c r="K416" s="27" t="n">
        <f aca="false">J416*(1+25.92%)</f>
        <v>2892.017232</v>
      </c>
      <c r="L416" s="28" t="n">
        <f aca="false">K416*0.869565217269</f>
        <v>2514.79759268977</v>
      </c>
      <c r="M416" s="28" t="n">
        <f aca="false">K416*0.13043478274</f>
        <v>377.219639336256</v>
      </c>
      <c r="N416" s="29" t="s">
        <v>23</v>
      </c>
      <c r="O416" s="30" t="s">
        <v>24</v>
      </c>
    </row>
    <row r="417" customFormat="false" ht="11.35" hidden="false" customHeight="true" outlineLevel="0" collapsed="false">
      <c r="A417" s="24" t="s">
        <v>957</v>
      </c>
      <c r="B417" s="32" t="s">
        <v>958</v>
      </c>
      <c r="C417" s="24" t="s">
        <v>959</v>
      </c>
      <c r="D417" s="25" t="s">
        <v>261</v>
      </c>
      <c r="E417" s="26" t="n">
        <v>42</v>
      </c>
      <c r="F417" s="27" t="n">
        <v>26.74</v>
      </c>
      <c r="G417" s="27" t="n">
        <v>4.72</v>
      </c>
      <c r="H417" s="27" t="n">
        <f aca="false">E417*F417</f>
        <v>1123.08</v>
      </c>
      <c r="I417" s="27" t="n">
        <f aca="false">E417*G417</f>
        <v>198.24</v>
      </c>
      <c r="J417" s="27" t="n">
        <f aca="false">H417+I417</f>
        <v>1321.32</v>
      </c>
      <c r="K417" s="27" t="n">
        <f aca="false">J417*0.2592+J417</f>
        <v>1663.806144</v>
      </c>
      <c r="L417" s="28" t="n">
        <f aca="false">K417*0.869565217269</f>
        <v>1446.78795110086</v>
      </c>
      <c r="M417" s="28" t="n">
        <f aca="false">K417*0.13043478274</f>
        <v>217.018192914117</v>
      </c>
      <c r="N417" s="29" t="s">
        <v>168</v>
      </c>
      <c r="O417" s="30" t="s">
        <v>169</v>
      </c>
    </row>
    <row r="418" customFormat="false" ht="11.35" hidden="false" customHeight="true" outlineLevel="0" collapsed="false">
      <c r="A418" s="24" t="s">
        <v>960</v>
      </c>
      <c r="B418" s="32" t="s">
        <v>961</v>
      </c>
      <c r="C418" s="24" t="s">
        <v>962</v>
      </c>
      <c r="D418" s="25" t="s">
        <v>261</v>
      </c>
      <c r="E418" s="26" t="n">
        <v>28</v>
      </c>
      <c r="F418" s="27" t="n">
        <v>26.74</v>
      </c>
      <c r="G418" s="27" t="n">
        <v>4.72</v>
      </c>
      <c r="H418" s="27" t="n">
        <f aca="false">E418*F418</f>
        <v>748.72</v>
      </c>
      <c r="I418" s="27" t="n">
        <f aca="false">E418*G418</f>
        <v>132.16</v>
      </c>
      <c r="J418" s="27" t="n">
        <f aca="false">H418+I418</f>
        <v>880.88</v>
      </c>
      <c r="K418" s="27" t="n">
        <f aca="false">J418*0.2592+J418</f>
        <v>1109.204096</v>
      </c>
      <c r="L418" s="28" t="n">
        <f aca="false">K418*0.869565217269</f>
        <v>964.525300733905</v>
      </c>
      <c r="M418" s="28" t="n">
        <f aca="false">K418*0.13043478274</f>
        <v>144.678795276078</v>
      </c>
      <c r="N418" s="29" t="s">
        <v>168</v>
      </c>
      <c r="O418" s="30" t="s">
        <v>169</v>
      </c>
    </row>
    <row r="419" customFormat="false" ht="11.35" hidden="false" customHeight="true" outlineLevel="0" collapsed="false">
      <c r="A419" s="24" t="s">
        <v>963</v>
      </c>
      <c r="B419" s="32" t="s">
        <v>964</v>
      </c>
      <c r="C419" s="24" t="s">
        <v>965</v>
      </c>
      <c r="D419" s="25" t="s">
        <v>261</v>
      </c>
      <c r="E419" s="26" t="n">
        <v>55</v>
      </c>
      <c r="F419" s="27" t="n">
        <v>26.74</v>
      </c>
      <c r="G419" s="27" t="n">
        <v>4.72</v>
      </c>
      <c r="H419" s="27" t="n">
        <f aca="false">E419*F419</f>
        <v>1470.7</v>
      </c>
      <c r="I419" s="27" t="n">
        <f aca="false">E419*G419</f>
        <v>259.6</v>
      </c>
      <c r="J419" s="27" t="n">
        <f aca="false">H419+I419</f>
        <v>1730.3</v>
      </c>
      <c r="K419" s="27" t="n">
        <f aca="false">J419*0.2592+J419</f>
        <v>2178.79376</v>
      </c>
      <c r="L419" s="28" t="n">
        <f aca="false">K419*0.869565217269</f>
        <v>1894.60326929874</v>
      </c>
      <c r="M419" s="28" t="n">
        <f aca="false">K419*0.13043478274</f>
        <v>284.190490720868</v>
      </c>
      <c r="N419" s="29" t="s">
        <v>168</v>
      </c>
      <c r="O419" s="30" t="s">
        <v>169</v>
      </c>
    </row>
    <row r="420" customFormat="false" ht="11.35" hidden="false" customHeight="true" outlineLevel="0" collapsed="false">
      <c r="A420" s="24" t="s">
        <v>966</v>
      </c>
      <c r="B420" s="32" t="s">
        <v>967</v>
      </c>
      <c r="C420" s="24" t="s">
        <v>968</v>
      </c>
      <c r="D420" s="25" t="s">
        <v>261</v>
      </c>
      <c r="E420" s="26" t="n">
        <v>455</v>
      </c>
      <c r="F420" s="27" t="n">
        <v>26.74</v>
      </c>
      <c r="G420" s="27" t="n">
        <v>4.72</v>
      </c>
      <c r="H420" s="27" t="n">
        <f aca="false">E420*F420</f>
        <v>12166.7</v>
      </c>
      <c r="I420" s="27" t="n">
        <f aca="false">E420*G420</f>
        <v>2147.6</v>
      </c>
      <c r="J420" s="27" t="n">
        <f aca="false">H420+I420</f>
        <v>14314.3</v>
      </c>
      <c r="K420" s="27" t="n">
        <f aca="false">J420*0.2592+J420</f>
        <v>18024.56656</v>
      </c>
      <c r="L420" s="28" t="n">
        <f aca="false">K420*0.869565217269</f>
        <v>15673.536136926</v>
      </c>
      <c r="M420" s="28" t="n">
        <f aca="false">K420*0.13043478274</f>
        <v>2351.03042323627</v>
      </c>
      <c r="N420" s="29" t="s">
        <v>168</v>
      </c>
      <c r="O420" s="30" t="s">
        <v>169</v>
      </c>
    </row>
    <row r="421" customFormat="false" ht="19.85" hidden="false" customHeight="true" outlineLevel="0" collapsed="false">
      <c r="A421" s="24" t="s">
        <v>969</v>
      </c>
      <c r="B421" s="32" t="s">
        <v>970</v>
      </c>
      <c r="C421" s="24" t="s">
        <v>971</v>
      </c>
      <c r="D421" s="25" t="s">
        <v>62</v>
      </c>
      <c r="E421" s="26" t="n">
        <v>145</v>
      </c>
      <c r="F421" s="27" t="n">
        <v>1220.59</v>
      </c>
      <c r="G421" s="27" t="n">
        <v>40.1</v>
      </c>
      <c r="H421" s="27" t="n">
        <f aca="false">E421*F421</f>
        <v>176985.55</v>
      </c>
      <c r="I421" s="27" t="n">
        <f aca="false">E421*G421</f>
        <v>5814.5</v>
      </c>
      <c r="J421" s="27" t="n">
        <f aca="false">H421+I421</f>
        <v>182800.05</v>
      </c>
      <c r="K421" s="27" t="n">
        <f aca="false">J421*0.2592+J421</f>
        <v>230181.82296</v>
      </c>
      <c r="L421" s="28" t="n">
        <f aca="false">K421*0.869565217269</f>
        <v>200158.106893587</v>
      </c>
      <c r="M421" s="28" t="n">
        <f aca="false">K421*0.13043478274</f>
        <v>30023.7160684847</v>
      </c>
      <c r="N421" s="29" t="s">
        <v>168</v>
      </c>
      <c r="O421" s="30" t="s">
        <v>169</v>
      </c>
    </row>
    <row r="422" customFormat="false" ht="19.85" hidden="false" customHeight="true" outlineLevel="0" collapsed="false">
      <c r="A422" s="24" t="s">
        <v>972</v>
      </c>
      <c r="B422" s="32" t="s">
        <v>970</v>
      </c>
      <c r="C422" s="24" t="s">
        <v>973</v>
      </c>
      <c r="D422" s="25" t="s">
        <v>62</v>
      </c>
      <c r="E422" s="26" t="n">
        <v>5</v>
      </c>
      <c r="F422" s="27" t="n">
        <v>625.26</v>
      </c>
      <c r="G422" s="27" t="n">
        <v>40.1</v>
      </c>
      <c r="H422" s="27" t="n">
        <f aca="false">E422*F422</f>
        <v>3126.3</v>
      </c>
      <c r="I422" s="27" t="n">
        <f aca="false">E422*G422</f>
        <v>200.5</v>
      </c>
      <c r="J422" s="27" t="n">
        <f aca="false">H422+I422</f>
        <v>3326.8</v>
      </c>
      <c r="K422" s="27" t="n">
        <f aca="false">J422*0.2592+J422</f>
        <v>4189.10656</v>
      </c>
      <c r="L422" s="28" t="n">
        <f aca="false">K422*0.869565217269</f>
        <v>3642.70135600939</v>
      </c>
      <c r="M422" s="28" t="n">
        <f aca="false">K422*0.13043478274</f>
        <v>546.405204028309</v>
      </c>
      <c r="N422" s="29"/>
      <c r="O422" s="30"/>
    </row>
    <row r="423" s="31" customFormat="true" ht="40.25" hidden="false" customHeight="true" outlineLevel="0" collapsed="false">
      <c r="A423" s="24" t="s">
        <v>974</v>
      </c>
      <c r="B423" s="25" t="n">
        <v>102239</v>
      </c>
      <c r="C423" s="24" t="s">
        <v>975</v>
      </c>
      <c r="D423" s="25" t="s">
        <v>22</v>
      </c>
      <c r="E423" s="26" t="n">
        <v>293</v>
      </c>
      <c r="F423" s="27" t="n">
        <v>2780</v>
      </c>
      <c r="G423" s="27" t="n">
        <v>146.93</v>
      </c>
      <c r="H423" s="27" t="n">
        <f aca="false">E423*F423</f>
        <v>814540</v>
      </c>
      <c r="I423" s="27" t="n">
        <f aca="false">E423*G423</f>
        <v>43050.49</v>
      </c>
      <c r="J423" s="27" t="n">
        <f aca="false">H423+I423</f>
        <v>857590.49</v>
      </c>
      <c r="K423" s="27" t="n">
        <f aca="false">J423*0.2592+J423</f>
        <v>1079877.945008</v>
      </c>
      <c r="L423" s="28" t="n">
        <f aca="false">K423*0.869565217269</f>
        <v>939024.299874883</v>
      </c>
      <c r="M423" s="28" t="n">
        <f aca="false">K423*0.13043478274</f>
        <v>140853.645142836</v>
      </c>
      <c r="N423" s="29"/>
      <c r="O423" s="30"/>
    </row>
    <row r="424" customFormat="false" ht="11.35" hidden="false" customHeight="true" outlineLevel="0" collapsed="false">
      <c r="A424" s="34"/>
      <c r="B424" s="35"/>
      <c r="C424" s="36" t="s">
        <v>65</v>
      </c>
      <c r="D424" s="37"/>
      <c r="E424" s="38"/>
      <c r="F424" s="39"/>
      <c r="G424" s="39"/>
      <c r="H424" s="39"/>
      <c r="I424" s="39"/>
      <c r="J424" s="40" t="n">
        <f aca="false">SUM(J415:J423)</f>
        <v>1080750.47</v>
      </c>
      <c r="K424" s="40" t="n">
        <f aca="false">SUM(K415:K423)</f>
        <v>1360880.991824</v>
      </c>
      <c r="L424" s="28" t="n">
        <f aca="false">K424*0.869565217269</f>
        <v>1183374.77533269</v>
      </c>
      <c r="M424" s="28" t="n">
        <f aca="false">K424*0.13043478274</f>
        <v>177506.216503559</v>
      </c>
      <c r="N424" s="41"/>
      <c r="O424" s="42"/>
    </row>
    <row r="425" customFormat="false" ht="11.35" hidden="false" customHeight="true" outlineLevel="0" collapsed="false">
      <c r="A425" s="43"/>
      <c r="B425" s="44"/>
      <c r="C425" s="24"/>
      <c r="D425" s="45"/>
      <c r="E425" s="46"/>
      <c r="F425" s="28"/>
      <c r="G425" s="28"/>
      <c r="H425" s="28"/>
      <c r="I425" s="28"/>
      <c r="J425" s="28"/>
      <c r="K425" s="28"/>
      <c r="L425" s="28"/>
      <c r="M425" s="28"/>
      <c r="N425" s="29"/>
      <c r="O425" s="30"/>
    </row>
    <row r="426" customFormat="false" ht="11.35" hidden="false" customHeight="true" outlineLevel="0" collapsed="false">
      <c r="A426" s="47" t="s">
        <v>976</v>
      </c>
      <c r="B426" s="47"/>
      <c r="C426" s="47"/>
      <c r="D426" s="47"/>
      <c r="E426" s="47"/>
      <c r="F426" s="47"/>
      <c r="G426" s="47"/>
      <c r="H426" s="47"/>
      <c r="I426" s="47"/>
      <c r="J426" s="47"/>
      <c r="K426" s="47" t="n">
        <f aca="false">J426*0.2592+J426</f>
        <v>0</v>
      </c>
      <c r="L426" s="47" t="n">
        <f aca="false">K426*0.869565217269</f>
        <v>0</v>
      </c>
      <c r="M426" s="47" t="n">
        <f aca="false">K426*0.13043478274</f>
        <v>0</v>
      </c>
      <c r="N426" s="47"/>
      <c r="O426" s="47"/>
    </row>
    <row r="427" s="31" customFormat="true" ht="29.75" hidden="false" customHeight="true" outlineLevel="0" collapsed="false">
      <c r="A427" s="24" t="s">
        <v>977</v>
      </c>
      <c r="B427" s="25" t="n">
        <v>39511</v>
      </c>
      <c r="C427" s="24" t="s">
        <v>978</v>
      </c>
      <c r="D427" s="25" t="s">
        <v>22</v>
      </c>
      <c r="E427" s="26" t="n">
        <v>700</v>
      </c>
      <c r="F427" s="27" t="n">
        <v>90</v>
      </c>
      <c r="G427" s="27" t="n">
        <v>25</v>
      </c>
      <c r="H427" s="27" t="n">
        <f aca="false">E427*F427</f>
        <v>63000</v>
      </c>
      <c r="I427" s="27" t="n">
        <f aca="false">E427*G427</f>
        <v>17500</v>
      </c>
      <c r="J427" s="27" t="n">
        <f aca="false">H427+I427</f>
        <v>80500</v>
      </c>
      <c r="K427" s="27" t="n">
        <f aca="false">J427*(1+25.92%)</f>
        <v>101365.6</v>
      </c>
      <c r="L427" s="28" t="n">
        <f aca="false">K427*0.869565217269</f>
        <v>88143.9999876026</v>
      </c>
      <c r="M427" s="28" t="n">
        <f aca="false">K427*0.13043478274</f>
        <v>13221.6000133097</v>
      </c>
      <c r="N427" s="29" t="s">
        <v>23</v>
      </c>
      <c r="O427" s="30" t="s">
        <v>24</v>
      </c>
    </row>
    <row r="428" customFormat="false" ht="19.85" hidden="false" customHeight="true" outlineLevel="0" collapsed="false">
      <c r="A428" s="24" t="s">
        <v>979</v>
      </c>
      <c r="B428" s="32" t="n">
        <v>96486</v>
      </c>
      <c r="C428" s="24" t="s">
        <v>980</v>
      </c>
      <c r="D428" s="25" t="s">
        <v>22</v>
      </c>
      <c r="E428" s="26" t="n">
        <v>337</v>
      </c>
      <c r="F428" s="27" t="n">
        <v>68</v>
      </c>
      <c r="G428" s="27" t="n">
        <v>28</v>
      </c>
      <c r="H428" s="27" t="n">
        <f aca="false">E428*F428</f>
        <v>22916</v>
      </c>
      <c r="I428" s="27" t="n">
        <f aca="false">E428*G428</f>
        <v>9436</v>
      </c>
      <c r="J428" s="27" t="n">
        <f aca="false">H428+I428</f>
        <v>32352</v>
      </c>
      <c r="K428" s="27" t="n">
        <f aca="false">J428*(1+25.92%)</f>
        <v>40737.6384</v>
      </c>
      <c r="L428" s="28" t="n">
        <f aca="false">K428*0.869565217269</f>
        <v>35424.033386322</v>
      </c>
      <c r="M428" s="28" t="n">
        <f aca="false">K428*0.13043478274</f>
        <v>5313.60501404468</v>
      </c>
      <c r="N428" s="29" t="s">
        <v>23</v>
      </c>
      <c r="O428" s="30" t="s">
        <v>24</v>
      </c>
    </row>
    <row r="429" customFormat="false" ht="11.35" hidden="false" customHeight="true" outlineLevel="0" collapsed="false">
      <c r="A429" s="24" t="s">
        <v>981</v>
      </c>
      <c r="B429" s="32" t="n">
        <v>96121</v>
      </c>
      <c r="C429" s="24" t="s">
        <v>982</v>
      </c>
      <c r="D429" s="25" t="s">
        <v>44</v>
      </c>
      <c r="E429" s="26" t="n">
        <v>464</v>
      </c>
      <c r="F429" s="27" t="n">
        <v>11</v>
      </c>
      <c r="G429" s="27" t="n">
        <v>6</v>
      </c>
      <c r="H429" s="27" t="n">
        <f aca="false">E429*F429</f>
        <v>5104</v>
      </c>
      <c r="I429" s="27" t="n">
        <f aca="false">E429*G429</f>
        <v>2784</v>
      </c>
      <c r="J429" s="27" t="n">
        <f aca="false">H429+I429</f>
        <v>7888</v>
      </c>
      <c r="K429" s="27" t="n">
        <f aca="false">J429*(1+25.92%)</f>
        <v>9932.5696</v>
      </c>
      <c r="L429" s="28" t="n">
        <f aca="false">K429*0.869565217269</f>
        <v>8637.01704226347</v>
      </c>
      <c r="M429" s="28" t="n">
        <f aca="false">K429*0.13043478274</f>
        <v>1295.55255782593</v>
      </c>
      <c r="N429" s="29" t="s">
        <v>23</v>
      </c>
      <c r="O429" s="30" t="s">
        <v>24</v>
      </c>
    </row>
    <row r="430" customFormat="false" ht="11.35" hidden="false" customHeight="true" outlineLevel="0" collapsed="false">
      <c r="A430" s="24" t="s">
        <v>983</v>
      </c>
      <c r="B430" s="32" t="n">
        <v>99826</v>
      </c>
      <c r="C430" s="24" t="s">
        <v>984</v>
      </c>
      <c r="D430" s="25" t="s">
        <v>22</v>
      </c>
      <c r="E430" s="26" t="n">
        <v>234</v>
      </c>
      <c r="F430" s="27" t="n">
        <v>3</v>
      </c>
      <c r="G430" s="27" t="n">
        <v>7</v>
      </c>
      <c r="H430" s="27" t="n">
        <f aca="false">E430*F430</f>
        <v>702</v>
      </c>
      <c r="I430" s="27" t="n">
        <f aca="false">E430*G430</f>
        <v>1638</v>
      </c>
      <c r="J430" s="27" t="n">
        <f aca="false">H430+I430</f>
        <v>2340</v>
      </c>
      <c r="K430" s="27" t="n">
        <f aca="false">J430*(1+25.92%)</f>
        <v>2946.528</v>
      </c>
      <c r="L430" s="28" t="n">
        <f aca="false">K430*0.869565217269</f>
        <v>2562.19826050919</v>
      </c>
      <c r="M430" s="28" t="n">
        <f aca="false">K430*0.13043478274</f>
        <v>384.329739517327</v>
      </c>
      <c r="N430" s="29" t="s">
        <v>23</v>
      </c>
      <c r="O430" s="30" t="s">
        <v>24</v>
      </c>
    </row>
    <row r="431" customFormat="false" ht="11.35" hidden="false" customHeight="true" outlineLevel="0" collapsed="false">
      <c r="A431" s="34"/>
      <c r="B431" s="35"/>
      <c r="C431" s="36" t="s">
        <v>65</v>
      </c>
      <c r="D431" s="37"/>
      <c r="E431" s="38"/>
      <c r="F431" s="39"/>
      <c r="G431" s="39"/>
      <c r="H431" s="39"/>
      <c r="I431" s="39"/>
      <c r="J431" s="40" t="n">
        <f aca="false">SUM(J427:J430)</f>
        <v>123080</v>
      </c>
      <c r="K431" s="40" t="n">
        <f aca="false">SUM(K427:K430)</f>
        <v>154982.336</v>
      </c>
      <c r="L431" s="28" t="n">
        <f aca="false">K431*0.869565217269</f>
        <v>134767.248676697</v>
      </c>
      <c r="M431" s="28" t="n">
        <f aca="false">K431*0.13043478274</f>
        <v>20215.0873246977</v>
      </c>
      <c r="N431" s="41"/>
      <c r="O431" s="42"/>
    </row>
    <row r="432" customFormat="false" ht="11.35" hidden="false" customHeight="true" outlineLevel="0" collapsed="false">
      <c r="A432" s="43"/>
      <c r="B432" s="44"/>
      <c r="C432" s="24"/>
      <c r="D432" s="45"/>
      <c r="E432" s="46"/>
      <c r="F432" s="28"/>
      <c r="G432" s="28"/>
      <c r="H432" s="28"/>
      <c r="I432" s="28"/>
      <c r="J432" s="28"/>
      <c r="K432" s="28"/>
      <c r="L432" s="28"/>
      <c r="M432" s="28"/>
      <c r="N432" s="29"/>
      <c r="O432" s="30"/>
    </row>
    <row r="433" customFormat="false" ht="11.35" hidden="false" customHeight="true" outlineLevel="0" collapsed="false">
      <c r="A433" s="47" t="s">
        <v>985</v>
      </c>
      <c r="B433" s="47"/>
      <c r="C433" s="47"/>
      <c r="D433" s="47"/>
      <c r="E433" s="47"/>
      <c r="F433" s="47"/>
      <c r="G433" s="47"/>
      <c r="H433" s="47"/>
      <c r="I433" s="47"/>
      <c r="J433" s="47"/>
      <c r="K433" s="47" t="n">
        <f aca="false">J433*0.2592+J433</f>
        <v>0</v>
      </c>
      <c r="L433" s="47" t="n">
        <f aca="false">K433*0.869565217269</f>
        <v>0</v>
      </c>
      <c r="M433" s="47" t="n">
        <f aca="false">K433*0.13043478274</f>
        <v>0</v>
      </c>
      <c r="N433" s="47"/>
      <c r="O433" s="47"/>
    </row>
    <row r="434" s="31" customFormat="true" ht="21.25" hidden="false" customHeight="true" outlineLevel="0" collapsed="false">
      <c r="A434" s="24" t="s">
        <v>986</v>
      </c>
      <c r="B434" s="25" t="n">
        <v>99804</v>
      </c>
      <c r="C434" s="24" t="s">
        <v>987</v>
      </c>
      <c r="D434" s="25" t="s">
        <v>22</v>
      </c>
      <c r="E434" s="26" t="n">
        <v>484</v>
      </c>
      <c r="F434" s="27" t="n">
        <v>0.08</v>
      </c>
      <c r="G434" s="27" t="n">
        <v>5.91</v>
      </c>
      <c r="H434" s="27" t="n">
        <f aca="false">E434*F434</f>
        <v>38.72</v>
      </c>
      <c r="I434" s="27" t="n">
        <f aca="false">E434*G434</f>
        <v>2860.44</v>
      </c>
      <c r="J434" s="27" t="n">
        <f aca="false">H434+I434</f>
        <v>2899.16</v>
      </c>
      <c r="K434" s="27" t="n">
        <f aca="false">J434*(1+25.92%)</f>
        <v>3650.622272</v>
      </c>
      <c r="L434" s="28" t="n">
        <f aca="false">K434*0.869565217269</f>
        <v>3174.45414911873</v>
      </c>
      <c r="M434" s="28" t="n">
        <f aca="false">K434*0.13043478274</f>
        <v>476.168122914125</v>
      </c>
      <c r="N434" s="29" t="s">
        <v>23</v>
      </c>
      <c r="O434" s="30" t="s">
        <v>24</v>
      </c>
    </row>
    <row r="435" s="31" customFormat="true" ht="21.25" hidden="false" customHeight="true" outlineLevel="0" collapsed="false">
      <c r="A435" s="24" t="s">
        <v>988</v>
      </c>
      <c r="B435" s="25" t="n">
        <v>99807</v>
      </c>
      <c r="C435" s="24" t="s">
        <v>989</v>
      </c>
      <c r="D435" s="25" t="s">
        <v>22</v>
      </c>
      <c r="E435" s="26" t="n">
        <v>445</v>
      </c>
      <c r="F435" s="27" t="n">
        <v>0.05</v>
      </c>
      <c r="G435" s="27" t="n">
        <v>1.59</v>
      </c>
      <c r="H435" s="27" t="n">
        <f aca="false">E435*F435</f>
        <v>22.25</v>
      </c>
      <c r="I435" s="27" t="n">
        <f aca="false">E435*G435</f>
        <v>707.55</v>
      </c>
      <c r="J435" s="27" t="n">
        <f aca="false">H435+I435</f>
        <v>729.8</v>
      </c>
      <c r="K435" s="27" t="n">
        <f aca="false">J435*(1+25.92%)</f>
        <v>918.96416</v>
      </c>
      <c r="L435" s="28" t="n">
        <f aca="false">K435*0.869565217269</f>
        <v>799.099269452824</v>
      </c>
      <c r="M435" s="28" t="n">
        <f aca="false">K435*0.13043478274</f>
        <v>119.864890555447</v>
      </c>
      <c r="N435" s="29" t="s">
        <v>23</v>
      </c>
      <c r="O435" s="30" t="s">
        <v>24</v>
      </c>
    </row>
    <row r="436" customFormat="false" ht="11.35" hidden="false" customHeight="true" outlineLevel="0" collapsed="false">
      <c r="A436" s="24" t="s">
        <v>990</v>
      </c>
      <c r="B436" s="32" t="n">
        <v>99815</v>
      </c>
      <c r="C436" s="24" t="s">
        <v>991</v>
      </c>
      <c r="D436" s="25" t="s">
        <v>62</v>
      </c>
      <c r="E436" s="26" t="n">
        <v>5</v>
      </c>
      <c r="F436" s="27" t="n">
        <v>4.779</v>
      </c>
      <c r="G436" s="27" t="n">
        <v>4.8</v>
      </c>
      <c r="H436" s="27" t="n">
        <f aca="false">E436*F436</f>
        <v>23.895</v>
      </c>
      <c r="I436" s="27" t="n">
        <f aca="false">E436*G436</f>
        <v>24</v>
      </c>
      <c r="J436" s="27" t="n">
        <f aca="false">H436+I436</f>
        <v>47.895</v>
      </c>
      <c r="K436" s="27" t="n">
        <f aca="false">J436*(1+25.92%)</f>
        <v>60.309384</v>
      </c>
      <c r="L436" s="28" t="n">
        <f aca="false">K436*0.869565217269</f>
        <v>52.4429426013196</v>
      </c>
      <c r="M436" s="28" t="n">
        <f aca="false">K436*0.13043478274</f>
        <v>7.86644139922323</v>
      </c>
      <c r="N436" s="29" t="s">
        <v>23</v>
      </c>
      <c r="O436" s="30" t="s">
        <v>24</v>
      </c>
    </row>
    <row r="437" customFormat="false" ht="19.85" hidden="false" customHeight="true" outlineLevel="0" collapsed="false">
      <c r="A437" s="24" t="s">
        <v>992</v>
      </c>
      <c r="B437" s="32" t="n">
        <v>99821</v>
      </c>
      <c r="C437" s="24" t="s">
        <v>993</v>
      </c>
      <c r="D437" s="25" t="s">
        <v>22</v>
      </c>
      <c r="E437" s="26" t="n">
        <v>785</v>
      </c>
      <c r="F437" s="27" t="n">
        <v>1.52</v>
      </c>
      <c r="G437" s="27" t="n">
        <v>1.94</v>
      </c>
      <c r="H437" s="27" t="n">
        <f aca="false">E437*F437</f>
        <v>1193.2</v>
      </c>
      <c r="I437" s="27" t="n">
        <f aca="false">E437*G437</f>
        <v>1522.9</v>
      </c>
      <c r="J437" s="27" t="n">
        <f aca="false">H437+I437</f>
        <v>2716.1</v>
      </c>
      <c r="K437" s="27" t="n">
        <f aca="false">J437*(1+25.92%)</f>
        <v>3420.11312</v>
      </c>
      <c r="L437" s="28" t="n">
        <f aca="false">K437*0.869565217269</f>
        <v>2974.01140827736</v>
      </c>
      <c r="M437" s="28" t="n">
        <f aca="false">K437*0.13043478274</f>
        <v>446.101711753424</v>
      </c>
      <c r="N437" s="29" t="s">
        <v>23</v>
      </c>
      <c r="O437" s="30" t="s">
        <v>24</v>
      </c>
    </row>
    <row r="438" customFormat="false" ht="19.85" hidden="false" customHeight="true" outlineLevel="0" collapsed="false">
      <c r="A438" s="24" t="s">
        <v>994</v>
      </c>
      <c r="B438" s="32" t="n">
        <v>99817</v>
      </c>
      <c r="C438" s="24" t="s">
        <v>995</v>
      </c>
      <c r="D438" s="25" t="s">
        <v>62</v>
      </c>
      <c r="E438" s="26" t="n">
        <v>31</v>
      </c>
      <c r="F438" s="27" t="n">
        <v>2.3</v>
      </c>
      <c r="G438" s="27" t="n">
        <v>3.95</v>
      </c>
      <c r="H438" s="27" t="n">
        <f aca="false">E438*F438</f>
        <v>71.3</v>
      </c>
      <c r="I438" s="27" t="n">
        <f aca="false">E438*G438</f>
        <v>122.45</v>
      </c>
      <c r="J438" s="27" t="n">
        <f aca="false">H438+I438</f>
        <v>193.75</v>
      </c>
      <c r="K438" s="27" t="n">
        <f aca="false">J438*(1+25.92%)</f>
        <v>243.97</v>
      </c>
      <c r="L438" s="28" t="n">
        <f aca="false">K438*0.869565217269</f>
        <v>212.147826057118</v>
      </c>
      <c r="M438" s="28" t="n">
        <f aca="false">K438*0.13043478274</f>
        <v>31.8221739450778</v>
      </c>
      <c r="N438" s="29" t="s">
        <v>23</v>
      </c>
      <c r="O438" s="30" t="s">
        <v>24</v>
      </c>
    </row>
    <row r="439" customFormat="false" ht="11.35" hidden="false" customHeight="true" outlineLevel="0" collapsed="false">
      <c r="A439" s="24" t="s">
        <v>996</v>
      </c>
      <c r="B439" s="32" t="n">
        <v>99818</v>
      </c>
      <c r="C439" s="24" t="s">
        <v>997</v>
      </c>
      <c r="D439" s="25" t="s">
        <v>62</v>
      </c>
      <c r="E439" s="26" t="n">
        <v>37</v>
      </c>
      <c r="F439" s="27" t="n">
        <v>1.05</v>
      </c>
      <c r="G439" s="27" t="n">
        <v>4.8</v>
      </c>
      <c r="H439" s="27" t="n">
        <f aca="false">E439*F439</f>
        <v>38.85</v>
      </c>
      <c r="I439" s="27" t="n">
        <f aca="false">E439*G439</f>
        <v>177.6</v>
      </c>
      <c r="J439" s="27" t="n">
        <f aca="false">H439+I439</f>
        <v>216.45</v>
      </c>
      <c r="K439" s="27" t="n">
        <f aca="false">J439*(1+25.92%)</f>
        <v>272.55384</v>
      </c>
      <c r="L439" s="28" t="n">
        <f aca="false">K439*0.869565217269</f>
        <v>237.0033390971</v>
      </c>
      <c r="M439" s="28" t="n">
        <f aca="false">K439*0.13043478274</f>
        <v>35.5505009053527</v>
      </c>
      <c r="N439" s="29" t="s">
        <v>23</v>
      </c>
      <c r="O439" s="30" t="s">
        <v>24</v>
      </c>
    </row>
    <row r="440" customFormat="false" ht="11.35" hidden="false" customHeight="true" outlineLevel="0" collapsed="false">
      <c r="A440" s="24" t="s">
        <v>998</v>
      </c>
      <c r="B440" s="32" t="n">
        <v>99822</v>
      </c>
      <c r="C440" s="24" t="s">
        <v>999</v>
      </c>
      <c r="D440" s="25" t="s">
        <v>22</v>
      </c>
      <c r="E440" s="26" t="n">
        <v>117.7</v>
      </c>
      <c r="F440" s="27" t="n">
        <v>0.15</v>
      </c>
      <c r="G440" s="27" t="n">
        <v>0.94</v>
      </c>
      <c r="H440" s="27" t="n">
        <f aca="false">E440*F440</f>
        <v>17.655</v>
      </c>
      <c r="I440" s="27" t="n">
        <f aca="false">E440*G440</f>
        <v>110.638</v>
      </c>
      <c r="J440" s="27" t="n">
        <f aca="false">H440+I440</f>
        <v>128.293</v>
      </c>
      <c r="K440" s="27" t="n">
        <f aca="false">J440*(1+25.92%)</f>
        <v>161.5465456</v>
      </c>
      <c r="L440" s="28" t="n">
        <f aca="false">K440*0.869565217269</f>
        <v>140.47525702372</v>
      </c>
      <c r="M440" s="28" t="n">
        <f aca="false">K440*0.13043478274</f>
        <v>21.0712885777335</v>
      </c>
      <c r="N440" s="29" t="s">
        <v>23</v>
      </c>
      <c r="O440" s="30" t="s">
        <v>24</v>
      </c>
    </row>
    <row r="441" s="31" customFormat="true" ht="21.25" hidden="false" customHeight="true" outlineLevel="0" collapsed="false">
      <c r="A441" s="24" t="s">
        <v>1000</v>
      </c>
      <c r="B441" s="25" t="n">
        <v>10851</v>
      </c>
      <c r="C441" s="24" t="s">
        <v>1001</v>
      </c>
      <c r="D441" s="25" t="s">
        <v>62</v>
      </c>
      <c r="E441" s="26" t="n">
        <v>55</v>
      </c>
      <c r="F441" s="27" t="n">
        <v>61.8</v>
      </c>
      <c r="G441" s="27" t="n">
        <v>3</v>
      </c>
      <c r="H441" s="27" t="n">
        <f aca="false">E441*F441</f>
        <v>3399</v>
      </c>
      <c r="I441" s="27" t="n">
        <f aca="false">E441*G441</f>
        <v>165</v>
      </c>
      <c r="J441" s="27" t="n">
        <f aca="false">H441+I441</f>
        <v>3564</v>
      </c>
      <c r="K441" s="27" t="n">
        <f aca="false">J441*0.2592+J441</f>
        <v>4487.7888</v>
      </c>
      <c r="L441" s="28" t="n">
        <f aca="false">K441*0.869565217269</f>
        <v>3902.42504292939</v>
      </c>
      <c r="M441" s="28" t="n">
        <f aca="false">K441*0.13043478274</f>
        <v>585.363757111005</v>
      </c>
      <c r="N441" s="29"/>
      <c r="O441" s="30"/>
    </row>
    <row r="442" s="31" customFormat="true" ht="15" hidden="false" customHeight="true" outlineLevel="0" collapsed="false">
      <c r="A442" s="24" t="s">
        <v>1002</v>
      </c>
      <c r="B442" s="25" t="n">
        <v>99814</v>
      </c>
      <c r="C442" s="49" t="s">
        <v>1003</v>
      </c>
      <c r="D442" s="25" t="s">
        <v>22</v>
      </c>
      <c r="E442" s="26" t="n">
        <v>1100</v>
      </c>
      <c r="F442" s="27" t="n">
        <v>2.23</v>
      </c>
      <c r="G442" s="27" t="n">
        <v>2.19</v>
      </c>
      <c r="H442" s="27" t="n">
        <f aca="false">E442*F442</f>
        <v>2453</v>
      </c>
      <c r="I442" s="27" t="n">
        <f aca="false">E442*G442</f>
        <v>2409</v>
      </c>
      <c r="J442" s="27" t="n">
        <f aca="false">H442+I442</f>
        <v>4862</v>
      </c>
      <c r="K442" s="27" t="n">
        <f aca="false">J442*0.2592+J442</f>
        <v>6122.2304</v>
      </c>
      <c r="L442" s="28" t="n">
        <f aca="false">K442*0.869565217269</f>
        <v>5323.67860794688</v>
      </c>
      <c r="M442" s="28" t="n">
        <f aca="false">K442*0.13043478274</f>
        <v>798.551792108223</v>
      </c>
      <c r="N442" s="29"/>
      <c r="O442" s="30"/>
    </row>
    <row r="443" customFormat="false" ht="11.35" hidden="false" customHeight="true" outlineLevel="0" collapsed="false">
      <c r="A443" s="34"/>
      <c r="B443" s="35"/>
      <c r="C443" s="36" t="s">
        <v>65</v>
      </c>
      <c r="D443" s="37"/>
      <c r="E443" s="38"/>
      <c r="F443" s="39"/>
      <c r="G443" s="39"/>
      <c r="H443" s="39"/>
      <c r="I443" s="39"/>
      <c r="J443" s="40" t="n">
        <f aca="false">SUM(J434:J442)</f>
        <v>15357.448</v>
      </c>
      <c r="K443" s="40" t="n">
        <f aca="false">SUM(K434:K442)</f>
        <v>19338.0985216</v>
      </c>
      <c r="L443" s="28" t="n">
        <f aca="false">K443*0.869565217269</f>
        <v>16815.7378425044</v>
      </c>
      <c r="M443" s="28" t="n">
        <f aca="false">K443*0.13043478274</f>
        <v>2522.36067926961</v>
      </c>
      <c r="N443" s="41"/>
      <c r="O443" s="42"/>
    </row>
    <row r="444" customFormat="false" ht="11.35" hidden="false" customHeight="true" outlineLevel="0" collapsed="false">
      <c r="A444" s="43"/>
      <c r="B444" s="44"/>
      <c r="C444" s="24"/>
      <c r="D444" s="45"/>
      <c r="E444" s="46"/>
      <c r="F444" s="28"/>
      <c r="G444" s="28"/>
      <c r="H444" s="28"/>
      <c r="I444" s="28"/>
      <c r="J444" s="28"/>
      <c r="K444" s="28"/>
      <c r="L444" s="28"/>
      <c r="M444" s="28"/>
      <c r="N444" s="29"/>
      <c r="O444" s="30"/>
    </row>
    <row r="445" customFormat="false" ht="11.35" hidden="false" customHeight="true" outlineLevel="0" collapsed="false">
      <c r="A445" s="47" t="s">
        <v>1004</v>
      </c>
      <c r="B445" s="47"/>
      <c r="C445" s="47"/>
      <c r="D445" s="47"/>
      <c r="E445" s="47"/>
      <c r="F445" s="47"/>
      <c r="G445" s="47"/>
      <c r="H445" s="47"/>
      <c r="I445" s="47"/>
      <c r="J445" s="47"/>
      <c r="K445" s="47" t="n">
        <f aca="false">J445*0.2592+J445</f>
        <v>0</v>
      </c>
      <c r="L445" s="47" t="n">
        <f aca="false">K445*0.869565217269</f>
        <v>0</v>
      </c>
      <c r="M445" s="47" t="n">
        <f aca="false">K445*0.13043478274</f>
        <v>0</v>
      </c>
      <c r="N445" s="47"/>
      <c r="O445" s="47"/>
    </row>
    <row r="446" s="31" customFormat="true" ht="39.55" hidden="false" customHeight="true" outlineLevel="0" collapsed="false">
      <c r="A446" s="24" t="s">
        <v>1005</v>
      </c>
      <c r="B446" s="25" t="s">
        <v>1006</v>
      </c>
      <c r="C446" s="24" t="s">
        <v>1007</v>
      </c>
      <c r="D446" s="25" t="s">
        <v>62</v>
      </c>
      <c r="E446" s="26" t="n">
        <v>1</v>
      </c>
      <c r="F446" s="27" t="n">
        <v>1</v>
      </c>
      <c r="G446" s="27" t="n">
        <v>300348.97</v>
      </c>
      <c r="H446" s="27" t="n">
        <f aca="false">E446*F446</f>
        <v>1</v>
      </c>
      <c r="I446" s="27" t="n">
        <f aca="false">E446*G446</f>
        <v>300348.97</v>
      </c>
      <c r="J446" s="27" t="n">
        <f aca="false">H446+I446</f>
        <v>300349.97</v>
      </c>
      <c r="K446" s="27" t="n">
        <f aca="false">J446*0.2592+J446</f>
        <v>378200.682224</v>
      </c>
      <c r="L446" s="28" t="n">
        <f aca="false">K446*0.869565217269</f>
        <v>328870.158409397</v>
      </c>
      <c r="M446" s="28" t="n">
        <f aca="false">K446*0.13043478274</f>
        <v>49330.5238180072</v>
      </c>
      <c r="N446" s="29" t="s">
        <v>168</v>
      </c>
      <c r="O446" s="30" t="s">
        <v>169</v>
      </c>
    </row>
    <row r="447" customFormat="false" ht="11.35" hidden="false" customHeight="true" outlineLevel="0" collapsed="false">
      <c r="A447" s="34"/>
      <c r="B447" s="35"/>
      <c r="C447" s="36" t="s">
        <v>65</v>
      </c>
      <c r="D447" s="37"/>
      <c r="E447" s="38"/>
      <c r="F447" s="39"/>
      <c r="G447" s="39"/>
      <c r="H447" s="39"/>
      <c r="I447" s="39"/>
      <c r="J447" s="40" t="n">
        <f aca="false">J446</f>
        <v>300349.97</v>
      </c>
      <c r="K447" s="40" t="n">
        <f aca="false">K446</f>
        <v>378200.682224</v>
      </c>
      <c r="L447" s="28" t="n">
        <f aca="false">K447*0.869565217269</f>
        <v>328870.158409397</v>
      </c>
      <c r="M447" s="28" t="n">
        <f aca="false">K447*0.13043478274</f>
        <v>49330.5238180072</v>
      </c>
      <c r="N447" s="41"/>
      <c r="O447" s="42"/>
    </row>
    <row r="448" customFormat="false" ht="11.35" hidden="false" customHeight="true" outlineLevel="0" collapsed="false">
      <c r="A448" s="43"/>
      <c r="B448" s="44"/>
      <c r="C448" s="24"/>
      <c r="D448" s="45"/>
      <c r="E448" s="46"/>
      <c r="F448" s="28"/>
      <c r="G448" s="28"/>
      <c r="H448" s="28"/>
      <c r="I448" s="28"/>
      <c r="J448" s="28"/>
      <c r="K448" s="28"/>
      <c r="L448" s="28"/>
      <c r="M448" s="28"/>
      <c r="N448" s="29"/>
      <c r="O448" s="30"/>
    </row>
    <row r="449" customFormat="false" ht="11.35" hidden="false" customHeight="true" outlineLevel="0" collapsed="false">
      <c r="A449" s="53" t="s">
        <v>1008</v>
      </c>
      <c r="B449" s="53"/>
      <c r="C449" s="53"/>
      <c r="D449" s="53"/>
      <c r="E449" s="53"/>
      <c r="F449" s="53"/>
      <c r="G449" s="53"/>
      <c r="H449" s="53"/>
      <c r="I449" s="54"/>
      <c r="J449" s="55" t="n">
        <f aca="false">J447+J443+J431+J424+J412+J403+J384+J355+J328+J126+J90+J71+J42+J25</f>
        <v>11299920.655501</v>
      </c>
      <c r="K449" s="55" t="n">
        <f aca="false">K447+K443+K431+K424+K412+K403+K384+K355+K328+K126+K90+K71+K42+K25</f>
        <v>14228860.0894069</v>
      </c>
      <c r="L449" s="54" t="n">
        <f aca="false">L447+L443+L431+L424+L412+L403+L384+L355+L328+L126+L90+L71+L42+L25</f>
        <v>12372921.8151353</v>
      </c>
      <c r="M449" s="54" t="n">
        <f aca="false">M447+M443+M431+M424+M412+M403+M384+M355+M328+M126+M90+M71+M42+M25</f>
        <v>1855938.27439964</v>
      </c>
      <c r="N449" s="56"/>
      <c r="O449" s="57"/>
    </row>
    <row r="450" customFormat="false" ht="12.8" hidden="false" customHeight="false" outlineLevel="0" collapsed="false">
      <c r="A450" s="58"/>
      <c r="B450" s="59"/>
      <c r="C450" s="60"/>
      <c r="D450" s="59"/>
      <c r="E450" s="59"/>
      <c r="F450" s="61"/>
      <c r="G450" s="61"/>
      <c r="H450" s="61"/>
      <c r="I450" s="61"/>
      <c r="J450" s="61"/>
      <c r="K450" s="61"/>
      <c r="L450" s="61"/>
      <c r="M450" s="61"/>
      <c r="N450" s="62"/>
      <c r="O450" s="63"/>
      <c r="P450" s="64"/>
    </row>
    <row r="451" customFormat="false" ht="12.8" hidden="false" customHeight="true" outlineLevel="0" collapsed="false">
      <c r="A451" s="65"/>
      <c r="B451" s="66"/>
      <c r="C451" s="67"/>
      <c r="D451" s="68"/>
      <c r="E451" s="69"/>
      <c r="F451" s="69"/>
      <c r="G451" s="69"/>
      <c r="H451" s="69"/>
      <c r="I451" s="69"/>
      <c r="J451" s="69"/>
      <c r="K451" s="70"/>
      <c r="L451" s="70"/>
      <c r="M451" s="70"/>
      <c r="N451" s="69"/>
      <c r="O451" s="71"/>
    </row>
    <row r="452" customFormat="false" ht="12.8" hidden="false" customHeight="false" outlineLevel="0" collapsed="false">
      <c r="A452" s="72" t="s">
        <v>1009</v>
      </c>
      <c r="B452" s="72"/>
      <c r="C452" s="72"/>
      <c r="D452" s="72"/>
      <c r="E452" s="72"/>
      <c r="F452" s="72"/>
      <c r="G452" s="72"/>
      <c r="H452" s="73"/>
      <c r="I452" s="73"/>
      <c r="J452" s="73"/>
      <c r="K452" s="73"/>
      <c r="L452" s="73"/>
      <c r="M452" s="73"/>
      <c r="N452" s="74"/>
    </row>
    <row r="453" customFormat="false" ht="12.8" hidden="false" customHeight="false" outlineLevel="0" collapsed="false">
      <c r="A453" s="75"/>
      <c r="B453" s="76"/>
      <c r="C453" s="77"/>
      <c r="D453" s="78"/>
      <c r="E453" s="79"/>
      <c r="F453" s="73"/>
      <c r="G453" s="73"/>
      <c r="H453" s="73"/>
      <c r="I453" s="73"/>
      <c r="J453" s="73"/>
      <c r="K453" s="73"/>
      <c r="L453" s="73"/>
      <c r="M453" s="73"/>
      <c r="N453" s="74"/>
    </row>
    <row r="454" customFormat="false" ht="12.8" hidden="false" customHeight="false" outlineLevel="0" collapsed="false">
      <c r="A454" s="80"/>
      <c r="B454" s="80"/>
      <c r="C454" s="80"/>
    </row>
    <row r="455" customFormat="false" ht="12.8" hidden="false" customHeight="false" outlineLevel="0" collapsed="false">
      <c r="A455" s="80"/>
      <c r="B455" s="80"/>
      <c r="C455" s="80"/>
    </row>
  </sheetData>
  <mergeCells count="23">
    <mergeCell ref="A1:C1"/>
    <mergeCell ref="A2:C2"/>
    <mergeCell ref="A3:C3"/>
    <mergeCell ref="A4:C4"/>
    <mergeCell ref="A5:N5"/>
    <mergeCell ref="A7:K7"/>
    <mergeCell ref="A27:O27"/>
    <mergeCell ref="A44:O44"/>
    <mergeCell ref="A73:O73"/>
    <mergeCell ref="A92:O92"/>
    <mergeCell ref="A128:O128"/>
    <mergeCell ref="A330:O330"/>
    <mergeCell ref="A357:O357"/>
    <mergeCell ref="A386:O386"/>
    <mergeCell ref="A405:O405"/>
    <mergeCell ref="A414:O414"/>
    <mergeCell ref="A426:O426"/>
    <mergeCell ref="A433:O433"/>
    <mergeCell ref="A445:O445"/>
    <mergeCell ref="A449:H449"/>
    <mergeCell ref="A452:G452"/>
    <mergeCell ref="A454:C454"/>
    <mergeCell ref="A455:C455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9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1F4E78"/>
    <pageSetUpPr fitToPage="false"/>
  </sheetPr>
  <dimension ref="A1:O40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5" topLeftCell="A6" activePane="bottomLeft" state="frozen"/>
      <selection pane="topLeft" activeCell="A1" activeCellId="0" sqref="A1"/>
      <selection pane="bottomLeft" activeCell="A3" activeCellId="0" sqref="A3"/>
    </sheetView>
  </sheetViews>
  <sheetFormatPr defaultColWidth="8.70703125" defaultRowHeight="12.8" zeroHeight="false" outlineLevelRow="0" outlineLevelCol="0"/>
  <cols>
    <col collapsed="false" customWidth="true" hidden="false" outlineLevel="0" max="1" min="1" style="0" width="9"/>
    <col collapsed="false" customWidth="true" hidden="false" outlineLevel="0" max="2" min="2" style="0" width="10"/>
    <col collapsed="false" customWidth="true" hidden="false" outlineLevel="0" max="3" min="3" style="0" width="11.53"/>
    <col collapsed="false" customWidth="true" hidden="false" outlineLevel="0" max="4" min="4" style="50" width="61.99"/>
    <col collapsed="false" customWidth="true" hidden="false" outlineLevel="0" max="5" min="5" style="0" width="7.64"/>
    <col collapsed="false" customWidth="true" hidden="false" outlineLevel="0" max="6" min="6" style="0" width="11.99"/>
    <col collapsed="false" customWidth="true" hidden="false" outlineLevel="0" max="8" min="7" style="4" width="15"/>
    <col collapsed="false" customWidth="true" hidden="false" outlineLevel="0" max="10" min="9" style="4" width="13.02"/>
    <col collapsed="false" customWidth="true" hidden="false" outlineLevel="0" max="11" min="11" style="0" width="7.8"/>
    <col collapsed="false" customWidth="true" hidden="false" outlineLevel="0" max="13" min="13" style="0" width="10"/>
    <col collapsed="false" customWidth="true" hidden="false" outlineLevel="0" max="14" min="14" style="0" width="44.99"/>
    <col collapsed="false" customWidth="true" hidden="false" outlineLevel="0" max="15" min="15" style="81" width="13.36"/>
  </cols>
  <sheetData>
    <row r="1" customFormat="false" ht="12.8" hidden="false" customHeight="false" outlineLevel="0" collapsed="false">
      <c r="A1" s="82"/>
      <c r="B1" s="82"/>
      <c r="C1" s="82"/>
      <c r="D1" s="83"/>
      <c r="E1" s="82"/>
      <c r="F1" s="82"/>
      <c r="G1" s="84"/>
      <c r="H1" s="84"/>
      <c r="I1" s="84"/>
      <c r="J1" s="84"/>
      <c r="K1" s="82"/>
      <c r="M1" s="85"/>
      <c r="N1" s="85"/>
      <c r="O1" s="86"/>
    </row>
    <row r="2" customFormat="false" ht="23.85" hidden="false" customHeight="false" outlineLevel="0" collapsed="false">
      <c r="A2" s="87" t="s">
        <v>1010</v>
      </c>
      <c r="B2" s="87"/>
      <c r="C2" s="87"/>
      <c r="D2" s="87"/>
      <c r="E2" s="82"/>
      <c r="F2" s="82"/>
      <c r="G2" s="84"/>
      <c r="H2" s="84"/>
      <c r="I2" s="84"/>
      <c r="J2" s="84"/>
      <c r="K2" s="82"/>
      <c r="M2" s="88" t="s">
        <v>4</v>
      </c>
      <c r="N2" s="88" t="s">
        <v>1011</v>
      </c>
      <c r="O2" s="89" t="s">
        <v>1012</v>
      </c>
    </row>
    <row r="3" customFormat="false" ht="12.8" hidden="false" customHeight="false" outlineLevel="0" collapsed="false">
      <c r="A3" s="90" t="s">
        <v>1013</v>
      </c>
      <c r="B3" s="90"/>
      <c r="C3" s="90"/>
      <c r="D3" s="90"/>
      <c r="E3" s="82"/>
      <c r="F3" s="82"/>
      <c r="G3" s="84"/>
      <c r="H3" s="84"/>
      <c r="I3" s="84"/>
      <c r="J3" s="84"/>
      <c r="K3" s="82"/>
      <c r="M3" s="82" t="str">
        <f aca="false">B6</f>
        <v>6.175</v>
      </c>
      <c r="N3" s="82" t="str">
        <f aca="false">LEFT(D6,42)</f>
        <v>PAINEL SOLAR FOTOVOLTAICO, 2 x 1 m, de 400</v>
      </c>
      <c r="O3" s="91" t="n">
        <f aca="false">H6</f>
        <v>2214449.64256752</v>
      </c>
    </row>
    <row r="4" customFormat="false" ht="12.8" hidden="false" customHeight="false" outlineLevel="0" collapsed="false">
      <c r="A4" s="82"/>
      <c r="B4" s="82"/>
      <c r="C4" s="82"/>
      <c r="D4" s="83"/>
      <c r="E4" s="82"/>
      <c r="F4" s="82"/>
      <c r="G4" s="84"/>
      <c r="H4" s="84"/>
      <c r="I4" s="84"/>
      <c r="J4" s="84"/>
      <c r="K4" s="82"/>
      <c r="M4" s="82" t="str">
        <f aca="false">B7</f>
        <v>10.3</v>
      </c>
      <c r="N4" s="82" t="str">
        <f aca="false">LEFT(D7,42)</f>
        <v>Telhamento Com Telha Metálica Termoacústic</v>
      </c>
      <c r="O4" s="91" t="n">
        <f aca="false">H7</f>
        <v>2142908.593608</v>
      </c>
    </row>
    <row r="5" customFormat="false" ht="23.85" hidden="false" customHeight="false" outlineLevel="0" collapsed="false">
      <c r="A5" s="88" t="s">
        <v>1014</v>
      </c>
      <c r="B5" s="88" t="s">
        <v>4</v>
      </c>
      <c r="C5" s="88" t="s">
        <v>5</v>
      </c>
      <c r="D5" s="88" t="s">
        <v>6</v>
      </c>
      <c r="E5" s="88" t="s">
        <v>7</v>
      </c>
      <c r="F5" s="88" t="s">
        <v>8</v>
      </c>
      <c r="G5" s="88" t="s">
        <v>1015</v>
      </c>
      <c r="H5" s="88" t="s">
        <v>1012</v>
      </c>
      <c r="I5" s="88" t="s">
        <v>1016</v>
      </c>
      <c r="J5" s="88" t="s">
        <v>1017</v>
      </c>
      <c r="K5" s="88" t="s">
        <v>1018</v>
      </c>
      <c r="M5" s="82" t="str">
        <f aca="false">B8</f>
        <v>11.9</v>
      </c>
      <c r="N5" s="82" t="str">
        <f aca="false">LEFT(D8,42)</f>
        <v>Divisória articulada Acústica, Altura De 3</v>
      </c>
      <c r="O5" s="91" t="n">
        <f aca="false">H8</f>
        <v>1079877.945008</v>
      </c>
    </row>
    <row r="6" customFormat="false" ht="23.85" hidden="false" customHeight="false" outlineLevel="0" collapsed="false">
      <c r="A6" s="92" t="n">
        <v>1</v>
      </c>
      <c r="B6" s="92" t="s">
        <v>726</v>
      </c>
      <c r="C6" s="92" t="n">
        <v>103494</v>
      </c>
      <c r="D6" s="93" t="s">
        <v>727</v>
      </c>
      <c r="E6" s="92" t="s">
        <v>62</v>
      </c>
      <c r="F6" s="94" t="n">
        <v>831</v>
      </c>
      <c r="G6" s="95" t="n">
        <v>2664.80101392</v>
      </c>
      <c r="H6" s="95" t="n">
        <v>2214449.64256752</v>
      </c>
      <c r="I6" s="96" t="n">
        <f aca="false">H6/$H$406</f>
        <v>0.155630853677178</v>
      </c>
      <c r="J6" s="96" t="n">
        <f aca="false">I6</f>
        <v>0.155630853677178</v>
      </c>
      <c r="K6" s="97" t="str">
        <f aca="false">IF(J6&lt;=80%,"A",IF(J6&lt;=95%,"B","C"))</f>
        <v>A</v>
      </c>
      <c r="M6" s="82" t="str">
        <f aca="false">B9</f>
        <v>6.174</v>
      </c>
      <c r="N6" s="82" t="str">
        <f aca="false">LEFT(D9,42)</f>
        <v>Ar Condicionado Splitão 15 Tr – Fornecimen</v>
      </c>
      <c r="O6" s="91" t="n">
        <f aca="false">H9</f>
        <v>770209.07168</v>
      </c>
    </row>
    <row r="7" customFormat="false" ht="23.85" hidden="false" customHeight="false" outlineLevel="0" collapsed="false">
      <c r="A7" s="92" t="n">
        <v>2</v>
      </c>
      <c r="B7" s="92" t="s">
        <v>943</v>
      </c>
      <c r="C7" s="92" t="n">
        <v>94216</v>
      </c>
      <c r="D7" s="93" t="s">
        <v>944</v>
      </c>
      <c r="E7" s="92" t="s">
        <v>22</v>
      </c>
      <c r="F7" s="94" t="n">
        <v>7102.5</v>
      </c>
      <c r="G7" s="95" t="n">
        <v>301.7118752</v>
      </c>
      <c r="H7" s="95" t="n">
        <v>2142908.593608</v>
      </c>
      <c r="I7" s="96" t="n">
        <f aca="false">H7/$H$406</f>
        <v>0.150602970311259</v>
      </c>
      <c r="J7" s="96" t="n">
        <f aca="false">J6+I7</f>
        <v>0.306233823988437</v>
      </c>
      <c r="K7" s="97" t="str">
        <f aca="false">IF(J7&lt;=80%,"A",IF(J7&lt;=95%,"B","C"))</f>
        <v>A</v>
      </c>
      <c r="M7" s="82" t="str">
        <f aca="false">B10</f>
        <v>14.1</v>
      </c>
      <c r="N7" s="82" t="str">
        <f aca="false">LEFT(D10,42)</f>
        <v>Composição  mínima  para  administração  l</v>
      </c>
      <c r="O7" s="91" t="n">
        <f aca="false">H10</f>
        <v>378200.682224</v>
      </c>
    </row>
    <row r="8" customFormat="false" ht="35.05" hidden="false" customHeight="false" outlineLevel="0" collapsed="false">
      <c r="A8" s="92" t="n">
        <v>3</v>
      </c>
      <c r="B8" s="92" t="s">
        <v>974</v>
      </c>
      <c r="C8" s="92" t="n">
        <v>102239</v>
      </c>
      <c r="D8" s="93" t="s">
        <v>975</v>
      </c>
      <c r="E8" s="92" t="s">
        <v>22</v>
      </c>
      <c r="F8" s="94" t="n">
        <v>293</v>
      </c>
      <c r="G8" s="95" t="n">
        <v>3685.590256</v>
      </c>
      <c r="H8" s="95" t="n">
        <v>1079877.945008</v>
      </c>
      <c r="I8" s="96" t="n">
        <f aca="false">H8/$H$406</f>
        <v>0.0758934966134041</v>
      </c>
      <c r="J8" s="96" t="n">
        <f aca="false">J7+I8</f>
        <v>0.382127320601841</v>
      </c>
      <c r="K8" s="97" t="str">
        <f aca="false">IF(J8&lt;=80%,"A",IF(J8&lt;=95%,"B","C"))</f>
        <v>A</v>
      </c>
      <c r="M8" s="82" t="str">
        <f aca="false">B11</f>
        <v>10.1</v>
      </c>
      <c r="N8" s="82" t="str">
        <f aca="false">LEFT(D11,42)</f>
        <v>Trama De Aço Composta Por Ripas, Caibros E</v>
      </c>
      <c r="O8" s="91" t="n">
        <f aca="false">H11</f>
        <v>346068.273087792</v>
      </c>
    </row>
    <row r="9" customFormat="false" ht="12.8" hidden="false" customHeight="false" outlineLevel="0" collapsed="false">
      <c r="A9" s="92" t="n">
        <v>4</v>
      </c>
      <c r="B9" s="92" t="s">
        <v>724</v>
      </c>
      <c r="C9" s="92" t="n">
        <v>103278</v>
      </c>
      <c r="D9" s="93" t="s">
        <v>725</v>
      </c>
      <c r="E9" s="92" t="s">
        <v>62</v>
      </c>
      <c r="F9" s="94" t="n">
        <v>20</v>
      </c>
      <c r="G9" s="95" t="n">
        <v>38510.453584</v>
      </c>
      <c r="H9" s="95" t="n">
        <v>770209.07168</v>
      </c>
      <c r="I9" s="96" t="n">
        <f aca="false">H9/$H$406</f>
        <v>0.0541300614975761</v>
      </c>
      <c r="J9" s="96" t="n">
        <f aca="false">J8+I9</f>
        <v>0.436257382099417</v>
      </c>
      <c r="K9" s="97" t="str">
        <f aca="false">IF(J9&lt;=80%,"A",IF(J9&lt;=95%,"B","C"))</f>
        <v>A</v>
      </c>
      <c r="M9" s="82" t="str">
        <f aca="false">B12</f>
        <v>3.2</v>
      </c>
      <c r="N9" s="82" t="str">
        <f aca="false">LEFT(D12,42)</f>
        <v>Fabricação e instalação de tesoura (inteir</v>
      </c>
      <c r="O9" s="91" t="n">
        <f aca="false">H12</f>
        <v>341802.80220528</v>
      </c>
    </row>
    <row r="10" customFormat="false" ht="35.05" hidden="false" customHeight="false" outlineLevel="0" collapsed="false">
      <c r="A10" s="92" t="n">
        <v>5</v>
      </c>
      <c r="B10" s="92" t="s">
        <v>1005</v>
      </c>
      <c r="C10" s="92" t="s">
        <v>1006</v>
      </c>
      <c r="D10" s="93" t="s">
        <v>1007</v>
      </c>
      <c r="E10" s="92" t="s">
        <v>62</v>
      </c>
      <c r="F10" s="94" t="n">
        <v>1</v>
      </c>
      <c r="G10" s="95" t="n">
        <v>378200.682224</v>
      </c>
      <c r="H10" s="95" t="n">
        <v>378200.682224</v>
      </c>
      <c r="I10" s="96" t="n">
        <f aca="false">H10/$H$406</f>
        <v>0.0265798299967517</v>
      </c>
      <c r="J10" s="96" t="n">
        <f aca="false">J9+I10</f>
        <v>0.462837212096169</v>
      </c>
      <c r="K10" s="97" t="str">
        <f aca="false">IF(J10&lt;=80%,"A",IF(J10&lt;=95%,"B","C"))</f>
        <v>A</v>
      </c>
      <c r="M10" s="82" t="str">
        <f aca="false">B13</f>
        <v>2.8</v>
      </c>
      <c r="N10" s="82" t="str">
        <f aca="false">LEFT(D13,42)</f>
        <v>Concretagem De Radier, Piso De Concreto Ou</v>
      </c>
      <c r="O10" s="91" t="n">
        <f aca="false">H13</f>
        <v>278886.88465664</v>
      </c>
    </row>
    <row r="11" customFormat="false" ht="23.85" hidden="false" customHeight="false" outlineLevel="0" collapsed="false">
      <c r="A11" s="92" t="n">
        <v>6</v>
      </c>
      <c r="B11" s="92" t="s">
        <v>939</v>
      </c>
      <c r="C11" s="92" t="n">
        <v>92580</v>
      </c>
      <c r="D11" s="93" t="s">
        <v>940</v>
      </c>
      <c r="E11" s="92" t="s">
        <v>22</v>
      </c>
      <c r="F11" s="94" t="n">
        <v>2378.15</v>
      </c>
      <c r="G11" s="95" t="n">
        <v>145.51995168</v>
      </c>
      <c r="H11" s="95" t="n">
        <v>346068.273087792</v>
      </c>
      <c r="I11" s="96" t="n">
        <f aca="false">H11/$H$406</f>
        <v>0.0243215739639912</v>
      </c>
      <c r="J11" s="96" t="n">
        <f aca="false">J10+I11</f>
        <v>0.48715878606016</v>
      </c>
      <c r="K11" s="97" t="str">
        <f aca="false">IF(J11&lt;=80%,"A",IF(J11&lt;=95%,"B","C"))</f>
        <v>A</v>
      </c>
      <c r="M11" s="82" t="str">
        <f aca="false">B14</f>
        <v>2.10</v>
      </c>
      <c r="N11" s="82" t="str">
        <f aca="false">LEFT(D14,42)</f>
        <v>Acabamento Polido Para Piso De Concreto Ar</v>
      </c>
      <c r="O11" s="91" t="n">
        <f aca="false">H14</f>
        <v>269415.04802592</v>
      </c>
    </row>
    <row r="12" customFormat="false" ht="23.85" hidden="false" customHeight="false" outlineLevel="0" collapsed="false">
      <c r="A12" s="92" t="n">
        <v>7</v>
      </c>
      <c r="B12" s="92" t="s">
        <v>100</v>
      </c>
      <c r="C12" s="92" t="n">
        <v>100378</v>
      </c>
      <c r="D12" s="93" t="s">
        <v>101</v>
      </c>
      <c r="E12" s="92" t="s">
        <v>75</v>
      </c>
      <c r="F12" s="94" t="n">
        <v>10179</v>
      </c>
      <c r="G12" s="95" t="n">
        <v>33.57921232</v>
      </c>
      <c r="H12" s="95" t="n">
        <v>341802.80220528</v>
      </c>
      <c r="I12" s="96" t="n">
        <f aca="false">H12/$H$406</f>
        <v>0.0240217979555331</v>
      </c>
      <c r="J12" s="96" t="n">
        <f aca="false">J11+I12</f>
        <v>0.511180584015694</v>
      </c>
      <c r="K12" s="97" t="str">
        <f aca="false">IF(J12&lt;=80%,"A",IF(J12&lt;=95%,"B","C"))</f>
        <v>A</v>
      </c>
      <c r="M12" s="82" t="str">
        <f aca="false">B15</f>
        <v>6.195</v>
      </c>
      <c r="N12" s="82" t="str">
        <f aca="false">LEFT(D15,42)</f>
        <v>Eletrocalha perfurada tipo C — 200x50mm ch</v>
      </c>
      <c r="O12" s="91" t="n">
        <f aca="false">H15</f>
        <v>268913.9864064</v>
      </c>
    </row>
    <row r="13" customFormat="false" ht="23.85" hidden="false" customHeight="false" outlineLevel="0" collapsed="false">
      <c r="A13" s="92" t="n">
        <v>8</v>
      </c>
      <c r="B13" s="92" t="s">
        <v>83</v>
      </c>
      <c r="C13" s="92" t="n">
        <v>97096</v>
      </c>
      <c r="D13" s="93" t="s">
        <v>84</v>
      </c>
      <c r="E13" s="92" t="s">
        <v>27</v>
      </c>
      <c r="F13" s="94" t="n">
        <v>343.72</v>
      </c>
      <c r="G13" s="95" t="n">
        <v>811.378112</v>
      </c>
      <c r="H13" s="95" t="n">
        <v>278886.88465664</v>
      </c>
      <c r="I13" s="96" t="n">
        <f aca="false">H13/$H$406</f>
        <v>0.0196000862264621</v>
      </c>
      <c r="J13" s="96" t="n">
        <f aca="false">J12+I13</f>
        <v>0.530780670242156</v>
      </c>
      <c r="K13" s="97" t="str">
        <f aca="false">IF(J13&lt;=80%,"A",IF(J13&lt;=95%,"B","C"))</f>
        <v>A</v>
      </c>
      <c r="M13" s="82" t="str">
        <f aca="false">B16</f>
        <v>5.1</v>
      </c>
      <c r="N13" s="82" t="str">
        <f aca="false">LEFT(D16,42)</f>
        <v>Alvenaria De Vedação De Blocos Cerâmicos F</v>
      </c>
      <c r="O13" s="91" t="n">
        <f aca="false">H16</f>
        <v>255900.03153996</v>
      </c>
    </row>
    <row r="14" customFormat="false" ht="23.85" hidden="false" customHeight="false" outlineLevel="0" collapsed="false">
      <c r="A14" s="92" t="n">
        <v>9</v>
      </c>
      <c r="B14" s="92" t="s">
        <v>87</v>
      </c>
      <c r="C14" s="92" t="n">
        <v>97097</v>
      </c>
      <c r="D14" s="93" t="s">
        <v>88</v>
      </c>
      <c r="E14" s="92" t="s">
        <v>27</v>
      </c>
      <c r="F14" s="94" t="n">
        <v>5679.78</v>
      </c>
      <c r="G14" s="95" t="n">
        <v>47.434064</v>
      </c>
      <c r="H14" s="95" t="n">
        <v>269415.04802592</v>
      </c>
      <c r="I14" s="96" t="n">
        <f aca="false">H14/$H$406</f>
        <v>0.0189344084018715</v>
      </c>
      <c r="J14" s="96" t="n">
        <f aca="false">J13+I14</f>
        <v>0.549715078644027</v>
      </c>
      <c r="K14" s="97" t="str">
        <f aca="false">IF(J14&lt;=80%,"A",IF(J14&lt;=95%,"B","C"))</f>
        <v>A</v>
      </c>
      <c r="M14" s="82" t="str">
        <f aca="false">B17</f>
        <v>5.23</v>
      </c>
      <c r="N14" s="82" t="str">
        <f aca="false">LEFT(D17,42)</f>
        <v>Carpete De Nylon Em Placas 50 X 50 Cm Para</v>
      </c>
      <c r="O14" s="91" t="n">
        <f aca="false">H17</f>
        <v>249617.288492</v>
      </c>
    </row>
    <row r="15" customFormat="false" ht="12.8" hidden="false" customHeight="false" outlineLevel="0" collapsed="false">
      <c r="A15" s="92" t="n">
        <v>10</v>
      </c>
      <c r="B15" s="92" t="s">
        <v>767</v>
      </c>
      <c r="C15" s="92" t="n">
        <v>97241</v>
      </c>
      <c r="D15" s="93" t="s">
        <v>768</v>
      </c>
      <c r="E15" s="92" t="s">
        <v>44</v>
      </c>
      <c r="F15" s="94" t="n">
        <v>1833.6</v>
      </c>
      <c r="G15" s="95" t="n">
        <v>146.659024</v>
      </c>
      <c r="H15" s="95" t="n">
        <v>268913.9864064</v>
      </c>
      <c r="I15" s="96" t="n">
        <f aca="false">H15/$H$406</f>
        <v>0.018899193942219</v>
      </c>
      <c r="J15" s="96" t="n">
        <f aca="false">J14+I15</f>
        <v>0.568614272586246</v>
      </c>
      <c r="K15" s="97" t="str">
        <f aca="false">IF(J15&lt;=80%,"A",IF(J15&lt;=95%,"B","C"))</f>
        <v>A</v>
      </c>
      <c r="M15" s="82" t="str">
        <f aca="false">B18</f>
        <v>11.7</v>
      </c>
      <c r="N15" s="82" t="str">
        <f aca="false">LEFT(D18,42)</f>
        <v>Longarina confort encosto médio 4 lugares</v>
      </c>
      <c r="O15" s="91" t="n">
        <f aca="false">H18</f>
        <v>230181.82296</v>
      </c>
    </row>
    <row r="16" customFormat="false" ht="35.05" hidden="false" customHeight="false" outlineLevel="0" collapsed="false">
      <c r="A16" s="92" t="n">
        <v>11</v>
      </c>
      <c r="B16" s="92" t="s">
        <v>189</v>
      </c>
      <c r="C16" s="92" t="n">
        <v>103363</v>
      </c>
      <c r="D16" s="93" t="s">
        <v>190</v>
      </c>
      <c r="E16" s="92" t="s">
        <v>22</v>
      </c>
      <c r="F16" s="94" t="n">
        <v>1722.25</v>
      </c>
      <c r="G16" s="95" t="n">
        <v>148.58471856</v>
      </c>
      <c r="H16" s="95" t="n">
        <v>255900.03153996</v>
      </c>
      <c r="I16" s="96" t="n">
        <f aca="false">H16/$H$406</f>
        <v>0.0179845771152443</v>
      </c>
      <c r="J16" s="96" t="n">
        <f aca="false">J15+I16</f>
        <v>0.586598849701491</v>
      </c>
      <c r="K16" s="97" t="str">
        <f aca="false">IF(J16&lt;=80%,"A",IF(J16&lt;=95%,"B","C"))</f>
        <v>A</v>
      </c>
      <c r="M16" s="82" t="str">
        <f aca="false">B19</f>
        <v>5.25</v>
      </c>
      <c r="N16" s="82" t="str">
        <f aca="false">LEFT(D19,42)</f>
        <v>Instalação De Vidro Temperado, E=10mm, Em</v>
      </c>
      <c r="O16" s="91" t="n">
        <f aca="false">H19</f>
        <v>219125.617629464</v>
      </c>
    </row>
    <row r="17" customFormat="false" ht="23.85" hidden="false" customHeight="false" outlineLevel="0" collapsed="false">
      <c r="A17" s="92" t="n">
        <v>12</v>
      </c>
      <c r="B17" s="92" t="s">
        <v>235</v>
      </c>
      <c r="C17" s="92" t="n">
        <v>39636</v>
      </c>
      <c r="D17" s="93" t="s">
        <v>236</v>
      </c>
      <c r="E17" s="92" t="s">
        <v>22</v>
      </c>
      <c r="F17" s="94" t="n">
        <v>715</v>
      </c>
      <c r="G17" s="95" t="n">
        <v>349.1150888</v>
      </c>
      <c r="H17" s="95" t="n">
        <v>249617.288492</v>
      </c>
      <c r="I17" s="96" t="n">
        <f aca="false">H17/$H$406</f>
        <v>0.0175430278267924</v>
      </c>
      <c r="J17" s="96" t="n">
        <f aca="false">J16+I17</f>
        <v>0.604141877528283</v>
      </c>
      <c r="K17" s="97" t="str">
        <f aca="false">IF(J17&lt;=80%,"A",IF(J17&lt;=95%,"B","C"))</f>
        <v>A</v>
      </c>
      <c r="M17" s="82" t="str">
        <f aca="false">B20</f>
        <v>10.2</v>
      </c>
      <c r="N17" s="82" t="str">
        <f aca="false">LEFT(D20,42)</f>
        <v>Fabricação E Instalação De Tesoura Inteira</v>
      </c>
      <c r="O17" s="91" t="n">
        <f aca="false">H20</f>
        <v>200366.5432832</v>
      </c>
    </row>
    <row r="18" customFormat="false" ht="12.8" hidden="false" customHeight="false" outlineLevel="0" collapsed="false">
      <c r="A18" s="92" t="n">
        <v>13</v>
      </c>
      <c r="B18" s="92" t="s">
        <v>969</v>
      </c>
      <c r="C18" s="92" t="s">
        <v>970</v>
      </c>
      <c r="D18" s="93" t="s">
        <v>971</v>
      </c>
      <c r="E18" s="92" t="s">
        <v>62</v>
      </c>
      <c r="F18" s="94" t="n">
        <v>145</v>
      </c>
      <c r="G18" s="95" t="n">
        <v>1587.460848</v>
      </c>
      <c r="H18" s="95" t="n">
        <v>230181.82296</v>
      </c>
      <c r="I18" s="96" t="n">
        <f aca="false">H18/$H$406</f>
        <v>0.0161771091650108</v>
      </c>
      <c r="J18" s="96" t="n">
        <f aca="false">J17+I18</f>
        <v>0.620318986693294</v>
      </c>
      <c r="K18" s="97" t="str">
        <f aca="false">IF(J18&lt;=80%,"A",IF(J18&lt;=95%,"B","C"))</f>
        <v>A</v>
      </c>
    </row>
    <row r="19" customFormat="false" ht="12.8" hidden="false" customHeight="false" outlineLevel="0" collapsed="false">
      <c r="A19" s="92" t="n">
        <v>14</v>
      </c>
      <c r="B19" s="92" t="s">
        <v>239</v>
      </c>
      <c r="C19" s="92" t="n">
        <v>102181</v>
      </c>
      <c r="D19" s="93" t="s">
        <v>240</v>
      </c>
      <c r="E19" s="92" t="s">
        <v>22</v>
      </c>
      <c r="F19" s="94" t="n">
        <v>291.31</v>
      </c>
      <c r="G19" s="95" t="n">
        <v>752.2076744</v>
      </c>
      <c r="H19" s="95" t="n">
        <v>219125.617629464</v>
      </c>
      <c r="I19" s="96" t="n">
        <f aca="false">H19/$H$406</f>
        <v>0.0154000823855594</v>
      </c>
      <c r="J19" s="96" t="n">
        <f aca="false">J18+I19</f>
        <v>0.635719069078853</v>
      </c>
      <c r="K19" s="97" t="str">
        <f aca="false">IF(J19&lt;=80%,"A",IF(J19&lt;=95%,"B","C"))</f>
        <v>A</v>
      </c>
    </row>
    <row r="20" customFormat="false" ht="23.85" hidden="false" customHeight="false" outlineLevel="0" collapsed="false">
      <c r="A20" s="92" t="n">
        <v>15</v>
      </c>
      <c r="B20" s="92" t="s">
        <v>941</v>
      </c>
      <c r="C20" s="92" t="n">
        <v>92620</v>
      </c>
      <c r="D20" s="93" t="s">
        <v>942</v>
      </c>
      <c r="E20" s="92" t="s">
        <v>62</v>
      </c>
      <c r="F20" s="94" t="n">
        <v>20</v>
      </c>
      <c r="G20" s="95" t="n">
        <v>10018.32716416</v>
      </c>
      <c r="H20" s="95" t="n">
        <v>200366.5432832</v>
      </c>
      <c r="I20" s="96" t="n">
        <f aca="false">H20/$H$406</f>
        <v>0.0140817002925181</v>
      </c>
      <c r="J20" s="96" t="n">
        <f aca="false">J19+I20</f>
        <v>0.649800769371371</v>
      </c>
      <c r="K20" s="97" t="str">
        <f aca="false">IF(J20&lt;=80%,"A",IF(J20&lt;=95%,"B","C"))</f>
        <v>A</v>
      </c>
    </row>
    <row r="21" customFormat="false" ht="35.05" hidden="false" customHeight="false" outlineLevel="0" collapsed="false">
      <c r="A21" s="92" t="n">
        <v>16</v>
      </c>
      <c r="B21" s="92" t="s">
        <v>165</v>
      </c>
      <c r="C21" s="92" t="s">
        <v>166</v>
      </c>
      <c r="D21" s="93" t="s">
        <v>167</v>
      </c>
      <c r="E21" s="92" t="s">
        <v>22</v>
      </c>
      <c r="F21" s="94" t="n">
        <v>750</v>
      </c>
      <c r="G21" s="95" t="n">
        <v>261.40992</v>
      </c>
      <c r="H21" s="95" t="n">
        <v>196057.44</v>
      </c>
      <c r="I21" s="96" t="n">
        <f aca="false">H21/$H$406</f>
        <v>0.0137788578120858</v>
      </c>
      <c r="J21" s="96" t="n">
        <f aca="false">J20+I21</f>
        <v>0.663579627183457</v>
      </c>
      <c r="K21" s="97" t="str">
        <f aca="false">IF(J21&lt;=80%,"A",IF(J21&lt;=95%,"B","C"))</f>
        <v>A</v>
      </c>
    </row>
    <row r="22" customFormat="false" ht="23.85" hidden="false" customHeight="false" outlineLevel="0" collapsed="false">
      <c r="A22" s="92" t="n">
        <v>17</v>
      </c>
      <c r="B22" s="92" t="s">
        <v>170</v>
      </c>
      <c r="C22" s="92" t="n">
        <v>92398</v>
      </c>
      <c r="D22" s="93" t="s">
        <v>171</v>
      </c>
      <c r="E22" s="92" t="s">
        <v>22</v>
      </c>
      <c r="F22" s="94" t="n">
        <v>1176</v>
      </c>
      <c r="G22" s="95" t="n">
        <v>147.276032</v>
      </c>
      <c r="H22" s="95" t="n">
        <v>173196.613632</v>
      </c>
      <c r="I22" s="96" t="n">
        <f aca="false">H22/$H$406</f>
        <v>0.012172205822794</v>
      </c>
      <c r="J22" s="96" t="n">
        <f aca="false">J21+I22</f>
        <v>0.675751833006251</v>
      </c>
      <c r="K22" s="97" t="str">
        <f aca="false">IF(J22&lt;=80%,"A",IF(J22&lt;=95%,"B","C"))</f>
        <v>A</v>
      </c>
    </row>
    <row r="23" customFormat="false" ht="12.8" hidden="false" customHeight="false" outlineLevel="0" collapsed="false">
      <c r="A23" s="92" t="n">
        <v>18</v>
      </c>
      <c r="B23" s="92" t="s">
        <v>217</v>
      </c>
      <c r="C23" s="92" t="n">
        <v>87775</v>
      </c>
      <c r="D23" s="93" t="s">
        <v>218</v>
      </c>
      <c r="E23" s="92" t="s">
        <v>22</v>
      </c>
      <c r="F23" s="94" t="n">
        <v>1722.25</v>
      </c>
      <c r="G23" s="95" t="n">
        <v>96.98119152</v>
      </c>
      <c r="H23" s="95" t="n">
        <v>167025.85709532</v>
      </c>
      <c r="I23" s="96" t="n">
        <f aca="false">H23/$H$406</f>
        <v>0.0117385269126139</v>
      </c>
      <c r="J23" s="96" t="n">
        <f aca="false">J22+I23</f>
        <v>0.687490359918865</v>
      </c>
      <c r="K23" s="97" t="str">
        <f aca="false">IF(J23&lt;=80%,"A",IF(J23&lt;=95%,"B","C"))</f>
        <v>A</v>
      </c>
    </row>
    <row r="24" customFormat="false" ht="23.85" hidden="false" customHeight="false" outlineLevel="0" collapsed="false">
      <c r="A24" s="92" t="n">
        <v>19</v>
      </c>
      <c r="B24" s="92" t="s">
        <v>71</v>
      </c>
      <c r="C24" s="92" t="n">
        <v>96558</v>
      </c>
      <c r="D24" s="93" t="s">
        <v>72</v>
      </c>
      <c r="E24" s="92" t="s">
        <v>27</v>
      </c>
      <c r="F24" s="94" t="n">
        <v>173.66</v>
      </c>
      <c r="G24" s="95" t="n">
        <v>942.536384</v>
      </c>
      <c r="H24" s="95" t="n">
        <v>163680.86844544</v>
      </c>
      <c r="I24" s="96" t="n">
        <f aca="false">H24/$H$406</f>
        <v>0.0115034421181285</v>
      </c>
      <c r="J24" s="96" t="n">
        <f aca="false">J23+I24</f>
        <v>0.698993802036994</v>
      </c>
      <c r="K24" s="97" t="str">
        <f aca="false">IF(J24&lt;=80%,"A",IF(J24&lt;=95%,"B","C"))</f>
        <v>A</v>
      </c>
    </row>
    <row r="25" customFormat="false" ht="12.8" hidden="false" customHeight="false" outlineLevel="0" collapsed="false">
      <c r="A25" s="92" t="n">
        <v>20</v>
      </c>
      <c r="B25" s="92" t="s">
        <v>775</v>
      </c>
      <c r="C25" s="92" t="s">
        <v>776</v>
      </c>
      <c r="D25" s="93" t="s">
        <v>777</v>
      </c>
      <c r="E25" s="92" t="s">
        <v>261</v>
      </c>
      <c r="F25" s="94" t="n">
        <v>1370</v>
      </c>
      <c r="G25" s="95" t="n">
        <v>103.2544</v>
      </c>
      <c r="H25" s="95" t="n">
        <v>141458.528</v>
      </c>
      <c r="I25" s="96" t="n">
        <f aca="false">H25/$H$406</f>
        <v>0.00994166272710162</v>
      </c>
      <c r="J25" s="96" t="n">
        <f aca="false">J24+I25</f>
        <v>0.708935464764095</v>
      </c>
      <c r="K25" s="97" t="str">
        <f aca="false">IF(J25&lt;=80%,"A",IF(J25&lt;=95%,"B","C"))</f>
        <v>A</v>
      </c>
    </row>
    <row r="26" customFormat="false" ht="23.85" hidden="false" customHeight="false" outlineLevel="0" collapsed="false">
      <c r="A26" s="92" t="n">
        <v>21</v>
      </c>
      <c r="B26" s="92" t="s">
        <v>251</v>
      </c>
      <c r="C26" s="92" t="n">
        <v>99861</v>
      </c>
      <c r="D26" s="93" t="s">
        <v>252</v>
      </c>
      <c r="E26" s="92" t="s">
        <v>22</v>
      </c>
      <c r="F26" s="94" t="n">
        <v>160</v>
      </c>
      <c r="G26" s="95" t="n">
        <v>783.612752</v>
      </c>
      <c r="H26" s="95" t="n">
        <v>125378.04032</v>
      </c>
      <c r="I26" s="96" t="n">
        <f aca="false">H26/$H$406</f>
        <v>0.00881153089792075</v>
      </c>
      <c r="J26" s="96" t="n">
        <f aca="false">J25+I26</f>
        <v>0.717746995662016</v>
      </c>
      <c r="K26" s="97" t="str">
        <f aca="false">IF(J26&lt;=80%,"A",IF(J26&lt;=95%,"B","C"))</f>
        <v>A</v>
      </c>
    </row>
    <row r="27" customFormat="false" ht="23.85" hidden="false" customHeight="false" outlineLevel="0" collapsed="false">
      <c r="A27" s="92" t="n">
        <v>22</v>
      </c>
      <c r="B27" s="92" t="s">
        <v>243</v>
      </c>
      <c r="C27" s="92" t="n">
        <v>102259</v>
      </c>
      <c r="D27" s="93" t="s">
        <v>244</v>
      </c>
      <c r="E27" s="92" t="s">
        <v>22</v>
      </c>
      <c r="F27" s="94" t="n">
        <v>177.54</v>
      </c>
      <c r="G27" s="95" t="n">
        <v>652.983344</v>
      </c>
      <c r="H27" s="95" t="n">
        <v>115930.66289376</v>
      </c>
      <c r="I27" s="96" t="n">
        <f aca="false">H27/$H$406</f>
        <v>0.0081475720588516</v>
      </c>
      <c r="J27" s="96" t="n">
        <f aca="false">J26+I27</f>
        <v>0.725894567720868</v>
      </c>
      <c r="K27" s="97" t="str">
        <f aca="false">IF(J27&lt;=80%,"A",IF(J27&lt;=95%,"B","C"))</f>
        <v>A</v>
      </c>
    </row>
    <row r="28" customFormat="false" ht="12.8" hidden="false" customHeight="false" outlineLevel="0" collapsed="false">
      <c r="A28" s="92" t="n">
        <v>23</v>
      </c>
      <c r="B28" s="92" t="s">
        <v>219</v>
      </c>
      <c r="C28" s="92" t="n">
        <v>87529</v>
      </c>
      <c r="D28" s="93" t="s">
        <v>220</v>
      </c>
      <c r="E28" s="92" t="s">
        <v>22</v>
      </c>
      <c r="F28" s="94" t="n">
        <v>1722.25</v>
      </c>
      <c r="G28" s="95" t="n">
        <v>63.83363296</v>
      </c>
      <c r="H28" s="95" t="n">
        <v>109937.47436536</v>
      </c>
      <c r="I28" s="96" t="n">
        <f aca="false">H28/$H$406</f>
        <v>0.00772637257479301</v>
      </c>
      <c r="J28" s="96" t="n">
        <f aca="false">J27+I28</f>
        <v>0.733620940295661</v>
      </c>
      <c r="K28" s="97" t="str">
        <f aca="false">IF(J28&lt;=80%,"A",IF(J28&lt;=95%,"B","C"))</f>
        <v>A</v>
      </c>
    </row>
    <row r="29" customFormat="false" ht="46.25" hidden="false" customHeight="false" outlineLevel="0" collapsed="false">
      <c r="A29" s="92" t="n">
        <v>24</v>
      </c>
      <c r="B29" s="92" t="s">
        <v>211</v>
      </c>
      <c r="C29" s="92" t="n">
        <v>94569</v>
      </c>
      <c r="D29" s="93" t="s">
        <v>212</v>
      </c>
      <c r="E29" s="92" t="s">
        <v>22</v>
      </c>
      <c r="F29" s="94" t="n">
        <v>116.75</v>
      </c>
      <c r="G29" s="95" t="n">
        <v>881.868128</v>
      </c>
      <c r="H29" s="95" t="n">
        <v>102958.103944</v>
      </c>
      <c r="I29" s="96" t="n">
        <f aca="false">H29/$H$406</f>
        <v>0.00723586452442881</v>
      </c>
      <c r="J29" s="96" t="n">
        <f aca="false">J28+I29</f>
        <v>0.740856804820089</v>
      </c>
      <c r="K29" s="97" t="str">
        <f aca="false">IF(J29&lt;=80%,"A",IF(J29&lt;=95%,"B","C"))</f>
        <v>A</v>
      </c>
    </row>
    <row r="30" customFormat="false" ht="35.05" hidden="false" customHeight="false" outlineLevel="0" collapsed="false">
      <c r="A30" s="92" t="n">
        <v>25</v>
      </c>
      <c r="B30" s="92" t="s">
        <v>977</v>
      </c>
      <c r="C30" s="92" t="n">
        <v>39511</v>
      </c>
      <c r="D30" s="93" t="s">
        <v>978</v>
      </c>
      <c r="E30" s="92" t="s">
        <v>22</v>
      </c>
      <c r="F30" s="94" t="n">
        <v>700</v>
      </c>
      <c r="G30" s="95" t="n">
        <v>144.808</v>
      </c>
      <c r="H30" s="95" t="n">
        <v>101365.6</v>
      </c>
      <c r="I30" s="96" t="n">
        <f aca="false">H30/$H$406</f>
        <v>0.00712394382705786</v>
      </c>
      <c r="J30" s="96" t="n">
        <f aca="false">J29+I30</f>
        <v>0.747980748647147</v>
      </c>
      <c r="K30" s="97" t="str">
        <f aca="false">IF(J30&lt;=80%,"A",IF(J30&lt;=95%,"B","C"))</f>
        <v>A</v>
      </c>
    </row>
    <row r="31" customFormat="false" ht="23.85" hidden="false" customHeight="false" outlineLevel="0" collapsed="false">
      <c r="A31" s="92" t="n">
        <v>26</v>
      </c>
      <c r="B31" s="92" t="s">
        <v>229</v>
      </c>
      <c r="C31" s="92" t="n">
        <v>87263</v>
      </c>
      <c r="D31" s="93" t="s">
        <v>230</v>
      </c>
      <c r="E31" s="92" t="s">
        <v>22</v>
      </c>
      <c r="F31" s="94" t="n">
        <v>474.61</v>
      </c>
      <c r="G31" s="95" t="n">
        <v>212.9250536</v>
      </c>
      <c r="H31" s="95" t="n">
        <v>101056.359689096</v>
      </c>
      <c r="I31" s="96" t="n">
        <f aca="false">H31/$H$406</f>
        <v>0.00710221051118007</v>
      </c>
      <c r="J31" s="96" t="n">
        <f aca="false">J30+I31</f>
        <v>0.755082959158327</v>
      </c>
      <c r="K31" s="97" t="str">
        <f aca="false">IF(J31&lt;=80%,"A",IF(J31&lt;=95%,"B","C"))</f>
        <v>A</v>
      </c>
    </row>
    <row r="32" customFormat="false" ht="23.85" hidden="false" customHeight="false" outlineLevel="0" collapsed="false">
      <c r="A32" s="92" t="n">
        <v>27</v>
      </c>
      <c r="B32" s="92" t="s">
        <v>255</v>
      </c>
      <c r="C32" s="92" t="n">
        <v>106215</v>
      </c>
      <c r="D32" s="93" t="s">
        <v>256</v>
      </c>
      <c r="E32" s="92" t="s">
        <v>44</v>
      </c>
      <c r="F32" s="94" t="n">
        <v>92</v>
      </c>
      <c r="G32" s="95" t="n">
        <v>979.305024</v>
      </c>
      <c r="H32" s="95" t="n">
        <v>90096.062208</v>
      </c>
      <c r="I32" s="96" t="n">
        <f aca="false">H32/$H$406</f>
        <v>0.00633192410649079</v>
      </c>
      <c r="J32" s="96" t="n">
        <f aca="false">J31+I32</f>
        <v>0.761414883264818</v>
      </c>
      <c r="K32" s="97" t="str">
        <f aca="false">IF(J32&lt;=80%,"A",IF(J32&lt;=95%,"B","C"))</f>
        <v>A</v>
      </c>
    </row>
    <row r="33" customFormat="false" ht="23.85" hidden="false" customHeight="false" outlineLevel="0" collapsed="false">
      <c r="A33" s="92" t="n">
        <v>28</v>
      </c>
      <c r="B33" s="92" t="s">
        <v>69</v>
      </c>
      <c r="C33" s="92" t="n">
        <v>96529</v>
      </c>
      <c r="D33" s="93" t="s">
        <v>70</v>
      </c>
      <c r="E33" s="92" t="s">
        <v>22</v>
      </c>
      <c r="F33" s="94" t="n">
        <v>225</v>
      </c>
      <c r="G33" s="95" t="n">
        <v>392.61856</v>
      </c>
      <c r="H33" s="95" t="n">
        <v>88339.176</v>
      </c>
      <c r="I33" s="96" t="n">
        <f aca="false">H33/$H$406</f>
        <v>0.00620845067313347</v>
      </c>
      <c r="J33" s="96" t="n">
        <f aca="false">J32+I33</f>
        <v>0.767623333937952</v>
      </c>
      <c r="K33" s="97" t="str">
        <f aca="false">IF(J33&lt;=80%,"A",IF(J33&lt;=95%,"B","C"))</f>
        <v>A</v>
      </c>
    </row>
    <row r="34" customFormat="false" ht="12.8" hidden="false" customHeight="false" outlineLevel="0" collapsed="false">
      <c r="A34" s="92" t="n">
        <v>29</v>
      </c>
      <c r="B34" s="92" t="s">
        <v>351</v>
      </c>
      <c r="C34" s="92" t="s">
        <v>352</v>
      </c>
      <c r="D34" s="93" t="s">
        <v>353</v>
      </c>
      <c r="E34" s="92" t="s">
        <v>261</v>
      </c>
      <c r="F34" s="94" t="n">
        <v>1393</v>
      </c>
      <c r="G34" s="95" t="n">
        <v>62.96</v>
      </c>
      <c r="H34" s="95" t="n">
        <v>87703.28</v>
      </c>
      <c r="I34" s="96" t="n">
        <f aca="false">H34/$H$406</f>
        <v>0.00616376009384572</v>
      </c>
      <c r="J34" s="96" t="n">
        <f aca="false">J33+I34</f>
        <v>0.773787094031797</v>
      </c>
      <c r="K34" s="97" t="str">
        <f aca="false">IF(J34&lt;=80%,"A",IF(J34&lt;=95%,"B","C"))</f>
        <v>A</v>
      </c>
    </row>
    <row r="35" customFormat="false" ht="12.8" hidden="false" customHeight="false" outlineLevel="0" collapsed="false">
      <c r="A35" s="92" t="n">
        <v>30</v>
      </c>
      <c r="B35" s="92" t="s">
        <v>253</v>
      </c>
      <c r="C35" s="92" t="n">
        <v>105090</v>
      </c>
      <c r="D35" s="93" t="s">
        <v>254</v>
      </c>
      <c r="E35" s="92" t="s">
        <v>22</v>
      </c>
      <c r="F35" s="94" t="n">
        <v>110</v>
      </c>
      <c r="G35" s="95" t="n">
        <v>754.991136</v>
      </c>
      <c r="H35" s="95" t="n">
        <v>83049.02496</v>
      </c>
      <c r="I35" s="96" t="n">
        <f aca="false">H35/$H$406</f>
        <v>0.005836660451938</v>
      </c>
      <c r="J35" s="96" t="n">
        <f aca="false">J34+I35</f>
        <v>0.779623754483735</v>
      </c>
      <c r="K35" s="97" t="str">
        <f aca="false">IF(J35&lt;=80%,"A",IF(J35&lt;=95%,"B","C"))</f>
        <v>A</v>
      </c>
    </row>
    <row r="36" customFormat="false" ht="12.8" hidden="false" customHeight="false" outlineLevel="0" collapsed="false">
      <c r="A36" s="92" t="n">
        <v>31</v>
      </c>
      <c r="B36" s="92" t="s">
        <v>226</v>
      </c>
      <c r="C36" s="92" t="n">
        <v>88489</v>
      </c>
      <c r="D36" s="93" t="s">
        <v>227</v>
      </c>
      <c r="E36" s="92" t="s">
        <v>22</v>
      </c>
      <c r="F36" s="94" t="n">
        <v>4215</v>
      </c>
      <c r="G36" s="95" t="n">
        <v>17.742128</v>
      </c>
      <c r="H36" s="95" t="n">
        <v>74783.06952</v>
      </c>
      <c r="I36" s="96" t="n">
        <f aca="false">H36/$H$406</f>
        <v>0.00525573159410533</v>
      </c>
      <c r="J36" s="96" t="n">
        <f aca="false">J35+I36</f>
        <v>0.784879486077841</v>
      </c>
      <c r="K36" s="97" t="str">
        <f aca="false">IF(J36&lt;=80%,"A",IF(J36&lt;=95%,"B","C"))</f>
        <v>A</v>
      </c>
    </row>
    <row r="37" customFormat="false" ht="35.05" hidden="false" customHeight="false" outlineLevel="0" collapsed="false">
      <c r="A37" s="92" t="n">
        <v>32</v>
      </c>
      <c r="B37" s="92" t="s">
        <v>249</v>
      </c>
      <c r="C37" s="92" t="n">
        <v>100353</v>
      </c>
      <c r="D37" s="93" t="s">
        <v>250</v>
      </c>
      <c r="E37" s="92" t="s">
        <v>22</v>
      </c>
      <c r="F37" s="94" t="n">
        <v>85</v>
      </c>
      <c r="G37" s="95" t="n">
        <v>799.818656</v>
      </c>
      <c r="H37" s="95" t="n">
        <v>67984.58576</v>
      </c>
      <c r="I37" s="96" t="n">
        <f aca="false">H37/$H$406</f>
        <v>0.00477793620380127</v>
      </c>
      <c r="J37" s="96" t="n">
        <f aca="false">J36+I37</f>
        <v>0.789657422281642</v>
      </c>
      <c r="K37" s="97" t="str">
        <f aca="false">IF(J37&lt;=80%,"A",IF(J37&lt;=95%,"B","C"))</f>
        <v>A</v>
      </c>
    </row>
    <row r="38" customFormat="false" ht="23.85" hidden="false" customHeight="false" outlineLevel="0" collapsed="false">
      <c r="A38" s="92" t="n">
        <v>33</v>
      </c>
      <c r="B38" s="92" t="s">
        <v>215</v>
      </c>
      <c r="C38" s="92" t="n">
        <v>87905</v>
      </c>
      <c r="D38" s="93" t="s">
        <v>216</v>
      </c>
      <c r="E38" s="92" t="s">
        <v>22</v>
      </c>
      <c r="F38" s="94" t="n">
        <v>4444.5</v>
      </c>
      <c r="G38" s="95" t="n">
        <v>14.43786128</v>
      </c>
      <c r="H38" s="95" t="n">
        <v>64169.07445896</v>
      </c>
      <c r="I38" s="96" t="n">
        <f aca="false">H38/$H$406</f>
        <v>0.00450978321915842</v>
      </c>
      <c r="J38" s="96" t="n">
        <f aca="false">J37+I38</f>
        <v>0.7941672055008</v>
      </c>
      <c r="K38" s="97" t="str">
        <f aca="false">IF(J38&lt;=80%,"A",IF(J38&lt;=95%,"B","C"))</f>
        <v>A</v>
      </c>
    </row>
    <row r="39" customFormat="false" ht="23.85" hidden="false" customHeight="false" outlineLevel="0" collapsed="false">
      <c r="A39" s="92" t="n">
        <v>34</v>
      </c>
      <c r="B39" s="92" t="s">
        <v>47</v>
      </c>
      <c r="C39" s="92" t="n">
        <v>99059</v>
      </c>
      <c r="D39" s="93" t="s">
        <v>48</v>
      </c>
      <c r="E39" s="92" t="s">
        <v>44</v>
      </c>
      <c r="F39" s="94" t="n">
        <v>597.58</v>
      </c>
      <c r="G39" s="95" t="n">
        <v>103.418096</v>
      </c>
      <c r="H39" s="95" t="n">
        <v>61800.58580768</v>
      </c>
      <c r="I39" s="96" t="n">
        <f aca="false">H39/$H$406</f>
        <v>0.0043433265503601</v>
      </c>
      <c r="J39" s="96" t="n">
        <f aca="false">J38+I39</f>
        <v>0.79851053205116</v>
      </c>
      <c r="K39" s="97" t="str">
        <f aca="false">IF(J39&lt;=80%,"A",IF(J39&lt;=95%,"B","C"))</f>
        <v>A</v>
      </c>
    </row>
    <row r="40" customFormat="false" ht="35.05" hidden="false" customHeight="false" outlineLevel="0" collapsed="false">
      <c r="A40" s="92" t="n">
        <v>35</v>
      </c>
      <c r="B40" s="92" t="s">
        <v>95</v>
      </c>
      <c r="C40" s="92" t="n">
        <v>94316</v>
      </c>
      <c r="D40" s="93" t="s">
        <v>96</v>
      </c>
      <c r="E40" s="92" t="s">
        <v>27</v>
      </c>
      <c r="F40" s="94" t="n">
        <v>588.85</v>
      </c>
      <c r="G40" s="95" t="n">
        <v>98.053904</v>
      </c>
      <c r="H40" s="95" t="n">
        <v>57739.0413704</v>
      </c>
      <c r="I40" s="96" t="n">
        <f aca="false">H40/$H$406</f>
        <v>0.00405788243103084</v>
      </c>
      <c r="J40" s="96" t="n">
        <f aca="false">J39+I40</f>
        <v>0.802568414482191</v>
      </c>
      <c r="K40" s="97" t="str">
        <f aca="false">IF(J40&lt;=80%,"A",IF(J40&lt;=95%,"B","C"))</f>
        <v>B</v>
      </c>
    </row>
    <row r="41" customFormat="false" ht="23.85" hidden="false" customHeight="false" outlineLevel="0" collapsed="false">
      <c r="A41" s="92" t="n">
        <v>36</v>
      </c>
      <c r="B41" s="92" t="s">
        <v>221</v>
      </c>
      <c r="C41" s="92" t="n">
        <v>87269</v>
      </c>
      <c r="D41" s="93" t="s">
        <v>222</v>
      </c>
      <c r="E41" s="92" t="s">
        <v>22</v>
      </c>
      <c r="F41" s="94" t="n">
        <v>483</v>
      </c>
      <c r="G41" s="95" t="n">
        <v>116.2631952</v>
      </c>
      <c r="H41" s="95" t="n">
        <v>56155.1232816</v>
      </c>
      <c r="I41" s="96" t="n">
        <f aca="false">H41/$H$406</f>
        <v>0.00394656514497648</v>
      </c>
      <c r="J41" s="96" t="n">
        <f aca="false">J40+I41</f>
        <v>0.806514979627168</v>
      </c>
      <c r="K41" s="97" t="str">
        <f aca="false">IF(J41&lt;=80%,"A",IF(J41&lt;=95%,"B","C"))</f>
        <v>B</v>
      </c>
    </row>
    <row r="42" customFormat="false" ht="12.8" hidden="false" customHeight="false" outlineLevel="0" collapsed="false">
      <c r="A42" s="92" t="n">
        <v>37</v>
      </c>
      <c r="B42" s="92" t="s">
        <v>237</v>
      </c>
      <c r="C42" s="92" t="n">
        <v>37389</v>
      </c>
      <c r="D42" s="93" t="s">
        <v>238</v>
      </c>
      <c r="E42" s="92" t="s">
        <v>22</v>
      </c>
      <c r="F42" s="94" t="n">
        <v>285</v>
      </c>
      <c r="G42" s="95" t="n">
        <v>181.75909808</v>
      </c>
      <c r="H42" s="95" t="n">
        <v>51801.3429528</v>
      </c>
      <c r="I42" s="96" t="n">
        <f aca="false">H42/$H$406</f>
        <v>0.00364058277524039</v>
      </c>
      <c r="J42" s="96" t="n">
        <f aca="false">J41+I42</f>
        <v>0.810155562402408</v>
      </c>
      <c r="K42" s="97" t="str">
        <f aca="false">IF(J42&lt;=80%,"A",IF(J42&lt;=95%,"B","C"))</f>
        <v>B</v>
      </c>
    </row>
    <row r="43" customFormat="false" ht="12.8" hidden="false" customHeight="false" outlineLevel="0" collapsed="false">
      <c r="A43" s="92" t="n">
        <v>38</v>
      </c>
      <c r="B43" s="92" t="s">
        <v>233</v>
      </c>
      <c r="C43" s="92" t="n">
        <v>68054</v>
      </c>
      <c r="D43" s="93" t="s">
        <v>234</v>
      </c>
      <c r="E43" s="92" t="s">
        <v>22</v>
      </c>
      <c r="F43" s="94" t="n">
        <v>79</v>
      </c>
      <c r="G43" s="95" t="n">
        <v>639.96057168</v>
      </c>
      <c r="H43" s="95" t="n">
        <v>50556.88516272</v>
      </c>
      <c r="I43" s="96" t="n">
        <f aca="false">H43/$H$406</f>
        <v>0.0035531226567024</v>
      </c>
      <c r="J43" s="96" t="n">
        <f aca="false">J42+I43</f>
        <v>0.813708685059111</v>
      </c>
      <c r="K43" s="97" t="str">
        <f aca="false">IF(J43&lt;=80%,"A",IF(J43&lt;=95%,"B","C"))</f>
        <v>B</v>
      </c>
    </row>
    <row r="44" customFormat="false" ht="23.85" hidden="false" customHeight="false" outlineLevel="0" collapsed="false">
      <c r="A44" s="92" t="n">
        <v>39</v>
      </c>
      <c r="B44" s="92" t="s">
        <v>810</v>
      </c>
      <c r="C44" s="92" t="n">
        <v>89512</v>
      </c>
      <c r="D44" s="93" t="s">
        <v>811</v>
      </c>
      <c r="E44" s="92" t="s">
        <v>44</v>
      </c>
      <c r="F44" s="94" t="n">
        <v>530</v>
      </c>
      <c r="G44" s="95" t="n">
        <v>92.6166784</v>
      </c>
      <c r="H44" s="95" t="n">
        <v>49086.839552</v>
      </c>
      <c r="I44" s="96" t="n">
        <f aca="false">H44/$H$406</f>
        <v>0.00344980829409829</v>
      </c>
      <c r="J44" s="96" t="n">
        <f aca="false">J43+I44</f>
        <v>0.817158493353209</v>
      </c>
      <c r="K44" s="97" t="str">
        <f aca="false">IF(J44&lt;=80%,"A",IF(J44&lt;=95%,"B","C"))</f>
        <v>B</v>
      </c>
    </row>
    <row r="45" customFormat="false" ht="23.85" hidden="false" customHeight="false" outlineLevel="0" collapsed="false">
      <c r="A45" s="92" t="n">
        <v>40</v>
      </c>
      <c r="B45" s="92" t="s">
        <v>945</v>
      </c>
      <c r="C45" s="92" t="n">
        <v>100327</v>
      </c>
      <c r="D45" s="93" t="s">
        <v>946</v>
      </c>
      <c r="E45" s="92" t="s">
        <v>44</v>
      </c>
      <c r="F45" s="94" t="n">
        <v>425.35</v>
      </c>
      <c r="G45" s="95" t="n">
        <v>114.65280432</v>
      </c>
      <c r="H45" s="95" t="n">
        <v>48767.570317512</v>
      </c>
      <c r="I45" s="96" t="n">
        <f aca="false">H45/$H$406</f>
        <v>0.00342737014849268</v>
      </c>
      <c r="J45" s="96" t="n">
        <f aca="false">J44+I45</f>
        <v>0.820585863501701</v>
      </c>
      <c r="K45" s="97" t="str">
        <f aca="false">IF(J45&lt;=80%,"A",IF(J45&lt;=95%,"B","C"))</f>
        <v>B</v>
      </c>
    </row>
    <row r="46" customFormat="false" ht="23.85" hidden="false" customHeight="false" outlineLevel="0" collapsed="false">
      <c r="A46" s="92" t="n">
        <v>41</v>
      </c>
      <c r="B46" s="92" t="s">
        <v>57</v>
      </c>
      <c r="C46" s="92" t="n">
        <v>96525</v>
      </c>
      <c r="D46" s="93" t="s">
        <v>58</v>
      </c>
      <c r="E46" s="92" t="s">
        <v>27</v>
      </c>
      <c r="F46" s="94" t="n">
        <v>527.22</v>
      </c>
      <c r="G46" s="95" t="n">
        <v>86.784064</v>
      </c>
      <c r="H46" s="95" t="n">
        <v>45754.29422208</v>
      </c>
      <c r="I46" s="96" t="n">
        <f aca="false">H46/$H$406</f>
        <v>0.00321559801239056</v>
      </c>
      <c r="J46" s="96" t="n">
        <f aca="false">J45+I46</f>
        <v>0.823801461514092</v>
      </c>
      <c r="K46" s="97" t="str">
        <f aca="false">IF(J46&lt;=80%,"A",IF(J46&lt;=95%,"B","C"))</f>
        <v>B</v>
      </c>
    </row>
    <row r="47" customFormat="false" ht="12.8" hidden="false" customHeight="false" outlineLevel="0" collapsed="false">
      <c r="A47" s="92" t="n">
        <v>42</v>
      </c>
      <c r="B47" s="92" t="s">
        <v>63</v>
      </c>
      <c r="C47" s="92" t="n">
        <v>98459</v>
      </c>
      <c r="D47" s="93" t="s">
        <v>64</v>
      </c>
      <c r="E47" s="92" t="s">
        <v>22</v>
      </c>
      <c r="F47" s="94" t="n">
        <v>350</v>
      </c>
      <c r="G47" s="95" t="n">
        <v>128.929488</v>
      </c>
      <c r="H47" s="95" t="n">
        <v>45125.3208</v>
      </c>
      <c r="I47" s="96" t="n">
        <f aca="false">H47/$H$406</f>
        <v>0.00317139394979328</v>
      </c>
      <c r="J47" s="96" t="n">
        <f aca="false">J46+I47</f>
        <v>0.826972855463885</v>
      </c>
      <c r="K47" s="97" t="str">
        <f aca="false">IF(J47&lt;=80%,"A",IF(J47&lt;=95%,"B","C"))</f>
        <v>B</v>
      </c>
    </row>
    <row r="48" customFormat="false" ht="23.85" hidden="false" customHeight="false" outlineLevel="0" collapsed="false">
      <c r="A48" s="92" t="n">
        <v>43</v>
      </c>
      <c r="B48" s="92" t="s">
        <v>176</v>
      </c>
      <c r="C48" s="92" t="n">
        <v>101189</v>
      </c>
      <c r="D48" s="93" t="s">
        <v>177</v>
      </c>
      <c r="E48" s="92" t="s">
        <v>44</v>
      </c>
      <c r="F48" s="94" t="n">
        <v>326.68</v>
      </c>
      <c r="G48" s="95" t="n">
        <v>137.20155056</v>
      </c>
      <c r="H48" s="95" t="n">
        <v>44821.0025369408</v>
      </c>
      <c r="I48" s="96" t="n">
        <f aca="false">H48/$H$406</f>
        <v>0.00315000655395503</v>
      </c>
      <c r="J48" s="96" t="n">
        <f aca="false">J47+I48</f>
        <v>0.83012286201784</v>
      </c>
      <c r="K48" s="97" t="str">
        <f aca="false">IF(J48&lt;=80%,"A",IF(J48&lt;=95%,"B","C"))</f>
        <v>B</v>
      </c>
    </row>
    <row r="49" customFormat="false" ht="23.85" hidden="false" customHeight="false" outlineLevel="0" collapsed="false">
      <c r="A49" s="92" t="n">
        <v>44</v>
      </c>
      <c r="B49" s="92" t="s">
        <v>241</v>
      </c>
      <c r="C49" s="92" t="n">
        <v>87513</v>
      </c>
      <c r="D49" s="93" t="s">
        <v>242</v>
      </c>
      <c r="E49" s="92" t="s">
        <v>22</v>
      </c>
      <c r="F49" s="94" t="n">
        <v>173.5</v>
      </c>
      <c r="G49" s="95" t="n">
        <v>249.711952</v>
      </c>
      <c r="H49" s="95" t="n">
        <v>43325.023672</v>
      </c>
      <c r="I49" s="96" t="n">
        <f aca="false">H49/$H$406</f>
        <v>0.00304486961005785</v>
      </c>
      <c r="J49" s="96" t="n">
        <f aca="false">J48+I49</f>
        <v>0.833167731627898</v>
      </c>
      <c r="K49" s="97" t="str">
        <f aca="false">IF(J49&lt;=80%,"A",IF(J49&lt;=95%,"B","C"))</f>
        <v>B</v>
      </c>
    </row>
    <row r="50" customFormat="false" ht="12.8" hidden="false" customHeight="false" outlineLevel="0" collapsed="false">
      <c r="A50" s="92" t="n">
        <v>45</v>
      </c>
      <c r="B50" s="92" t="s">
        <v>979</v>
      </c>
      <c r="C50" s="92" t="n">
        <v>96486</v>
      </c>
      <c r="D50" s="93" t="s">
        <v>980</v>
      </c>
      <c r="E50" s="92" t="s">
        <v>22</v>
      </c>
      <c r="F50" s="94" t="n">
        <v>337</v>
      </c>
      <c r="G50" s="95" t="n">
        <v>120.8832</v>
      </c>
      <c r="H50" s="95" t="n">
        <v>40737.6384</v>
      </c>
      <c r="I50" s="96" t="n">
        <f aca="false">H50/$H$406</f>
        <v>0.00286302895270778</v>
      </c>
      <c r="J50" s="96" t="n">
        <f aca="false">J49+I50</f>
        <v>0.836030760580606</v>
      </c>
      <c r="K50" s="97" t="str">
        <f aca="false">IF(J50&lt;=80%,"A",IF(J50&lt;=95%,"B","C"))</f>
        <v>B</v>
      </c>
    </row>
    <row r="51" customFormat="false" ht="12.8" hidden="false" customHeight="false" outlineLevel="0" collapsed="false">
      <c r="A51" s="92" t="n">
        <v>46</v>
      </c>
      <c r="B51" s="92" t="s">
        <v>861</v>
      </c>
      <c r="C51" s="92" t="s">
        <v>862</v>
      </c>
      <c r="D51" s="93" t="s">
        <v>863</v>
      </c>
      <c r="E51" s="92" t="s">
        <v>44</v>
      </c>
      <c r="F51" s="94" t="n">
        <v>1336.57</v>
      </c>
      <c r="G51" s="95" t="n">
        <v>30.2208</v>
      </c>
      <c r="H51" s="95" t="n">
        <v>40392.214656</v>
      </c>
      <c r="I51" s="96" t="n">
        <f aca="false">H51/$H$406</f>
        <v>0.00283875267605388</v>
      </c>
      <c r="J51" s="96" t="n">
        <f aca="false">J50+I51</f>
        <v>0.83886951325666</v>
      </c>
      <c r="K51" s="97" t="str">
        <f aca="false">IF(J51&lt;=80%,"A",IF(J51&lt;=95%,"B","C"))</f>
        <v>B</v>
      </c>
    </row>
    <row r="52" customFormat="false" ht="23.85" hidden="false" customHeight="false" outlineLevel="0" collapsed="false">
      <c r="A52" s="92" t="n">
        <v>47</v>
      </c>
      <c r="B52" s="92" t="s">
        <v>182</v>
      </c>
      <c r="C52" s="92" t="n">
        <v>103946</v>
      </c>
      <c r="D52" s="93" t="s">
        <v>183</v>
      </c>
      <c r="E52" s="92" t="s">
        <v>22</v>
      </c>
      <c r="F52" s="94" t="n">
        <v>1231.69</v>
      </c>
      <c r="G52" s="95" t="n">
        <v>32.69122448</v>
      </c>
      <c r="H52" s="95" t="n">
        <v>40265.4542797712</v>
      </c>
      <c r="I52" s="96" t="n">
        <f aca="false">H52/$H$406</f>
        <v>0.00282984399500478</v>
      </c>
      <c r="J52" s="96" t="n">
        <f aca="false">J51+I52</f>
        <v>0.841699357251665</v>
      </c>
      <c r="K52" s="97" t="str">
        <f aca="false">IF(J52&lt;=80%,"A",IF(J52&lt;=95%,"B","C"))</f>
        <v>B</v>
      </c>
    </row>
    <row r="53" customFormat="false" ht="35.05" hidden="false" customHeight="false" outlineLevel="0" collapsed="false">
      <c r="A53" s="92" t="n">
        <v>48</v>
      </c>
      <c r="B53" s="92" t="s">
        <v>98</v>
      </c>
      <c r="C53" s="92" t="n">
        <v>100765</v>
      </c>
      <c r="D53" s="93" t="s">
        <v>99</v>
      </c>
      <c r="E53" s="92" t="s">
        <v>78</v>
      </c>
      <c r="F53" s="94" t="n">
        <v>10240.23</v>
      </c>
      <c r="G53" s="95" t="n">
        <v>3.827968</v>
      </c>
      <c r="H53" s="95" t="n">
        <v>39199.27275264</v>
      </c>
      <c r="I53" s="96" t="n">
        <f aca="false">H53/$H$406</f>
        <v>0.0027549130785131</v>
      </c>
      <c r="J53" s="96" t="n">
        <f aca="false">J52+I53</f>
        <v>0.844454270330178</v>
      </c>
      <c r="K53" s="97" t="str">
        <f aca="false">IF(J53&lt;=80%,"A",IF(J53&lt;=95%,"B","C"))</f>
        <v>B</v>
      </c>
    </row>
    <row r="54" customFormat="false" ht="23.85" hidden="false" customHeight="false" outlineLevel="0" collapsed="false">
      <c r="A54" s="92" t="n">
        <v>49</v>
      </c>
      <c r="B54" s="92" t="s">
        <v>79</v>
      </c>
      <c r="C54" s="92" t="n">
        <v>96547</v>
      </c>
      <c r="D54" s="93" t="s">
        <v>80</v>
      </c>
      <c r="E54" s="92" t="s">
        <v>78</v>
      </c>
      <c r="F54" s="94" t="n">
        <v>2800.51</v>
      </c>
      <c r="G54" s="95" t="n">
        <v>13.901568</v>
      </c>
      <c r="H54" s="95" t="n">
        <v>38931.48019968</v>
      </c>
      <c r="I54" s="96" t="n">
        <f aca="false">H54/$H$406</f>
        <v>0.00273609269857561</v>
      </c>
      <c r="J54" s="96" t="n">
        <f aca="false">J53+I54</f>
        <v>0.847190363028753</v>
      </c>
      <c r="K54" s="97" t="str">
        <f aca="false">IF(J54&lt;=80%,"A",IF(J54&lt;=95%,"B","C"))</f>
        <v>B</v>
      </c>
    </row>
    <row r="55" customFormat="false" ht="12.8" hidden="false" customHeight="false" outlineLevel="0" collapsed="false">
      <c r="A55" s="92" t="n">
        <v>50</v>
      </c>
      <c r="B55" s="92" t="s">
        <v>354</v>
      </c>
      <c r="C55" s="92" t="s">
        <v>355</v>
      </c>
      <c r="D55" s="93" t="s">
        <v>356</v>
      </c>
      <c r="E55" s="92" t="s">
        <v>261</v>
      </c>
      <c r="F55" s="94" t="n">
        <v>1393</v>
      </c>
      <c r="G55" s="95" t="n">
        <v>27.7024</v>
      </c>
      <c r="H55" s="95" t="n">
        <v>38589.4432</v>
      </c>
      <c r="I55" s="96" t="n">
        <f aca="false">H55/$H$406</f>
        <v>0.00271205444129212</v>
      </c>
      <c r="J55" s="96" t="n">
        <f aca="false">J54+I55</f>
        <v>0.849902417470045</v>
      </c>
      <c r="K55" s="97" t="str">
        <f aca="false">IF(J55&lt;=80%,"A",IF(J55&lt;=95%,"B","C"))</f>
        <v>B</v>
      </c>
    </row>
    <row r="56" customFormat="false" ht="23.85" hidden="false" customHeight="false" outlineLevel="0" collapsed="false">
      <c r="A56" s="92" t="n">
        <v>51</v>
      </c>
      <c r="B56" s="92" t="s">
        <v>158</v>
      </c>
      <c r="C56" s="92" t="n">
        <v>97914</v>
      </c>
      <c r="D56" s="93" t="s">
        <v>159</v>
      </c>
      <c r="E56" s="92" t="s">
        <v>160</v>
      </c>
      <c r="F56" s="94" t="n">
        <v>8830</v>
      </c>
      <c r="G56" s="95" t="n">
        <v>4.356832</v>
      </c>
      <c r="H56" s="95" t="n">
        <v>38470.82656</v>
      </c>
      <c r="I56" s="96" t="n">
        <f aca="false">H56/$H$406</f>
        <v>0.00270371809957151</v>
      </c>
      <c r="J56" s="96" t="n">
        <f aca="false">J55+I56</f>
        <v>0.852606135569617</v>
      </c>
      <c r="K56" s="97" t="str">
        <f aca="false">IF(J56&lt;=80%,"A",IF(J56&lt;=95%,"B","C"))</f>
        <v>B</v>
      </c>
    </row>
    <row r="57" customFormat="false" ht="35.05" hidden="false" customHeight="false" outlineLevel="0" collapsed="false">
      <c r="A57" s="92" t="n">
        <v>52</v>
      </c>
      <c r="B57" s="92" t="s">
        <v>114</v>
      </c>
      <c r="C57" s="92" t="n">
        <v>103683</v>
      </c>
      <c r="D57" s="93" t="s">
        <v>115</v>
      </c>
      <c r="E57" s="92" t="s">
        <v>27</v>
      </c>
      <c r="F57" s="94" t="n">
        <v>37.9</v>
      </c>
      <c r="G57" s="95" t="n">
        <v>1014.93887296</v>
      </c>
      <c r="H57" s="95" t="n">
        <v>38466.183285184</v>
      </c>
      <c r="I57" s="96" t="n">
        <f aca="false">H57/$H$406</f>
        <v>0.00270339177161643</v>
      </c>
      <c r="J57" s="96" t="n">
        <f aca="false">J56+I57</f>
        <v>0.855309527341233</v>
      </c>
      <c r="K57" s="97" t="str">
        <f aca="false">IF(J57&lt;=80%,"A",IF(J57&lt;=95%,"B","C"))</f>
        <v>B</v>
      </c>
    </row>
    <row r="58" customFormat="false" ht="23.85" hidden="false" customHeight="false" outlineLevel="0" collapsed="false">
      <c r="A58" s="92" t="n">
        <v>53</v>
      </c>
      <c r="B58" s="92" t="s">
        <v>193</v>
      </c>
      <c r="C58" s="92" t="n">
        <v>90844</v>
      </c>
      <c r="D58" s="93" t="s">
        <v>194</v>
      </c>
      <c r="E58" s="92" t="s">
        <v>62</v>
      </c>
      <c r="F58" s="94" t="n">
        <v>16</v>
      </c>
      <c r="G58" s="95" t="n">
        <v>2388.79205504</v>
      </c>
      <c r="H58" s="95" t="n">
        <v>38220.67288064</v>
      </c>
      <c r="I58" s="96" t="n">
        <f aca="false">H58/$H$406</f>
        <v>0.00268613737435612</v>
      </c>
      <c r="J58" s="96" t="n">
        <f aca="false">J57+I58</f>
        <v>0.857995664715589</v>
      </c>
      <c r="K58" s="97" t="str">
        <f aca="false">IF(J58&lt;=80%,"A",IF(J58&lt;=95%,"B","C"))</f>
        <v>B</v>
      </c>
    </row>
    <row r="59" customFormat="false" ht="12.8" hidden="false" customHeight="false" outlineLevel="0" collapsed="false">
      <c r="A59" s="92" t="n">
        <v>54</v>
      </c>
      <c r="B59" s="92" t="s">
        <v>396</v>
      </c>
      <c r="C59" s="92" t="s">
        <v>397</v>
      </c>
      <c r="D59" s="93" t="s">
        <v>398</v>
      </c>
      <c r="E59" s="92" t="s">
        <v>44</v>
      </c>
      <c r="F59" s="94" t="n">
        <v>3457.15</v>
      </c>
      <c r="G59" s="95" t="n">
        <v>10.57728</v>
      </c>
      <c r="H59" s="95" t="n">
        <v>36567.243552</v>
      </c>
      <c r="I59" s="96" t="n">
        <f aca="false">H59/$H$406</f>
        <v>0.00256993485930919</v>
      </c>
      <c r="J59" s="96" t="n">
        <f aca="false">J58+I59</f>
        <v>0.860565599574898</v>
      </c>
      <c r="K59" s="97" t="str">
        <f aca="false">IF(J59&lt;=80%,"A",IF(J59&lt;=95%,"B","C"))</f>
        <v>B</v>
      </c>
    </row>
    <row r="60" customFormat="false" ht="35.05" hidden="false" customHeight="false" outlineLevel="0" collapsed="false">
      <c r="A60" s="92" t="n">
        <v>55</v>
      </c>
      <c r="B60" s="92" t="s">
        <v>108</v>
      </c>
      <c r="C60" s="92" t="n">
        <v>92447</v>
      </c>
      <c r="D60" s="93" t="s">
        <v>109</v>
      </c>
      <c r="E60" s="92" t="s">
        <v>22</v>
      </c>
      <c r="F60" s="94" t="n">
        <v>109</v>
      </c>
      <c r="G60" s="95" t="n">
        <v>327.32904</v>
      </c>
      <c r="H60" s="95" t="n">
        <v>35678.86536</v>
      </c>
      <c r="I60" s="96" t="n">
        <f aca="false">H60/$H$406</f>
        <v>0.00250749990763928</v>
      </c>
      <c r="J60" s="96" t="n">
        <f aca="false">J59+I60</f>
        <v>0.863073099482538</v>
      </c>
      <c r="K60" s="97" t="str">
        <f aca="false">IF(J60&lt;=80%,"A",IF(J60&lt;=95%,"B","C"))</f>
        <v>B</v>
      </c>
    </row>
    <row r="61" customFormat="false" ht="12.8" hidden="false" customHeight="false" outlineLevel="0" collapsed="false">
      <c r="A61" s="92" t="n">
        <v>56</v>
      </c>
      <c r="B61" s="92" t="s">
        <v>184</v>
      </c>
      <c r="C61" s="92" t="n">
        <v>104658</v>
      </c>
      <c r="D61" s="93" t="s">
        <v>185</v>
      </c>
      <c r="E61" s="92" t="s">
        <v>22</v>
      </c>
      <c r="F61" s="94" t="n">
        <v>132</v>
      </c>
      <c r="G61" s="95" t="n">
        <v>262.392096</v>
      </c>
      <c r="H61" s="95" t="n">
        <v>34635.756672</v>
      </c>
      <c r="I61" s="96" t="n">
        <f aca="false">H61/$H$406</f>
        <v>0.00243419054333001</v>
      </c>
      <c r="J61" s="96" t="n">
        <f aca="false">J60+I61</f>
        <v>0.865507290025868</v>
      </c>
      <c r="K61" s="97" t="str">
        <f aca="false">IF(J61&lt;=80%,"A",IF(J61&lt;=95%,"B","C"))</f>
        <v>B</v>
      </c>
    </row>
    <row r="62" customFormat="false" ht="23.85" hidden="false" customHeight="false" outlineLevel="0" collapsed="false">
      <c r="A62" s="92" t="n">
        <v>57</v>
      </c>
      <c r="B62" s="92" t="s">
        <v>124</v>
      </c>
      <c r="C62" s="92" t="n">
        <v>92270</v>
      </c>
      <c r="D62" s="93" t="s">
        <v>125</v>
      </c>
      <c r="E62" s="92" t="s">
        <v>22</v>
      </c>
      <c r="F62" s="94" t="n">
        <v>125.5</v>
      </c>
      <c r="G62" s="95" t="n">
        <v>268.536992</v>
      </c>
      <c r="H62" s="95" t="n">
        <v>33701.392496</v>
      </c>
      <c r="I62" s="96" t="n">
        <f aca="false">H62/$H$406</f>
        <v>0.00236852371055993</v>
      </c>
      <c r="J62" s="96" t="n">
        <f aca="false">J61+I62</f>
        <v>0.867875813736428</v>
      </c>
      <c r="K62" s="97" t="str">
        <f aca="false">IF(J62&lt;=80%,"A",IF(J62&lt;=95%,"B","C"))</f>
        <v>B</v>
      </c>
    </row>
    <row r="63" customFormat="false" ht="23.85" hidden="false" customHeight="false" outlineLevel="0" collapsed="false">
      <c r="A63" s="92" t="n">
        <v>58</v>
      </c>
      <c r="B63" s="92" t="s">
        <v>85</v>
      </c>
      <c r="C63" s="92" t="n">
        <v>97092</v>
      </c>
      <c r="D63" s="93" t="s">
        <v>86</v>
      </c>
      <c r="E63" s="92" t="s">
        <v>78</v>
      </c>
      <c r="F63" s="94" t="n">
        <v>2143.36</v>
      </c>
      <c r="G63" s="95" t="n">
        <v>15.576304</v>
      </c>
      <c r="H63" s="95" t="n">
        <v>33385.62694144</v>
      </c>
      <c r="I63" s="96" t="n">
        <f aca="false">H63/$H$406</f>
        <v>0.00234633180252401</v>
      </c>
      <c r="J63" s="96" t="n">
        <f aca="false">J62+I63</f>
        <v>0.870222145538952</v>
      </c>
      <c r="K63" s="97" t="str">
        <f aca="false">IF(J63&lt;=80%,"A",IF(J63&lt;=95%,"B","C"))</f>
        <v>B</v>
      </c>
    </row>
    <row r="64" customFormat="false" ht="12.8" hidden="false" customHeight="false" outlineLevel="0" collapsed="false">
      <c r="A64" s="92" t="n">
        <v>59</v>
      </c>
      <c r="B64" s="92" t="s">
        <v>715</v>
      </c>
      <c r="C64" s="92" t="n">
        <v>2436</v>
      </c>
      <c r="D64" s="93" t="s">
        <v>716</v>
      </c>
      <c r="E64" s="92" t="s">
        <v>134</v>
      </c>
      <c r="F64" s="94" t="n">
        <v>800</v>
      </c>
      <c r="G64" s="95" t="n">
        <v>40.6356432</v>
      </c>
      <c r="H64" s="95" t="n">
        <v>32508.51456</v>
      </c>
      <c r="I64" s="96" t="n">
        <f aca="false">H64/$H$406</f>
        <v>0.00228468860862593</v>
      </c>
      <c r="J64" s="96" t="n">
        <f aca="false">J63+I64</f>
        <v>0.872506834147578</v>
      </c>
      <c r="K64" s="97" t="str">
        <f aca="false">IF(J64&lt;=80%,"A",IF(J64&lt;=95%,"B","C"))</f>
        <v>B</v>
      </c>
    </row>
    <row r="65" customFormat="false" ht="23.85" hidden="false" customHeight="false" outlineLevel="0" collapsed="false">
      <c r="A65" s="92" t="n">
        <v>60</v>
      </c>
      <c r="B65" s="92" t="s">
        <v>711</v>
      </c>
      <c r="C65" s="92" t="n">
        <v>97947</v>
      </c>
      <c r="D65" s="93" t="s">
        <v>712</v>
      </c>
      <c r="E65" s="92" t="s">
        <v>62</v>
      </c>
      <c r="F65" s="94" t="n">
        <v>10</v>
      </c>
      <c r="G65" s="95" t="n">
        <v>2939.67379664</v>
      </c>
      <c r="H65" s="95" t="n">
        <v>29396.7379664</v>
      </c>
      <c r="I65" s="96" t="n">
        <f aca="false">H65/$H$406</f>
        <v>0.00206599388719026</v>
      </c>
      <c r="J65" s="96" t="n">
        <f aca="false">J64+I65</f>
        <v>0.874572828034768</v>
      </c>
      <c r="K65" s="97" t="str">
        <f aca="false">IF(J65&lt;=80%,"A",IF(J65&lt;=95%,"B","C"))</f>
        <v>B</v>
      </c>
    </row>
    <row r="66" customFormat="false" ht="12.8" hidden="false" customHeight="false" outlineLevel="0" collapsed="false">
      <c r="A66" s="92" t="n">
        <v>61</v>
      </c>
      <c r="B66" s="92" t="s">
        <v>180</v>
      </c>
      <c r="C66" s="92" t="n">
        <v>3322</v>
      </c>
      <c r="D66" s="93" t="s">
        <v>181</v>
      </c>
      <c r="E66" s="92" t="s">
        <v>22</v>
      </c>
      <c r="F66" s="94" t="n">
        <v>1231.69</v>
      </c>
      <c r="G66" s="95" t="n">
        <v>23.78137712</v>
      </c>
      <c r="H66" s="95" t="n">
        <v>29291.2843849328</v>
      </c>
      <c r="I66" s="96" t="n">
        <f aca="false">H66/$H$406</f>
        <v>0.00205858264125737</v>
      </c>
      <c r="J66" s="96" t="n">
        <f aca="false">J65+I66</f>
        <v>0.876631410676025</v>
      </c>
      <c r="K66" s="97" t="str">
        <f aca="false">IF(J66&lt;=80%,"A",IF(J66&lt;=95%,"B","C"))</f>
        <v>B</v>
      </c>
    </row>
    <row r="67" customFormat="false" ht="12.8" hidden="false" customHeight="false" outlineLevel="0" collapsed="false">
      <c r="A67" s="92" t="n">
        <v>62</v>
      </c>
      <c r="B67" s="92" t="s">
        <v>433</v>
      </c>
      <c r="C67" s="92" t="s">
        <v>434</v>
      </c>
      <c r="D67" s="93" t="s">
        <v>435</v>
      </c>
      <c r="E67" s="92" t="s">
        <v>44</v>
      </c>
      <c r="F67" s="94" t="n">
        <v>1028.63</v>
      </c>
      <c r="G67" s="95" t="n">
        <v>26.94688</v>
      </c>
      <c r="H67" s="95" t="n">
        <v>27718.3691744</v>
      </c>
      <c r="I67" s="96" t="n">
        <f aca="false">H67/$H$406</f>
        <v>0.00194803863417252</v>
      </c>
      <c r="J67" s="96" t="n">
        <f aca="false">J66+I67</f>
        <v>0.878579449310198</v>
      </c>
      <c r="K67" s="97" t="str">
        <f aca="false">IF(J67&lt;=80%,"A",IF(J67&lt;=95%,"B","C"))</f>
        <v>B</v>
      </c>
    </row>
    <row r="68" customFormat="false" ht="35.05" hidden="false" customHeight="false" outlineLevel="0" collapsed="false">
      <c r="A68" s="92" t="n">
        <v>63</v>
      </c>
      <c r="B68" s="92" t="s">
        <v>762</v>
      </c>
      <c r="C68" s="92" t="n">
        <v>101736</v>
      </c>
      <c r="D68" s="93" t="s">
        <v>763</v>
      </c>
      <c r="E68" s="92" t="s">
        <v>22</v>
      </c>
      <c r="F68" s="94" t="n">
        <v>168.5</v>
      </c>
      <c r="G68" s="95" t="n">
        <v>155.2751</v>
      </c>
      <c r="H68" s="95" t="n">
        <v>26163.85435</v>
      </c>
      <c r="I68" s="96" t="n">
        <f aca="false">H68/$H$406</f>
        <v>0.00183878780068113</v>
      </c>
      <c r="J68" s="96" t="n">
        <f aca="false">J67+I68</f>
        <v>0.880418237110879</v>
      </c>
      <c r="K68" s="97" t="str">
        <f aca="false">IF(J68&lt;=80%,"A",IF(J68&lt;=95%,"B","C"))</f>
        <v>B</v>
      </c>
    </row>
    <row r="69" customFormat="false" ht="23.85" hidden="false" customHeight="false" outlineLevel="0" collapsed="false">
      <c r="A69" s="92" t="n">
        <v>64</v>
      </c>
      <c r="B69" s="92" t="s">
        <v>39</v>
      </c>
      <c r="C69" s="92" t="n">
        <v>97914</v>
      </c>
      <c r="D69" s="93" t="s">
        <v>40</v>
      </c>
      <c r="E69" s="92" t="s">
        <v>41</v>
      </c>
      <c r="F69" s="94" t="n">
        <v>6000</v>
      </c>
      <c r="G69" s="95" t="n">
        <v>4.356832</v>
      </c>
      <c r="H69" s="95" t="n">
        <v>26140.992</v>
      </c>
      <c r="I69" s="96" t="n">
        <f aca="false">H69/$H$406</f>
        <v>0.00183718104161144</v>
      </c>
      <c r="J69" s="96" t="n">
        <f aca="false">J68+I69</f>
        <v>0.882255418152491</v>
      </c>
      <c r="K69" s="97" t="str">
        <f aca="false">IF(J69&lt;=80%,"A",IF(J69&lt;=95%,"B","C"))</f>
        <v>B</v>
      </c>
    </row>
    <row r="70" customFormat="false" ht="23.85" hidden="false" customHeight="false" outlineLevel="0" collapsed="false">
      <c r="A70" s="92" t="n">
        <v>65</v>
      </c>
      <c r="B70" s="92" t="s">
        <v>147</v>
      </c>
      <c r="C70" s="92" t="n">
        <v>101951</v>
      </c>
      <c r="D70" s="93" t="s">
        <v>148</v>
      </c>
      <c r="E70" s="92" t="s">
        <v>22</v>
      </c>
      <c r="F70" s="94" t="n">
        <v>95</v>
      </c>
      <c r="G70" s="95" t="n">
        <v>269.9240008</v>
      </c>
      <c r="H70" s="95" t="n">
        <v>25642.780076</v>
      </c>
      <c r="I70" s="96" t="n">
        <f aca="false">H70/$H$406</f>
        <v>0.00180216685770145</v>
      </c>
      <c r="J70" s="96" t="n">
        <f aca="false">J69+I70</f>
        <v>0.884057585010192</v>
      </c>
      <c r="K70" s="97" t="str">
        <f aca="false">IF(J70&lt;=80%,"A",IF(J70&lt;=95%,"B","C"))</f>
        <v>B</v>
      </c>
    </row>
    <row r="71" customFormat="false" ht="12.8" hidden="false" customHeight="false" outlineLevel="0" collapsed="false">
      <c r="A71" s="92" t="n">
        <v>66</v>
      </c>
      <c r="B71" s="92" t="s">
        <v>447</v>
      </c>
      <c r="C71" s="92" t="n">
        <v>91928</v>
      </c>
      <c r="D71" s="93" t="s">
        <v>448</v>
      </c>
      <c r="E71" s="92" t="s">
        <v>44</v>
      </c>
      <c r="F71" s="94" t="n">
        <v>2248.06</v>
      </c>
      <c r="G71" s="95" t="n">
        <v>11.118736</v>
      </c>
      <c r="H71" s="95" t="n">
        <v>24995.58565216</v>
      </c>
      <c r="I71" s="96" t="n">
        <f aca="false">H71/$H$406</f>
        <v>0.00175668222859038</v>
      </c>
      <c r="J71" s="96" t="n">
        <f aca="false">J70+I71</f>
        <v>0.885814267238782</v>
      </c>
      <c r="K71" s="97" t="str">
        <f aca="false">IF(J71&lt;=80%,"A",IF(J71&lt;=95%,"B","C"))</f>
        <v>B</v>
      </c>
    </row>
    <row r="72" customFormat="false" ht="23.85" hidden="false" customHeight="false" outlineLevel="0" collapsed="false">
      <c r="A72" s="92" t="n">
        <v>67</v>
      </c>
      <c r="B72" s="92" t="s">
        <v>145</v>
      </c>
      <c r="C72" s="92" t="n">
        <v>103674</v>
      </c>
      <c r="D72" s="93" t="s">
        <v>146</v>
      </c>
      <c r="E72" s="92" t="s">
        <v>27</v>
      </c>
      <c r="F72" s="94" t="n">
        <v>26</v>
      </c>
      <c r="G72" s="95" t="n">
        <v>931.80913328</v>
      </c>
      <c r="H72" s="95" t="n">
        <v>24227.03746528</v>
      </c>
      <c r="I72" s="96" t="n">
        <f aca="false">H72/$H$406</f>
        <v>0.00170266889357613</v>
      </c>
      <c r="J72" s="96" t="n">
        <f aca="false">J71+I72</f>
        <v>0.887516936132358</v>
      </c>
      <c r="K72" s="97" t="str">
        <f aca="false">IF(J72&lt;=80%,"A",IF(J72&lt;=95%,"B","C"))</f>
        <v>B</v>
      </c>
    </row>
    <row r="73" customFormat="false" ht="23.85" hidden="false" customHeight="false" outlineLevel="0" collapsed="false">
      <c r="A73" s="92" t="n">
        <v>68</v>
      </c>
      <c r="B73" s="92" t="s">
        <v>824</v>
      </c>
      <c r="C73" s="92" t="n">
        <v>102126</v>
      </c>
      <c r="D73" s="93" t="s">
        <v>825</v>
      </c>
      <c r="E73" s="92" t="s">
        <v>62</v>
      </c>
      <c r="F73" s="94" t="n">
        <v>1</v>
      </c>
      <c r="G73" s="95" t="n">
        <v>23963.25319776</v>
      </c>
      <c r="H73" s="95" t="n">
        <v>23963.25319776</v>
      </c>
      <c r="I73" s="96" t="n">
        <f aca="false">H73/$H$406</f>
        <v>0.00168413021473169</v>
      </c>
      <c r="J73" s="96" t="n">
        <f aca="false">J72+I73</f>
        <v>0.88920106634709</v>
      </c>
      <c r="K73" s="97" t="str">
        <f aca="false">IF(J73&lt;=80%,"A",IF(J73&lt;=95%,"B","C"))</f>
        <v>B</v>
      </c>
    </row>
    <row r="74" customFormat="false" ht="12.8" hidden="false" customHeight="false" outlineLevel="0" collapsed="false">
      <c r="A74" s="92" t="n">
        <v>69</v>
      </c>
      <c r="B74" s="92" t="s">
        <v>906</v>
      </c>
      <c r="C74" s="92" t="n">
        <v>86932</v>
      </c>
      <c r="D74" s="93" t="s">
        <v>907</v>
      </c>
      <c r="E74" s="92" t="s">
        <v>62</v>
      </c>
      <c r="F74" s="94" t="n">
        <v>31</v>
      </c>
      <c r="G74" s="95" t="n">
        <v>771.8896</v>
      </c>
      <c r="H74" s="95" t="n">
        <v>23928.5776</v>
      </c>
      <c r="I74" s="96" t="n">
        <f aca="false">H74/$H$406</f>
        <v>0.0016816932241687</v>
      </c>
      <c r="J74" s="96" t="n">
        <f aca="false">J73+I74</f>
        <v>0.890882759571259</v>
      </c>
      <c r="K74" s="97" t="str">
        <f aca="false">IF(J74&lt;=80%,"A",IF(J74&lt;=95%,"B","C"))</f>
        <v>B</v>
      </c>
    </row>
    <row r="75" customFormat="false" ht="23.85" hidden="false" customHeight="false" outlineLevel="0" collapsed="false">
      <c r="A75" s="92" t="n">
        <v>70</v>
      </c>
      <c r="B75" s="92" t="s">
        <v>55</v>
      </c>
      <c r="C75" s="92" t="n">
        <v>96622</v>
      </c>
      <c r="D75" s="93" t="s">
        <v>56</v>
      </c>
      <c r="E75" s="92" t="s">
        <v>27</v>
      </c>
      <c r="F75" s="94" t="n">
        <v>85.93</v>
      </c>
      <c r="G75" s="95" t="n">
        <v>274.69448</v>
      </c>
      <c r="H75" s="95" t="n">
        <v>23604.4966664</v>
      </c>
      <c r="I75" s="96" t="n">
        <f aca="false">H75/$H$406</f>
        <v>0.00165891691379924</v>
      </c>
      <c r="J75" s="96" t="n">
        <f aca="false">J74+I75</f>
        <v>0.892541676485058</v>
      </c>
      <c r="K75" s="97" t="str">
        <f aca="false">IF(J75&lt;=80%,"A",IF(J75&lt;=95%,"B","C"))</f>
        <v>B</v>
      </c>
    </row>
    <row r="76" customFormat="false" ht="12.8" hidden="false" customHeight="false" outlineLevel="0" collapsed="false">
      <c r="A76" s="92" t="n">
        <v>71</v>
      </c>
      <c r="B76" s="92" t="s">
        <v>369</v>
      </c>
      <c r="C76" s="92" t="s">
        <v>370</v>
      </c>
      <c r="D76" s="93" t="s">
        <v>371</v>
      </c>
      <c r="E76" s="92" t="s">
        <v>44</v>
      </c>
      <c r="F76" s="94" t="n">
        <v>145.65</v>
      </c>
      <c r="G76" s="95" t="n">
        <v>161.1776</v>
      </c>
      <c r="H76" s="95" t="n">
        <v>23475.51744</v>
      </c>
      <c r="I76" s="96" t="n">
        <f aca="false">H76/$H$406</f>
        <v>0.00164985229262864</v>
      </c>
      <c r="J76" s="96" t="n">
        <f aca="false">J75+I76</f>
        <v>0.894191528777687</v>
      </c>
      <c r="K76" s="97" t="str">
        <f aca="false">IF(J76&lt;=80%,"A",IF(J76&lt;=95%,"B","C"))</f>
        <v>B</v>
      </c>
    </row>
    <row r="77" customFormat="false" ht="12.8" hidden="false" customHeight="false" outlineLevel="0" collapsed="false">
      <c r="A77" s="92" t="n">
        <v>72</v>
      </c>
      <c r="B77" s="92" t="s">
        <v>372</v>
      </c>
      <c r="C77" s="92" t="s">
        <v>373</v>
      </c>
      <c r="D77" s="93" t="s">
        <v>374</v>
      </c>
      <c r="E77" s="92" t="s">
        <v>44</v>
      </c>
      <c r="F77" s="94" t="n">
        <v>145.65</v>
      </c>
      <c r="G77" s="95" t="n">
        <v>161.1776</v>
      </c>
      <c r="H77" s="95" t="n">
        <v>23475.51744</v>
      </c>
      <c r="I77" s="96" t="n">
        <f aca="false">H77/$H$406</f>
        <v>0.00164985229262864</v>
      </c>
      <c r="J77" s="96" t="n">
        <f aca="false">J76+I77</f>
        <v>0.895841381070315</v>
      </c>
      <c r="K77" s="97" t="str">
        <f aca="false">IF(J77&lt;=80%,"A",IF(J77&lt;=95%,"B","C"))</f>
        <v>B</v>
      </c>
    </row>
    <row r="78" customFormat="false" ht="12.8" hidden="false" customHeight="false" outlineLevel="0" collapsed="false">
      <c r="A78" s="92" t="n">
        <v>73</v>
      </c>
      <c r="B78" s="92" t="s">
        <v>375</v>
      </c>
      <c r="C78" s="92" t="s">
        <v>376</v>
      </c>
      <c r="D78" s="93" t="s">
        <v>377</v>
      </c>
      <c r="E78" s="92" t="s">
        <v>44</v>
      </c>
      <c r="F78" s="94" t="n">
        <v>145.65</v>
      </c>
      <c r="G78" s="95" t="n">
        <v>161.1776</v>
      </c>
      <c r="H78" s="95" t="n">
        <v>23475.51744</v>
      </c>
      <c r="I78" s="96" t="n">
        <f aca="false">H78/$H$406</f>
        <v>0.00164985229262864</v>
      </c>
      <c r="J78" s="96" t="n">
        <f aca="false">J77+I78</f>
        <v>0.897491233362944</v>
      </c>
      <c r="K78" s="97" t="str">
        <f aca="false">IF(J78&lt;=80%,"A",IF(J78&lt;=95%,"B","C"))</f>
        <v>B</v>
      </c>
    </row>
    <row r="79" customFormat="false" ht="12.8" hidden="false" customHeight="false" outlineLevel="0" collapsed="false">
      <c r="A79" s="92" t="n">
        <v>74</v>
      </c>
      <c r="B79" s="92" t="s">
        <v>378</v>
      </c>
      <c r="C79" s="92" t="s">
        <v>379</v>
      </c>
      <c r="D79" s="93" t="s">
        <v>380</v>
      </c>
      <c r="E79" s="92" t="s">
        <v>44</v>
      </c>
      <c r="F79" s="94" t="n">
        <v>145.65</v>
      </c>
      <c r="G79" s="95" t="n">
        <v>161.1776</v>
      </c>
      <c r="H79" s="95" t="n">
        <v>23475.51744</v>
      </c>
      <c r="I79" s="96" t="n">
        <f aca="false">H79/$H$406</f>
        <v>0.00164985229262864</v>
      </c>
      <c r="J79" s="96" t="n">
        <f aca="false">J78+I79</f>
        <v>0.899141085655572</v>
      </c>
      <c r="K79" s="97" t="str">
        <f aca="false">IF(J79&lt;=80%,"A",IF(J79&lt;=95%,"B","C"))</f>
        <v>B</v>
      </c>
    </row>
    <row r="80" customFormat="false" ht="23.85" hidden="false" customHeight="false" outlineLevel="0" collapsed="false">
      <c r="A80" s="92" t="n">
        <v>75</v>
      </c>
      <c r="B80" s="92" t="s">
        <v>143</v>
      </c>
      <c r="C80" s="92" t="n">
        <v>101951</v>
      </c>
      <c r="D80" s="93" t="s">
        <v>144</v>
      </c>
      <c r="E80" s="92" t="s">
        <v>22</v>
      </c>
      <c r="F80" s="94" t="n">
        <v>84.49</v>
      </c>
      <c r="G80" s="95" t="n">
        <v>269.9240008</v>
      </c>
      <c r="H80" s="95" t="n">
        <v>22805.878827592</v>
      </c>
      <c r="I80" s="96" t="n">
        <f aca="false">H80/$H$406</f>
        <v>0.00160279029270733</v>
      </c>
      <c r="J80" s="96" t="n">
        <f aca="false">J79+I80</f>
        <v>0.90074387594828</v>
      </c>
      <c r="K80" s="97" t="str">
        <f aca="false">IF(J80&lt;=80%,"A",IF(J80&lt;=95%,"B","C"))</f>
        <v>B</v>
      </c>
    </row>
    <row r="81" customFormat="false" ht="23.85" hidden="false" customHeight="false" outlineLevel="0" collapsed="false">
      <c r="A81" s="92" t="n">
        <v>76</v>
      </c>
      <c r="B81" s="92" t="s">
        <v>149</v>
      </c>
      <c r="C81" s="92" t="n">
        <v>92268</v>
      </c>
      <c r="D81" s="93" t="s">
        <v>150</v>
      </c>
      <c r="E81" s="92" t="s">
        <v>22</v>
      </c>
      <c r="F81" s="94" t="n">
        <v>183.13</v>
      </c>
      <c r="G81" s="95" t="n">
        <v>124.5178808</v>
      </c>
      <c r="H81" s="95" t="n">
        <v>22802.959510904</v>
      </c>
      <c r="I81" s="96" t="n">
        <f aca="false">H81/$H$406</f>
        <v>0.00160258512401007</v>
      </c>
      <c r="J81" s="96" t="n">
        <f aca="false">J80+I81</f>
        <v>0.90234646107229</v>
      </c>
      <c r="K81" s="97" t="str">
        <f aca="false">IF(J81&lt;=80%,"A",IF(J81&lt;=95%,"B","C"))</f>
        <v>B</v>
      </c>
    </row>
    <row r="82" customFormat="false" ht="12.8" hidden="false" customHeight="false" outlineLevel="0" collapsed="false">
      <c r="A82" s="92" t="n">
        <v>77</v>
      </c>
      <c r="B82" s="92" t="s">
        <v>717</v>
      </c>
      <c r="C82" s="92" t="n">
        <v>247</v>
      </c>
      <c r="D82" s="93" t="s">
        <v>718</v>
      </c>
      <c r="E82" s="92" t="s">
        <v>134</v>
      </c>
      <c r="F82" s="94" t="n">
        <v>800</v>
      </c>
      <c r="G82" s="95" t="n">
        <v>28.44495024</v>
      </c>
      <c r="H82" s="95" t="n">
        <v>22755.960192</v>
      </c>
      <c r="I82" s="96" t="n">
        <f aca="false">H82/$H$406</f>
        <v>0.00159928202603815</v>
      </c>
      <c r="J82" s="96" t="n">
        <f aca="false">J81+I82</f>
        <v>0.903945743098328</v>
      </c>
      <c r="K82" s="97" t="str">
        <f aca="false">IF(J82&lt;=80%,"A",IF(J82&lt;=95%,"B","C"))</f>
        <v>B</v>
      </c>
    </row>
    <row r="83" customFormat="false" ht="12.8" hidden="false" customHeight="false" outlineLevel="0" collapsed="false">
      <c r="A83" s="92" t="n">
        <v>78</v>
      </c>
      <c r="B83" s="92" t="s">
        <v>816</v>
      </c>
      <c r="C83" s="92" t="n">
        <v>104085</v>
      </c>
      <c r="D83" s="93" t="s">
        <v>817</v>
      </c>
      <c r="E83" s="92" t="s">
        <v>44</v>
      </c>
      <c r="F83" s="94" t="n">
        <v>230</v>
      </c>
      <c r="G83" s="95" t="n">
        <v>94.21359584</v>
      </c>
      <c r="H83" s="95" t="n">
        <v>21669.1270432</v>
      </c>
      <c r="I83" s="96" t="n">
        <f aca="false">H83/$H$406</f>
        <v>0.00152289971979781</v>
      </c>
      <c r="J83" s="96" t="n">
        <f aca="false">J82+I83</f>
        <v>0.905468642818126</v>
      </c>
      <c r="K83" s="97" t="str">
        <f aca="false">IF(J83&lt;=80%,"A",IF(J83&lt;=95%,"B","C"))</f>
        <v>B</v>
      </c>
    </row>
    <row r="84" customFormat="false" ht="12.8" hidden="false" customHeight="false" outlineLevel="0" collapsed="false">
      <c r="A84" s="92" t="n">
        <v>79</v>
      </c>
      <c r="B84" s="92" t="s">
        <v>223</v>
      </c>
      <c r="C84" s="92" t="n">
        <v>88485</v>
      </c>
      <c r="D84" s="93" t="s">
        <v>224</v>
      </c>
      <c r="E84" s="92" t="s">
        <v>22</v>
      </c>
      <c r="F84" s="94" t="n">
        <v>4215</v>
      </c>
      <c r="G84" s="95" t="n">
        <v>5.074576</v>
      </c>
      <c r="H84" s="95" t="n">
        <v>21389.33784</v>
      </c>
      <c r="I84" s="96" t="n">
        <f aca="false">H84/$H$406</f>
        <v>0.00150323621889599</v>
      </c>
      <c r="J84" s="96" t="n">
        <f aca="false">J83+I84</f>
        <v>0.906971879037022</v>
      </c>
      <c r="K84" s="97" t="str">
        <f aca="false">IF(J84&lt;=80%,"A",IF(J84&lt;=95%,"B","C"))</f>
        <v>B</v>
      </c>
    </row>
    <row r="85" customFormat="false" ht="12.8" hidden="false" customHeight="false" outlineLevel="0" collapsed="false">
      <c r="A85" s="92" t="n">
        <v>80</v>
      </c>
      <c r="B85" s="92" t="s">
        <v>174</v>
      </c>
      <c r="C85" s="92" t="n">
        <v>4741</v>
      </c>
      <c r="D85" s="93" t="s">
        <v>175</v>
      </c>
      <c r="E85" s="92" t="s">
        <v>27</v>
      </c>
      <c r="F85" s="94" t="n">
        <v>141</v>
      </c>
      <c r="G85" s="95" t="n">
        <v>149.75678192</v>
      </c>
      <c r="H85" s="95" t="n">
        <v>21115.70625072</v>
      </c>
      <c r="I85" s="96" t="n">
        <f aca="false">H85/$H$406</f>
        <v>0.0014840054732452</v>
      </c>
      <c r="J85" s="96" t="n">
        <f aca="false">J84+I85</f>
        <v>0.908455884510267</v>
      </c>
      <c r="K85" s="97" t="str">
        <f aca="false">IF(J85&lt;=80%,"A",IF(J85&lt;=95%,"B","C"))</f>
        <v>B</v>
      </c>
    </row>
    <row r="86" customFormat="false" ht="46.25" hidden="false" customHeight="false" outlineLevel="0" collapsed="false">
      <c r="A86" s="92" t="n">
        <v>81</v>
      </c>
      <c r="B86" s="92" t="s">
        <v>952</v>
      </c>
      <c r="C86" s="92" t="s">
        <v>953</v>
      </c>
      <c r="D86" s="93" t="s">
        <v>1019</v>
      </c>
      <c r="E86" s="92" t="s">
        <v>62</v>
      </c>
      <c r="F86" s="94" t="n">
        <v>1</v>
      </c>
      <c r="G86" s="95" t="n">
        <v>20763.729504</v>
      </c>
      <c r="H86" s="95" t="n">
        <v>20763.729504</v>
      </c>
      <c r="I86" s="96" t="n">
        <f aca="false">H86/$H$406</f>
        <v>0.00145926865353453</v>
      </c>
      <c r="J86" s="96" t="n">
        <f aca="false">J85+I86</f>
        <v>0.909915153163802</v>
      </c>
      <c r="K86" s="97" t="str">
        <f aca="false">IF(J86&lt;=80%,"A",IF(J86&lt;=95%,"B","C"))</f>
        <v>B</v>
      </c>
    </row>
    <row r="87" customFormat="false" ht="23.85" hidden="false" customHeight="false" outlineLevel="0" collapsed="false">
      <c r="A87" s="92" t="n">
        <v>82</v>
      </c>
      <c r="B87" s="92" t="s">
        <v>213</v>
      </c>
      <c r="C87" s="92" t="n">
        <v>101965</v>
      </c>
      <c r="D87" s="93" t="s">
        <v>214</v>
      </c>
      <c r="E87" s="92" t="s">
        <v>44</v>
      </c>
      <c r="F87" s="94" t="n">
        <v>80</v>
      </c>
      <c r="G87" s="95" t="n">
        <v>252.68656016</v>
      </c>
      <c r="H87" s="95" t="n">
        <v>20214.9248128</v>
      </c>
      <c r="I87" s="96" t="n">
        <f aca="false">H87/$H$406</f>
        <v>0.00142069882518907</v>
      </c>
      <c r="J87" s="96" t="n">
        <f aca="false">J86+I87</f>
        <v>0.911335851988991</v>
      </c>
      <c r="K87" s="97" t="str">
        <f aca="false">IF(J87&lt;=80%,"A",IF(J87&lt;=95%,"B","C"))</f>
        <v>B</v>
      </c>
    </row>
    <row r="88" customFormat="false" ht="35.05" hidden="false" customHeight="false" outlineLevel="0" collapsed="false">
      <c r="A88" s="92" t="n">
        <v>83</v>
      </c>
      <c r="B88" s="92" t="s">
        <v>106</v>
      </c>
      <c r="C88" s="92" t="n">
        <v>92409</v>
      </c>
      <c r="D88" s="93" t="s">
        <v>107</v>
      </c>
      <c r="E88" s="92" t="s">
        <v>22</v>
      </c>
      <c r="F88" s="94" t="n">
        <v>35</v>
      </c>
      <c r="G88" s="95" t="n">
        <v>577.34357776</v>
      </c>
      <c r="H88" s="95" t="n">
        <v>20207.0252216</v>
      </c>
      <c r="I88" s="96" t="n">
        <f aca="false">H88/$H$406</f>
        <v>0.00142014364429964</v>
      </c>
      <c r="J88" s="96" t="n">
        <f aca="false">J87+I88</f>
        <v>0.91275599563329</v>
      </c>
      <c r="K88" s="97" t="str">
        <f aca="false">IF(J88&lt;=80%,"A",IF(J88&lt;=95%,"B","C"))</f>
        <v>B</v>
      </c>
    </row>
    <row r="89" customFormat="false" ht="12.8" hidden="false" customHeight="false" outlineLevel="0" collapsed="false">
      <c r="A89" s="92" t="n">
        <v>84</v>
      </c>
      <c r="B89" s="92" t="s">
        <v>172</v>
      </c>
      <c r="C89" s="92" t="n">
        <v>370</v>
      </c>
      <c r="D89" s="93" t="s">
        <v>173</v>
      </c>
      <c r="E89" s="92" t="s">
        <v>27</v>
      </c>
      <c r="F89" s="94" t="n">
        <v>112.8</v>
      </c>
      <c r="G89" s="95" t="n">
        <v>173.369804</v>
      </c>
      <c r="H89" s="95" t="n">
        <v>19556.1138912</v>
      </c>
      <c r="I89" s="96" t="n">
        <f aca="false">H89/$H$406</f>
        <v>0.00137439779211542</v>
      </c>
      <c r="J89" s="96" t="n">
        <f aca="false">J88+I89</f>
        <v>0.914130393425406</v>
      </c>
      <c r="K89" s="97" t="str">
        <f aca="false">IF(J89&lt;=80%,"A",IF(J89&lt;=95%,"B","C"))</f>
        <v>B</v>
      </c>
    </row>
    <row r="90" customFormat="false" ht="23.85" hidden="false" customHeight="false" outlineLevel="0" collapsed="false">
      <c r="A90" s="92" t="n">
        <v>85</v>
      </c>
      <c r="B90" s="92" t="s">
        <v>156</v>
      </c>
      <c r="C90" s="92" t="n">
        <v>100973</v>
      </c>
      <c r="D90" s="93" t="s">
        <v>157</v>
      </c>
      <c r="E90" s="92" t="s">
        <v>27</v>
      </c>
      <c r="F90" s="94" t="n">
        <v>1100</v>
      </c>
      <c r="G90" s="95" t="n">
        <v>17.38930016</v>
      </c>
      <c r="H90" s="95" t="n">
        <v>19128.230176</v>
      </c>
      <c r="I90" s="96" t="n">
        <f aca="false">H90/$H$406</f>
        <v>0.00134432625353036</v>
      </c>
      <c r="J90" s="96" t="n">
        <f aca="false">J89+I90</f>
        <v>0.915474719678936</v>
      </c>
      <c r="K90" s="97" t="str">
        <f aca="false">IF(J90&lt;=80%,"A",IF(J90&lt;=95%,"B","C"))</f>
        <v>B</v>
      </c>
    </row>
    <row r="91" customFormat="false" ht="12.8" hidden="false" customHeight="false" outlineLevel="0" collapsed="false">
      <c r="A91" s="92" t="n">
        <v>86</v>
      </c>
      <c r="B91" s="92" t="s">
        <v>381</v>
      </c>
      <c r="C91" s="92" t="s">
        <v>382</v>
      </c>
      <c r="D91" s="93" t="s">
        <v>383</v>
      </c>
      <c r="E91" s="92" t="s">
        <v>44</v>
      </c>
      <c r="F91" s="94" t="n">
        <v>95.03</v>
      </c>
      <c r="G91" s="95" t="n">
        <v>200.46464</v>
      </c>
      <c r="H91" s="95" t="n">
        <v>19050.1547392</v>
      </c>
      <c r="I91" s="96" t="n">
        <f aca="false">H91/$H$406</f>
        <v>0.00133883913535579</v>
      </c>
      <c r="J91" s="96" t="n">
        <f aca="false">J90+I91</f>
        <v>0.916813558814292</v>
      </c>
      <c r="K91" s="97" t="str">
        <f aca="false">IF(J91&lt;=80%,"A",IF(J91&lt;=95%,"B","C"))</f>
        <v>B</v>
      </c>
    </row>
    <row r="92" customFormat="false" ht="12.8" hidden="false" customHeight="false" outlineLevel="0" collapsed="false">
      <c r="A92" s="92" t="n">
        <v>87</v>
      </c>
      <c r="B92" s="92" t="s">
        <v>384</v>
      </c>
      <c r="C92" s="92" t="s">
        <v>385</v>
      </c>
      <c r="D92" s="93" t="s">
        <v>386</v>
      </c>
      <c r="E92" s="92" t="s">
        <v>44</v>
      </c>
      <c r="F92" s="94" t="n">
        <v>95.03</v>
      </c>
      <c r="G92" s="95" t="n">
        <v>200.46464</v>
      </c>
      <c r="H92" s="95" t="n">
        <v>19050.1547392</v>
      </c>
      <c r="I92" s="96" t="n">
        <f aca="false">H92/$H$406</f>
        <v>0.00133883913535579</v>
      </c>
      <c r="J92" s="96" t="n">
        <f aca="false">J91+I92</f>
        <v>0.918152397949648</v>
      </c>
      <c r="K92" s="97" t="str">
        <f aca="false">IF(J92&lt;=80%,"A",IF(J92&lt;=95%,"B","C"))</f>
        <v>B</v>
      </c>
    </row>
    <row r="93" customFormat="false" ht="12.8" hidden="false" customHeight="false" outlineLevel="0" collapsed="false">
      <c r="A93" s="92" t="n">
        <v>88</v>
      </c>
      <c r="B93" s="92" t="s">
        <v>387</v>
      </c>
      <c r="C93" s="92" t="s">
        <v>388</v>
      </c>
      <c r="D93" s="93" t="s">
        <v>389</v>
      </c>
      <c r="E93" s="92" t="s">
        <v>44</v>
      </c>
      <c r="F93" s="94" t="n">
        <v>95.03</v>
      </c>
      <c r="G93" s="95" t="n">
        <v>200.46464</v>
      </c>
      <c r="H93" s="95" t="n">
        <v>19050.1547392</v>
      </c>
      <c r="I93" s="96" t="n">
        <f aca="false">H93/$H$406</f>
        <v>0.00133883913535579</v>
      </c>
      <c r="J93" s="96" t="n">
        <f aca="false">J92+I93</f>
        <v>0.919491237085004</v>
      </c>
      <c r="K93" s="97" t="str">
        <f aca="false">IF(J93&lt;=80%,"A",IF(J93&lt;=95%,"B","C"))</f>
        <v>B</v>
      </c>
    </row>
    <row r="94" customFormat="false" ht="12.8" hidden="false" customHeight="false" outlineLevel="0" collapsed="false">
      <c r="A94" s="92" t="n">
        <v>89</v>
      </c>
      <c r="B94" s="92" t="s">
        <v>390</v>
      </c>
      <c r="C94" s="92" t="s">
        <v>391</v>
      </c>
      <c r="D94" s="93" t="s">
        <v>392</v>
      </c>
      <c r="E94" s="92" t="s">
        <v>44</v>
      </c>
      <c r="F94" s="94" t="n">
        <v>95.03</v>
      </c>
      <c r="G94" s="95" t="n">
        <v>200.46464</v>
      </c>
      <c r="H94" s="95" t="n">
        <v>19050.1547392</v>
      </c>
      <c r="I94" s="96" t="n">
        <f aca="false">H94/$H$406</f>
        <v>0.00133883913535579</v>
      </c>
      <c r="J94" s="96" t="n">
        <f aca="false">J93+I94</f>
        <v>0.920830076220359</v>
      </c>
      <c r="K94" s="97" t="str">
        <f aca="false">IF(J94&lt;=80%,"A",IF(J94&lt;=95%,"B","C"))</f>
        <v>B</v>
      </c>
    </row>
    <row r="95" customFormat="false" ht="12.8" hidden="false" customHeight="false" outlineLevel="0" collapsed="false">
      <c r="A95" s="92" t="n">
        <v>90</v>
      </c>
      <c r="B95" s="92" t="s">
        <v>357</v>
      </c>
      <c r="C95" s="92" t="s">
        <v>358</v>
      </c>
      <c r="D95" s="93" t="s">
        <v>359</v>
      </c>
      <c r="E95" s="92" t="s">
        <v>44</v>
      </c>
      <c r="F95" s="94" t="n">
        <v>145.65</v>
      </c>
      <c r="G95" s="95" t="n">
        <v>125.16448</v>
      </c>
      <c r="H95" s="95" t="n">
        <v>18230.206512</v>
      </c>
      <c r="I95" s="96" t="n">
        <f aca="false">H95/$H$406</f>
        <v>0.00128121342099442</v>
      </c>
      <c r="J95" s="96" t="n">
        <f aca="false">J94+I95</f>
        <v>0.922111289641354</v>
      </c>
      <c r="K95" s="97" t="str">
        <f aca="false">IF(J95&lt;=80%,"A",IF(J95&lt;=95%,"B","C"))</f>
        <v>B</v>
      </c>
    </row>
    <row r="96" customFormat="false" ht="12.8" hidden="false" customHeight="false" outlineLevel="0" collapsed="false">
      <c r="A96" s="92" t="n">
        <v>91</v>
      </c>
      <c r="B96" s="92" t="s">
        <v>360</v>
      </c>
      <c r="C96" s="92" t="s">
        <v>361</v>
      </c>
      <c r="D96" s="93" t="s">
        <v>362</v>
      </c>
      <c r="E96" s="92" t="s">
        <v>44</v>
      </c>
      <c r="F96" s="94" t="n">
        <v>145.65</v>
      </c>
      <c r="G96" s="95" t="n">
        <v>125.16448</v>
      </c>
      <c r="H96" s="95" t="n">
        <v>18230.206512</v>
      </c>
      <c r="I96" s="96" t="n">
        <f aca="false">H96/$H$406</f>
        <v>0.00128121342099442</v>
      </c>
      <c r="J96" s="96" t="n">
        <f aca="false">J95+I96</f>
        <v>0.923392503062348</v>
      </c>
      <c r="K96" s="97" t="str">
        <f aca="false">IF(J96&lt;=80%,"A",IF(J96&lt;=95%,"B","C"))</f>
        <v>B</v>
      </c>
    </row>
    <row r="97" customFormat="false" ht="12.8" hidden="false" customHeight="false" outlineLevel="0" collapsed="false">
      <c r="A97" s="92" t="n">
        <v>92</v>
      </c>
      <c r="B97" s="92" t="s">
        <v>363</v>
      </c>
      <c r="C97" s="92" t="s">
        <v>364</v>
      </c>
      <c r="D97" s="93" t="s">
        <v>365</v>
      </c>
      <c r="E97" s="92" t="s">
        <v>44</v>
      </c>
      <c r="F97" s="94" t="n">
        <v>145.65</v>
      </c>
      <c r="G97" s="95" t="n">
        <v>125.16448</v>
      </c>
      <c r="H97" s="95" t="n">
        <v>18230.206512</v>
      </c>
      <c r="I97" s="96" t="n">
        <f aca="false">H97/$H$406</f>
        <v>0.00128121342099442</v>
      </c>
      <c r="J97" s="96" t="n">
        <f aca="false">J96+I97</f>
        <v>0.924673716483343</v>
      </c>
      <c r="K97" s="97" t="str">
        <f aca="false">IF(J97&lt;=80%,"A",IF(J97&lt;=95%,"B","C"))</f>
        <v>B</v>
      </c>
    </row>
    <row r="98" customFormat="false" ht="12.8" hidden="false" customHeight="false" outlineLevel="0" collapsed="false">
      <c r="A98" s="92" t="n">
        <v>93</v>
      </c>
      <c r="B98" s="92" t="s">
        <v>366</v>
      </c>
      <c r="C98" s="92" t="s">
        <v>367</v>
      </c>
      <c r="D98" s="93" t="s">
        <v>368</v>
      </c>
      <c r="E98" s="92" t="s">
        <v>44</v>
      </c>
      <c r="F98" s="94" t="n">
        <v>145.65</v>
      </c>
      <c r="G98" s="95" t="n">
        <v>125.16448</v>
      </c>
      <c r="H98" s="95" t="n">
        <v>18230.206512</v>
      </c>
      <c r="I98" s="96" t="n">
        <f aca="false">H98/$H$406</f>
        <v>0.00128121342099442</v>
      </c>
      <c r="J98" s="96" t="n">
        <f aca="false">J97+I98</f>
        <v>0.925954929904337</v>
      </c>
      <c r="K98" s="97" t="str">
        <f aca="false">IF(J98&lt;=80%,"A",IF(J98&lt;=95%,"B","C"))</f>
        <v>B</v>
      </c>
    </row>
    <row r="99" customFormat="false" ht="23.85" hidden="false" customHeight="false" outlineLevel="0" collapsed="false">
      <c r="A99" s="92" t="n">
        <v>94</v>
      </c>
      <c r="B99" s="92" t="s">
        <v>102</v>
      </c>
      <c r="C99" s="92" t="n">
        <v>92762</v>
      </c>
      <c r="D99" s="93" t="s">
        <v>103</v>
      </c>
      <c r="E99" s="92" t="s">
        <v>78</v>
      </c>
      <c r="F99" s="94" t="n">
        <v>1428.97</v>
      </c>
      <c r="G99" s="95" t="n">
        <v>12.705328</v>
      </c>
      <c r="H99" s="95" t="n">
        <v>18155.53255216</v>
      </c>
      <c r="I99" s="96" t="n">
        <f aca="false">H99/$H$406</f>
        <v>0.00127596535759576</v>
      </c>
      <c r="J99" s="96" t="n">
        <f aca="false">J98+I99</f>
        <v>0.927230895261933</v>
      </c>
      <c r="K99" s="97" t="str">
        <f aca="false">IF(J99&lt;=80%,"A",IF(J99&lt;=95%,"B","C"))</f>
        <v>B</v>
      </c>
    </row>
    <row r="100" customFormat="false" ht="12.8" hidden="false" customHeight="false" outlineLevel="0" collapsed="false">
      <c r="A100" s="92" t="n">
        <v>95</v>
      </c>
      <c r="B100" s="92" t="s">
        <v>966</v>
      </c>
      <c r="C100" s="92" t="s">
        <v>967</v>
      </c>
      <c r="D100" s="93" t="s">
        <v>968</v>
      </c>
      <c r="E100" s="92" t="s">
        <v>261</v>
      </c>
      <c r="F100" s="94" t="n">
        <v>455</v>
      </c>
      <c r="G100" s="95" t="n">
        <v>39.614432</v>
      </c>
      <c r="H100" s="95" t="n">
        <v>18024.56656</v>
      </c>
      <c r="I100" s="96" t="n">
        <f aca="false">H100/$H$406</f>
        <v>0.00126676110712614</v>
      </c>
      <c r="J100" s="96" t="n">
        <f aca="false">J99+I100</f>
        <v>0.928497656369059</v>
      </c>
      <c r="K100" s="97" t="str">
        <f aca="false">IF(J100&lt;=80%,"A",IF(J100&lt;=95%,"B","C"))</f>
        <v>B</v>
      </c>
    </row>
    <row r="101" customFormat="false" ht="23.85" hidden="false" customHeight="false" outlineLevel="0" collapsed="false">
      <c r="A101" s="92" t="n">
        <v>96</v>
      </c>
      <c r="B101" s="92" t="s">
        <v>728</v>
      </c>
      <c r="C101" s="92" t="n">
        <v>100066</v>
      </c>
      <c r="D101" s="93" t="s">
        <v>729</v>
      </c>
      <c r="E101" s="92" t="s">
        <v>78</v>
      </c>
      <c r="F101" s="94" t="n">
        <v>728.5</v>
      </c>
      <c r="G101" s="95" t="n">
        <v>24.57744336</v>
      </c>
      <c r="H101" s="95" t="n">
        <v>17904.66748776</v>
      </c>
      <c r="I101" s="96" t="n">
        <f aca="false">H101/$H$406</f>
        <v>0.0012583346364541</v>
      </c>
      <c r="J101" s="96" t="n">
        <f aca="false">J100+I101</f>
        <v>0.929755991005513</v>
      </c>
      <c r="K101" s="97" t="str">
        <f aca="false">IF(J101&lt;=80%,"A",IF(J101&lt;=95%,"B","C"))</f>
        <v>B</v>
      </c>
    </row>
    <row r="102" customFormat="false" ht="12.8" hidden="false" customHeight="false" outlineLevel="0" collapsed="false">
      <c r="A102" s="92" t="n">
        <v>97</v>
      </c>
      <c r="B102" s="92" t="s">
        <v>436</v>
      </c>
      <c r="C102" s="92" t="s">
        <v>437</v>
      </c>
      <c r="D102" s="93" t="s">
        <v>438</v>
      </c>
      <c r="E102" s="92" t="s">
        <v>44</v>
      </c>
      <c r="F102" s="94" t="n">
        <v>663.75</v>
      </c>
      <c r="G102" s="95" t="n">
        <v>26.94688</v>
      </c>
      <c r="H102" s="95" t="n">
        <v>17885.9916</v>
      </c>
      <c r="I102" s="96" t="n">
        <f aca="false">H102/$H$406</f>
        <v>0.00125702210068928</v>
      </c>
      <c r="J102" s="96" t="n">
        <f aca="false">J101+I102</f>
        <v>0.931013013106202</v>
      </c>
      <c r="K102" s="97" t="str">
        <f aca="false">IF(J102&lt;=80%,"A",IF(J102&lt;=95%,"B","C"))</f>
        <v>B</v>
      </c>
    </row>
    <row r="103" customFormat="false" ht="12.8" hidden="false" customHeight="false" outlineLevel="0" collapsed="false">
      <c r="A103" s="92" t="n">
        <v>98</v>
      </c>
      <c r="B103" s="92" t="s">
        <v>439</v>
      </c>
      <c r="C103" s="92" t="s">
        <v>440</v>
      </c>
      <c r="D103" s="93" t="s">
        <v>441</v>
      </c>
      <c r="E103" s="92" t="s">
        <v>44</v>
      </c>
      <c r="F103" s="94" t="n">
        <v>656.33</v>
      </c>
      <c r="G103" s="95" t="n">
        <v>26.94688</v>
      </c>
      <c r="H103" s="95" t="n">
        <v>17686.0457504</v>
      </c>
      <c r="I103" s="96" t="n">
        <f aca="false">H103/$H$406</f>
        <v>0.00124296996662206</v>
      </c>
      <c r="J103" s="96" t="n">
        <f aca="false">J102+I103</f>
        <v>0.932255983072824</v>
      </c>
      <c r="K103" s="97" t="str">
        <f aca="false">IF(J103&lt;=80%,"A",IF(J103&lt;=95%,"B","C"))</f>
        <v>B</v>
      </c>
    </row>
    <row r="104" customFormat="false" ht="23.85" hidden="false" customHeight="false" outlineLevel="0" collapsed="false">
      <c r="A104" s="92" t="n">
        <v>99</v>
      </c>
      <c r="B104" s="92" t="s">
        <v>118</v>
      </c>
      <c r="C104" s="92" t="n">
        <v>92452</v>
      </c>
      <c r="D104" s="93" t="s">
        <v>119</v>
      </c>
      <c r="E104" s="92" t="s">
        <v>62</v>
      </c>
      <c r="F104" s="94" t="n">
        <v>75.46</v>
      </c>
      <c r="G104" s="95" t="n">
        <v>226.83128064</v>
      </c>
      <c r="H104" s="95" t="n">
        <v>17116.6884370944</v>
      </c>
      <c r="I104" s="96" t="n">
        <f aca="false">H104/$H$406</f>
        <v>0.00120295570618742</v>
      </c>
      <c r="J104" s="96" t="n">
        <f aca="false">J103+I104</f>
        <v>0.933458938779012</v>
      </c>
      <c r="K104" s="97" t="str">
        <f aca="false">IF(J104&lt;=80%,"A",IF(J104&lt;=95%,"B","C"))</f>
        <v>B</v>
      </c>
    </row>
    <row r="105" customFormat="false" ht="12.8" hidden="false" customHeight="false" outlineLevel="0" collapsed="false">
      <c r="A105" s="92" t="n">
        <v>100</v>
      </c>
      <c r="B105" s="92" t="s">
        <v>442</v>
      </c>
      <c r="C105" s="92" t="s">
        <v>443</v>
      </c>
      <c r="D105" s="93" t="s">
        <v>444</v>
      </c>
      <c r="E105" s="92" t="s">
        <v>44</v>
      </c>
      <c r="F105" s="94" t="n">
        <v>606.65</v>
      </c>
      <c r="G105" s="95" t="n">
        <v>26.94688</v>
      </c>
      <c r="H105" s="95" t="n">
        <v>16347.324752</v>
      </c>
      <c r="I105" s="96" t="n">
        <f aca="false">H105/$H$406</f>
        <v>0.00114888505820437</v>
      </c>
      <c r="J105" s="96" t="n">
        <f aca="false">J104+I105</f>
        <v>0.934607823837216</v>
      </c>
      <c r="K105" s="97" t="str">
        <f aca="false">IF(J105&lt;=80%,"A",IF(J105&lt;=95%,"B","C"))</f>
        <v>B</v>
      </c>
    </row>
    <row r="106" customFormat="false" ht="12.8" hidden="false" customHeight="false" outlineLevel="0" collapsed="false">
      <c r="A106" s="92" t="n">
        <v>101</v>
      </c>
      <c r="B106" s="92" t="s">
        <v>903</v>
      </c>
      <c r="C106" s="92" t="n">
        <v>103313</v>
      </c>
      <c r="D106" s="93" t="s">
        <v>904</v>
      </c>
      <c r="E106" s="92" t="s">
        <v>62</v>
      </c>
      <c r="F106" s="94" t="n">
        <v>160</v>
      </c>
      <c r="G106" s="95" t="n">
        <v>99.527168</v>
      </c>
      <c r="H106" s="95" t="n">
        <v>15924.34688</v>
      </c>
      <c r="I106" s="96" t="n">
        <f aca="false">H106/$H$406</f>
        <v>0.0011191583008013</v>
      </c>
      <c r="J106" s="96" t="n">
        <f aca="false">J105+I106</f>
        <v>0.935726982138017</v>
      </c>
      <c r="K106" s="97" t="str">
        <f aca="false">IF(J106&lt;=80%,"A",IF(J106&lt;=95%,"B","C"))</f>
        <v>B</v>
      </c>
    </row>
    <row r="107" customFormat="false" ht="23.85" hidden="false" customHeight="false" outlineLevel="0" collapsed="false">
      <c r="A107" s="92" t="n">
        <v>102</v>
      </c>
      <c r="B107" s="92" t="s">
        <v>28</v>
      </c>
      <c r="C107" s="92" t="n">
        <v>104789</v>
      </c>
      <c r="D107" s="93" t="s">
        <v>29</v>
      </c>
      <c r="E107" s="92" t="s">
        <v>27</v>
      </c>
      <c r="F107" s="94" t="n">
        <v>40.66</v>
      </c>
      <c r="G107" s="95" t="n">
        <v>371.539552</v>
      </c>
      <c r="H107" s="95" t="n">
        <v>15106.79818432</v>
      </c>
      <c r="I107" s="96" t="n">
        <f aca="false">H107/$H$406</f>
        <v>0.00106170122479219</v>
      </c>
      <c r="J107" s="96" t="n">
        <f aca="false">J106+I107</f>
        <v>0.93678868336281</v>
      </c>
      <c r="K107" s="97" t="str">
        <f aca="false">IF(J107&lt;=80%,"A",IF(J107&lt;=95%,"B","C"))</f>
        <v>B</v>
      </c>
    </row>
    <row r="108" customFormat="false" ht="12.8" hidden="false" customHeight="false" outlineLevel="0" collapsed="false">
      <c r="A108" s="92" t="n">
        <v>103</v>
      </c>
      <c r="B108" s="92" t="s">
        <v>910</v>
      </c>
      <c r="C108" s="92" t="n">
        <v>100858</v>
      </c>
      <c r="D108" s="93" t="s">
        <v>911</v>
      </c>
      <c r="E108" s="92" t="s">
        <v>62</v>
      </c>
      <c r="F108" s="94" t="n">
        <v>15</v>
      </c>
      <c r="G108" s="95" t="n">
        <v>998.5456</v>
      </c>
      <c r="H108" s="95" t="n">
        <v>14978.184</v>
      </c>
      <c r="I108" s="96" t="n">
        <f aca="false">H108/$H$406</f>
        <v>0.00105266225866898</v>
      </c>
      <c r="J108" s="96" t="n">
        <f aca="false">J107+I108</f>
        <v>0.937841345621479</v>
      </c>
      <c r="K108" s="97" t="str">
        <f aca="false">IF(J108&lt;=80%,"A",IF(J108&lt;=95%,"B","C"))</f>
        <v>B</v>
      </c>
    </row>
    <row r="109" customFormat="false" ht="23.85" hidden="false" customHeight="false" outlineLevel="0" collapsed="false">
      <c r="A109" s="92" t="n">
        <v>104</v>
      </c>
      <c r="B109" s="92" t="s">
        <v>116</v>
      </c>
      <c r="C109" s="92" t="n">
        <v>92771</v>
      </c>
      <c r="D109" s="93" t="s">
        <v>117</v>
      </c>
      <c r="E109" s="92" t="s">
        <v>78</v>
      </c>
      <c r="F109" s="94" t="n">
        <v>1200</v>
      </c>
      <c r="G109" s="95" t="n">
        <v>11.93545312</v>
      </c>
      <c r="H109" s="95" t="n">
        <v>14322.543744</v>
      </c>
      <c r="I109" s="96" t="n">
        <f aca="false">H109/$H$406</f>
        <v>0.0010065840590184</v>
      </c>
      <c r="J109" s="96" t="n">
        <f aca="false">J108+I109</f>
        <v>0.938847929680497</v>
      </c>
      <c r="K109" s="97" t="str">
        <f aca="false">IF(J109&lt;=80%,"A",IF(J109&lt;=95%,"B","C"))</f>
        <v>B</v>
      </c>
    </row>
    <row r="110" customFormat="false" ht="12.8" hidden="false" customHeight="false" outlineLevel="0" collapsed="false">
      <c r="A110" s="92" t="n">
        <v>105</v>
      </c>
      <c r="B110" s="92" t="s">
        <v>411</v>
      </c>
      <c r="C110" s="92" t="n">
        <v>91930</v>
      </c>
      <c r="D110" s="93" t="s">
        <v>412</v>
      </c>
      <c r="E110" s="92" t="s">
        <v>44</v>
      </c>
      <c r="F110" s="94" t="n">
        <v>890</v>
      </c>
      <c r="G110" s="95" t="n">
        <v>15.48816</v>
      </c>
      <c r="H110" s="95" t="n">
        <v>13784.4624</v>
      </c>
      <c r="I110" s="96" t="n">
        <f aca="false">H110/$H$406</f>
        <v>0.00096876786428326</v>
      </c>
      <c r="J110" s="96" t="n">
        <f aca="false">J109+I110</f>
        <v>0.93981669754478</v>
      </c>
      <c r="K110" s="97" t="str">
        <f aca="false">IF(J110&lt;=80%,"A",IF(J110&lt;=95%,"B","C"))</f>
        <v>B</v>
      </c>
    </row>
    <row r="111" customFormat="false" ht="12.8" hidden="false" customHeight="false" outlineLevel="0" collapsed="false">
      <c r="A111" s="92" t="n">
        <v>106</v>
      </c>
      <c r="B111" s="92" t="s">
        <v>245</v>
      </c>
      <c r="C111" s="92" t="n">
        <v>99859</v>
      </c>
      <c r="D111" s="93" t="s">
        <v>246</v>
      </c>
      <c r="E111" s="92" t="s">
        <v>44</v>
      </c>
      <c r="F111" s="94" t="n">
        <v>25</v>
      </c>
      <c r="G111" s="95" t="n">
        <v>530.261712</v>
      </c>
      <c r="H111" s="95" t="n">
        <v>13256.5428</v>
      </c>
      <c r="I111" s="96" t="n">
        <f aca="false">H111/$H$406</f>
        <v>0.000931665833854763</v>
      </c>
      <c r="J111" s="96" t="n">
        <f aca="false">J110+I111</f>
        <v>0.940748363378635</v>
      </c>
      <c r="K111" s="97" t="str">
        <f aca="false">IF(J111&lt;=80%,"A",IF(J111&lt;=95%,"B","C"))</f>
        <v>B</v>
      </c>
    </row>
    <row r="112" customFormat="false" ht="35.05" hidden="false" customHeight="false" outlineLevel="0" collapsed="false">
      <c r="A112" s="92" t="n">
        <v>107</v>
      </c>
      <c r="B112" s="92" t="s">
        <v>604</v>
      </c>
      <c r="C112" s="92" t="s">
        <v>605</v>
      </c>
      <c r="D112" s="93" t="s">
        <v>606</v>
      </c>
      <c r="E112" s="92" t="s">
        <v>261</v>
      </c>
      <c r="F112" s="94" t="n">
        <v>20</v>
      </c>
      <c r="G112" s="95" t="n">
        <v>654.784</v>
      </c>
      <c r="H112" s="95" t="n">
        <v>13095.68</v>
      </c>
      <c r="I112" s="96" t="n">
        <f aca="false">H112/$H$406</f>
        <v>0.00092036044473791</v>
      </c>
      <c r="J112" s="96" t="n">
        <f aca="false">J111+I112</f>
        <v>0.941668723823373</v>
      </c>
      <c r="K112" s="97" t="str">
        <f aca="false">IF(J112&lt;=80%,"A",IF(J112&lt;=95%,"B","C"))</f>
        <v>B</v>
      </c>
    </row>
    <row r="113" customFormat="false" ht="23.85" hidden="false" customHeight="false" outlineLevel="0" collapsed="false">
      <c r="A113" s="92" t="n">
        <v>108</v>
      </c>
      <c r="B113" s="92" t="s">
        <v>916</v>
      </c>
      <c r="C113" s="92" t="n">
        <v>86895</v>
      </c>
      <c r="D113" s="93" t="s">
        <v>917</v>
      </c>
      <c r="E113" s="92" t="s">
        <v>62</v>
      </c>
      <c r="F113" s="94" t="n">
        <v>28</v>
      </c>
      <c r="G113" s="95" t="n">
        <v>467.175792</v>
      </c>
      <c r="H113" s="95" t="n">
        <v>13080.922176</v>
      </c>
      <c r="I113" s="96" t="n">
        <f aca="false">H113/$H$406</f>
        <v>0.000919323269313648</v>
      </c>
      <c r="J113" s="96" t="n">
        <f aca="false">J112+I113</f>
        <v>0.942588047092687</v>
      </c>
      <c r="K113" s="97" t="str">
        <f aca="false">IF(J113&lt;=80%,"A",IF(J113&lt;=95%,"B","C"))</f>
        <v>B</v>
      </c>
    </row>
    <row r="114" customFormat="false" ht="12.8" hidden="false" customHeight="false" outlineLevel="0" collapsed="false">
      <c r="A114" s="92" t="n">
        <v>109</v>
      </c>
      <c r="B114" s="92" t="s">
        <v>854</v>
      </c>
      <c r="C114" s="92" t="n">
        <v>96986</v>
      </c>
      <c r="D114" s="93" t="s">
        <v>855</v>
      </c>
      <c r="E114" s="92" t="s">
        <v>261</v>
      </c>
      <c r="F114" s="94" t="n">
        <v>77</v>
      </c>
      <c r="G114" s="95" t="n">
        <v>168.745392</v>
      </c>
      <c r="H114" s="95" t="n">
        <v>12993.395184</v>
      </c>
      <c r="I114" s="96" t="n">
        <f aca="false">H114/$H$406</f>
        <v>0.000913171898687328</v>
      </c>
      <c r="J114" s="96" t="n">
        <f aca="false">J113+I114</f>
        <v>0.943501218991374</v>
      </c>
      <c r="K114" s="97" t="str">
        <f aca="false">IF(J114&lt;=80%,"A",IF(J114&lt;=95%,"B","C"))</f>
        <v>B</v>
      </c>
    </row>
    <row r="115" customFormat="false" ht="12.8" hidden="false" customHeight="false" outlineLevel="0" collapsed="false">
      <c r="A115" s="92" t="n">
        <v>110</v>
      </c>
      <c r="B115" s="92" t="s">
        <v>870</v>
      </c>
      <c r="C115" s="92" t="s">
        <v>871</v>
      </c>
      <c r="D115" s="93" t="s">
        <v>872</v>
      </c>
      <c r="E115" s="92" t="s">
        <v>44</v>
      </c>
      <c r="F115" s="94" t="n">
        <v>352</v>
      </c>
      <c r="G115" s="95" t="n">
        <v>36.76864</v>
      </c>
      <c r="H115" s="95" t="n">
        <v>12942.56128</v>
      </c>
      <c r="I115" s="96" t="n">
        <f aca="false">H115/$H$406</f>
        <v>0.000909599307230205</v>
      </c>
      <c r="J115" s="96" t="n">
        <f aca="false">J114+I115</f>
        <v>0.944410818298604</v>
      </c>
      <c r="K115" s="97" t="str">
        <f aca="false">IF(J115&lt;=80%,"A",IF(J115&lt;=95%,"B","C"))</f>
        <v>B</v>
      </c>
    </row>
    <row r="116" customFormat="false" ht="12.8" hidden="false" customHeight="false" outlineLevel="0" collapsed="false">
      <c r="A116" s="92" t="n">
        <v>111</v>
      </c>
      <c r="B116" s="92" t="s">
        <v>408</v>
      </c>
      <c r="C116" s="92" t="s">
        <v>409</v>
      </c>
      <c r="D116" s="93" t="s">
        <v>410</v>
      </c>
      <c r="E116" s="92" t="s">
        <v>44</v>
      </c>
      <c r="F116" s="94" t="n">
        <v>1210.57</v>
      </c>
      <c r="G116" s="95" t="n">
        <v>10.57728</v>
      </c>
      <c r="H116" s="95" t="n">
        <v>12804.5378496</v>
      </c>
      <c r="I116" s="96" t="n">
        <f aca="false">H116/$H$406</f>
        <v>0.000899899062127454</v>
      </c>
      <c r="J116" s="96" t="n">
        <f aca="false">J115+I116</f>
        <v>0.945310717360731</v>
      </c>
      <c r="K116" s="97" t="str">
        <f aca="false">IF(J116&lt;=80%,"A",IF(J116&lt;=95%,"B","C"))</f>
        <v>B</v>
      </c>
    </row>
    <row r="117" customFormat="false" ht="12.8" hidden="false" customHeight="false" outlineLevel="0" collapsed="false">
      <c r="A117" s="92" t="n">
        <v>112</v>
      </c>
      <c r="B117" s="92" t="s">
        <v>469</v>
      </c>
      <c r="C117" s="92" t="n">
        <v>91930</v>
      </c>
      <c r="D117" s="93" t="s">
        <v>470</v>
      </c>
      <c r="E117" s="92" t="s">
        <v>44</v>
      </c>
      <c r="F117" s="94" t="n">
        <v>813.73</v>
      </c>
      <c r="G117" s="95" t="n">
        <v>15.48816</v>
      </c>
      <c r="H117" s="95" t="n">
        <v>12603.1804368</v>
      </c>
      <c r="I117" s="96" t="n">
        <f aca="false">H117/$H$406</f>
        <v>0.000885747723823839</v>
      </c>
      <c r="J117" s="96" t="n">
        <f aca="false">J116+I117</f>
        <v>0.946196465084555</v>
      </c>
      <c r="K117" s="97" t="str">
        <f aca="false">IF(J117&lt;=80%,"A",IF(J117&lt;=95%,"B","C"))</f>
        <v>B</v>
      </c>
    </row>
    <row r="118" customFormat="false" ht="12.8" hidden="false" customHeight="false" outlineLevel="0" collapsed="false">
      <c r="A118" s="92" t="n">
        <v>113</v>
      </c>
      <c r="B118" s="92" t="s">
        <v>205</v>
      </c>
      <c r="C118" s="92" t="n">
        <v>93197</v>
      </c>
      <c r="D118" s="93" t="s">
        <v>206</v>
      </c>
      <c r="E118" s="92" t="s">
        <v>44</v>
      </c>
      <c r="F118" s="94" t="n">
        <v>76.4</v>
      </c>
      <c r="G118" s="95" t="n">
        <v>163.53784448</v>
      </c>
      <c r="H118" s="95" t="n">
        <v>12494.291318272</v>
      </c>
      <c r="I118" s="96" t="n">
        <f aca="false">H118/$H$406</f>
        <v>0.000878095029381432</v>
      </c>
      <c r="J118" s="96" t="n">
        <f aca="false">J117+I118</f>
        <v>0.947074560113937</v>
      </c>
      <c r="K118" s="97" t="str">
        <f aca="false">IF(J118&lt;=80%,"A",IF(J118&lt;=95%,"B","C"))</f>
        <v>B</v>
      </c>
    </row>
    <row r="119" customFormat="false" ht="35.05" hidden="false" customHeight="false" outlineLevel="0" collapsed="false">
      <c r="A119" s="92" t="n">
        <v>114</v>
      </c>
      <c r="B119" s="92" t="s">
        <v>186</v>
      </c>
      <c r="C119" s="92" t="n">
        <v>94275</v>
      </c>
      <c r="D119" s="93" t="s">
        <v>187</v>
      </c>
      <c r="E119" s="92" t="s">
        <v>44</v>
      </c>
      <c r="F119" s="94" t="n">
        <v>212</v>
      </c>
      <c r="G119" s="95" t="n">
        <v>56.840288</v>
      </c>
      <c r="H119" s="95" t="n">
        <v>12050.141056</v>
      </c>
      <c r="I119" s="96" t="n">
        <f aca="false">H119/$H$406</f>
        <v>0.000846880282769181</v>
      </c>
      <c r="J119" s="96" t="n">
        <f aca="false">J118+I119</f>
        <v>0.947921440396706</v>
      </c>
      <c r="K119" s="97" t="str">
        <f aca="false">IF(J119&lt;=80%,"A",IF(J119&lt;=95%,"B","C"))</f>
        <v>B</v>
      </c>
    </row>
    <row r="120" customFormat="false" ht="12.8" hidden="false" customHeight="false" outlineLevel="0" collapsed="false">
      <c r="A120" s="92" t="n">
        <v>115</v>
      </c>
      <c r="B120" s="92" t="s">
        <v>405</v>
      </c>
      <c r="C120" s="92" t="s">
        <v>406</v>
      </c>
      <c r="D120" s="93" t="s">
        <v>407</v>
      </c>
      <c r="E120" s="92" t="s">
        <v>44</v>
      </c>
      <c r="F120" s="94" t="n">
        <v>1108.6</v>
      </c>
      <c r="G120" s="95" t="n">
        <v>10.57728</v>
      </c>
      <c r="H120" s="95" t="n">
        <v>11725.972608</v>
      </c>
      <c r="I120" s="96" t="n">
        <f aca="false">H120/$H$406</f>
        <v>0.000824097821914054</v>
      </c>
      <c r="J120" s="96" t="n">
        <f aca="false">J119+I120</f>
        <v>0.94874553821862</v>
      </c>
      <c r="K120" s="97" t="str">
        <f aca="false">IF(J120&lt;=80%,"A",IF(J120&lt;=95%,"B","C"))</f>
        <v>B</v>
      </c>
    </row>
    <row r="121" customFormat="false" ht="12.8" hidden="false" customHeight="false" outlineLevel="0" collapsed="false">
      <c r="A121" s="92" t="n">
        <v>116</v>
      </c>
      <c r="B121" s="92" t="s">
        <v>419</v>
      </c>
      <c r="C121" s="92" t="n">
        <v>91930</v>
      </c>
      <c r="D121" s="93" t="s">
        <v>420</v>
      </c>
      <c r="E121" s="92" t="s">
        <v>44</v>
      </c>
      <c r="F121" s="94" t="n">
        <v>744.75</v>
      </c>
      <c r="G121" s="95" t="n">
        <v>15.48816</v>
      </c>
      <c r="H121" s="95" t="n">
        <v>11534.80716</v>
      </c>
      <c r="I121" s="96" t="n">
        <f aca="false">H121/$H$406</f>
        <v>0.000810662771825795</v>
      </c>
      <c r="J121" s="96" t="n">
        <f aca="false">J120+I121</f>
        <v>0.949556200990446</v>
      </c>
      <c r="K121" s="97" t="str">
        <f aca="false">IF(J121&lt;=80%,"A",IF(J121&lt;=95%,"B","C"))</f>
        <v>B</v>
      </c>
    </row>
    <row r="122" customFormat="false" ht="12.8" hidden="false" customHeight="false" outlineLevel="0" collapsed="false">
      <c r="A122" s="92" t="n">
        <v>117</v>
      </c>
      <c r="B122" s="92" t="s">
        <v>449</v>
      </c>
      <c r="C122" s="92" t="n">
        <v>91928</v>
      </c>
      <c r="D122" s="93" t="s">
        <v>450</v>
      </c>
      <c r="E122" s="92" t="s">
        <v>44</v>
      </c>
      <c r="F122" s="94" t="n">
        <v>1030.47</v>
      </c>
      <c r="G122" s="95" t="n">
        <v>11.118736</v>
      </c>
      <c r="H122" s="95" t="n">
        <v>11457.52388592</v>
      </c>
      <c r="I122" s="96" t="n">
        <f aca="false">H122/$H$406</f>
        <v>0.000805231326608512</v>
      </c>
      <c r="J122" s="96" t="n">
        <f aca="false">J121+I122</f>
        <v>0.950361432317054</v>
      </c>
      <c r="K122" s="97" t="str">
        <f aca="false">IF(J122&lt;=80%,"A",IF(J122&lt;=95%,"B","C"))</f>
        <v>C</v>
      </c>
    </row>
    <row r="123" customFormat="false" ht="12.8" hidden="false" customHeight="false" outlineLevel="0" collapsed="false">
      <c r="A123" s="92" t="n">
        <v>118</v>
      </c>
      <c r="B123" s="92" t="s">
        <v>415</v>
      </c>
      <c r="C123" s="92" t="n">
        <v>91930</v>
      </c>
      <c r="D123" s="93" t="s">
        <v>416</v>
      </c>
      <c r="E123" s="92" t="s">
        <v>44</v>
      </c>
      <c r="F123" s="94" t="n">
        <v>730.79</v>
      </c>
      <c r="G123" s="95" t="n">
        <v>15.48816</v>
      </c>
      <c r="H123" s="95" t="n">
        <v>11318.5924464</v>
      </c>
      <c r="I123" s="96" t="n">
        <f aca="false">H123/$H$406</f>
        <v>0.000795467266898386</v>
      </c>
      <c r="J123" s="96" t="n">
        <f aca="false">J122+I123</f>
        <v>0.951156899583953</v>
      </c>
      <c r="K123" s="97" t="str">
        <f aca="false">IF(J123&lt;=80%,"A",IF(J123&lt;=95%,"B","C"))</f>
        <v>C</v>
      </c>
    </row>
    <row r="124" customFormat="false" ht="23.85" hidden="false" customHeight="false" outlineLevel="0" collapsed="false">
      <c r="A124" s="92" t="n">
        <v>119</v>
      </c>
      <c r="B124" s="92" t="s">
        <v>93</v>
      </c>
      <c r="C124" s="92" t="n">
        <v>96555</v>
      </c>
      <c r="D124" s="93" t="s">
        <v>94</v>
      </c>
      <c r="E124" s="92" t="s">
        <v>22</v>
      </c>
      <c r="F124" s="94" t="n">
        <v>11.59</v>
      </c>
      <c r="G124" s="95" t="n">
        <v>964.975328</v>
      </c>
      <c r="H124" s="95" t="n">
        <v>11184.06405152</v>
      </c>
      <c r="I124" s="96" t="n">
        <f aca="false">H124/$H$406</f>
        <v>0.000786012651838944</v>
      </c>
      <c r="J124" s="96" t="n">
        <f aca="false">J123+I124</f>
        <v>0.951942912235792</v>
      </c>
      <c r="K124" s="97" t="str">
        <f aca="false">IF(J124&lt;=80%,"A",IF(J124&lt;=95%,"B","C"))</f>
        <v>C</v>
      </c>
    </row>
    <row r="125" customFormat="false" ht="12.8" hidden="false" customHeight="false" outlineLevel="0" collapsed="false">
      <c r="A125" s="92" t="n">
        <v>120</v>
      </c>
      <c r="B125" s="92" t="s">
        <v>104</v>
      </c>
      <c r="C125" s="92" t="n">
        <v>103672</v>
      </c>
      <c r="D125" s="93" t="s">
        <v>105</v>
      </c>
      <c r="E125" s="92" t="s">
        <v>27</v>
      </c>
      <c r="F125" s="94" t="n">
        <v>13.36</v>
      </c>
      <c r="G125" s="95" t="n">
        <v>821.993168</v>
      </c>
      <c r="H125" s="95" t="n">
        <v>10981.82872448</v>
      </c>
      <c r="I125" s="96" t="n">
        <f aca="false">H125/$H$406</f>
        <v>0.000771799613987053</v>
      </c>
      <c r="J125" s="96" t="n">
        <f aca="false">J124+I125</f>
        <v>0.952714711849779</v>
      </c>
      <c r="K125" s="97" t="str">
        <f aca="false">IF(J125&lt;=80%,"A",IF(J125&lt;=95%,"B","C"))</f>
        <v>C</v>
      </c>
    </row>
    <row r="126" customFormat="false" ht="23.85" hidden="false" customHeight="false" outlineLevel="0" collapsed="false">
      <c r="A126" s="92" t="n">
        <v>121</v>
      </c>
      <c r="B126" s="92" t="s">
        <v>630</v>
      </c>
      <c r="C126" s="92" t="n">
        <v>97318</v>
      </c>
      <c r="D126" s="93" t="s">
        <v>631</v>
      </c>
      <c r="E126" s="92" t="s">
        <v>261</v>
      </c>
      <c r="F126" s="94" t="n">
        <v>72</v>
      </c>
      <c r="G126" s="95" t="n">
        <v>151.695824</v>
      </c>
      <c r="H126" s="95" t="n">
        <v>10922.099328</v>
      </c>
      <c r="I126" s="96" t="n">
        <f aca="false">H126/$H$406</f>
        <v>0.000767601849998603</v>
      </c>
      <c r="J126" s="96" t="n">
        <f aca="false">J125+I126</f>
        <v>0.953482313699777</v>
      </c>
      <c r="K126" s="97" t="str">
        <f aca="false">IF(J126&lt;=80%,"A",IF(J126&lt;=95%,"B","C"))</f>
        <v>C</v>
      </c>
    </row>
    <row r="127" customFormat="false" ht="12.8" hidden="false" customHeight="false" outlineLevel="0" collapsed="false">
      <c r="A127" s="92" t="n">
        <v>122</v>
      </c>
      <c r="B127" s="92" t="s">
        <v>632</v>
      </c>
      <c r="C127" s="92" t="s">
        <v>633</v>
      </c>
      <c r="D127" s="93" t="s">
        <v>634</v>
      </c>
      <c r="E127" s="92" t="s">
        <v>261</v>
      </c>
      <c r="F127" s="94" t="n">
        <v>1548</v>
      </c>
      <c r="G127" s="95" t="n">
        <v>6.9256</v>
      </c>
      <c r="H127" s="95" t="n">
        <v>10720.8288</v>
      </c>
      <c r="I127" s="96" t="n">
        <f aca="false">H127/$H$406</f>
        <v>0.000753456617932554</v>
      </c>
      <c r="J127" s="96" t="n">
        <f aca="false">J126+I127</f>
        <v>0.95423577031771</v>
      </c>
      <c r="K127" s="97" t="str">
        <f aca="false">IF(J127&lt;=80%,"A",IF(J127&lt;=95%,"B","C"))</f>
        <v>C</v>
      </c>
    </row>
    <row r="128" customFormat="false" ht="12.8" hidden="false" customHeight="false" outlineLevel="0" collapsed="false">
      <c r="A128" s="92" t="n">
        <v>123</v>
      </c>
      <c r="B128" s="92" t="s">
        <v>417</v>
      </c>
      <c r="C128" s="92" t="n">
        <v>91930</v>
      </c>
      <c r="D128" s="93" t="s">
        <v>418</v>
      </c>
      <c r="E128" s="92" t="s">
        <v>44</v>
      </c>
      <c r="F128" s="94" t="n">
        <v>689.29</v>
      </c>
      <c r="G128" s="95" t="n">
        <v>15.48816</v>
      </c>
      <c r="H128" s="95" t="n">
        <v>10675.8338064</v>
      </c>
      <c r="I128" s="96" t="n">
        <f aca="false">H128/$H$406</f>
        <v>0.00075029438333911</v>
      </c>
      <c r="J128" s="96" t="n">
        <f aca="false">J127+I128</f>
        <v>0.954986064701049</v>
      </c>
      <c r="K128" s="97" t="str">
        <f aca="false">IF(J128&lt;=80%,"A",IF(J128&lt;=95%,"B","C"))</f>
        <v>C</v>
      </c>
    </row>
    <row r="129" customFormat="false" ht="12.8" hidden="false" customHeight="false" outlineLevel="0" collapsed="false">
      <c r="A129" s="92" t="n">
        <v>124</v>
      </c>
      <c r="B129" s="92" t="s">
        <v>393</v>
      </c>
      <c r="C129" s="92" t="s">
        <v>394</v>
      </c>
      <c r="D129" s="93" t="s">
        <v>395</v>
      </c>
      <c r="E129" s="92" t="s">
        <v>44</v>
      </c>
      <c r="F129" s="94" t="n">
        <v>979.05</v>
      </c>
      <c r="G129" s="95" t="n">
        <v>10.57728</v>
      </c>
      <c r="H129" s="95" t="n">
        <v>10355.685984</v>
      </c>
      <c r="I129" s="96" t="n">
        <f aca="false">H129/$H$406</f>
        <v>0.000727794490839757</v>
      </c>
      <c r="J129" s="96" t="n">
        <f aca="false">J128+I129</f>
        <v>0.955713859191889</v>
      </c>
      <c r="K129" s="97" t="str">
        <f aca="false">IF(J129&lt;=80%,"A",IF(J129&lt;=95%,"B","C"))</f>
        <v>C</v>
      </c>
    </row>
    <row r="130" customFormat="false" ht="12.8" hidden="false" customHeight="false" outlineLevel="0" collapsed="false">
      <c r="A130" s="92" t="n">
        <v>125</v>
      </c>
      <c r="B130" s="92" t="s">
        <v>981</v>
      </c>
      <c r="C130" s="92" t="n">
        <v>96121</v>
      </c>
      <c r="D130" s="93" t="s">
        <v>982</v>
      </c>
      <c r="E130" s="92" t="s">
        <v>44</v>
      </c>
      <c r="F130" s="94" t="n">
        <v>464</v>
      </c>
      <c r="G130" s="95" t="n">
        <v>21.4064</v>
      </c>
      <c r="H130" s="95" t="n">
        <v>9932.5696</v>
      </c>
      <c r="I130" s="96" t="n">
        <f aca="false">H130/$H$406</f>
        <v>0.000698057998855061</v>
      </c>
      <c r="J130" s="96" t="n">
        <f aca="false">J129+I130</f>
        <v>0.956411917190744</v>
      </c>
      <c r="K130" s="97" t="str">
        <f aca="false">IF(J130&lt;=80%,"A",IF(J130&lt;=95%,"B","C"))</f>
        <v>C</v>
      </c>
    </row>
    <row r="131" customFormat="false" ht="12.8" hidden="false" customHeight="false" outlineLevel="0" collapsed="false">
      <c r="A131" s="92" t="n">
        <v>126</v>
      </c>
      <c r="B131" s="92" t="s">
        <v>413</v>
      </c>
      <c r="C131" s="92" t="n">
        <v>91930</v>
      </c>
      <c r="D131" s="93" t="s">
        <v>414</v>
      </c>
      <c r="E131" s="92" t="s">
        <v>44</v>
      </c>
      <c r="F131" s="94" t="n">
        <v>639.9</v>
      </c>
      <c r="G131" s="95" t="n">
        <v>15.48816</v>
      </c>
      <c r="H131" s="95" t="n">
        <v>9910.873584</v>
      </c>
      <c r="I131" s="96" t="n">
        <f aca="false">H131/$H$406</f>
        <v>0.000696533209387481</v>
      </c>
      <c r="J131" s="96" t="n">
        <f aca="false">J130+I131</f>
        <v>0.957108450400131</v>
      </c>
      <c r="K131" s="97" t="str">
        <f aca="false">IF(J131&lt;=80%,"A",IF(J131&lt;=95%,"B","C"))</f>
        <v>C</v>
      </c>
    </row>
    <row r="132" customFormat="false" ht="23.85" hidden="false" customHeight="false" outlineLevel="0" collapsed="false">
      <c r="A132" s="92" t="n">
        <v>127</v>
      </c>
      <c r="B132" s="92" t="s">
        <v>152</v>
      </c>
      <c r="C132" s="92" t="n">
        <v>101114</v>
      </c>
      <c r="D132" s="93" t="s">
        <v>153</v>
      </c>
      <c r="E132" s="92" t="s">
        <v>27</v>
      </c>
      <c r="F132" s="94" t="n">
        <v>1100</v>
      </c>
      <c r="G132" s="95" t="n">
        <v>8.91425456</v>
      </c>
      <c r="H132" s="95" t="n">
        <v>9805.680016</v>
      </c>
      <c r="I132" s="96" t="n">
        <f aca="false">H132/$H$406</f>
        <v>0.00068914023712273</v>
      </c>
      <c r="J132" s="96" t="n">
        <f aca="false">J131+I132</f>
        <v>0.957797590637254</v>
      </c>
      <c r="K132" s="97" t="str">
        <f aca="false">IF(J132&lt;=80%,"A",IF(J132&lt;=95%,"B","C"))</f>
        <v>C</v>
      </c>
    </row>
    <row r="133" customFormat="false" ht="12.8" hidden="false" customHeight="false" outlineLevel="0" collapsed="false">
      <c r="A133" s="92" t="n">
        <v>128</v>
      </c>
      <c r="B133" s="92" t="s">
        <v>342</v>
      </c>
      <c r="C133" s="92" t="s">
        <v>343</v>
      </c>
      <c r="D133" s="93" t="s">
        <v>344</v>
      </c>
      <c r="E133" s="92" t="s">
        <v>261</v>
      </c>
      <c r="F133" s="94" t="n">
        <v>6200</v>
      </c>
      <c r="G133" s="95" t="n">
        <v>1.574</v>
      </c>
      <c r="H133" s="95" t="n">
        <v>9758.8</v>
      </c>
      <c r="I133" s="96" t="n">
        <f aca="false">H133/$H$406</f>
        <v>0.000685845523722962</v>
      </c>
      <c r="J133" s="96" t="n">
        <f aca="false">J132+I133</f>
        <v>0.958483436160977</v>
      </c>
      <c r="K133" s="97" t="str">
        <f aca="false">IF(J133&lt;=80%,"A",IF(J133&lt;=95%,"B","C"))</f>
        <v>C</v>
      </c>
    </row>
    <row r="134" customFormat="false" ht="23.85" hidden="false" customHeight="false" outlineLevel="0" collapsed="false">
      <c r="A134" s="92" t="n">
        <v>129</v>
      </c>
      <c r="B134" s="92" t="s">
        <v>191</v>
      </c>
      <c r="C134" s="92" t="n">
        <v>93200</v>
      </c>
      <c r="D134" s="93" t="s">
        <v>192</v>
      </c>
      <c r="E134" s="92" t="s">
        <v>44</v>
      </c>
      <c r="F134" s="94" t="n">
        <v>135.02</v>
      </c>
      <c r="G134" s="95" t="n">
        <v>70.31649824</v>
      </c>
      <c r="H134" s="95" t="n">
        <v>9494.1335923648</v>
      </c>
      <c r="I134" s="96" t="n">
        <f aca="false">H134/$H$406</f>
        <v>0.000667244848337009</v>
      </c>
      <c r="J134" s="96" t="n">
        <f aca="false">J133+I134</f>
        <v>0.959150681009314</v>
      </c>
      <c r="K134" s="97" t="str">
        <f aca="false">IF(J134&lt;=80%,"A",IF(J134&lt;=95%,"B","C"))</f>
        <v>C</v>
      </c>
    </row>
    <row r="135" customFormat="false" ht="12.8" hidden="false" customHeight="false" outlineLevel="0" collapsed="false">
      <c r="A135" s="92" t="n">
        <v>130</v>
      </c>
      <c r="B135" s="92" t="s">
        <v>648</v>
      </c>
      <c r="C135" s="92" t="s">
        <v>649</v>
      </c>
      <c r="D135" s="93" t="s">
        <v>650</v>
      </c>
      <c r="E135" s="92" t="s">
        <v>44</v>
      </c>
      <c r="F135" s="94" t="n">
        <v>696.43</v>
      </c>
      <c r="G135" s="95" t="n">
        <v>13.586768</v>
      </c>
      <c r="H135" s="95" t="n">
        <v>9462.23283824</v>
      </c>
      <c r="I135" s="96" t="n">
        <f aca="false">H135/$H$406</f>
        <v>0.000665002872948654</v>
      </c>
      <c r="J135" s="96" t="n">
        <f aca="false">J134+I135</f>
        <v>0.959815683882263</v>
      </c>
      <c r="K135" s="97" t="str">
        <f aca="false">IF(J135&lt;=80%,"A",IF(J135&lt;=95%,"B","C"))</f>
        <v>C</v>
      </c>
    </row>
    <row r="136" customFormat="false" ht="23.85" hidden="false" customHeight="false" outlineLevel="0" collapsed="false">
      <c r="A136" s="92" t="n">
        <v>131</v>
      </c>
      <c r="B136" s="92" t="s">
        <v>35</v>
      </c>
      <c r="C136" s="92" t="n">
        <v>100981</v>
      </c>
      <c r="D136" s="93" t="s">
        <v>36</v>
      </c>
      <c r="E136" s="92" t="s">
        <v>27</v>
      </c>
      <c r="F136" s="94" t="n">
        <v>580</v>
      </c>
      <c r="G136" s="95" t="n">
        <v>15.765184</v>
      </c>
      <c r="H136" s="95" t="n">
        <v>9143.80672</v>
      </c>
      <c r="I136" s="96" t="n">
        <f aca="false">H136/$H$406</f>
        <v>0.000642623981298924</v>
      </c>
      <c r="J136" s="96" t="n">
        <f aca="false">J135+I136</f>
        <v>0.960458307863562</v>
      </c>
      <c r="K136" s="97" t="str">
        <f aca="false">IF(J136&lt;=80%,"A",IF(J136&lt;=95%,"B","C"))</f>
        <v>C</v>
      </c>
    </row>
    <row r="137" customFormat="false" ht="12.8" hidden="false" customHeight="false" outlineLevel="0" collapsed="false">
      <c r="A137" s="92" t="n">
        <v>132</v>
      </c>
      <c r="B137" s="92" t="s">
        <v>201</v>
      </c>
      <c r="C137" s="92" t="n">
        <v>93187</v>
      </c>
      <c r="D137" s="93" t="s">
        <v>202</v>
      </c>
      <c r="E137" s="92" t="s">
        <v>44</v>
      </c>
      <c r="F137" s="94" t="n">
        <v>76.4</v>
      </c>
      <c r="G137" s="95" t="n">
        <v>114.19508512</v>
      </c>
      <c r="H137" s="95" t="n">
        <v>8724.504503168</v>
      </c>
      <c r="I137" s="96" t="n">
        <f aca="false">H137/$H$406</f>
        <v>0.000613155547833606</v>
      </c>
      <c r="J137" s="96" t="n">
        <f aca="false">J136+I137</f>
        <v>0.961071463411395</v>
      </c>
      <c r="K137" s="97" t="str">
        <f aca="false">IF(J137&lt;=80%,"A",IF(J137&lt;=95%,"B","C"))</f>
        <v>C</v>
      </c>
    </row>
    <row r="138" customFormat="false" ht="12.8" hidden="false" customHeight="false" outlineLevel="0" collapsed="false">
      <c r="A138" s="92" t="n">
        <v>133</v>
      </c>
      <c r="B138" s="92" t="s">
        <v>445</v>
      </c>
      <c r="C138" s="92" t="n">
        <v>91928</v>
      </c>
      <c r="D138" s="93" t="s">
        <v>446</v>
      </c>
      <c r="E138" s="92" t="s">
        <v>44</v>
      </c>
      <c r="F138" s="94" t="n">
        <v>777.83</v>
      </c>
      <c r="G138" s="95" t="n">
        <v>11.118736</v>
      </c>
      <c r="H138" s="95" t="n">
        <v>8648.48642288</v>
      </c>
      <c r="I138" s="96" t="n">
        <f aca="false">H138/$H$406</f>
        <v>0.000607813020054828</v>
      </c>
      <c r="J138" s="96" t="n">
        <f aca="false">J137+I138</f>
        <v>0.96167927643145</v>
      </c>
      <c r="K138" s="97" t="str">
        <f aca="false">IF(J138&lt;=80%,"A",IF(J138&lt;=95%,"B","C"))</f>
        <v>C</v>
      </c>
    </row>
    <row r="139" customFormat="false" ht="23.85" hidden="false" customHeight="false" outlineLevel="0" collapsed="false">
      <c r="A139" s="92" t="n">
        <v>134</v>
      </c>
      <c r="B139" s="92" t="s">
        <v>25</v>
      </c>
      <c r="C139" s="92" t="n">
        <v>97622</v>
      </c>
      <c r="D139" s="93" t="s">
        <v>26</v>
      </c>
      <c r="E139" s="92" t="s">
        <v>27</v>
      </c>
      <c r="F139" s="94" t="n">
        <v>80.51</v>
      </c>
      <c r="G139" s="95" t="n">
        <v>105.571328</v>
      </c>
      <c r="H139" s="95" t="n">
        <v>8499.54761728</v>
      </c>
      <c r="I139" s="96" t="n">
        <f aca="false">H139/$H$406</f>
        <v>0.000597345645671769</v>
      </c>
      <c r="J139" s="96" t="n">
        <f aca="false">J138+I139</f>
        <v>0.962276622077122</v>
      </c>
      <c r="K139" s="97" t="str">
        <f aca="false">IF(J139&lt;=80%,"A",IF(J139&lt;=95%,"B","C"))</f>
        <v>C</v>
      </c>
    </row>
    <row r="140" customFormat="false" ht="35.05" hidden="false" customHeight="false" outlineLevel="0" collapsed="false">
      <c r="A140" s="92" t="n">
        <v>135</v>
      </c>
      <c r="B140" s="92" t="s">
        <v>33</v>
      </c>
      <c r="C140" s="92" t="n">
        <v>97063</v>
      </c>
      <c r="D140" s="93" t="s">
        <v>34</v>
      </c>
      <c r="E140" s="92" t="s">
        <v>22</v>
      </c>
      <c r="F140" s="94" t="n">
        <v>250</v>
      </c>
      <c r="G140" s="95" t="n">
        <v>33.608048</v>
      </c>
      <c r="H140" s="95" t="n">
        <v>8402.012</v>
      </c>
      <c r="I140" s="96" t="n">
        <f aca="false">H140/$H$406</f>
        <v>0.000590490871876318</v>
      </c>
      <c r="J140" s="96" t="n">
        <f aca="false">J139+I140</f>
        <v>0.962867112948998</v>
      </c>
      <c r="K140" s="97" t="str">
        <f aca="false">IF(J140&lt;=80%,"A",IF(J140&lt;=95%,"B","C"))</f>
        <v>C</v>
      </c>
    </row>
    <row r="141" customFormat="false" ht="12.8" hidden="false" customHeight="false" outlineLevel="0" collapsed="false">
      <c r="A141" s="92" t="n">
        <v>136</v>
      </c>
      <c r="B141" s="92" t="s">
        <v>745</v>
      </c>
      <c r="C141" s="92" t="n">
        <v>98295</v>
      </c>
      <c r="D141" s="93" t="s">
        <v>746</v>
      </c>
      <c r="E141" s="92" t="s">
        <v>44</v>
      </c>
      <c r="F141" s="94" t="n">
        <v>890</v>
      </c>
      <c r="G141" s="95" t="n">
        <v>9.28899248</v>
      </c>
      <c r="H141" s="95" t="n">
        <v>8267.2033072</v>
      </c>
      <c r="I141" s="96" t="n">
        <f aca="false">H141/$H$406</f>
        <v>0.00058101655756351</v>
      </c>
      <c r="J141" s="96" t="n">
        <f aca="false">J140+I141</f>
        <v>0.963448129506562</v>
      </c>
      <c r="K141" s="97" t="str">
        <f aca="false">IF(J141&lt;=80%,"A",IF(J141&lt;=95%,"B","C"))</f>
        <v>C</v>
      </c>
    </row>
    <row r="142" customFormat="false" ht="12.8" hidden="false" customHeight="false" outlineLevel="0" collapsed="false">
      <c r="A142" s="92" t="n">
        <v>137</v>
      </c>
      <c r="B142" s="92" t="s">
        <v>947</v>
      </c>
      <c r="C142" s="92" t="n">
        <v>94449</v>
      </c>
      <c r="D142" s="93" t="s">
        <v>948</v>
      </c>
      <c r="E142" s="92" t="s">
        <v>22</v>
      </c>
      <c r="F142" s="94" t="n">
        <v>90</v>
      </c>
      <c r="G142" s="95" t="n">
        <v>91.19529344</v>
      </c>
      <c r="H142" s="95" t="n">
        <v>8207.5764096</v>
      </c>
      <c r="I142" s="96" t="n">
        <f aca="false">H142/$H$406</f>
        <v>0.000576825997165465</v>
      </c>
      <c r="J142" s="96" t="n">
        <f aca="false">J141+I142</f>
        <v>0.964024955503727</v>
      </c>
      <c r="K142" s="97" t="str">
        <f aca="false">IF(J142&lt;=80%,"A",IF(J142&lt;=95%,"B","C"))</f>
        <v>C</v>
      </c>
    </row>
    <row r="143" customFormat="false" ht="12.8" hidden="false" customHeight="false" outlineLevel="0" collapsed="false">
      <c r="A143" s="92" t="n">
        <v>138</v>
      </c>
      <c r="B143" s="92" t="s">
        <v>312</v>
      </c>
      <c r="C143" s="92" t="s">
        <v>313</v>
      </c>
      <c r="D143" s="93" t="s">
        <v>314</v>
      </c>
      <c r="E143" s="92" t="s">
        <v>261</v>
      </c>
      <c r="F143" s="94" t="n">
        <v>11415</v>
      </c>
      <c r="G143" s="95" t="n">
        <v>0.69256</v>
      </c>
      <c r="H143" s="95" t="n">
        <v>7905.5724</v>
      </c>
      <c r="I143" s="96" t="n">
        <f aca="false">H143/$H$406</f>
        <v>0.000555601246363056</v>
      </c>
      <c r="J143" s="96" t="n">
        <f aca="false">J142+I143</f>
        <v>0.96458055675009</v>
      </c>
      <c r="K143" s="97" t="str">
        <f aca="false">IF(J143&lt;=80%,"A",IF(J143&lt;=95%,"B","C"))</f>
        <v>C</v>
      </c>
    </row>
    <row r="144" customFormat="false" ht="23.85" hidden="false" customHeight="false" outlineLevel="0" collapsed="false">
      <c r="A144" s="92" t="n">
        <v>139</v>
      </c>
      <c r="B144" s="92" t="s">
        <v>912</v>
      </c>
      <c r="C144" s="92" t="n">
        <v>86937</v>
      </c>
      <c r="D144" s="93" t="s">
        <v>913</v>
      </c>
      <c r="E144" s="92" t="s">
        <v>62</v>
      </c>
      <c r="F144" s="94" t="n">
        <v>25</v>
      </c>
      <c r="G144" s="95" t="n">
        <v>313.5408</v>
      </c>
      <c r="H144" s="95" t="n">
        <v>7838.52</v>
      </c>
      <c r="I144" s="96" t="n">
        <f aca="false">H144/$H$406</f>
        <v>0.000550888823893605</v>
      </c>
      <c r="J144" s="96" t="n">
        <f aca="false">J143+I144</f>
        <v>0.965131445573984</v>
      </c>
      <c r="K144" s="97" t="str">
        <f aca="false">IF(J144&lt;=80%,"A",IF(J144&lt;=95%,"B","C"))</f>
        <v>C</v>
      </c>
    </row>
    <row r="145" customFormat="false" ht="23.85" hidden="false" customHeight="false" outlineLevel="0" collapsed="false">
      <c r="A145" s="92" t="n">
        <v>140</v>
      </c>
      <c r="B145" s="92" t="s">
        <v>790</v>
      </c>
      <c r="C145" s="92" t="n">
        <v>37105</v>
      </c>
      <c r="D145" s="93" t="s">
        <v>791</v>
      </c>
      <c r="E145" s="92" t="s">
        <v>62</v>
      </c>
      <c r="F145" s="94" t="n">
        <v>2</v>
      </c>
      <c r="G145" s="95" t="n">
        <v>3917.043808</v>
      </c>
      <c r="H145" s="95" t="n">
        <v>7834.087616</v>
      </c>
      <c r="I145" s="96" t="n">
        <f aca="false">H145/$H$406</f>
        <v>0.00055057731728154</v>
      </c>
      <c r="J145" s="96" t="n">
        <f aca="false">J144+I145</f>
        <v>0.965682022891265</v>
      </c>
      <c r="K145" s="97" t="str">
        <f aca="false">IF(J145&lt;=80%,"A",IF(J145&lt;=95%,"B","C"))</f>
        <v>C</v>
      </c>
    </row>
    <row r="146" customFormat="false" ht="12.8" hidden="false" customHeight="false" outlineLevel="0" collapsed="false">
      <c r="A146" s="92" t="n">
        <v>141</v>
      </c>
      <c r="B146" s="92" t="s">
        <v>345</v>
      </c>
      <c r="C146" s="92" t="s">
        <v>346</v>
      </c>
      <c r="D146" s="93" t="s">
        <v>347</v>
      </c>
      <c r="E146" s="92" t="s">
        <v>261</v>
      </c>
      <c r="F146" s="94" t="n">
        <v>8263</v>
      </c>
      <c r="G146" s="95" t="n">
        <v>0.9444</v>
      </c>
      <c r="H146" s="95" t="n">
        <v>7803.5772</v>
      </c>
      <c r="I146" s="96" t="n">
        <f aca="false">H146/$H$406</f>
        <v>0.000548433054437694</v>
      </c>
      <c r="J146" s="96" t="n">
        <f aca="false">J145+I146</f>
        <v>0.966230455945703</v>
      </c>
      <c r="K146" s="97" t="str">
        <f aca="false">IF(J146&lt;=80%,"A",IF(J146&lt;=95%,"B","C"))</f>
        <v>C</v>
      </c>
    </row>
    <row r="147" customFormat="false" ht="35.05" hidden="false" customHeight="false" outlineLevel="0" collapsed="false">
      <c r="A147" s="92" t="n">
        <v>142</v>
      </c>
      <c r="B147" s="92" t="s">
        <v>30</v>
      </c>
      <c r="C147" s="92" t="n">
        <v>20193</v>
      </c>
      <c r="D147" s="93" t="s">
        <v>1020</v>
      </c>
      <c r="E147" s="92" t="s">
        <v>32</v>
      </c>
      <c r="F147" s="94" t="n">
        <v>250</v>
      </c>
      <c r="G147" s="95" t="n">
        <v>30.8504</v>
      </c>
      <c r="H147" s="95" t="n">
        <v>7712.6</v>
      </c>
      <c r="I147" s="96" t="n">
        <f aca="false">H147/$H$406</f>
        <v>0.000542039204232663</v>
      </c>
      <c r="J147" s="96" t="n">
        <f aca="false">J146+I147</f>
        <v>0.966772495149936</v>
      </c>
      <c r="K147" s="97" t="str">
        <f aca="false">IF(J147&lt;=80%,"A",IF(J147&lt;=95%,"B","C"))</f>
        <v>C</v>
      </c>
    </row>
    <row r="148" customFormat="false" ht="12.8" hidden="false" customHeight="false" outlineLevel="0" collapsed="false">
      <c r="A148" s="92" t="n">
        <v>143</v>
      </c>
      <c r="B148" s="92" t="s">
        <v>178</v>
      </c>
      <c r="C148" s="92" t="n">
        <v>4721</v>
      </c>
      <c r="D148" s="93" t="s">
        <v>179</v>
      </c>
      <c r="E148" s="92" t="s">
        <v>27</v>
      </c>
      <c r="F148" s="94" t="n">
        <v>52</v>
      </c>
      <c r="G148" s="95" t="n">
        <v>146.31286992</v>
      </c>
      <c r="H148" s="95" t="n">
        <v>7608.26923584</v>
      </c>
      <c r="I148" s="96" t="n">
        <f aca="false">H148/$H$406</f>
        <v>0.00053470686956183</v>
      </c>
      <c r="J148" s="96" t="n">
        <f aca="false">J147+I148</f>
        <v>0.967307202019498</v>
      </c>
      <c r="K148" s="97" t="str">
        <f aca="false">IF(J148&lt;=80%,"A",IF(J148&lt;=95%,"B","C"))</f>
        <v>C</v>
      </c>
    </row>
    <row r="149" customFormat="false" ht="23.85" hidden="false" customHeight="false" outlineLevel="0" collapsed="false">
      <c r="A149" s="92" t="n">
        <v>144</v>
      </c>
      <c r="B149" s="92" t="s">
        <v>197</v>
      </c>
      <c r="C149" s="92" t="n">
        <v>102166</v>
      </c>
      <c r="D149" s="93" t="s">
        <v>198</v>
      </c>
      <c r="E149" s="92" t="s">
        <v>22</v>
      </c>
      <c r="F149" s="94" t="n">
        <v>16.8</v>
      </c>
      <c r="G149" s="95" t="n">
        <v>437.307568</v>
      </c>
      <c r="H149" s="95" t="n">
        <v>7346.7671424</v>
      </c>
      <c r="I149" s="96" t="n">
        <f aca="false">H149/$H$406</f>
        <v>0.000516328581224124</v>
      </c>
      <c r="J149" s="96" t="n">
        <f aca="false">J148+I149</f>
        <v>0.967823530600722</v>
      </c>
      <c r="K149" s="97" t="str">
        <f aca="false">IF(J149&lt;=80%,"A",IF(J149&lt;=95%,"B","C"))</f>
        <v>C</v>
      </c>
    </row>
    <row r="150" customFormat="false" ht="12.8" hidden="false" customHeight="false" outlineLevel="0" collapsed="false">
      <c r="A150" s="92" t="n">
        <v>145</v>
      </c>
      <c r="B150" s="92" t="s">
        <v>271</v>
      </c>
      <c r="C150" s="92" t="n">
        <v>91940</v>
      </c>
      <c r="D150" s="93" t="s">
        <v>272</v>
      </c>
      <c r="E150" s="92" t="s">
        <v>261</v>
      </c>
      <c r="F150" s="94" t="n">
        <v>218</v>
      </c>
      <c r="G150" s="95" t="n">
        <v>32.940672</v>
      </c>
      <c r="H150" s="95" t="n">
        <v>7181.066496</v>
      </c>
      <c r="I150" s="96" t="n">
        <f aca="false">H150/$H$406</f>
        <v>0.000504683189719898</v>
      </c>
      <c r="J150" s="96" t="n">
        <f aca="false">J149+I150</f>
        <v>0.968328213790442</v>
      </c>
      <c r="K150" s="97" t="str">
        <f aca="false">IF(J150&lt;=80%,"A",IF(J150&lt;=95%,"B","C"))</f>
        <v>C</v>
      </c>
    </row>
    <row r="151" customFormat="false" ht="23.85" hidden="false" customHeight="false" outlineLevel="0" collapsed="false">
      <c r="A151" s="92" t="n">
        <v>146</v>
      </c>
      <c r="B151" s="92" t="s">
        <v>812</v>
      </c>
      <c r="C151" s="92" t="n">
        <v>97902</v>
      </c>
      <c r="D151" s="93" t="s">
        <v>813</v>
      </c>
      <c r="E151" s="92" t="s">
        <v>62</v>
      </c>
      <c r="F151" s="94" t="n">
        <v>8</v>
      </c>
      <c r="G151" s="95" t="n">
        <v>894.13626176</v>
      </c>
      <c r="H151" s="95" t="n">
        <v>7153.09009408</v>
      </c>
      <c r="I151" s="96" t="n">
        <f aca="false">H151/$H$406</f>
        <v>0.000502717016622108</v>
      </c>
      <c r="J151" s="96" t="n">
        <f aca="false">J150+I151</f>
        <v>0.968830930807064</v>
      </c>
      <c r="K151" s="97" t="str">
        <f aca="false">IF(J151&lt;=80%,"A",IF(J151&lt;=95%,"B","C"))</f>
        <v>C</v>
      </c>
    </row>
    <row r="152" customFormat="false" ht="23.85" hidden="false" customHeight="false" outlineLevel="0" collapsed="false">
      <c r="A152" s="92" t="n">
        <v>147</v>
      </c>
      <c r="B152" s="92" t="s">
        <v>76</v>
      </c>
      <c r="C152" s="92" t="n">
        <v>96546</v>
      </c>
      <c r="D152" s="93" t="s">
        <v>77</v>
      </c>
      <c r="E152" s="92" t="s">
        <v>78</v>
      </c>
      <c r="F152" s="94" t="n">
        <v>393.36</v>
      </c>
      <c r="G152" s="95" t="n">
        <v>17.905824</v>
      </c>
      <c r="H152" s="95" t="n">
        <v>7043.43492864</v>
      </c>
      <c r="I152" s="96" t="n">
        <f aca="false">H152/$H$406</f>
        <v>0.000495010484633531</v>
      </c>
      <c r="J152" s="96" t="n">
        <f aca="false">J151+I152</f>
        <v>0.969325941291697</v>
      </c>
      <c r="K152" s="97" t="str">
        <f aca="false">IF(J152&lt;=80%,"A",IF(J152&lt;=95%,"B","C"))</f>
        <v>C</v>
      </c>
    </row>
    <row r="153" customFormat="false" ht="12.8" hidden="false" customHeight="false" outlineLevel="0" collapsed="false">
      <c r="A153" s="92" t="n">
        <v>148</v>
      </c>
      <c r="B153" s="92" t="s">
        <v>231</v>
      </c>
      <c r="C153" s="92" t="n">
        <v>102162</v>
      </c>
      <c r="D153" s="93" t="s">
        <v>232</v>
      </c>
      <c r="E153" s="92" t="s">
        <v>22</v>
      </c>
      <c r="F153" s="94" t="n">
        <v>15</v>
      </c>
      <c r="G153" s="95" t="n">
        <v>457.20141696</v>
      </c>
      <c r="H153" s="95" t="n">
        <v>6858.0212544</v>
      </c>
      <c r="I153" s="96" t="n">
        <f aca="false">H153/$H$406</f>
        <v>0.000481979667472145</v>
      </c>
      <c r="J153" s="96" t="n">
        <f aca="false">J152+I153</f>
        <v>0.969807920959169</v>
      </c>
      <c r="K153" s="97" t="str">
        <f aca="false">IF(J153&lt;=80%,"A",IF(J153&lt;=95%,"B","C"))</f>
        <v>C</v>
      </c>
    </row>
    <row r="154" customFormat="false" ht="12.8" hidden="false" customHeight="false" outlineLevel="0" collapsed="false">
      <c r="A154" s="92" t="n">
        <v>149</v>
      </c>
      <c r="B154" s="92" t="s">
        <v>402</v>
      </c>
      <c r="C154" s="92" t="s">
        <v>403</v>
      </c>
      <c r="D154" s="93" t="s">
        <v>404</v>
      </c>
      <c r="E154" s="92" t="s">
        <v>44</v>
      </c>
      <c r="F154" s="94" t="n">
        <v>643.43</v>
      </c>
      <c r="G154" s="95" t="n">
        <v>10.57728</v>
      </c>
      <c r="H154" s="95" t="n">
        <v>6805.7392704</v>
      </c>
      <c r="I154" s="96" t="n">
        <f aca="false">H154/$H$406</f>
        <v>0.000478305305388923</v>
      </c>
      <c r="J154" s="96" t="n">
        <f aca="false">J153+I154</f>
        <v>0.970286226264558</v>
      </c>
      <c r="K154" s="97" t="str">
        <f aca="false">IF(J154&lt;=80%,"A",IF(J154&lt;=95%,"B","C"))</f>
        <v>C</v>
      </c>
    </row>
    <row r="155" customFormat="false" ht="23.85" hidden="false" customHeight="false" outlineLevel="0" collapsed="false">
      <c r="A155" s="92" t="n">
        <v>150</v>
      </c>
      <c r="B155" s="92" t="s">
        <v>195</v>
      </c>
      <c r="C155" s="92" t="n">
        <v>90845</v>
      </c>
      <c r="D155" s="93" t="s">
        <v>196</v>
      </c>
      <c r="E155" s="92" t="s">
        <v>62</v>
      </c>
      <c r="F155" s="94" t="n">
        <v>3</v>
      </c>
      <c r="G155" s="95" t="n">
        <v>2256.74315088</v>
      </c>
      <c r="H155" s="95" t="n">
        <v>6770.22945264</v>
      </c>
      <c r="I155" s="96" t="n">
        <f aca="false">H155/$H$406</f>
        <v>0.000475809686095678</v>
      </c>
      <c r="J155" s="96" t="n">
        <f aca="false">J154+I155</f>
        <v>0.970762035950654</v>
      </c>
      <c r="K155" s="97" t="str">
        <f aca="false">IF(J155&lt;=80%,"A",IF(J155&lt;=95%,"B","C"))</f>
        <v>C</v>
      </c>
    </row>
    <row r="156" customFormat="false" ht="23.85" hidden="false" customHeight="false" outlineLevel="0" collapsed="false">
      <c r="A156" s="92" t="n">
        <v>151</v>
      </c>
      <c r="B156" s="92" t="s">
        <v>908</v>
      </c>
      <c r="C156" s="92" t="n">
        <v>95471</v>
      </c>
      <c r="D156" s="93" t="s">
        <v>909</v>
      </c>
      <c r="E156" s="92" t="s">
        <v>62</v>
      </c>
      <c r="F156" s="94" t="n">
        <v>6</v>
      </c>
      <c r="G156" s="95" t="n">
        <v>1120.688</v>
      </c>
      <c r="H156" s="95" t="n">
        <v>6724.128</v>
      </c>
      <c r="I156" s="96" t="n">
        <f aca="false">H156/$H$406</f>
        <v>0.000472569689894273</v>
      </c>
      <c r="J156" s="96" t="n">
        <f aca="false">J155+I156</f>
        <v>0.971234605640548</v>
      </c>
      <c r="K156" s="97" t="str">
        <f aca="false">IF(J156&lt;=80%,"A",IF(J156&lt;=95%,"B","C"))</f>
        <v>C</v>
      </c>
    </row>
    <row r="157" customFormat="false" ht="46.25" hidden="false" customHeight="false" outlineLevel="0" collapsed="false">
      <c r="A157" s="92" t="n">
        <v>152</v>
      </c>
      <c r="B157" s="92" t="s">
        <v>247</v>
      </c>
      <c r="C157" s="92" t="n">
        <v>94570</v>
      </c>
      <c r="D157" s="93" t="s">
        <v>248</v>
      </c>
      <c r="E157" s="92" t="s">
        <v>22</v>
      </c>
      <c r="F157" s="94" t="n">
        <v>8.84</v>
      </c>
      <c r="G157" s="95" t="n">
        <v>756.76270448</v>
      </c>
      <c r="H157" s="95" t="n">
        <v>6689.7823076032</v>
      </c>
      <c r="I157" s="96" t="n">
        <f aca="false">H157/$H$406</f>
        <v>0.000470155884980809</v>
      </c>
      <c r="J157" s="96" t="n">
        <f aca="false">J156+I157</f>
        <v>0.971704761525529</v>
      </c>
      <c r="K157" s="97" t="str">
        <f aca="false">IF(J157&lt;=80%,"A",IF(J157&lt;=95%,"B","C"))</f>
        <v>C</v>
      </c>
    </row>
    <row r="158" customFormat="false" ht="12.8" hidden="false" customHeight="false" outlineLevel="0" collapsed="false">
      <c r="A158" s="92" t="n">
        <v>153</v>
      </c>
      <c r="B158" s="92" t="s">
        <v>713</v>
      </c>
      <c r="C158" s="92" t="n">
        <v>40401</v>
      </c>
      <c r="D158" s="93" t="s">
        <v>714</v>
      </c>
      <c r="E158" s="92" t="s">
        <v>44</v>
      </c>
      <c r="F158" s="94" t="n">
        <v>1000</v>
      </c>
      <c r="G158" s="95" t="n">
        <v>6.65348688</v>
      </c>
      <c r="H158" s="95" t="n">
        <v>6653.48688</v>
      </c>
      <c r="I158" s="96" t="n">
        <f aca="false">H158/$H$406</f>
        <v>0.000467605053264485</v>
      </c>
      <c r="J158" s="96" t="n">
        <f aca="false">J157+I158</f>
        <v>0.972172366578793</v>
      </c>
      <c r="K158" s="97" t="str">
        <f aca="false">IF(J158&lt;=80%,"A",IF(J158&lt;=95%,"B","C"))</f>
        <v>C</v>
      </c>
    </row>
    <row r="159" customFormat="false" ht="12.8" hidden="false" customHeight="false" outlineLevel="0" collapsed="false">
      <c r="A159" s="92" t="n">
        <v>154</v>
      </c>
      <c r="B159" s="92" t="s">
        <v>873</v>
      </c>
      <c r="C159" s="92" t="s">
        <v>874</v>
      </c>
      <c r="D159" s="93" t="s">
        <v>875</v>
      </c>
      <c r="E159" s="92" t="s">
        <v>261</v>
      </c>
      <c r="F159" s="94" t="n">
        <v>160</v>
      </c>
      <c r="G159" s="95" t="n">
        <v>40.2944</v>
      </c>
      <c r="H159" s="95" t="n">
        <v>6447.104</v>
      </c>
      <c r="I159" s="96" t="n">
        <f aca="false">H159/$H$406</f>
        <v>0.000453100526640202</v>
      </c>
      <c r="J159" s="96" t="n">
        <f aca="false">J158+I159</f>
        <v>0.972625467105434</v>
      </c>
      <c r="K159" s="97" t="str">
        <f aca="false">IF(J159&lt;=80%,"A",IF(J159&lt;=95%,"B","C"))</f>
        <v>C</v>
      </c>
    </row>
    <row r="160" customFormat="false" ht="12.8" hidden="false" customHeight="false" outlineLevel="0" collapsed="false">
      <c r="A160" s="92" t="n">
        <v>155</v>
      </c>
      <c r="B160" s="92" t="s">
        <v>818</v>
      </c>
      <c r="C160" s="92" t="n">
        <v>89798</v>
      </c>
      <c r="D160" s="93" t="s">
        <v>819</v>
      </c>
      <c r="E160" s="92" t="s">
        <v>44</v>
      </c>
      <c r="F160" s="94" t="n">
        <v>255</v>
      </c>
      <c r="G160" s="95" t="n">
        <v>24.31175216</v>
      </c>
      <c r="H160" s="95" t="n">
        <v>6199.4968008</v>
      </c>
      <c r="I160" s="96" t="n">
        <f aca="false">H160/$H$406</f>
        <v>0.000435698767283222</v>
      </c>
      <c r="J160" s="96" t="n">
        <f aca="false">J159+I160</f>
        <v>0.973061165872717</v>
      </c>
      <c r="K160" s="97" t="str">
        <f aca="false">IF(J160&lt;=80%,"A",IF(J160&lt;=95%,"B","C"))</f>
        <v>C</v>
      </c>
    </row>
    <row r="161" customFormat="false" ht="23.85" hidden="false" customHeight="false" outlineLevel="0" collapsed="false">
      <c r="A161" s="92" t="n">
        <v>156</v>
      </c>
      <c r="B161" s="92" t="s">
        <v>592</v>
      </c>
      <c r="C161" s="92" t="s">
        <v>593</v>
      </c>
      <c r="D161" s="93" t="s">
        <v>594</v>
      </c>
      <c r="E161" s="92" t="s">
        <v>261</v>
      </c>
      <c r="F161" s="94" t="n">
        <v>2</v>
      </c>
      <c r="G161" s="95" t="n">
        <v>3085.04</v>
      </c>
      <c r="H161" s="95" t="n">
        <v>6170.08</v>
      </c>
      <c r="I161" s="96" t="n">
        <f aca="false">H161/$H$406</f>
        <v>0.000433631363386131</v>
      </c>
      <c r="J161" s="96" t="n">
        <f aca="false">J160+I161</f>
        <v>0.973494797236103</v>
      </c>
      <c r="K161" s="97" t="str">
        <f aca="false">IF(J161&lt;=80%,"A",IF(J161&lt;=95%,"B","C"))</f>
        <v>C</v>
      </c>
    </row>
    <row r="162" customFormat="false" ht="12.8" hidden="false" customHeight="false" outlineLevel="0" collapsed="false">
      <c r="A162" s="92" t="n">
        <v>157</v>
      </c>
      <c r="B162" s="92" t="s">
        <v>1002</v>
      </c>
      <c r="C162" s="92" t="n">
        <v>99814</v>
      </c>
      <c r="D162" s="93" t="s">
        <v>1003</v>
      </c>
      <c r="E162" s="92" t="s">
        <v>22</v>
      </c>
      <c r="F162" s="94" t="n">
        <v>1100</v>
      </c>
      <c r="G162" s="95" t="n">
        <v>5.565664</v>
      </c>
      <c r="H162" s="95" t="n">
        <v>6122.2304</v>
      </c>
      <c r="I162" s="96" t="n">
        <f aca="false">H162/$H$406</f>
        <v>0.000430268507914973</v>
      </c>
      <c r="J162" s="96" t="n">
        <f aca="false">J161+I162</f>
        <v>0.973925065744018</v>
      </c>
      <c r="K162" s="97" t="str">
        <f aca="false">IF(J162&lt;=80%,"A",IF(J162&lt;=95%,"B","C"))</f>
        <v>C</v>
      </c>
    </row>
    <row r="163" customFormat="false" ht="12.8" hidden="false" customHeight="false" outlineLevel="0" collapsed="false">
      <c r="A163" s="92" t="n">
        <v>158</v>
      </c>
      <c r="B163" s="92" t="s">
        <v>455</v>
      </c>
      <c r="C163" s="92" t="n">
        <v>91928</v>
      </c>
      <c r="D163" s="93" t="s">
        <v>456</v>
      </c>
      <c r="E163" s="92" t="s">
        <v>44</v>
      </c>
      <c r="F163" s="94" t="n">
        <v>545.85</v>
      </c>
      <c r="G163" s="95" t="n">
        <v>11.118736</v>
      </c>
      <c r="H163" s="95" t="n">
        <v>6069.1620456</v>
      </c>
      <c r="I163" s="96" t="n">
        <f aca="false">H163/$H$406</f>
        <v>0.000426538879956968</v>
      </c>
      <c r="J163" s="96" t="n">
        <f aca="false">J162+I163</f>
        <v>0.974351604623975</v>
      </c>
      <c r="K163" s="97" t="str">
        <f aca="false">IF(J163&lt;=80%,"A",IF(J163&lt;=95%,"B","C"))</f>
        <v>C</v>
      </c>
    </row>
    <row r="164" customFormat="false" ht="12.8" hidden="false" customHeight="false" outlineLevel="0" collapsed="false">
      <c r="A164" s="92" t="n">
        <v>159</v>
      </c>
      <c r="B164" s="92" t="s">
        <v>471</v>
      </c>
      <c r="C164" s="92" t="n">
        <v>91930</v>
      </c>
      <c r="D164" s="93" t="s">
        <v>472</v>
      </c>
      <c r="E164" s="92" t="s">
        <v>44</v>
      </c>
      <c r="F164" s="94" t="n">
        <v>383.31</v>
      </c>
      <c r="G164" s="95" t="n">
        <v>15.48816</v>
      </c>
      <c r="H164" s="95" t="n">
        <v>5936.7666096</v>
      </c>
      <c r="I164" s="96" t="n">
        <f aca="false">H164/$H$406</f>
        <v>0.000417234168604962</v>
      </c>
      <c r="J164" s="96" t="n">
        <f aca="false">J163+I164</f>
        <v>0.97476883879258</v>
      </c>
      <c r="K164" s="97" t="str">
        <f aca="false">IF(J164&lt;=80%,"A",IF(J164&lt;=95%,"B","C"))</f>
        <v>C</v>
      </c>
    </row>
    <row r="165" customFormat="false" ht="23.85" hidden="false" customHeight="false" outlineLevel="0" collapsed="false">
      <c r="A165" s="92" t="n">
        <v>160</v>
      </c>
      <c r="B165" s="92" t="s">
        <v>91</v>
      </c>
      <c r="C165" s="92" t="n">
        <v>98557</v>
      </c>
      <c r="D165" s="93" t="s">
        <v>92</v>
      </c>
      <c r="E165" s="92" t="s">
        <v>22</v>
      </c>
      <c r="F165" s="94" t="n">
        <v>96.36</v>
      </c>
      <c r="G165" s="95" t="n">
        <v>60.4416</v>
      </c>
      <c r="H165" s="95" t="n">
        <v>5824.152576</v>
      </c>
      <c r="I165" s="96" t="n">
        <f aca="false">H165/$H$406</f>
        <v>0.000409319688253592</v>
      </c>
      <c r="J165" s="96" t="n">
        <f aca="false">J164+I165</f>
        <v>0.975178158480833</v>
      </c>
      <c r="K165" s="97" t="str">
        <f aca="false">IF(J165&lt;=80%,"A",IF(J165&lt;=95%,"B","C"))</f>
        <v>C</v>
      </c>
    </row>
    <row r="166" customFormat="false" ht="23.85" hidden="false" customHeight="false" outlineLevel="0" collapsed="false">
      <c r="A166" s="92" t="n">
        <v>161</v>
      </c>
      <c r="B166" s="92" t="s">
        <v>730</v>
      </c>
      <c r="C166" s="92" t="n">
        <v>100068</v>
      </c>
      <c r="D166" s="93" t="s">
        <v>731</v>
      </c>
      <c r="E166" s="92" t="s">
        <v>78</v>
      </c>
      <c r="F166" s="94" t="n">
        <v>346.5</v>
      </c>
      <c r="G166" s="95" t="n">
        <v>16.6869184</v>
      </c>
      <c r="H166" s="95" t="n">
        <v>5782.0172256</v>
      </c>
      <c r="I166" s="96" t="n">
        <f aca="false">H166/$H$406</f>
        <v>0.000406358428522648</v>
      </c>
      <c r="J166" s="96" t="n">
        <f aca="false">J165+I166</f>
        <v>0.975584516909356</v>
      </c>
      <c r="K166" s="97" t="str">
        <f aca="false">IF(J166&lt;=80%,"A",IF(J166&lt;=95%,"B","C"))</f>
        <v>C</v>
      </c>
    </row>
    <row r="167" customFormat="false" ht="12.8" hidden="false" customHeight="false" outlineLevel="0" collapsed="false">
      <c r="A167" s="92" t="n">
        <v>162</v>
      </c>
      <c r="B167" s="92" t="s">
        <v>669</v>
      </c>
      <c r="C167" s="92" t="s">
        <v>670</v>
      </c>
      <c r="D167" s="93" t="s">
        <v>671</v>
      </c>
      <c r="E167" s="92" t="s">
        <v>44</v>
      </c>
      <c r="F167" s="94" t="n">
        <v>400.76</v>
      </c>
      <c r="G167" s="95" t="n">
        <v>13.586768</v>
      </c>
      <c r="H167" s="95" t="n">
        <v>5445.03314368</v>
      </c>
      <c r="I167" s="96" t="n">
        <f aca="false">H167/$H$406</f>
        <v>0.000382675288776909</v>
      </c>
      <c r="J167" s="96" t="n">
        <f aca="false">J166+I167</f>
        <v>0.975967192198133</v>
      </c>
      <c r="K167" s="97" t="str">
        <f aca="false">IF(J167&lt;=80%,"A",IF(J167&lt;=95%,"B","C"))</f>
        <v>C</v>
      </c>
    </row>
    <row r="168" customFormat="false" ht="12.8" hidden="false" customHeight="false" outlineLevel="0" collapsed="false">
      <c r="A168" s="92" t="n">
        <v>163</v>
      </c>
      <c r="B168" s="92" t="s">
        <v>625</v>
      </c>
      <c r="C168" s="92" t="s">
        <v>626</v>
      </c>
      <c r="D168" s="93" t="s">
        <v>627</v>
      </c>
      <c r="E168" s="92" t="s">
        <v>261</v>
      </c>
      <c r="F168" s="94" t="n">
        <v>45</v>
      </c>
      <c r="G168" s="95" t="n">
        <v>119.624</v>
      </c>
      <c r="H168" s="95" t="n">
        <v>5383.08</v>
      </c>
      <c r="I168" s="96" t="n">
        <f aca="false">H168/$H$406</f>
        <v>0.000378321240505247</v>
      </c>
      <c r="J168" s="96" t="n">
        <f aca="false">J167+I168</f>
        <v>0.976345513438638</v>
      </c>
      <c r="K168" s="97" t="str">
        <f aca="false">IF(J168&lt;=80%,"A",IF(J168&lt;=95%,"B","C"))</f>
        <v>C</v>
      </c>
    </row>
    <row r="169" customFormat="false" ht="35.05" hidden="false" customHeight="false" outlineLevel="0" collapsed="false">
      <c r="A169" s="92" t="n">
        <v>164</v>
      </c>
      <c r="B169" s="92" t="s">
        <v>732</v>
      </c>
      <c r="C169" s="92" t="n">
        <v>99439</v>
      </c>
      <c r="D169" s="93" t="s">
        <v>733</v>
      </c>
      <c r="E169" s="92" t="s">
        <v>27</v>
      </c>
      <c r="F169" s="94" t="n">
        <v>4</v>
      </c>
      <c r="G169" s="95" t="n">
        <v>1334.3717216</v>
      </c>
      <c r="H169" s="95" t="n">
        <v>5337.4868864</v>
      </c>
      <c r="I169" s="96" t="n">
        <f aca="false">H169/$H$406</f>
        <v>0.000375116970218413</v>
      </c>
      <c r="J169" s="96" t="n">
        <f aca="false">J168+I169</f>
        <v>0.976720630408857</v>
      </c>
      <c r="K169" s="97" t="str">
        <f aca="false">IF(J169&lt;=80%,"A",IF(J169&lt;=95%,"B","C"))</f>
        <v>C</v>
      </c>
    </row>
    <row r="170" customFormat="false" ht="23.85" hidden="false" customHeight="false" outlineLevel="0" collapsed="false">
      <c r="A170" s="92" t="n">
        <v>165</v>
      </c>
      <c r="B170" s="92" t="s">
        <v>589</v>
      </c>
      <c r="C170" s="92" t="s">
        <v>590</v>
      </c>
      <c r="D170" s="93" t="s">
        <v>591</v>
      </c>
      <c r="E170" s="92" t="s">
        <v>261</v>
      </c>
      <c r="F170" s="94" t="n">
        <v>2</v>
      </c>
      <c r="G170" s="95" t="n">
        <v>2644.32</v>
      </c>
      <c r="H170" s="95" t="n">
        <v>5288.64</v>
      </c>
      <c r="I170" s="96" t="n">
        <f aca="false">H170/$H$406</f>
        <v>0.000371684025759541</v>
      </c>
      <c r="J170" s="96" t="n">
        <f aca="false">J169+I170</f>
        <v>0.977092314434616</v>
      </c>
      <c r="K170" s="97" t="str">
        <f aca="false">IF(J170&lt;=80%,"A",IF(J170&lt;=95%,"B","C"))</f>
        <v>C</v>
      </c>
    </row>
    <row r="171" customFormat="false" ht="12.8" hidden="false" customHeight="false" outlineLevel="0" collapsed="false">
      <c r="A171" s="92" t="n">
        <v>166</v>
      </c>
      <c r="B171" s="92" t="s">
        <v>539</v>
      </c>
      <c r="C171" s="92" t="n">
        <v>91996</v>
      </c>
      <c r="D171" s="93" t="s">
        <v>540</v>
      </c>
      <c r="E171" s="92" t="s">
        <v>261</v>
      </c>
      <c r="F171" s="94" t="n">
        <v>85</v>
      </c>
      <c r="G171" s="95" t="n">
        <v>61.688208</v>
      </c>
      <c r="H171" s="95" t="n">
        <v>5243.49768</v>
      </c>
      <c r="I171" s="96" t="n">
        <f aca="false">H171/$H$406</f>
        <v>0.000368511437111093</v>
      </c>
      <c r="J171" s="96" t="n">
        <f aca="false">J170+I171</f>
        <v>0.977460825871727</v>
      </c>
      <c r="K171" s="97" t="str">
        <f aca="false">IF(J171&lt;=80%,"A",IF(J171&lt;=95%,"B","C"))</f>
        <v>C</v>
      </c>
    </row>
    <row r="172" customFormat="false" ht="12.8" hidden="false" customHeight="false" outlineLevel="0" collapsed="false">
      <c r="A172" s="92" t="n">
        <v>167</v>
      </c>
      <c r="B172" s="92" t="s">
        <v>660</v>
      </c>
      <c r="C172" s="92" t="s">
        <v>661</v>
      </c>
      <c r="D172" s="93" t="s">
        <v>662</v>
      </c>
      <c r="E172" s="92" t="s">
        <v>44</v>
      </c>
      <c r="F172" s="94" t="n">
        <v>385.92</v>
      </c>
      <c r="G172" s="95" t="n">
        <v>13.586768</v>
      </c>
      <c r="H172" s="95" t="n">
        <v>5243.40550656</v>
      </c>
      <c r="I172" s="96" t="n">
        <f aca="false">H172/$H$406</f>
        <v>0.000368504959189501</v>
      </c>
      <c r="J172" s="96" t="n">
        <f aca="false">J171+I172</f>
        <v>0.977829330830917</v>
      </c>
      <c r="K172" s="97" t="str">
        <f aca="false">IF(J172&lt;=80%,"A",IF(J172&lt;=95%,"B","C"))</f>
        <v>C</v>
      </c>
    </row>
    <row r="173" customFormat="false" ht="23.85" hidden="false" customHeight="false" outlineLevel="0" collapsed="false">
      <c r="A173" s="92" t="n">
        <v>168</v>
      </c>
      <c r="B173" s="92" t="s">
        <v>607</v>
      </c>
      <c r="C173" s="92" t="s">
        <v>608</v>
      </c>
      <c r="D173" s="93" t="s">
        <v>609</v>
      </c>
      <c r="E173" s="92" t="s">
        <v>261</v>
      </c>
      <c r="F173" s="94" t="n">
        <v>8</v>
      </c>
      <c r="G173" s="95" t="n">
        <v>654.784</v>
      </c>
      <c r="H173" s="95" t="n">
        <v>5238.272</v>
      </c>
      <c r="I173" s="96" t="n">
        <f aca="false">H173/$H$406</f>
        <v>0.000368144177895164</v>
      </c>
      <c r="J173" s="96" t="n">
        <f aca="false">J172+I173</f>
        <v>0.978197475008812</v>
      </c>
      <c r="K173" s="97" t="str">
        <f aca="false">IF(J173&lt;=80%,"A",IF(J173&lt;=95%,"B","C"))</f>
        <v>C</v>
      </c>
    </row>
    <row r="174" customFormat="false" ht="23.85" hidden="false" customHeight="false" outlineLevel="0" collapsed="false">
      <c r="A174" s="92" t="n">
        <v>169</v>
      </c>
      <c r="B174" s="92" t="s">
        <v>681</v>
      </c>
      <c r="C174" s="92" t="n">
        <v>21128</v>
      </c>
      <c r="D174" s="93" t="s">
        <v>682</v>
      </c>
      <c r="E174" s="92" t="s">
        <v>44</v>
      </c>
      <c r="F174" s="94" t="n">
        <v>412.01</v>
      </c>
      <c r="G174" s="95" t="n">
        <v>12.252016</v>
      </c>
      <c r="H174" s="95" t="n">
        <v>5047.95311216</v>
      </c>
      <c r="I174" s="96" t="n">
        <f aca="false">H174/$H$406</f>
        <v>0.000354768623799886</v>
      </c>
      <c r="J174" s="96" t="n">
        <f aca="false">J173+I174</f>
        <v>0.978552243632612</v>
      </c>
      <c r="K174" s="97" t="str">
        <f aca="false">IF(J174&lt;=80%,"A",IF(J174&lt;=95%,"B","C"))</f>
        <v>C</v>
      </c>
    </row>
    <row r="175" customFormat="false" ht="12.8" hidden="false" customHeight="false" outlineLevel="0" collapsed="false">
      <c r="A175" s="92" t="n">
        <v>170</v>
      </c>
      <c r="B175" s="92" t="s">
        <v>73</v>
      </c>
      <c r="C175" s="92" t="n">
        <v>96543</v>
      </c>
      <c r="D175" s="93" t="s">
        <v>74</v>
      </c>
      <c r="E175" s="92" t="s">
        <v>75</v>
      </c>
      <c r="F175" s="94" t="n">
        <v>173.47</v>
      </c>
      <c r="G175" s="95" t="n">
        <v>28.571248</v>
      </c>
      <c r="H175" s="95" t="n">
        <v>4956.25439056</v>
      </c>
      <c r="I175" s="96" t="n">
        <f aca="false">H175/$H$406</f>
        <v>0.000348324065274199</v>
      </c>
      <c r="J175" s="96" t="n">
        <f aca="false">J174+I175</f>
        <v>0.978900567697886</v>
      </c>
      <c r="K175" s="97" t="str">
        <f aca="false">IF(J175&lt;=80%,"A",IF(J175&lt;=95%,"B","C"))</f>
        <v>C</v>
      </c>
    </row>
    <row r="176" customFormat="false" ht="12.8" hidden="false" customHeight="false" outlineLevel="0" collapsed="false">
      <c r="A176" s="92" t="n">
        <v>171</v>
      </c>
      <c r="B176" s="92" t="s">
        <v>619</v>
      </c>
      <c r="C176" s="92" t="s">
        <v>620</v>
      </c>
      <c r="D176" s="93" t="s">
        <v>621</v>
      </c>
      <c r="E176" s="92" t="s">
        <v>261</v>
      </c>
      <c r="F176" s="94" t="n">
        <v>5</v>
      </c>
      <c r="G176" s="95" t="n">
        <v>982.176</v>
      </c>
      <c r="H176" s="95" t="n">
        <v>4910.88</v>
      </c>
      <c r="I176" s="96" t="n">
        <f aca="false">H176/$H$406</f>
        <v>0.000345135166776716</v>
      </c>
      <c r="J176" s="96" t="n">
        <f aca="false">J175+I176</f>
        <v>0.979245702864663</v>
      </c>
      <c r="K176" s="97" t="str">
        <f aca="false">IF(J176&lt;=80%,"A",IF(J176&lt;=95%,"B","C"))</f>
        <v>C</v>
      </c>
    </row>
    <row r="177" customFormat="false" ht="12.8" hidden="false" customHeight="false" outlineLevel="0" collapsed="false">
      <c r="A177" s="92" t="n">
        <v>172</v>
      </c>
      <c r="B177" s="92" t="s">
        <v>721</v>
      </c>
      <c r="C177" s="92" t="n">
        <v>41629</v>
      </c>
      <c r="D177" s="93" t="s">
        <v>722</v>
      </c>
      <c r="E177" s="92" t="s">
        <v>723</v>
      </c>
      <c r="F177" s="94" t="n">
        <v>7</v>
      </c>
      <c r="G177" s="95" t="n">
        <v>700.33329344</v>
      </c>
      <c r="H177" s="95" t="n">
        <v>4902.33305408</v>
      </c>
      <c r="I177" s="96" t="n">
        <f aca="false">H177/$H$406</f>
        <v>0.00034453448999261</v>
      </c>
      <c r="J177" s="96" t="n">
        <f aca="false">J176+I177</f>
        <v>0.979590237354655</v>
      </c>
      <c r="K177" s="97" t="str">
        <f aca="false">IF(J177&lt;=80%,"A",IF(J177&lt;=95%,"B","C"))</f>
        <v>C</v>
      </c>
    </row>
    <row r="178" customFormat="false" ht="12.8" hidden="false" customHeight="false" outlineLevel="0" collapsed="false">
      <c r="A178" s="92" t="n">
        <v>173</v>
      </c>
      <c r="B178" s="92" t="s">
        <v>475</v>
      </c>
      <c r="C178" s="92" t="n">
        <v>91930</v>
      </c>
      <c r="D178" s="93" t="s">
        <v>476</v>
      </c>
      <c r="E178" s="92" t="s">
        <v>44</v>
      </c>
      <c r="F178" s="94" t="n">
        <v>310.1</v>
      </c>
      <c r="G178" s="95" t="n">
        <v>15.48816</v>
      </c>
      <c r="H178" s="95" t="n">
        <v>4802.878416</v>
      </c>
      <c r="I178" s="96" t="n">
        <f aca="false">H178/$H$406</f>
        <v>0.000337544847993527</v>
      </c>
      <c r="J178" s="96" t="n">
        <f aca="false">J177+I178</f>
        <v>0.979927782202649</v>
      </c>
      <c r="K178" s="97" t="str">
        <f aca="false">IF(J178&lt;=80%,"A",IF(J178&lt;=95%,"B","C"))</f>
        <v>C</v>
      </c>
    </row>
    <row r="179" customFormat="false" ht="23.85" hidden="false" customHeight="false" outlineLevel="0" collapsed="false">
      <c r="A179" s="92" t="n">
        <v>174</v>
      </c>
      <c r="B179" s="92" t="s">
        <v>859</v>
      </c>
      <c r="C179" s="92" t="n">
        <v>91871</v>
      </c>
      <c r="D179" s="93" t="s">
        <v>860</v>
      </c>
      <c r="E179" s="92" t="s">
        <v>44</v>
      </c>
      <c r="F179" s="94" t="n">
        <v>200</v>
      </c>
      <c r="G179" s="95" t="n">
        <v>23.433712</v>
      </c>
      <c r="H179" s="95" t="n">
        <v>4686.7424</v>
      </c>
      <c r="I179" s="96" t="n">
        <f aca="false">H179/$H$406</f>
        <v>0.000329382843780241</v>
      </c>
      <c r="J179" s="96" t="n">
        <f aca="false">J178+I179</f>
        <v>0.980257165046429</v>
      </c>
      <c r="K179" s="97" t="str">
        <f aca="false">IF(J179&lt;=80%,"A",IF(J179&lt;=95%,"B","C"))</f>
        <v>C</v>
      </c>
    </row>
    <row r="180" customFormat="false" ht="12.8" hidden="false" customHeight="false" outlineLevel="0" collapsed="false">
      <c r="A180" s="92" t="n">
        <v>175</v>
      </c>
      <c r="B180" s="92" t="s">
        <v>399</v>
      </c>
      <c r="C180" s="92" t="s">
        <v>400</v>
      </c>
      <c r="D180" s="93" t="s">
        <v>401</v>
      </c>
      <c r="E180" s="92" t="s">
        <v>44</v>
      </c>
      <c r="F180" s="94" t="n">
        <v>439.76</v>
      </c>
      <c r="G180" s="95" t="n">
        <v>10.57728</v>
      </c>
      <c r="H180" s="95" t="n">
        <v>4651.4646528</v>
      </c>
      <c r="I180" s="96" t="n">
        <f aca="false">H180/$H$406</f>
        <v>0.000326903534336031</v>
      </c>
      <c r="J180" s="96" t="n">
        <f aca="false">J179+I180</f>
        <v>0.980584068580765</v>
      </c>
      <c r="K180" s="97" t="str">
        <f aca="false">IF(J180&lt;=80%,"A",IF(J180&lt;=95%,"B","C"))</f>
        <v>C</v>
      </c>
    </row>
    <row r="181" customFormat="false" ht="23.85" hidden="false" customHeight="false" outlineLevel="0" collapsed="false">
      <c r="A181" s="92" t="n">
        <v>176</v>
      </c>
      <c r="B181" s="92" t="s">
        <v>794</v>
      </c>
      <c r="C181" s="92" t="n">
        <v>89402</v>
      </c>
      <c r="D181" s="93" t="s">
        <v>795</v>
      </c>
      <c r="E181" s="92" t="s">
        <v>44</v>
      </c>
      <c r="F181" s="94" t="n">
        <v>255</v>
      </c>
      <c r="G181" s="95" t="n">
        <v>18.044336</v>
      </c>
      <c r="H181" s="95" t="n">
        <v>4601.30568</v>
      </c>
      <c r="I181" s="96" t="n">
        <f aca="false">H181/$H$406</f>
        <v>0.000323378376840292</v>
      </c>
      <c r="J181" s="96" t="n">
        <f aca="false">J180+I181</f>
        <v>0.980907446957606</v>
      </c>
      <c r="K181" s="97" t="str">
        <f aca="false">IF(J181&lt;=80%,"A",IF(J181&lt;=95%,"B","C"))</f>
        <v>C</v>
      </c>
    </row>
    <row r="182" customFormat="false" ht="12.8" hidden="false" customHeight="false" outlineLevel="0" collapsed="false">
      <c r="A182" s="92" t="n">
        <v>177</v>
      </c>
      <c r="B182" s="92" t="s">
        <v>431</v>
      </c>
      <c r="C182" s="92" t="n">
        <v>101562</v>
      </c>
      <c r="D182" s="93" t="s">
        <v>432</v>
      </c>
      <c r="E182" s="92" t="s">
        <v>44</v>
      </c>
      <c r="F182" s="94" t="n">
        <v>117.1</v>
      </c>
      <c r="G182" s="95" t="n">
        <v>38.59448</v>
      </c>
      <c r="H182" s="95" t="n">
        <v>4519.413608</v>
      </c>
      <c r="I182" s="96" t="n">
        <f aca="false">H182/$H$406</f>
        <v>0.000317623026693799</v>
      </c>
      <c r="J182" s="96" t="n">
        <f aca="false">J181+I182</f>
        <v>0.981225069984299</v>
      </c>
      <c r="K182" s="97" t="str">
        <f aca="false">IF(J182&lt;=80%,"A",IF(J182&lt;=95%,"B","C"))</f>
        <v>C</v>
      </c>
    </row>
    <row r="183" customFormat="false" ht="23.85" hidden="false" customHeight="false" outlineLevel="0" collapsed="false">
      <c r="A183" s="92" t="n">
        <v>178</v>
      </c>
      <c r="B183" s="92" t="s">
        <v>1000</v>
      </c>
      <c r="C183" s="92" t="n">
        <v>10851</v>
      </c>
      <c r="D183" s="93" t="s">
        <v>1001</v>
      </c>
      <c r="E183" s="92" t="s">
        <v>62</v>
      </c>
      <c r="F183" s="94" t="n">
        <v>55</v>
      </c>
      <c r="G183" s="95" t="n">
        <v>81.59616</v>
      </c>
      <c r="H183" s="95" t="n">
        <v>4487.7888</v>
      </c>
      <c r="I183" s="96" t="n">
        <f aca="false">H183/$H$406</f>
        <v>0.000315400444715953</v>
      </c>
      <c r="J183" s="96" t="n">
        <f aca="false">J182+I183</f>
        <v>0.981540470429015</v>
      </c>
      <c r="K183" s="97" t="str">
        <f aca="false">IF(J183&lt;=80%,"A",IF(J183&lt;=95%,"B","C"))</f>
        <v>C</v>
      </c>
    </row>
    <row r="184" customFormat="false" ht="23.85" hidden="false" customHeight="false" outlineLevel="0" collapsed="false">
      <c r="A184" s="92" t="n">
        <v>179</v>
      </c>
      <c r="B184" s="92" t="s">
        <v>806</v>
      </c>
      <c r="C184" s="92" t="n">
        <v>89440</v>
      </c>
      <c r="D184" s="93" t="s">
        <v>807</v>
      </c>
      <c r="E184" s="92" t="s">
        <v>62</v>
      </c>
      <c r="F184" s="94" t="n">
        <v>200</v>
      </c>
      <c r="G184" s="95" t="n">
        <v>22.07642032</v>
      </c>
      <c r="H184" s="95" t="n">
        <v>4415.284064</v>
      </c>
      <c r="I184" s="96" t="n">
        <f aca="false">H184/$H$406</f>
        <v>0.000310304833715183</v>
      </c>
      <c r="J184" s="96" t="n">
        <f aca="false">J183+I184</f>
        <v>0.981850775262731</v>
      </c>
      <c r="K184" s="97" t="str">
        <f aca="false">IF(J184&lt;=80%,"A",IF(J184&lt;=95%,"B","C"))</f>
        <v>C</v>
      </c>
    </row>
    <row r="185" customFormat="false" ht="12.8" hidden="false" customHeight="false" outlineLevel="0" collapsed="false">
      <c r="A185" s="92" t="n">
        <v>180</v>
      </c>
      <c r="B185" s="92" t="s">
        <v>695</v>
      </c>
      <c r="C185" s="92" t="s">
        <v>696</v>
      </c>
      <c r="D185" s="93" t="s">
        <v>697</v>
      </c>
      <c r="E185" s="92" t="s">
        <v>261</v>
      </c>
      <c r="F185" s="94" t="n">
        <v>110</v>
      </c>
      <c r="G185" s="95" t="n">
        <v>39.614432</v>
      </c>
      <c r="H185" s="95" t="n">
        <v>4357.58752</v>
      </c>
      <c r="I185" s="96" t="n">
        <f aca="false">H185/$H$406</f>
        <v>0.00030624993798654</v>
      </c>
      <c r="J185" s="96" t="n">
        <f aca="false">J184+I185</f>
        <v>0.982157025200717</v>
      </c>
      <c r="K185" s="97" t="str">
        <f aca="false">IF(J185&lt;=80%,"A",IF(J185&lt;=95%,"B","C"))</f>
        <v>C</v>
      </c>
    </row>
    <row r="186" customFormat="false" ht="12.8" hidden="false" customHeight="false" outlineLevel="0" collapsed="false">
      <c r="A186" s="92" t="n">
        <v>181</v>
      </c>
      <c r="B186" s="92" t="s">
        <v>473</v>
      </c>
      <c r="C186" s="92" t="n">
        <v>91930</v>
      </c>
      <c r="D186" s="93" t="s">
        <v>474</v>
      </c>
      <c r="E186" s="92" t="s">
        <v>44</v>
      </c>
      <c r="F186" s="94" t="n">
        <v>281.23</v>
      </c>
      <c r="G186" s="95" t="n">
        <v>15.48816</v>
      </c>
      <c r="H186" s="95" t="n">
        <v>4355.7352368</v>
      </c>
      <c r="I186" s="96" t="n">
        <f aca="false">H186/$H$406</f>
        <v>0.000306119760081327</v>
      </c>
      <c r="J186" s="96" t="n">
        <f aca="false">J185+I186</f>
        <v>0.982463144960799</v>
      </c>
      <c r="K186" s="97" t="str">
        <f aca="false">IF(J186&lt;=80%,"A",IF(J186&lt;=95%,"B","C"))</f>
        <v>C</v>
      </c>
    </row>
    <row r="187" customFormat="false" ht="12.8" hidden="false" customHeight="false" outlineLevel="0" collapsed="false">
      <c r="A187" s="92" t="n">
        <v>182</v>
      </c>
      <c r="B187" s="92" t="s">
        <v>457</v>
      </c>
      <c r="C187" s="92" t="s">
        <v>458</v>
      </c>
      <c r="D187" s="93" t="s">
        <v>459</v>
      </c>
      <c r="E187" s="92" t="s">
        <v>44</v>
      </c>
      <c r="F187" s="94" t="n">
        <v>117.1</v>
      </c>
      <c r="G187" s="95" t="n">
        <v>36.76864</v>
      </c>
      <c r="H187" s="95" t="n">
        <v>4305.607744</v>
      </c>
      <c r="I187" s="96" t="n">
        <f aca="false">H187/$H$406</f>
        <v>0.000302596814990503</v>
      </c>
      <c r="J187" s="96" t="n">
        <f aca="false">J186+I187</f>
        <v>0.982765741775789</v>
      </c>
      <c r="K187" s="97" t="str">
        <f aca="false">IF(J187&lt;=80%,"A",IF(J187&lt;=95%,"B","C"))</f>
        <v>C</v>
      </c>
    </row>
    <row r="188" customFormat="false" ht="12.8" hidden="false" customHeight="false" outlineLevel="0" collapsed="false">
      <c r="A188" s="92" t="n">
        <v>183</v>
      </c>
      <c r="B188" s="92" t="s">
        <v>460</v>
      </c>
      <c r="C188" s="92" t="s">
        <v>461</v>
      </c>
      <c r="D188" s="93" t="s">
        <v>462</v>
      </c>
      <c r="E188" s="92" t="s">
        <v>44</v>
      </c>
      <c r="F188" s="94" t="n">
        <v>117.1</v>
      </c>
      <c r="G188" s="95" t="n">
        <v>36.76864</v>
      </c>
      <c r="H188" s="95" t="n">
        <v>4305.607744</v>
      </c>
      <c r="I188" s="96" t="n">
        <f aca="false">H188/$H$406</f>
        <v>0.000302596814990503</v>
      </c>
      <c r="J188" s="96" t="n">
        <f aca="false">J187+I188</f>
        <v>0.983068338590779</v>
      </c>
      <c r="K188" s="97" t="str">
        <f aca="false">IF(J188&lt;=80%,"A",IF(J188&lt;=95%,"B","C"))</f>
        <v>C</v>
      </c>
    </row>
    <row r="189" customFormat="false" ht="12.8" hidden="false" customHeight="false" outlineLevel="0" collapsed="false">
      <c r="A189" s="92" t="n">
        <v>184</v>
      </c>
      <c r="B189" s="92" t="s">
        <v>463</v>
      </c>
      <c r="C189" s="92" t="s">
        <v>464</v>
      </c>
      <c r="D189" s="93" t="s">
        <v>465</v>
      </c>
      <c r="E189" s="92" t="s">
        <v>44</v>
      </c>
      <c r="F189" s="94" t="n">
        <v>117.1</v>
      </c>
      <c r="G189" s="95" t="n">
        <v>36.76864</v>
      </c>
      <c r="H189" s="95" t="n">
        <v>4305.607744</v>
      </c>
      <c r="I189" s="96" t="n">
        <f aca="false">H189/$H$406</f>
        <v>0.000302596814990503</v>
      </c>
      <c r="J189" s="96" t="n">
        <f aca="false">J188+I189</f>
        <v>0.98337093540577</v>
      </c>
      <c r="K189" s="97" t="str">
        <f aca="false">IF(J189&lt;=80%,"A",IF(J189&lt;=95%,"B","C"))</f>
        <v>C</v>
      </c>
    </row>
    <row r="190" customFormat="false" ht="12.8" hidden="false" customHeight="false" outlineLevel="0" collapsed="false">
      <c r="A190" s="92" t="n">
        <v>185</v>
      </c>
      <c r="B190" s="92" t="s">
        <v>466</v>
      </c>
      <c r="C190" s="92" t="s">
        <v>467</v>
      </c>
      <c r="D190" s="93" t="s">
        <v>468</v>
      </c>
      <c r="E190" s="92" t="s">
        <v>44</v>
      </c>
      <c r="F190" s="94" t="n">
        <v>117.1</v>
      </c>
      <c r="G190" s="95" t="n">
        <v>36.76864</v>
      </c>
      <c r="H190" s="95" t="n">
        <v>4305.607744</v>
      </c>
      <c r="I190" s="96" t="n">
        <f aca="false">H190/$H$406</f>
        <v>0.000302596814990503</v>
      </c>
      <c r="J190" s="96" t="n">
        <f aca="false">J189+I190</f>
        <v>0.98367353222076</v>
      </c>
      <c r="K190" s="97" t="str">
        <f aca="false">IF(J190&lt;=80%,"A",IF(J190&lt;=95%,"B","C"))</f>
        <v>C</v>
      </c>
    </row>
    <row r="191" customFormat="false" ht="12.8" hidden="false" customHeight="false" outlineLevel="0" collapsed="false">
      <c r="A191" s="92" t="n">
        <v>186</v>
      </c>
      <c r="B191" s="92" t="s">
        <v>740</v>
      </c>
      <c r="C191" s="92" t="s">
        <v>741</v>
      </c>
      <c r="D191" s="93" t="s">
        <v>742</v>
      </c>
      <c r="E191" s="92" t="s">
        <v>62</v>
      </c>
      <c r="F191" s="94" t="n">
        <v>2</v>
      </c>
      <c r="G191" s="95" t="n">
        <v>2110.4192</v>
      </c>
      <c r="H191" s="95" t="n">
        <v>4220.8384</v>
      </c>
      <c r="I191" s="96" t="n">
        <f aca="false">H191/$H$406</f>
        <v>0.000296639251034757</v>
      </c>
      <c r="J191" s="96" t="n">
        <f aca="false">J190+I191</f>
        <v>0.983970171471795</v>
      </c>
      <c r="K191" s="97" t="str">
        <f aca="false">IF(J191&lt;=80%,"A",IF(J191&lt;=95%,"B","C"))</f>
        <v>C</v>
      </c>
    </row>
    <row r="192" customFormat="false" ht="12.8" hidden="false" customHeight="false" outlineLevel="0" collapsed="false">
      <c r="A192" s="92" t="n">
        <v>187</v>
      </c>
      <c r="B192" s="92" t="s">
        <v>972</v>
      </c>
      <c r="C192" s="92" t="s">
        <v>970</v>
      </c>
      <c r="D192" s="93" t="s">
        <v>973</v>
      </c>
      <c r="E192" s="92" t="s">
        <v>62</v>
      </c>
      <c r="F192" s="94" t="n">
        <v>5</v>
      </c>
      <c r="G192" s="95" t="n">
        <v>837.821312</v>
      </c>
      <c r="H192" s="95" t="n">
        <v>4189.10656</v>
      </c>
      <c r="I192" s="96" t="n">
        <f aca="false">H192/$H$406</f>
        <v>0.0002944091468802</v>
      </c>
      <c r="J192" s="96" t="n">
        <f aca="false">J191+I192</f>
        <v>0.984264580618675</v>
      </c>
      <c r="K192" s="97" t="str">
        <f aca="false">IF(J192&lt;=80%,"A",IF(J192&lt;=95%,"B","C"))</f>
        <v>C</v>
      </c>
    </row>
    <row r="193" customFormat="false" ht="12.8" hidden="false" customHeight="false" outlineLevel="0" collapsed="false">
      <c r="A193" s="92" t="n">
        <v>188</v>
      </c>
      <c r="B193" s="92" t="s">
        <v>786</v>
      </c>
      <c r="C193" s="92" t="n">
        <v>94499</v>
      </c>
      <c r="D193" s="93" t="s">
        <v>787</v>
      </c>
      <c r="E193" s="92" t="s">
        <v>62</v>
      </c>
      <c r="F193" s="94" t="n">
        <v>13</v>
      </c>
      <c r="G193" s="95" t="n">
        <v>314.963696</v>
      </c>
      <c r="H193" s="95" t="n">
        <v>4094.528048</v>
      </c>
      <c r="I193" s="96" t="n">
        <f aca="false">H193/$H$406</f>
        <v>0.000287762197552867</v>
      </c>
      <c r="J193" s="96" t="n">
        <f aca="false">J192+I193</f>
        <v>0.984552342816228</v>
      </c>
      <c r="K193" s="97" t="str">
        <f aca="false">IF(J193&lt;=80%,"A",IF(J193&lt;=95%,"B","C"))</f>
        <v>C</v>
      </c>
    </row>
    <row r="194" customFormat="false" ht="12.8" hidden="false" customHeight="false" outlineLevel="0" collapsed="false">
      <c r="A194" s="92" t="n">
        <v>189</v>
      </c>
      <c r="B194" s="92" t="s">
        <v>209</v>
      </c>
      <c r="C194" s="92" t="n">
        <v>93189</v>
      </c>
      <c r="D194" s="93" t="s">
        <v>210</v>
      </c>
      <c r="E194" s="92" t="s">
        <v>44</v>
      </c>
      <c r="F194" s="94" t="n">
        <v>33.8</v>
      </c>
      <c r="G194" s="95" t="n">
        <v>120.57356272</v>
      </c>
      <c r="H194" s="95" t="n">
        <v>4075.386419936</v>
      </c>
      <c r="I194" s="96" t="n">
        <f aca="false">H194/$H$406</f>
        <v>0.000286416929699805</v>
      </c>
      <c r="J194" s="96" t="n">
        <f aca="false">J193+I194</f>
        <v>0.984838759745928</v>
      </c>
      <c r="K194" s="97" t="str">
        <f aca="false">IF(J194&lt;=80%,"A",IF(J194&lt;=95%,"B","C"))</f>
        <v>C</v>
      </c>
    </row>
    <row r="195" customFormat="false" ht="12.8" hidden="false" customHeight="false" outlineLevel="0" collapsed="false">
      <c r="A195" s="92" t="n">
        <v>190</v>
      </c>
      <c r="B195" s="92" t="s">
        <v>822</v>
      </c>
      <c r="C195" s="92" t="n">
        <v>97906</v>
      </c>
      <c r="D195" s="93" t="s">
        <v>823</v>
      </c>
      <c r="E195" s="92" t="s">
        <v>723</v>
      </c>
      <c r="F195" s="94" t="n">
        <v>5</v>
      </c>
      <c r="G195" s="95" t="n">
        <v>805.67154352</v>
      </c>
      <c r="H195" s="95" t="n">
        <v>4028.3577176</v>
      </c>
      <c r="I195" s="96" t="n">
        <f aca="false">H195/$H$406</f>
        <v>0.00028311176666914</v>
      </c>
      <c r="J195" s="96" t="n">
        <f aca="false">J194+I195</f>
        <v>0.985121871512597</v>
      </c>
      <c r="K195" s="97" t="str">
        <f aca="false">IF(J195&lt;=80%,"A",IF(J195&lt;=95%,"B","C"))</f>
        <v>C</v>
      </c>
    </row>
    <row r="196" customFormat="false" ht="12.8" hidden="false" customHeight="false" outlineLevel="0" collapsed="false">
      <c r="A196" s="92" t="n">
        <v>191</v>
      </c>
      <c r="B196" s="92" t="s">
        <v>645</v>
      </c>
      <c r="C196" s="92" t="s">
        <v>646</v>
      </c>
      <c r="D196" s="93" t="s">
        <v>647</v>
      </c>
      <c r="E196" s="92" t="s">
        <v>44</v>
      </c>
      <c r="F196" s="94" t="n">
        <v>276.38</v>
      </c>
      <c r="G196" s="95" t="n">
        <v>13.586768</v>
      </c>
      <c r="H196" s="95" t="n">
        <v>3755.11093984</v>
      </c>
      <c r="I196" s="96" t="n">
        <f aca="false">H196/$H$406</f>
        <v>0.000263908065456038</v>
      </c>
      <c r="J196" s="96" t="n">
        <f aca="false">J195+I196</f>
        <v>0.985385779578053</v>
      </c>
      <c r="K196" s="97" t="str">
        <f aca="false">IF(J196&lt;=80%,"A",IF(J196&lt;=95%,"B","C"))</f>
        <v>C</v>
      </c>
    </row>
    <row r="197" customFormat="false" ht="23.85" hidden="false" customHeight="false" outlineLevel="0" collapsed="false">
      <c r="A197" s="92" t="n">
        <v>192</v>
      </c>
      <c r="B197" s="92" t="s">
        <v>986</v>
      </c>
      <c r="C197" s="92" t="n">
        <v>99804</v>
      </c>
      <c r="D197" s="93" t="s">
        <v>987</v>
      </c>
      <c r="E197" s="92" t="s">
        <v>22</v>
      </c>
      <c r="F197" s="94" t="n">
        <v>484</v>
      </c>
      <c r="G197" s="95" t="n">
        <v>7.542608</v>
      </c>
      <c r="H197" s="95" t="n">
        <v>3650.622272</v>
      </c>
      <c r="I197" s="96" t="n">
        <f aca="false">H197/$H$406</f>
        <v>0.00025656463336215</v>
      </c>
      <c r="J197" s="96" t="n">
        <f aca="false">J196+I197</f>
        <v>0.985642344211415</v>
      </c>
      <c r="K197" s="97" t="str">
        <f aca="false">IF(J197&lt;=80%,"A",IF(J197&lt;=95%,"B","C"))</f>
        <v>C</v>
      </c>
    </row>
    <row r="198" customFormat="false" ht="23.85" hidden="false" customHeight="false" outlineLevel="0" collapsed="false">
      <c r="A198" s="92" t="n">
        <v>193</v>
      </c>
      <c r="B198" s="92" t="s">
        <v>595</v>
      </c>
      <c r="C198" s="92" t="s">
        <v>596</v>
      </c>
      <c r="D198" s="93" t="s">
        <v>597</v>
      </c>
      <c r="E198" s="92" t="s">
        <v>261</v>
      </c>
      <c r="F198" s="94" t="n">
        <v>1</v>
      </c>
      <c r="G198" s="95" t="n">
        <v>3588.72</v>
      </c>
      <c r="H198" s="95" t="n">
        <v>3588.72</v>
      </c>
      <c r="I198" s="96" t="n">
        <f aca="false">H198/$H$406</f>
        <v>0.000252214160336831</v>
      </c>
      <c r="J198" s="96" t="n">
        <f aca="false">J197+I198</f>
        <v>0.985894558371752</v>
      </c>
      <c r="K198" s="97" t="str">
        <f aca="false">IF(J198&lt;=80%,"A",IF(J198&lt;=95%,"B","C"))</f>
        <v>C</v>
      </c>
    </row>
    <row r="199" customFormat="false" ht="12.8" hidden="false" customHeight="false" outlineLevel="0" collapsed="false">
      <c r="A199" s="92" t="n">
        <v>194</v>
      </c>
      <c r="B199" s="92" t="s">
        <v>683</v>
      </c>
      <c r="C199" s="92" t="s">
        <v>684</v>
      </c>
      <c r="D199" s="93" t="s">
        <v>685</v>
      </c>
      <c r="E199" s="92" t="s">
        <v>261</v>
      </c>
      <c r="F199" s="94" t="n">
        <v>90</v>
      </c>
      <c r="G199" s="95" t="n">
        <v>39.614432</v>
      </c>
      <c r="H199" s="95" t="n">
        <v>3565.29888</v>
      </c>
      <c r="I199" s="96" t="n">
        <f aca="false">H199/$H$406</f>
        <v>0.000250568131079896</v>
      </c>
      <c r="J199" s="96" t="n">
        <f aca="false">J198+I199</f>
        <v>0.986145126502832</v>
      </c>
      <c r="K199" s="97" t="str">
        <f aca="false">IF(J199&lt;=80%,"A",IF(J199&lt;=95%,"B","C"))</f>
        <v>C</v>
      </c>
    </row>
    <row r="200" customFormat="false" ht="12.8" hidden="false" customHeight="false" outlineLevel="0" collapsed="false">
      <c r="A200" s="92" t="n">
        <v>195</v>
      </c>
      <c r="B200" s="92" t="s">
        <v>992</v>
      </c>
      <c r="C200" s="92" t="n">
        <v>99821</v>
      </c>
      <c r="D200" s="93" t="s">
        <v>993</v>
      </c>
      <c r="E200" s="92" t="s">
        <v>22</v>
      </c>
      <c r="F200" s="94" t="n">
        <v>785</v>
      </c>
      <c r="G200" s="95" t="n">
        <v>4.356832</v>
      </c>
      <c r="H200" s="95" t="n">
        <v>3420.11312</v>
      </c>
      <c r="I200" s="96" t="n">
        <f aca="false">H200/$H$406</f>
        <v>0.000240364519610831</v>
      </c>
      <c r="J200" s="96" t="n">
        <f aca="false">J199+I200</f>
        <v>0.986385491022443</v>
      </c>
      <c r="K200" s="97" t="str">
        <f aca="false">IF(J200&lt;=80%,"A",IF(J200&lt;=95%,"B","C"))</f>
        <v>C</v>
      </c>
    </row>
    <row r="201" customFormat="false" ht="23.85" hidden="false" customHeight="false" outlineLevel="0" collapsed="false">
      <c r="A201" s="92" t="n">
        <v>196</v>
      </c>
      <c r="B201" s="92" t="s">
        <v>930</v>
      </c>
      <c r="C201" s="92" t="n">
        <v>36081</v>
      </c>
      <c r="D201" s="93" t="s">
        <v>931</v>
      </c>
      <c r="E201" s="92" t="s">
        <v>62</v>
      </c>
      <c r="F201" s="94" t="n">
        <v>12</v>
      </c>
      <c r="G201" s="95" t="n">
        <v>277.024</v>
      </c>
      <c r="H201" s="95" t="n">
        <v>3324.288</v>
      </c>
      <c r="I201" s="96" t="n">
        <f aca="false">H201/$H$406</f>
        <v>0.000233629959048854</v>
      </c>
      <c r="J201" s="96" t="n">
        <f aca="false">J200+I201</f>
        <v>0.986619120981492</v>
      </c>
      <c r="K201" s="97" t="str">
        <f aca="false">IF(J201&lt;=80%,"A",IF(J201&lt;=95%,"B","C"))</f>
        <v>C</v>
      </c>
    </row>
    <row r="202" customFormat="false" ht="35.05" hidden="false" customHeight="false" outlineLevel="0" collapsed="false">
      <c r="A202" s="92" t="n">
        <v>197</v>
      </c>
      <c r="B202" s="92" t="s">
        <v>53</v>
      </c>
      <c r="C202" s="92" t="n">
        <v>93368</v>
      </c>
      <c r="D202" s="93" t="s">
        <v>54</v>
      </c>
      <c r="E202" s="92" t="s">
        <v>27</v>
      </c>
      <c r="F202" s="94" t="n">
        <v>105</v>
      </c>
      <c r="G202" s="95" t="n">
        <v>30.825216</v>
      </c>
      <c r="H202" s="95" t="n">
        <v>3236.64768</v>
      </c>
      <c r="I202" s="96" t="n">
        <f aca="false">H202/$H$406</f>
        <v>0.000227470623764839</v>
      </c>
      <c r="J202" s="96" t="n">
        <f aca="false">J201+I202</f>
        <v>0.986846591605256</v>
      </c>
      <c r="K202" s="97" t="str">
        <f aca="false">IF(J202&lt;=80%,"A",IF(J202&lt;=95%,"B","C"))</f>
        <v>C</v>
      </c>
    </row>
    <row r="203" customFormat="false" ht="12.8" hidden="false" customHeight="false" outlineLevel="0" collapsed="false">
      <c r="A203" s="92" t="n">
        <v>198</v>
      </c>
      <c r="B203" s="92" t="s">
        <v>516</v>
      </c>
      <c r="C203" s="92" t="n">
        <v>91996</v>
      </c>
      <c r="D203" s="93" t="s">
        <v>517</v>
      </c>
      <c r="E203" s="92" t="s">
        <v>261</v>
      </c>
      <c r="F203" s="94" t="n">
        <v>52</v>
      </c>
      <c r="G203" s="95" t="n">
        <v>61.688208</v>
      </c>
      <c r="H203" s="95" t="n">
        <v>3207.786816</v>
      </c>
      <c r="I203" s="96" t="n">
        <f aca="false">H203/$H$406</f>
        <v>0.000225442290938551</v>
      </c>
      <c r="J203" s="96" t="n">
        <f aca="false">J202+I203</f>
        <v>0.987072033896195</v>
      </c>
      <c r="K203" s="97" t="str">
        <f aca="false">IF(J203&lt;=80%,"A",IF(J203&lt;=95%,"B","C"))</f>
        <v>C</v>
      </c>
    </row>
    <row r="204" customFormat="false" ht="12.8" hidden="false" customHeight="false" outlineLevel="0" collapsed="false">
      <c r="A204" s="92" t="n">
        <v>199</v>
      </c>
      <c r="B204" s="92" t="s">
        <v>154</v>
      </c>
      <c r="C204" s="92" t="n">
        <v>105011</v>
      </c>
      <c r="D204" s="93" t="s">
        <v>155</v>
      </c>
      <c r="E204" s="92" t="s">
        <v>44</v>
      </c>
      <c r="F204" s="94" t="n">
        <v>550</v>
      </c>
      <c r="G204" s="95" t="n">
        <v>5.56327152</v>
      </c>
      <c r="H204" s="95" t="n">
        <v>3059.799336</v>
      </c>
      <c r="I204" s="96" t="n">
        <f aca="false">H204/$H$406</f>
        <v>0.00021504177543203</v>
      </c>
      <c r="J204" s="96" t="n">
        <f aca="false">J203+I204</f>
        <v>0.987287075671627</v>
      </c>
      <c r="K204" s="97" t="str">
        <f aca="false">IF(J204&lt;=80%,"A",IF(J204&lt;=95%,"B","C"))</f>
        <v>C</v>
      </c>
    </row>
    <row r="205" customFormat="false" ht="12.8" hidden="false" customHeight="false" outlineLevel="0" collapsed="false">
      <c r="A205" s="92" t="n">
        <v>200</v>
      </c>
      <c r="B205" s="92" t="s">
        <v>533</v>
      </c>
      <c r="C205" s="92" t="n">
        <v>91996</v>
      </c>
      <c r="D205" s="93" t="s">
        <v>534</v>
      </c>
      <c r="E205" s="92" t="s">
        <v>261</v>
      </c>
      <c r="F205" s="94" t="n">
        <v>49</v>
      </c>
      <c r="G205" s="95" t="n">
        <v>61.688208</v>
      </c>
      <c r="H205" s="95" t="n">
        <v>3022.722192</v>
      </c>
      <c r="I205" s="96" t="n">
        <f aca="false">H205/$H$406</f>
        <v>0.000212436004922865</v>
      </c>
      <c r="J205" s="96" t="n">
        <f aca="false">J204+I205</f>
        <v>0.98749951167655</v>
      </c>
      <c r="K205" s="97" t="str">
        <f aca="false">IF(J205&lt;=80%,"A",IF(J205&lt;=95%,"B","C"))</f>
        <v>C</v>
      </c>
    </row>
    <row r="206" customFormat="false" ht="12.8" hidden="false" customHeight="false" outlineLevel="0" collapsed="false">
      <c r="A206" s="92" t="n">
        <v>201</v>
      </c>
      <c r="B206" s="92" t="s">
        <v>161</v>
      </c>
      <c r="C206" s="92" t="n">
        <v>100574</v>
      </c>
      <c r="D206" s="93" t="s">
        <v>162</v>
      </c>
      <c r="E206" s="92" t="s">
        <v>27</v>
      </c>
      <c r="F206" s="94" t="n">
        <v>1100</v>
      </c>
      <c r="G206" s="95" t="n">
        <v>2.7412784</v>
      </c>
      <c r="H206" s="95" t="n">
        <v>3015.40624</v>
      </c>
      <c r="I206" s="96" t="n">
        <f aca="false">H206/$H$406</f>
        <v>0.000211921842020565</v>
      </c>
      <c r="J206" s="96" t="n">
        <f aca="false">J205+I206</f>
        <v>0.98771143351857</v>
      </c>
      <c r="K206" s="97" t="str">
        <f aca="false">IF(J206&lt;=80%,"A",IF(J206&lt;=95%,"B","C"))</f>
        <v>C</v>
      </c>
    </row>
    <row r="207" customFormat="false" ht="12.8" hidden="false" customHeight="false" outlineLevel="0" collapsed="false">
      <c r="A207" s="92" t="n">
        <v>202</v>
      </c>
      <c r="B207" s="92" t="s">
        <v>983</v>
      </c>
      <c r="C207" s="92" t="n">
        <v>99826</v>
      </c>
      <c r="D207" s="93" t="s">
        <v>984</v>
      </c>
      <c r="E207" s="92" t="s">
        <v>22</v>
      </c>
      <c r="F207" s="94" t="n">
        <v>234</v>
      </c>
      <c r="G207" s="95" t="n">
        <v>12.592</v>
      </c>
      <c r="H207" s="95" t="n">
        <v>2946.528</v>
      </c>
      <c r="I207" s="96" t="n">
        <f aca="false">H207/$H$406</f>
        <v>0.00020708110006603</v>
      </c>
      <c r="J207" s="96" t="n">
        <f aca="false">J206+I207</f>
        <v>0.987918514618637</v>
      </c>
      <c r="K207" s="97" t="str">
        <f aca="false">IF(J207&lt;=80%,"A",IF(J207&lt;=95%,"B","C"))</f>
        <v>C</v>
      </c>
    </row>
    <row r="208" customFormat="false" ht="12.8" hidden="false" customHeight="false" outlineLevel="0" collapsed="false">
      <c r="A208" s="92" t="n">
        <v>203</v>
      </c>
      <c r="B208" s="92" t="s">
        <v>955</v>
      </c>
      <c r="C208" s="92" t="n">
        <v>39129</v>
      </c>
      <c r="D208" s="93" t="s">
        <v>956</v>
      </c>
      <c r="E208" s="92" t="s">
        <v>261</v>
      </c>
      <c r="F208" s="94" t="n">
        <v>453</v>
      </c>
      <c r="G208" s="95" t="n">
        <v>6.384144</v>
      </c>
      <c r="H208" s="95" t="n">
        <v>2892.017232</v>
      </c>
      <c r="I208" s="96" t="n">
        <f aca="false">H208/$H$406</f>
        <v>0.000203250099714808</v>
      </c>
      <c r="J208" s="96" t="n">
        <f aca="false">J207+I208</f>
        <v>0.988121764718351</v>
      </c>
      <c r="K208" s="97" t="str">
        <f aca="false">IF(J208&lt;=80%,"A",IF(J208&lt;=95%,"B","C"))</f>
        <v>C</v>
      </c>
    </row>
    <row r="209" customFormat="false" ht="23.85" hidden="false" customHeight="false" outlineLevel="0" collapsed="false">
      <c r="A209" s="92" t="n">
        <v>204</v>
      </c>
      <c r="B209" s="92" t="s">
        <v>51</v>
      </c>
      <c r="C209" s="92" t="n">
        <v>96521</v>
      </c>
      <c r="D209" s="93" t="s">
        <v>52</v>
      </c>
      <c r="E209" s="92" t="s">
        <v>27</v>
      </c>
      <c r="F209" s="94" t="n">
        <v>51.6</v>
      </c>
      <c r="G209" s="95" t="n">
        <v>55.543312</v>
      </c>
      <c r="H209" s="95" t="n">
        <v>2866.0348992</v>
      </c>
      <c r="I209" s="96" t="n">
        <f aca="false">H209/$H$406</f>
        <v>0.00020142406919397</v>
      </c>
      <c r="J209" s="96" t="n">
        <f aca="false">J208+I209</f>
        <v>0.988323188787545</v>
      </c>
      <c r="K209" s="97" t="str">
        <f aca="false">IF(J209&lt;=80%,"A",IF(J209&lt;=95%,"B","C"))</f>
        <v>C</v>
      </c>
    </row>
    <row r="210" customFormat="false" ht="12.8" hidden="false" customHeight="false" outlineLevel="0" collapsed="false">
      <c r="A210" s="92" t="n">
        <v>205</v>
      </c>
      <c r="B210" s="92" t="s">
        <v>918</v>
      </c>
      <c r="C210" s="92" t="n">
        <v>95544</v>
      </c>
      <c r="D210" s="93" t="s">
        <v>919</v>
      </c>
      <c r="E210" s="92" t="s">
        <v>62</v>
      </c>
      <c r="F210" s="94" t="n">
        <v>37</v>
      </c>
      <c r="G210" s="95" t="n">
        <v>76.8112</v>
      </c>
      <c r="H210" s="95" t="n">
        <v>2842.0144</v>
      </c>
      <c r="I210" s="96" t="n">
        <f aca="false">H210/$H$406</f>
        <v>0.000199735915747448</v>
      </c>
      <c r="J210" s="96" t="n">
        <f aca="false">J209+I210</f>
        <v>0.988522924703293</v>
      </c>
      <c r="K210" s="97" t="str">
        <f aca="false">IF(J210&lt;=80%,"A",IF(J210&lt;=95%,"B","C"))</f>
        <v>C</v>
      </c>
    </row>
    <row r="211" customFormat="false" ht="12.8" hidden="false" customHeight="false" outlineLevel="0" collapsed="false">
      <c r="A211" s="92" t="n">
        <v>206</v>
      </c>
      <c r="B211" s="92" t="s">
        <v>282</v>
      </c>
      <c r="C211" s="92" t="s">
        <v>283</v>
      </c>
      <c r="D211" s="93" t="s">
        <v>284</v>
      </c>
      <c r="E211" s="92" t="s">
        <v>261</v>
      </c>
      <c r="F211" s="94" t="n">
        <v>80</v>
      </c>
      <c r="G211" s="95" t="n">
        <v>35.2576</v>
      </c>
      <c r="H211" s="95" t="n">
        <v>2820.608</v>
      </c>
      <c r="I211" s="96" t="n">
        <f aca="false">H211/$H$406</f>
        <v>0.000198231480405088</v>
      </c>
      <c r="J211" s="96" t="n">
        <f aca="false">J210+I211</f>
        <v>0.988721156183698</v>
      </c>
      <c r="K211" s="97" t="str">
        <f aca="false">IF(J211&lt;=80%,"A",IF(J211&lt;=95%,"B","C"))</f>
        <v>C</v>
      </c>
    </row>
    <row r="212" customFormat="false" ht="35.05" hidden="false" customHeight="false" outlineLevel="0" collapsed="false">
      <c r="A212" s="92" t="n">
        <v>207</v>
      </c>
      <c r="B212" s="92" t="s">
        <v>122</v>
      </c>
      <c r="C212" s="92" t="n">
        <v>104111</v>
      </c>
      <c r="D212" s="93" t="s">
        <v>123</v>
      </c>
      <c r="E212" s="92" t="s">
        <v>78</v>
      </c>
      <c r="F212" s="94" t="n">
        <v>94.45</v>
      </c>
      <c r="G212" s="95" t="n">
        <v>29.21344</v>
      </c>
      <c r="H212" s="95" t="n">
        <v>2759.209408</v>
      </c>
      <c r="I212" s="96" t="n">
        <f aca="false">H212/$H$406</f>
        <v>0.000193916405858413</v>
      </c>
      <c r="J212" s="96" t="n">
        <f aca="false">J211+I212</f>
        <v>0.988915072589556</v>
      </c>
      <c r="K212" s="97" t="str">
        <f aca="false">IF(J212&lt;=80%,"A",IF(J212&lt;=95%,"B","C"))</f>
        <v>C</v>
      </c>
    </row>
    <row r="213" customFormat="false" ht="12.8" hidden="false" customHeight="false" outlineLevel="0" collapsed="false">
      <c r="A213" s="92" t="n">
        <v>208</v>
      </c>
      <c r="B213" s="92" t="s">
        <v>882</v>
      </c>
      <c r="C213" s="92" t="s">
        <v>883</v>
      </c>
      <c r="D213" s="93" t="s">
        <v>884</v>
      </c>
      <c r="E213" s="92" t="s">
        <v>261</v>
      </c>
      <c r="F213" s="94" t="n">
        <v>52</v>
      </c>
      <c r="G213" s="95" t="n">
        <v>52.8864</v>
      </c>
      <c r="H213" s="95" t="n">
        <v>2750.0928</v>
      </c>
      <c r="I213" s="96" t="n">
        <f aca="false">H213/$H$406</f>
        <v>0.000193275693394961</v>
      </c>
      <c r="J213" s="96" t="n">
        <f aca="false">J212+I213</f>
        <v>0.989108348282951</v>
      </c>
      <c r="K213" s="97" t="str">
        <f aca="false">IF(J213&lt;=80%,"A",IF(J213&lt;=95%,"B","C"))</f>
        <v>C</v>
      </c>
    </row>
    <row r="214" customFormat="false" ht="23.85" hidden="false" customHeight="false" outlineLevel="0" collapsed="false">
      <c r="A214" s="92" t="n">
        <v>209</v>
      </c>
      <c r="B214" s="92" t="s">
        <v>928</v>
      </c>
      <c r="C214" s="92" t="n">
        <v>86906</v>
      </c>
      <c r="D214" s="93" t="s">
        <v>929</v>
      </c>
      <c r="E214" s="92" t="s">
        <v>62</v>
      </c>
      <c r="F214" s="94" t="n">
        <v>31</v>
      </c>
      <c r="G214" s="95" t="n">
        <v>86.8848</v>
      </c>
      <c r="H214" s="95" t="n">
        <v>2693.4288</v>
      </c>
      <c r="I214" s="96" t="n">
        <f aca="false">H214/$H$406</f>
        <v>0.000189293364547538</v>
      </c>
      <c r="J214" s="96" t="n">
        <f aca="false">J213+I214</f>
        <v>0.989297641647499</v>
      </c>
      <c r="K214" s="97" t="str">
        <f aca="false">IF(J214&lt;=80%,"A",IF(J214&lt;=95%,"B","C"))</f>
        <v>C</v>
      </c>
    </row>
    <row r="215" customFormat="false" ht="12.8" hidden="false" customHeight="false" outlineLevel="0" collapsed="false">
      <c r="A215" s="92" t="n">
        <v>210</v>
      </c>
      <c r="B215" s="92" t="s">
        <v>453</v>
      </c>
      <c r="C215" s="92" t="n">
        <v>91928</v>
      </c>
      <c r="D215" s="93" t="s">
        <v>454</v>
      </c>
      <c r="E215" s="92" t="s">
        <v>44</v>
      </c>
      <c r="F215" s="94" t="n">
        <v>241.1</v>
      </c>
      <c r="G215" s="95" t="n">
        <v>11.118736</v>
      </c>
      <c r="H215" s="95" t="n">
        <v>2680.7272496</v>
      </c>
      <c r="I215" s="96" t="n">
        <f aca="false">H215/$H$406</f>
        <v>0.000188400703412338</v>
      </c>
      <c r="J215" s="96" t="n">
        <f aca="false">J214+I215</f>
        <v>0.989486042350911</v>
      </c>
      <c r="K215" s="97" t="str">
        <f aca="false">IF(J215&lt;=80%,"A",IF(J215&lt;=95%,"B","C"))</f>
        <v>C</v>
      </c>
    </row>
    <row r="216" customFormat="false" ht="23.85" hidden="false" customHeight="false" outlineLevel="0" collapsed="false">
      <c r="A216" s="92" t="n">
        <v>211</v>
      </c>
      <c r="B216" s="92" t="s">
        <v>709</v>
      </c>
      <c r="C216" s="92" t="n">
        <v>89403</v>
      </c>
      <c r="D216" s="93" t="s">
        <v>710</v>
      </c>
      <c r="E216" s="92" t="s">
        <v>44</v>
      </c>
      <c r="F216" s="94" t="n">
        <v>75</v>
      </c>
      <c r="G216" s="95" t="n">
        <v>35.19678064</v>
      </c>
      <c r="H216" s="95" t="n">
        <v>2639.758548</v>
      </c>
      <c r="I216" s="96" t="n">
        <f aca="false">H216/$H$406</f>
        <v>0.000185521435407553</v>
      </c>
      <c r="J216" s="96" t="n">
        <f aca="false">J215+I216</f>
        <v>0.989671563786319</v>
      </c>
      <c r="K216" s="97" t="str">
        <f aca="false">IF(J216&lt;=80%,"A",IF(J216&lt;=95%,"B","C"))</f>
        <v>C</v>
      </c>
    </row>
    <row r="217" customFormat="false" ht="12.8" hidden="false" customHeight="false" outlineLevel="0" collapsed="false">
      <c r="A217" s="92" t="n">
        <v>212</v>
      </c>
      <c r="B217" s="92" t="s">
        <v>738</v>
      </c>
      <c r="C217" s="92" t="n">
        <v>98301</v>
      </c>
      <c r="D217" s="93" t="s">
        <v>739</v>
      </c>
      <c r="E217" s="92" t="s">
        <v>62</v>
      </c>
      <c r="F217" s="94" t="n">
        <v>3</v>
      </c>
      <c r="G217" s="95" t="n">
        <v>867.65327104</v>
      </c>
      <c r="H217" s="95" t="n">
        <v>2602.95981312</v>
      </c>
      <c r="I217" s="96" t="n">
        <f aca="false">H217/$H$406</f>
        <v>0.000182935231407459</v>
      </c>
      <c r="J217" s="96" t="n">
        <f aca="false">J216+I217</f>
        <v>0.989854499017726</v>
      </c>
      <c r="K217" s="97" t="str">
        <f aca="false">IF(J217&lt;=80%,"A",IF(J217&lt;=95%,"B","C"))</f>
        <v>C</v>
      </c>
    </row>
    <row r="218" customFormat="false" ht="23.85" hidden="false" customHeight="false" outlineLevel="0" collapsed="false">
      <c r="A218" s="92" t="n">
        <v>213</v>
      </c>
      <c r="B218" s="92" t="s">
        <v>163</v>
      </c>
      <c r="C218" s="92" t="n">
        <v>100577</v>
      </c>
      <c r="D218" s="93" t="s">
        <v>164</v>
      </c>
      <c r="E218" s="92" t="s">
        <v>22</v>
      </c>
      <c r="F218" s="94" t="n">
        <v>2820</v>
      </c>
      <c r="G218" s="95" t="n">
        <v>0.91833456</v>
      </c>
      <c r="H218" s="95" t="n">
        <v>2589.7034592</v>
      </c>
      <c r="I218" s="96" t="n">
        <f aca="false">H218/$H$406</f>
        <v>0.000182003578848034</v>
      </c>
      <c r="J218" s="96" t="n">
        <f aca="false">J217+I218</f>
        <v>0.990036502596574</v>
      </c>
      <c r="K218" s="97" t="str">
        <f aca="false">IF(J218&lt;=80%,"A",IF(J218&lt;=95%,"B","C"))</f>
        <v>C</v>
      </c>
    </row>
    <row r="219" customFormat="false" ht="12.8" hidden="false" customHeight="false" outlineLevel="0" collapsed="false">
      <c r="A219" s="92" t="n">
        <v>214</v>
      </c>
      <c r="B219" s="92" t="s">
        <v>423</v>
      </c>
      <c r="C219" s="92" t="n">
        <v>91926</v>
      </c>
      <c r="D219" s="93" t="s">
        <v>424</v>
      </c>
      <c r="E219" s="92" t="s">
        <v>44</v>
      </c>
      <c r="F219" s="94" t="n">
        <v>388.23</v>
      </c>
      <c r="G219" s="95" t="n">
        <v>6.635984</v>
      </c>
      <c r="H219" s="95" t="n">
        <v>2576.28806832</v>
      </c>
      <c r="I219" s="96" t="n">
        <f aca="false">H219/$H$406</f>
        <v>0.000181060749218977</v>
      </c>
      <c r="J219" s="96" t="n">
        <f aca="false">J218+I219</f>
        <v>0.990217563345793</v>
      </c>
      <c r="K219" s="97" t="str">
        <f aca="false">IF(J219&lt;=80%,"A",IF(J219&lt;=95%,"B","C"))</f>
        <v>C</v>
      </c>
    </row>
    <row r="220" customFormat="false" ht="23.85" hidden="false" customHeight="false" outlineLevel="0" collapsed="false">
      <c r="A220" s="92" t="n">
        <v>215</v>
      </c>
      <c r="B220" s="92" t="s">
        <v>804</v>
      </c>
      <c r="C220" s="92" t="n">
        <v>89365</v>
      </c>
      <c r="D220" s="93" t="s">
        <v>805</v>
      </c>
      <c r="E220" s="92" t="s">
        <v>62</v>
      </c>
      <c r="F220" s="94" t="n">
        <v>120</v>
      </c>
      <c r="G220" s="95" t="n">
        <v>20.67908608</v>
      </c>
      <c r="H220" s="95" t="n">
        <v>2481.4903296</v>
      </c>
      <c r="I220" s="96" t="n">
        <f aca="false">H220/$H$406</f>
        <v>0.000174398392703814</v>
      </c>
      <c r="J220" s="96" t="n">
        <f aca="false">J219+I220</f>
        <v>0.990391961738497</v>
      </c>
      <c r="K220" s="97" t="str">
        <f aca="false">IF(J220&lt;=80%,"A",IF(J220&lt;=95%,"B","C"))</f>
        <v>C</v>
      </c>
    </row>
    <row r="221" customFormat="false" ht="12.8" hidden="false" customHeight="false" outlineLevel="0" collapsed="false">
      <c r="A221" s="92" t="n">
        <v>216</v>
      </c>
      <c r="B221" s="92" t="s">
        <v>920</v>
      </c>
      <c r="C221" s="92" t="n">
        <v>95547</v>
      </c>
      <c r="D221" s="93" t="s">
        <v>921</v>
      </c>
      <c r="E221" s="92" t="s">
        <v>62</v>
      </c>
      <c r="F221" s="94" t="n">
        <v>43</v>
      </c>
      <c r="G221" s="95" t="n">
        <v>56.664</v>
      </c>
      <c r="H221" s="95" t="n">
        <v>2436.552</v>
      </c>
      <c r="I221" s="96" t="n">
        <f aca="false">H221/$H$406</f>
        <v>0.000171240140439217</v>
      </c>
      <c r="J221" s="96" t="n">
        <f aca="false">J220+I221</f>
        <v>0.990563201878936</v>
      </c>
      <c r="K221" s="97" t="str">
        <f aca="false">IF(J221&lt;=80%,"A",IF(J221&lt;=95%,"B","C"))</f>
        <v>C</v>
      </c>
    </row>
    <row r="222" customFormat="false" ht="12.8" hidden="false" customHeight="false" outlineLevel="0" collapsed="false">
      <c r="A222" s="92" t="n">
        <v>217</v>
      </c>
      <c r="B222" s="92" t="s">
        <v>924</v>
      </c>
      <c r="C222" s="92" t="n">
        <v>6013</v>
      </c>
      <c r="D222" s="93" t="s">
        <v>925</v>
      </c>
      <c r="E222" s="92" t="s">
        <v>62</v>
      </c>
      <c r="F222" s="94" t="n">
        <v>12</v>
      </c>
      <c r="G222" s="95" t="n">
        <v>200.2128</v>
      </c>
      <c r="H222" s="95" t="n">
        <v>2402.5536</v>
      </c>
      <c r="I222" s="96" t="n">
        <f aca="false">H222/$H$406</f>
        <v>0.000168850743130763</v>
      </c>
      <c r="J222" s="96" t="n">
        <f aca="false">J221+I222</f>
        <v>0.990732052622067</v>
      </c>
      <c r="K222" s="97" t="str">
        <f aca="false">IF(J222&lt;=80%,"A",IF(J222&lt;=95%,"B","C"))</f>
        <v>C</v>
      </c>
    </row>
    <row r="223" customFormat="false" ht="23.85" hidden="false" customHeight="false" outlineLevel="0" collapsed="false">
      <c r="A223" s="92" t="n">
        <v>218</v>
      </c>
      <c r="B223" s="92" t="s">
        <v>848</v>
      </c>
      <c r="C223" s="92" t="s">
        <v>849</v>
      </c>
      <c r="D223" s="93" t="s">
        <v>850</v>
      </c>
      <c r="E223" s="92" t="s">
        <v>261</v>
      </c>
      <c r="F223" s="94" t="n">
        <v>63</v>
      </c>
      <c r="G223" s="95" t="n">
        <v>36.76864</v>
      </c>
      <c r="H223" s="95" t="n">
        <v>2316.42432</v>
      </c>
      <c r="I223" s="96" t="n">
        <f aca="false">H223/$H$406</f>
        <v>0.000162797603282679</v>
      </c>
      <c r="J223" s="96" t="n">
        <f aca="false">J222+I223</f>
        <v>0.990894850225349</v>
      </c>
      <c r="K223" s="97" t="str">
        <f aca="false">IF(J223&lt;=80%,"A",IF(J223&lt;=95%,"B","C"))</f>
        <v>C</v>
      </c>
    </row>
    <row r="224" customFormat="false" ht="12.8" hidden="false" customHeight="false" outlineLevel="0" collapsed="false">
      <c r="A224" s="92" t="n">
        <v>219</v>
      </c>
      <c r="B224" s="92" t="s">
        <v>477</v>
      </c>
      <c r="C224" s="92" t="n">
        <v>91930</v>
      </c>
      <c r="D224" s="93" t="s">
        <v>478</v>
      </c>
      <c r="E224" s="92" t="s">
        <v>44</v>
      </c>
      <c r="F224" s="94" t="n">
        <v>149.2</v>
      </c>
      <c r="G224" s="95" t="n">
        <v>15.48816</v>
      </c>
      <c r="H224" s="95" t="n">
        <v>2310.833472</v>
      </c>
      <c r="I224" s="96" t="n">
        <f aca="false">H224/$H$406</f>
        <v>0.000162404680169733</v>
      </c>
      <c r="J224" s="96" t="n">
        <f aca="false">J223+I224</f>
        <v>0.991057254905519</v>
      </c>
      <c r="K224" s="97" t="str">
        <f aca="false">IF(J224&lt;=80%,"A",IF(J224&lt;=95%,"B","C"))</f>
        <v>C</v>
      </c>
    </row>
    <row r="225" customFormat="false" ht="12.8" hidden="false" customHeight="false" outlineLevel="0" collapsed="false">
      <c r="A225" s="92" t="n">
        <v>220</v>
      </c>
      <c r="B225" s="92" t="s">
        <v>692</v>
      </c>
      <c r="C225" s="92" t="s">
        <v>693</v>
      </c>
      <c r="D225" s="93" t="s">
        <v>694</v>
      </c>
      <c r="E225" s="92" t="s">
        <v>261</v>
      </c>
      <c r="F225" s="94" t="n">
        <v>58</v>
      </c>
      <c r="G225" s="95" t="n">
        <v>39.614432</v>
      </c>
      <c r="H225" s="95" t="n">
        <v>2297.637056</v>
      </c>
      <c r="I225" s="96" t="n">
        <f aca="false">H225/$H$406</f>
        <v>0.000161477240029266</v>
      </c>
      <c r="J225" s="96" t="n">
        <f aca="false">J224+I225</f>
        <v>0.991218732145548</v>
      </c>
      <c r="K225" s="97" t="str">
        <f aca="false">IF(J225&lt;=80%,"A",IF(J225&lt;=95%,"B","C"))</f>
        <v>C</v>
      </c>
    </row>
    <row r="226" customFormat="false" ht="12.8" hidden="false" customHeight="false" outlineLevel="0" collapsed="false">
      <c r="A226" s="92" t="n">
        <v>221</v>
      </c>
      <c r="B226" s="92" t="s">
        <v>207</v>
      </c>
      <c r="C226" s="92" t="n">
        <v>93188</v>
      </c>
      <c r="D226" s="93" t="s">
        <v>208</v>
      </c>
      <c r="E226" s="92" t="s">
        <v>44</v>
      </c>
      <c r="F226" s="94" t="n">
        <v>18.5</v>
      </c>
      <c r="G226" s="95" t="n">
        <v>123.48747744</v>
      </c>
      <c r="H226" s="95" t="n">
        <v>2284.51833264</v>
      </c>
      <c r="I226" s="96" t="n">
        <f aca="false">H226/$H$406</f>
        <v>0.000160555260104131</v>
      </c>
      <c r="J226" s="96" t="n">
        <f aca="false">J225+I226</f>
        <v>0.991379287405653</v>
      </c>
      <c r="K226" s="97" t="str">
        <f aca="false">IF(J226&lt;=80%,"A",IF(J226&lt;=95%,"B","C"))</f>
        <v>C</v>
      </c>
    </row>
    <row r="227" customFormat="false" ht="12.8" hidden="false" customHeight="false" outlineLevel="0" collapsed="false">
      <c r="A227" s="92" t="n">
        <v>222</v>
      </c>
      <c r="B227" s="92" t="s">
        <v>279</v>
      </c>
      <c r="C227" s="92" t="s">
        <v>280</v>
      </c>
      <c r="D227" s="93" t="s">
        <v>281</v>
      </c>
      <c r="E227" s="92" t="s">
        <v>261</v>
      </c>
      <c r="F227" s="94" t="n">
        <v>52</v>
      </c>
      <c r="G227" s="95" t="n">
        <v>42.8128</v>
      </c>
      <c r="H227" s="95" t="n">
        <v>2226.2656</v>
      </c>
      <c r="I227" s="96" t="n">
        <f aca="false">H227/$H$406</f>
        <v>0.000156461275605445</v>
      </c>
      <c r="J227" s="96" t="n">
        <f aca="false">J226+I227</f>
        <v>0.991535748681258</v>
      </c>
      <c r="K227" s="97" t="str">
        <f aca="false">IF(J227&lt;=80%,"A",IF(J227&lt;=95%,"B","C"))</f>
        <v>C</v>
      </c>
    </row>
    <row r="228" customFormat="false" ht="12.8" hidden="false" customHeight="false" outlineLevel="0" collapsed="false">
      <c r="A228" s="92" t="n">
        <v>223</v>
      </c>
      <c r="B228" s="92" t="s">
        <v>769</v>
      </c>
      <c r="C228" s="92" t="s">
        <v>770</v>
      </c>
      <c r="D228" s="93" t="s">
        <v>771</v>
      </c>
      <c r="E228" s="92" t="s">
        <v>44</v>
      </c>
      <c r="F228" s="94" t="n">
        <v>21.46</v>
      </c>
      <c r="G228" s="95" t="n">
        <v>103.2544</v>
      </c>
      <c r="H228" s="95" t="n">
        <v>2215.839424</v>
      </c>
      <c r="I228" s="96" t="n">
        <f aca="false">H228/$H$406</f>
        <v>0.000155728527097519</v>
      </c>
      <c r="J228" s="96" t="n">
        <f aca="false">J227+I228</f>
        <v>0.991691477208355</v>
      </c>
      <c r="K228" s="97" t="str">
        <f aca="false">IF(J228&lt;=80%,"A",IF(J228&lt;=95%,"B","C"))</f>
        <v>C</v>
      </c>
    </row>
    <row r="229" customFormat="false" ht="12.8" hidden="false" customHeight="false" outlineLevel="0" collapsed="false">
      <c r="A229" s="92" t="n">
        <v>224</v>
      </c>
      <c r="B229" s="92" t="s">
        <v>203</v>
      </c>
      <c r="C229" s="92" t="n">
        <v>93196</v>
      </c>
      <c r="D229" s="93" t="s">
        <v>204</v>
      </c>
      <c r="E229" s="92" t="s">
        <v>44</v>
      </c>
      <c r="F229" s="94" t="n">
        <v>15.9</v>
      </c>
      <c r="G229" s="95" t="n">
        <v>138.01423824</v>
      </c>
      <c r="H229" s="95" t="n">
        <v>2194.426388016</v>
      </c>
      <c r="I229" s="96" t="n">
        <f aca="false">H229/$H$406</f>
        <v>0.000154223625380203</v>
      </c>
      <c r="J229" s="96" t="n">
        <f aca="false">J228+I229</f>
        <v>0.991845700833736</v>
      </c>
      <c r="K229" s="97" t="str">
        <f aca="false">IF(J229&lt;=80%,"A",IF(J229&lt;=95%,"B","C"))</f>
        <v>C</v>
      </c>
    </row>
    <row r="230" customFormat="false" ht="12.8" hidden="false" customHeight="false" outlineLevel="0" collapsed="false">
      <c r="A230" s="92" t="n">
        <v>225</v>
      </c>
      <c r="B230" s="92" t="s">
        <v>963</v>
      </c>
      <c r="C230" s="92" t="s">
        <v>964</v>
      </c>
      <c r="D230" s="93" t="s">
        <v>965</v>
      </c>
      <c r="E230" s="92" t="s">
        <v>261</v>
      </c>
      <c r="F230" s="94" t="n">
        <v>55</v>
      </c>
      <c r="G230" s="95" t="n">
        <v>39.614432</v>
      </c>
      <c r="H230" s="95" t="n">
        <v>2178.79376</v>
      </c>
      <c r="I230" s="96" t="n">
        <f aca="false">H230/$H$406</f>
        <v>0.00015312496899327</v>
      </c>
      <c r="J230" s="96" t="n">
        <f aca="false">J229+I230</f>
        <v>0.991998825802729</v>
      </c>
      <c r="K230" s="97" t="str">
        <f aca="false">IF(J230&lt;=80%,"A",IF(J230&lt;=95%,"B","C"))</f>
        <v>C</v>
      </c>
    </row>
    <row r="231" customFormat="false" ht="12.8" hidden="false" customHeight="false" outlineLevel="0" collapsed="false">
      <c r="A231" s="92" t="n">
        <v>226</v>
      </c>
      <c r="B231" s="92" t="s">
        <v>339</v>
      </c>
      <c r="C231" s="92" t="s">
        <v>340</v>
      </c>
      <c r="D231" s="93" t="s">
        <v>341</v>
      </c>
      <c r="E231" s="92" t="s">
        <v>261</v>
      </c>
      <c r="F231" s="94" t="n">
        <v>1375</v>
      </c>
      <c r="G231" s="95" t="n">
        <v>1.574</v>
      </c>
      <c r="H231" s="95" t="n">
        <v>2164.25</v>
      </c>
      <c r="I231" s="96" t="n">
        <f aca="false">H231/$H$406</f>
        <v>0.000152102837922431</v>
      </c>
      <c r="J231" s="96" t="n">
        <f aca="false">J230+I231</f>
        <v>0.992150928640652</v>
      </c>
      <c r="K231" s="97" t="str">
        <f aca="false">IF(J231&lt;=80%,"A",IF(J231&lt;=95%,"B","C"))</f>
        <v>C</v>
      </c>
    </row>
    <row r="232" customFormat="false" ht="23.85" hidden="false" customHeight="false" outlineLevel="0" collapsed="false">
      <c r="A232" s="92" t="n">
        <v>227</v>
      </c>
      <c r="B232" s="92" t="s">
        <v>936</v>
      </c>
      <c r="C232" s="92" t="n">
        <v>106778</v>
      </c>
      <c r="D232" s="93" t="s">
        <v>1021</v>
      </c>
      <c r="E232" s="92" t="s">
        <v>62</v>
      </c>
      <c r="F232" s="94" t="n">
        <v>6</v>
      </c>
      <c r="G232" s="95" t="n">
        <v>358.506832</v>
      </c>
      <c r="H232" s="95" t="n">
        <v>2151.040992</v>
      </c>
      <c r="I232" s="96" t="n">
        <f aca="false">H232/$H$406</f>
        <v>0.000151174512819998</v>
      </c>
      <c r="J232" s="96" t="n">
        <f aca="false">J231+I232</f>
        <v>0.992302103153472</v>
      </c>
      <c r="K232" s="97" t="str">
        <f aca="false">IF(J232&lt;=80%,"A",IF(J232&lt;=95%,"B","C"))</f>
        <v>C</v>
      </c>
    </row>
    <row r="233" customFormat="false" ht="23.85" hidden="false" customHeight="false" outlineLevel="0" collapsed="false">
      <c r="A233" s="92" t="n">
        <v>228</v>
      </c>
      <c r="B233" s="92" t="s">
        <v>932</v>
      </c>
      <c r="C233" s="92" t="n">
        <v>1748</v>
      </c>
      <c r="D233" s="93" t="s">
        <v>1022</v>
      </c>
      <c r="E233" s="92" t="s">
        <v>62</v>
      </c>
      <c r="F233" s="94" t="n">
        <v>5</v>
      </c>
      <c r="G233" s="95" t="n">
        <v>418.43216</v>
      </c>
      <c r="H233" s="95" t="n">
        <v>2092.1608</v>
      </c>
      <c r="I233" s="96" t="n">
        <f aca="false">H233/$H$406</f>
        <v>0.000147036430666542</v>
      </c>
      <c r="J233" s="96" t="n">
        <f aca="false">J232+I233</f>
        <v>0.992449139584138</v>
      </c>
      <c r="K233" s="97" t="str">
        <f aca="false">IF(J233&lt;=80%,"A",IF(J233&lt;=95%,"B","C"))</f>
        <v>C</v>
      </c>
    </row>
    <row r="234" customFormat="false" ht="23.85" hidden="false" customHeight="false" outlineLevel="0" collapsed="false">
      <c r="A234" s="92" t="n">
        <v>229</v>
      </c>
      <c r="B234" s="92" t="s">
        <v>42</v>
      </c>
      <c r="C234" s="92" t="n">
        <v>37524</v>
      </c>
      <c r="D234" s="93" t="s">
        <v>43</v>
      </c>
      <c r="E234" s="92" t="s">
        <v>44</v>
      </c>
      <c r="F234" s="94" t="n">
        <v>350</v>
      </c>
      <c r="G234" s="95" t="n">
        <v>5.905648</v>
      </c>
      <c r="H234" s="95" t="n">
        <v>2066.9768</v>
      </c>
      <c r="I234" s="96" t="n">
        <f aca="false">H234/$H$406</f>
        <v>0.000145266506734354</v>
      </c>
      <c r="J234" s="96" t="n">
        <f aca="false">J233+I234</f>
        <v>0.992594406090872</v>
      </c>
      <c r="K234" s="97" t="str">
        <f aca="false">IF(J234&lt;=80%,"A",IF(J234&lt;=95%,"B","C"))</f>
        <v>C</v>
      </c>
    </row>
    <row r="235" customFormat="false" ht="12.8" hidden="false" customHeight="false" outlineLevel="0" collapsed="false">
      <c r="A235" s="92" t="n">
        <v>230</v>
      </c>
      <c r="B235" s="92" t="s">
        <v>856</v>
      </c>
      <c r="C235" s="92" t="s">
        <v>857</v>
      </c>
      <c r="D235" s="93" t="s">
        <v>858</v>
      </c>
      <c r="E235" s="92" t="s">
        <v>261</v>
      </c>
      <c r="F235" s="94" t="n">
        <v>52</v>
      </c>
      <c r="G235" s="95" t="n">
        <v>39.614432</v>
      </c>
      <c r="H235" s="95" t="n">
        <v>2059.950464</v>
      </c>
      <c r="I235" s="96" t="n">
        <f aca="false">H235/$H$406</f>
        <v>0.000144772697957273</v>
      </c>
      <c r="J235" s="96" t="n">
        <f aca="false">J234+I235</f>
        <v>0.99273917878883</v>
      </c>
      <c r="K235" s="97" t="str">
        <f aca="false">IF(J235&lt;=80%,"A",IF(J235&lt;=95%,"B","C"))</f>
        <v>C</v>
      </c>
    </row>
    <row r="236" customFormat="false" ht="12.8" hidden="false" customHeight="false" outlineLevel="0" collapsed="false">
      <c r="A236" s="92" t="n">
        <v>231</v>
      </c>
      <c r="B236" s="92" t="s">
        <v>425</v>
      </c>
      <c r="C236" s="92" t="n">
        <v>91926</v>
      </c>
      <c r="D236" s="93" t="s">
        <v>426</v>
      </c>
      <c r="E236" s="92" t="s">
        <v>44</v>
      </c>
      <c r="F236" s="94" t="n">
        <v>309.05</v>
      </c>
      <c r="G236" s="95" t="n">
        <v>6.635984</v>
      </c>
      <c r="H236" s="95" t="n">
        <v>2050.8508552</v>
      </c>
      <c r="I236" s="96" t="n">
        <f aca="false">H236/$H$406</f>
        <v>0.000144133180192475</v>
      </c>
      <c r="J236" s="96" t="n">
        <f aca="false">J235+I236</f>
        <v>0.992883311969022</v>
      </c>
      <c r="K236" s="97" t="str">
        <f aca="false">IF(J236&lt;=80%,"A",IF(J236&lt;=95%,"B","C"))</f>
        <v>C</v>
      </c>
    </row>
    <row r="237" customFormat="false" ht="35.05" hidden="false" customHeight="false" outlineLevel="0" collapsed="false">
      <c r="A237" s="92" t="n">
        <v>232</v>
      </c>
      <c r="B237" s="92" t="s">
        <v>949</v>
      </c>
      <c r="C237" s="92" t="n">
        <v>92543</v>
      </c>
      <c r="D237" s="93" t="s">
        <v>1023</v>
      </c>
      <c r="E237" s="92" t="s">
        <v>22</v>
      </c>
      <c r="F237" s="94" t="n">
        <v>90</v>
      </c>
      <c r="G237" s="95" t="n">
        <v>22.640416</v>
      </c>
      <c r="H237" s="95" t="n">
        <v>2037.63744</v>
      </c>
      <c r="I237" s="96" t="n">
        <f aca="false">H237/$H$406</f>
        <v>0.000143204545353354</v>
      </c>
      <c r="J237" s="96" t="n">
        <f aca="false">J236+I237</f>
        <v>0.993026516514375</v>
      </c>
      <c r="K237" s="97" t="str">
        <f aca="false">IF(J237&lt;=80%,"A",IF(J237&lt;=95%,"B","C"))</f>
        <v>C</v>
      </c>
    </row>
    <row r="238" customFormat="false" ht="12.8" hidden="false" customHeight="false" outlineLevel="0" collapsed="false">
      <c r="A238" s="92" t="n">
        <v>233</v>
      </c>
      <c r="B238" s="92" t="s">
        <v>199</v>
      </c>
      <c r="C238" s="92" t="n">
        <v>93186</v>
      </c>
      <c r="D238" s="93" t="s">
        <v>200</v>
      </c>
      <c r="E238" s="92" t="s">
        <v>44</v>
      </c>
      <c r="F238" s="94" t="n">
        <v>15.9</v>
      </c>
      <c r="G238" s="95" t="n">
        <v>126.63761808</v>
      </c>
      <c r="H238" s="95" t="n">
        <v>2013.538127472</v>
      </c>
      <c r="I238" s="96" t="n">
        <f aca="false">H238/$H$406</f>
        <v>0.000141510852929887</v>
      </c>
      <c r="J238" s="96" t="n">
        <f aca="false">J237+I238</f>
        <v>0.993168027367305</v>
      </c>
      <c r="K238" s="97" t="str">
        <f aca="false">IF(J238&lt;=80%,"A",IF(J238&lt;=95%,"B","C"))</f>
        <v>C</v>
      </c>
    </row>
    <row r="239" customFormat="false" ht="12.8" hidden="false" customHeight="false" outlineLevel="0" collapsed="false">
      <c r="A239" s="92" t="n">
        <v>234</v>
      </c>
      <c r="B239" s="92" t="s">
        <v>914</v>
      </c>
      <c r="C239" s="92" t="n">
        <v>100849</v>
      </c>
      <c r="D239" s="93" t="s">
        <v>915</v>
      </c>
      <c r="E239" s="92" t="s">
        <v>62</v>
      </c>
      <c r="F239" s="94" t="n">
        <v>37</v>
      </c>
      <c r="G239" s="95" t="n">
        <v>52.8864</v>
      </c>
      <c r="H239" s="95" t="n">
        <v>1956.7968</v>
      </c>
      <c r="I239" s="96" t="n">
        <f aca="false">H239/$H$406</f>
        <v>0.00013752308953103</v>
      </c>
      <c r="J239" s="96" t="n">
        <f aca="false">J238+I239</f>
        <v>0.993305550456836</v>
      </c>
      <c r="K239" s="97" t="str">
        <f aca="false">IF(J239&lt;=80%,"A",IF(J239&lt;=95%,"B","C"))</f>
        <v>C</v>
      </c>
    </row>
    <row r="240" customFormat="false" ht="12.8" hidden="false" customHeight="false" outlineLevel="0" collapsed="false">
      <c r="A240" s="92" t="n">
        <v>235</v>
      </c>
      <c r="B240" s="92" t="s">
        <v>59</v>
      </c>
      <c r="C240" s="98" t="s">
        <v>60</v>
      </c>
      <c r="D240" s="93" t="s">
        <v>61</v>
      </c>
      <c r="E240" s="92" t="s">
        <v>62</v>
      </c>
      <c r="F240" s="94" t="n">
        <v>1</v>
      </c>
      <c r="G240" s="95" t="n">
        <v>1888.8</v>
      </c>
      <c r="H240" s="95" t="n">
        <v>1888.8</v>
      </c>
      <c r="I240" s="96" t="n">
        <f aca="false">H240/$H$406</f>
        <v>0.000132744294914122</v>
      </c>
      <c r="J240" s="96" t="n">
        <f aca="false">J239+I240</f>
        <v>0.99343829475175</v>
      </c>
      <c r="K240" s="97" t="str">
        <f aca="false">IF(J240&lt;=80%,"A",IF(J240&lt;=95%,"B","C"))</f>
        <v>C</v>
      </c>
    </row>
    <row r="241" customFormat="false" ht="23.85" hidden="false" customHeight="false" outlineLevel="0" collapsed="false">
      <c r="A241" s="92" t="n">
        <v>236</v>
      </c>
      <c r="B241" s="92" t="s">
        <v>864</v>
      </c>
      <c r="C241" s="92" t="s">
        <v>865</v>
      </c>
      <c r="D241" s="93" t="s">
        <v>866</v>
      </c>
      <c r="E241" s="92" t="s">
        <v>261</v>
      </c>
      <c r="F241" s="94" t="n">
        <v>1200</v>
      </c>
      <c r="G241" s="95" t="n">
        <v>1.574</v>
      </c>
      <c r="H241" s="95" t="n">
        <v>1888.8</v>
      </c>
      <c r="I241" s="96" t="n">
        <f aca="false">H241/$H$406</f>
        <v>0.000132744294914122</v>
      </c>
      <c r="J241" s="96" t="n">
        <f aca="false">J240+I241</f>
        <v>0.993571039046665</v>
      </c>
      <c r="K241" s="97" t="str">
        <f aca="false">IF(J241&lt;=80%,"A",IF(J241&lt;=95%,"B","C"))</f>
        <v>C</v>
      </c>
    </row>
    <row r="242" customFormat="false" ht="23.85" hidden="false" customHeight="false" outlineLevel="0" collapsed="false">
      <c r="A242" s="92" t="n">
        <v>237</v>
      </c>
      <c r="B242" s="92" t="s">
        <v>45</v>
      </c>
      <c r="C242" s="92" t="n">
        <v>97637</v>
      </c>
      <c r="D242" s="93" t="s">
        <v>46</v>
      </c>
      <c r="E242" s="92" t="s">
        <v>22</v>
      </c>
      <c r="F242" s="94" t="n">
        <v>350</v>
      </c>
      <c r="G242" s="95" t="n">
        <v>5.364192</v>
      </c>
      <c r="H242" s="95" t="n">
        <v>1877.4672</v>
      </c>
      <c r="I242" s="96" t="n">
        <f aca="false">H242/$H$406</f>
        <v>0.000131947829144637</v>
      </c>
      <c r="J242" s="96" t="n">
        <f aca="false">J241+I242</f>
        <v>0.993702986875809</v>
      </c>
      <c r="K242" s="97" t="str">
        <f aca="false">IF(J242&lt;=80%,"A",IF(J242&lt;=95%,"B","C"))</f>
        <v>C</v>
      </c>
    </row>
    <row r="243" customFormat="false" ht="12.8" hidden="false" customHeight="false" outlineLevel="0" collapsed="false">
      <c r="A243" s="92" t="n">
        <v>238</v>
      </c>
      <c r="B243" s="92" t="s">
        <v>778</v>
      </c>
      <c r="C243" s="92" t="s">
        <v>779</v>
      </c>
      <c r="D243" s="93" t="s">
        <v>780</v>
      </c>
      <c r="E243" s="92" t="s">
        <v>261</v>
      </c>
      <c r="F243" s="94" t="n">
        <v>18</v>
      </c>
      <c r="G243" s="95" t="n">
        <v>103.2544</v>
      </c>
      <c r="H243" s="95" t="n">
        <v>1858.5792</v>
      </c>
      <c r="I243" s="96" t="n">
        <f aca="false">H243/$H$406</f>
        <v>0.000130620386195496</v>
      </c>
      <c r="J243" s="96" t="n">
        <f aca="false">J242+I243</f>
        <v>0.993833607262005</v>
      </c>
      <c r="K243" s="97" t="str">
        <f aca="false">IF(J243&lt;=80%,"A",IF(J243&lt;=95%,"B","C"))</f>
        <v>C</v>
      </c>
    </row>
    <row r="244" customFormat="false" ht="23.85" hidden="false" customHeight="false" outlineLevel="0" collapsed="false">
      <c r="A244" s="92" t="n">
        <v>239</v>
      </c>
      <c r="B244" s="92" t="s">
        <v>20</v>
      </c>
      <c r="C244" s="92" t="n">
        <v>103689</v>
      </c>
      <c r="D244" s="93" t="s">
        <v>21</v>
      </c>
      <c r="E244" s="92" t="s">
        <v>22</v>
      </c>
      <c r="F244" s="94" t="n">
        <v>2.88</v>
      </c>
      <c r="G244" s="95" t="n">
        <v>640.9328</v>
      </c>
      <c r="H244" s="95" t="n">
        <v>1845.886464</v>
      </c>
      <c r="I244" s="96" t="n">
        <f aca="false">H244/$H$406</f>
        <v>0.000129728344533673</v>
      </c>
      <c r="J244" s="96" t="n">
        <f aca="false">J243+I244</f>
        <v>0.993963335606538</v>
      </c>
      <c r="K244" s="97" t="str">
        <f aca="false">IF(J244&lt;=80%,"A",IF(J244&lt;=95%,"B","C"))</f>
        <v>C</v>
      </c>
    </row>
    <row r="245" customFormat="false" ht="12.8" hidden="false" customHeight="false" outlineLevel="0" collapsed="false">
      <c r="A245" s="92" t="n">
        <v>240</v>
      </c>
      <c r="B245" s="92" t="s">
        <v>550</v>
      </c>
      <c r="C245" s="92" t="s">
        <v>551</v>
      </c>
      <c r="D245" s="93" t="s">
        <v>552</v>
      </c>
      <c r="E245" s="92" t="s">
        <v>261</v>
      </c>
      <c r="F245" s="94" t="n">
        <v>10</v>
      </c>
      <c r="G245" s="95" t="n">
        <v>182.584</v>
      </c>
      <c r="H245" s="95" t="n">
        <v>1825.84</v>
      </c>
      <c r="I245" s="96" t="n">
        <f aca="false">H245/$H$406</f>
        <v>0.000128319485083651</v>
      </c>
      <c r="J245" s="96" t="n">
        <f aca="false">J244+I245</f>
        <v>0.994091655091622</v>
      </c>
      <c r="K245" s="97" t="str">
        <f aca="false">IF(J245&lt;=80%,"A",IF(J245&lt;=95%,"B","C"))</f>
        <v>C</v>
      </c>
    </row>
    <row r="246" customFormat="false" ht="12.8" hidden="false" customHeight="false" outlineLevel="0" collapsed="false">
      <c r="A246" s="92" t="n">
        <v>241</v>
      </c>
      <c r="B246" s="92" t="s">
        <v>276</v>
      </c>
      <c r="C246" s="92" t="s">
        <v>277</v>
      </c>
      <c r="D246" s="93" t="s">
        <v>278</v>
      </c>
      <c r="E246" s="92" t="s">
        <v>261</v>
      </c>
      <c r="F246" s="94" t="n">
        <v>90</v>
      </c>
      <c r="G246" s="95" t="n">
        <v>20.1472</v>
      </c>
      <c r="H246" s="95" t="n">
        <v>1813.248</v>
      </c>
      <c r="I246" s="96" t="n">
        <f aca="false">H246/$H$406</f>
        <v>0.000127434523117557</v>
      </c>
      <c r="J246" s="96" t="n">
        <f aca="false">J245+I246</f>
        <v>0.994219089614739</v>
      </c>
      <c r="K246" s="97" t="str">
        <f aca="false">IF(J246&lt;=80%,"A",IF(J246&lt;=95%,"B","C"))</f>
        <v>C</v>
      </c>
    </row>
    <row r="247" customFormat="false" ht="23.85" hidden="false" customHeight="false" outlineLevel="0" collapsed="false">
      <c r="A247" s="92" t="n">
        <v>242</v>
      </c>
      <c r="B247" s="92" t="s">
        <v>743</v>
      </c>
      <c r="C247" s="92" t="n">
        <v>3999</v>
      </c>
      <c r="D247" s="93" t="s">
        <v>744</v>
      </c>
      <c r="E247" s="92" t="s">
        <v>44</v>
      </c>
      <c r="F247" s="94" t="n">
        <v>96</v>
      </c>
      <c r="G247" s="95" t="n">
        <v>18.63842656</v>
      </c>
      <c r="H247" s="95" t="n">
        <v>1789.28894976</v>
      </c>
      <c r="I247" s="96" t="n">
        <f aca="false">H247/$H$406</f>
        <v>0.00012575068828543</v>
      </c>
      <c r="J247" s="96" t="n">
        <f aca="false">J246+I247</f>
        <v>0.994344840303025</v>
      </c>
      <c r="K247" s="97" t="str">
        <f aca="false">IF(J247&lt;=80%,"A",IF(J247&lt;=95%,"B","C"))</f>
        <v>C</v>
      </c>
    </row>
    <row r="248" customFormat="false" ht="23.85" hidden="false" customHeight="false" outlineLevel="0" collapsed="false">
      <c r="A248" s="92" t="n">
        <v>243</v>
      </c>
      <c r="B248" s="92" t="s">
        <v>814</v>
      </c>
      <c r="C248" s="92" t="n">
        <v>98104</v>
      </c>
      <c r="D248" s="93" t="s">
        <v>815</v>
      </c>
      <c r="E248" s="92" t="s">
        <v>62</v>
      </c>
      <c r="F248" s="94" t="n">
        <v>3</v>
      </c>
      <c r="G248" s="95" t="n">
        <v>579.42629456</v>
      </c>
      <c r="H248" s="95" t="n">
        <v>1738.27888368</v>
      </c>
      <c r="I248" s="96" t="n">
        <f aca="false">H248/$H$406</f>
        <v>0.000122165716210402</v>
      </c>
      <c r="J248" s="96" t="n">
        <f aca="false">J247+I248</f>
        <v>0.994467006019235</v>
      </c>
      <c r="K248" s="97" t="str">
        <f aca="false">IF(J248&lt;=80%,"A",IF(J248&lt;=95%,"B","C"))</f>
        <v>C</v>
      </c>
    </row>
    <row r="249" customFormat="false" ht="12.8" hidden="false" customHeight="false" outlineLevel="0" collapsed="false">
      <c r="A249" s="92" t="n">
        <v>244</v>
      </c>
      <c r="B249" s="92" t="s">
        <v>820</v>
      </c>
      <c r="C249" s="92" t="n">
        <v>89491</v>
      </c>
      <c r="D249" s="93" t="s">
        <v>821</v>
      </c>
      <c r="E249" s="92" t="s">
        <v>62</v>
      </c>
      <c r="F249" s="94" t="n">
        <v>10</v>
      </c>
      <c r="G249" s="95" t="n">
        <v>169.93017328</v>
      </c>
      <c r="H249" s="95" t="n">
        <v>1699.3017328</v>
      </c>
      <c r="I249" s="96" t="n">
        <f aca="false">H249/$H$406</f>
        <v>0.000119426413790174</v>
      </c>
      <c r="J249" s="96" t="n">
        <f aca="false">J248+I249</f>
        <v>0.994586432433026</v>
      </c>
      <c r="K249" s="97" t="str">
        <f aca="false">IF(J249&lt;=80%,"A",IF(J249&lt;=95%,"B","C"))</f>
        <v>C</v>
      </c>
    </row>
    <row r="250" customFormat="false" ht="12.8" hidden="false" customHeight="false" outlineLevel="0" collapsed="false">
      <c r="A250" s="92" t="n">
        <v>245</v>
      </c>
      <c r="B250" s="92" t="s">
        <v>421</v>
      </c>
      <c r="C250" s="92" t="n">
        <v>91926</v>
      </c>
      <c r="D250" s="93" t="s">
        <v>422</v>
      </c>
      <c r="E250" s="92" t="s">
        <v>44</v>
      </c>
      <c r="F250" s="94" t="n">
        <v>255.33</v>
      </c>
      <c r="G250" s="95" t="n">
        <v>6.635984</v>
      </c>
      <c r="H250" s="95" t="n">
        <v>1694.36579472</v>
      </c>
      <c r="I250" s="96" t="n">
        <f aca="false">H250/$H$406</f>
        <v>0.000119079517549085</v>
      </c>
      <c r="J250" s="96" t="n">
        <f aca="false">J249+I250</f>
        <v>0.994705511950575</v>
      </c>
      <c r="K250" s="97" t="str">
        <f aca="false">IF(J250&lt;=80%,"A",IF(J250&lt;=95%,"B","C"))</f>
        <v>C</v>
      </c>
    </row>
    <row r="251" customFormat="false" ht="12.8" hidden="false" customHeight="false" outlineLevel="0" collapsed="false">
      <c r="A251" s="92" t="n">
        <v>246</v>
      </c>
      <c r="B251" s="92" t="s">
        <v>562</v>
      </c>
      <c r="C251" s="92" t="s">
        <v>563</v>
      </c>
      <c r="D251" s="93" t="s">
        <v>564</v>
      </c>
      <c r="E251" s="92" t="s">
        <v>261</v>
      </c>
      <c r="F251" s="94" t="n">
        <v>42</v>
      </c>
      <c r="G251" s="95" t="n">
        <v>40.2944</v>
      </c>
      <c r="H251" s="95" t="n">
        <v>1692.3648</v>
      </c>
      <c r="I251" s="96" t="n">
        <f aca="false">H251/$H$406</f>
        <v>0.000118938888243053</v>
      </c>
      <c r="J251" s="96" t="n">
        <f aca="false">J250+I251</f>
        <v>0.994824450838818</v>
      </c>
      <c r="K251" s="97" t="str">
        <f aca="false">IF(J251&lt;=80%,"A",IF(J251&lt;=95%,"B","C"))</f>
        <v>C</v>
      </c>
    </row>
    <row r="252" customFormat="false" ht="12.8" hidden="false" customHeight="false" outlineLevel="0" collapsed="false">
      <c r="A252" s="92" t="n">
        <v>247</v>
      </c>
      <c r="B252" s="92" t="s">
        <v>300</v>
      </c>
      <c r="C252" s="92" t="s">
        <v>301</v>
      </c>
      <c r="D252" s="93" t="s">
        <v>302</v>
      </c>
      <c r="E252" s="92" t="s">
        <v>261</v>
      </c>
      <c r="F252" s="94" t="n">
        <v>99</v>
      </c>
      <c r="G252" s="95" t="n">
        <v>16.9992</v>
      </c>
      <c r="H252" s="95" t="n">
        <v>1682.9208</v>
      </c>
      <c r="I252" s="96" t="n">
        <f aca="false">H252/$H$406</f>
        <v>0.000118275166768482</v>
      </c>
      <c r="J252" s="96" t="n">
        <f aca="false">J251+I252</f>
        <v>0.994942726005586</v>
      </c>
      <c r="K252" s="97" t="str">
        <f aca="false">IF(J252&lt;=80%,"A",IF(J252&lt;=95%,"B","C"))</f>
        <v>C</v>
      </c>
    </row>
    <row r="253" customFormat="false" ht="12.8" hidden="false" customHeight="false" outlineLevel="0" collapsed="false">
      <c r="A253" s="92" t="n">
        <v>248</v>
      </c>
      <c r="B253" s="92" t="s">
        <v>957</v>
      </c>
      <c r="C253" s="92" t="s">
        <v>958</v>
      </c>
      <c r="D253" s="93" t="s">
        <v>959</v>
      </c>
      <c r="E253" s="92" t="s">
        <v>261</v>
      </c>
      <c r="F253" s="94" t="n">
        <v>42</v>
      </c>
      <c r="G253" s="95" t="n">
        <v>39.614432</v>
      </c>
      <c r="H253" s="95" t="n">
        <v>1663.806144</v>
      </c>
      <c r="I253" s="96" t="n">
        <f aca="false">H253/$H$406</f>
        <v>0.000116931794503951</v>
      </c>
      <c r="J253" s="96" t="n">
        <f aca="false">J252+I253</f>
        <v>0.99505965780009</v>
      </c>
      <c r="K253" s="97" t="str">
        <f aca="false">IF(J253&lt;=80%,"A",IF(J253&lt;=95%,"B","C"))</f>
        <v>C</v>
      </c>
    </row>
    <row r="254" customFormat="false" ht="12.8" hidden="false" customHeight="false" outlineLevel="0" collapsed="false">
      <c r="A254" s="92" t="n">
        <v>249</v>
      </c>
      <c r="B254" s="92" t="s">
        <v>330</v>
      </c>
      <c r="C254" s="92" t="s">
        <v>331</v>
      </c>
      <c r="D254" s="93" t="s">
        <v>332</v>
      </c>
      <c r="E254" s="92" t="s">
        <v>261</v>
      </c>
      <c r="F254" s="94" t="n">
        <v>1033</v>
      </c>
      <c r="G254" s="95" t="n">
        <v>1.574</v>
      </c>
      <c r="H254" s="95" t="n">
        <v>1625.942</v>
      </c>
      <c r="I254" s="96" t="n">
        <f aca="false">H254/$H$406</f>
        <v>0.000114270713871906</v>
      </c>
      <c r="J254" s="96" t="n">
        <f aca="false">J253+I254</f>
        <v>0.995173928513962</v>
      </c>
      <c r="K254" s="97" t="str">
        <f aca="false">IF(J254&lt;=80%,"A",IF(J254&lt;=95%,"B","C"))</f>
        <v>C</v>
      </c>
    </row>
    <row r="255" customFormat="false" ht="23.85" hidden="false" customHeight="false" outlineLevel="0" collapsed="false">
      <c r="A255" s="92" t="n">
        <v>250</v>
      </c>
      <c r="B255" s="92" t="s">
        <v>798</v>
      </c>
      <c r="C255" s="92" t="n">
        <v>89424</v>
      </c>
      <c r="D255" s="93" t="s">
        <v>799</v>
      </c>
      <c r="E255" s="92" t="s">
        <v>62</v>
      </c>
      <c r="F255" s="94" t="n">
        <v>130</v>
      </c>
      <c r="G255" s="95" t="n">
        <v>11.94955616</v>
      </c>
      <c r="H255" s="95" t="n">
        <v>1553.4423008</v>
      </c>
      <c r="I255" s="96" t="n">
        <f aca="false">H255/$H$406</f>
        <v>0.000109175456855923</v>
      </c>
      <c r="J255" s="96" t="n">
        <f aca="false">J254+I255</f>
        <v>0.995283103970818</v>
      </c>
      <c r="K255" s="97" t="str">
        <f aca="false">IF(J255&lt;=80%,"A",IF(J255&lt;=95%,"B","C"))</f>
        <v>C</v>
      </c>
    </row>
    <row r="256" customFormat="false" ht="12.8" hidden="false" customHeight="false" outlineLevel="0" collapsed="false">
      <c r="A256" s="92" t="n">
        <v>251</v>
      </c>
      <c r="B256" s="92" t="s">
        <v>828</v>
      </c>
      <c r="C256" s="92" t="n">
        <v>86884</v>
      </c>
      <c r="D256" s="93" t="s">
        <v>829</v>
      </c>
      <c r="E256" s="92" t="s">
        <v>62</v>
      </c>
      <c r="F256" s="94" t="n">
        <v>83</v>
      </c>
      <c r="G256" s="95" t="n">
        <v>18.157664</v>
      </c>
      <c r="H256" s="95" t="n">
        <v>1507.086112</v>
      </c>
      <c r="I256" s="96" t="n">
        <f aca="false">H256/$H$406</f>
        <v>0.000105917557873944</v>
      </c>
      <c r="J256" s="96" t="n">
        <f aca="false">J255+I256</f>
        <v>0.995389021528692</v>
      </c>
      <c r="K256" s="97" t="str">
        <f aca="false">IF(J256&lt;=80%,"A",IF(J256&lt;=95%,"B","C"))</f>
        <v>C</v>
      </c>
    </row>
    <row r="257" customFormat="false" ht="12.8" hidden="false" customHeight="false" outlineLevel="0" collapsed="false">
      <c r="A257" s="92" t="n">
        <v>252</v>
      </c>
      <c r="B257" s="92" t="s">
        <v>541</v>
      </c>
      <c r="C257" s="92" t="s">
        <v>542</v>
      </c>
      <c r="D257" s="93" t="s">
        <v>543</v>
      </c>
      <c r="E257" s="92" t="s">
        <v>261</v>
      </c>
      <c r="F257" s="94" t="n">
        <v>15</v>
      </c>
      <c r="G257" s="95" t="n">
        <v>98.2176</v>
      </c>
      <c r="H257" s="95" t="n">
        <v>1473.264</v>
      </c>
      <c r="I257" s="96" t="n">
        <f aca="false">H257/$H$406</f>
        <v>0.000103540550033015</v>
      </c>
      <c r="J257" s="96" t="n">
        <f aca="false">J256+I257</f>
        <v>0.995492562078725</v>
      </c>
      <c r="K257" s="97" t="str">
        <f aca="false">IF(J257&lt;=80%,"A",IF(J257&lt;=95%,"B","C"))</f>
        <v>C</v>
      </c>
    </row>
    <row r="258" customFormat="false" ht="12.8" hidden="false" customHeight="false" outlineLevel="0" collapsed="false">
      <c r="A258" s="92" t="n">
        <v>253</v>
      </c>
      <c r="B258" s="92" t="s">
        <v>922</v>
      </c>
      <c r="C258" s="92" t="n">
        <v>37401</v>
      </c>
      <c r="D258" s="93" t="s">
        <v>923</v>
      </c>
      <c r="E258" s="92" t="s">
        <v>62</v>
      </c>
      <c r="F258" s="94" t="n">
        <v>22</v>
      </c>
      <c r="G258" s="95" t="n">
        <v>65.4784</v>
      </c>
      <c r="H258" s="95" t="n">
        <v>1440.5248</v>
      </c>
      <c r="I258" s="96" t="n">
        <f aca="false">H258/$H$406</f>
        <v>0.00010123964892117</v>
      </c>
      <c r="J258" s="96" t="n">
        <f aca="false">J257+I258</f>
        <v>0.995593801727646</v>
      </c>
      <c r="K258" s="97" t="str">
        <f aca="false">IF(J258&lt;=80%,"A",IF(J258&lt;=95%,"B","C"))</f>
        <v>C</v>
      </c>
    </row>
    <row r="259" customFormat="false" ht="12.8" hidden="false" customHeight="false" outlineLevel="0" collapsed="false">
      <c r="A259" s="92" t="n">
        <v>254</v>
      </c>
      <c r="B259" s="92" t="s">
        <v>529</v>
      </c>
      <c r="C259" s="92" t="n">
        <v>91996</v>
      </c>
      <c r="D259" s="93" t="s">
        <v>530</v>
      </c>
      <c r="E259" s="92" t="s">
        <v>261</v>
      </c>
      <c r="F259" s="94" t="n">
        <v>23</v>
      </c>
      <c r="G259" s="95" t="n">
        <v>61.688208</v>
      </c>
      <c r="H259" s="95" t="n">
        <v>1418.828784</v>
      </c>
      <c r="I259" s="96" t="n">
        <f aca="false">H259/$H$406</f>
        <v>9.97148594535899E-005</v>
      </c>
      <c r="J259" s="96" t="n">
        <f aca="false">J258+I259</f>
        <v>0.9956935165871</v>
      </c>
      <c r="K259" s="97" t="str">
        <f aca="false">IF(J259&lt;=80%,"A",IF(J259&lt;=95%,"B","C"))</f>
        <v>C</v>
      </c>
    </row>
    <row r="260" customFormat="false" ht="23.85" hidden="false" customHeight="false" outlineLevel="0" collapsed="false">
      <c r="A260" s="92" t="n">
        <v>255</v>
      </c>
      <c r="B260" s="92" t="s">
        <v>130</v>
      </c>
      <c r="C260" s="92" t="n">
        <v>94970</v>
      </c>
      <c r="D260" s="93" t="s">
        <v>131</v>
      </c>
      <c r="E260" s="92" t="s">
        <v>27</v>
      </c>
      <c r="F260" s="94" t="n">
        <v>1.45</v>
      </c>
      <c r="G260" s="95" t="n">
        <v>975.66442496</v>
      </c>
      <c r="H260" s="95" t="n">
        <v>1414.713416192</v>
      </c>
      <c r="I260" s="96" t="n">
        <f aca="false">H260/$H$406</f>
        <v>9.94256326439832E-005</v>
      </c>
      <c r="J260" s="96" t="n">
        <f aca="false">J259+I260</f>
        <v>0.995792942219744</v>
      </c>
      <c r="K260" s="97" t="str">
        <f aca="false">IF(J260&lt;=80%,"A",IF(J260&lt;=95%,"B","C"))</f>
        <v>C</v>
      </c>
    </row>
    <row r="261" customFormat="false" ht="12.8" hidden="false" customHeight="false" outlineLevel="0" collapsed="false">
      <c r="A261" s="92" t="n">
        <v>256</v>
      </c>
      <c r="B261" s="92" t="s">
        <v>879</v>
      </c>
      <c r="C261" s="92" t="s">
        <v>880</v>
      </c>
      <c r="D261" s="93" t="s">
        <v>881</v>
      </c>
      <c r="E261" s="92" t="s">
        <v>261</v>
      </c>
      <c r="F261" s="94" t="n">
        <v>33</v>
      </c>
      <c r="G261" s="95" t="n">
        <v>40.2944</v>
      </c>
      <c r="H261" s="95" t="n">
        <v>1329.7152</v>
      </c>
      <c r="I261" s="96" t="n">
        <f aca="false">H261/$H$406</f>
        <v>9.34519836195417E-005</v>
      </c>
      <c r="J261" s="96" t="n">
        <f aca="false">J260+I261</f>
        <v>0.995886394203363</v>
      </c>
      <c r="K261" s="97" t="str">
        <f aca="false">IF(J261&lt;=80%,"A",IF(J261&lt;=95%,"B","C"))</f>
        <v>C</v>
      </c>
    </row>
    <row r="262" customFormat="false" ht="12.8" hidden="false" customHeight="false" outlineLevel="0" collapsed="false">
      <c r="A262" s="92" t="n">
        <v>257</v>
      </c>
      <c r="B262" s="92" t="s">
        <v>348</v>
      </c>
      <c r="C262" s="92" t="s">
        <v>349</v>
      </c>
      <c r="D262" s="93" t="s">
        <v>350</v>
      </c>
      <c r="E262" s="92" t="s">
        <v>261</v>
      </c>
      <c r="F262" s="94" t="n">
        <v>1393</v>
      </c>
      <c r="G262" s="95" t="n">
        <v>0.9444</v>
      </c>
      <c r="H262" s="95" t="n">
        <v>1315.5492</v>
      </c>
      <c r="I262" s="96" t="n">
        <f aca="false">H262/$H$406</f>
        <v>9.24564014076857E-005</v>
      </c>
      <c r="J262" s="96" t="n">
        <f aca="false">J261+I262</f>
        <v>0.995978850604771</v>
      </c>
      <c r="K262" s="97" t="str">
        <f aca="false">IF(J262&lt;=80%,"A",IF(J262&lt;=95%,"B","C"))</f>
        <v>C</v>
      </c>
    </row>
    <row r="263" customFormat="false" ht="23.85" hidden="false" customHeight="false" outlineLevel="0" collapsed="false">
      <c r="A263" s="92" t="n">
        <v>258</v>
      </c>
      <c r="B263" s="92" t="s">
        <v>934</v>
      </c>
      <c r="C263" s="92" t="n">
        <v>86904</v>
      </c>
      <c r="D263" s="93" t="s">
        <v>935</v>
      </c>
      <c r="E263" s="92" t="s">
        <v>62</v>
      </c>
      <c r="F263" s="94" t="n">
        <v>6</v>
      </c>
      <c r="G263" s="95" t="n">
        <v>218.143808</v>
      </c>
      <c r="H263" s="95" t="n">
        <v>1308.862848</v>
      </c>
      <c r="I263" s="96" t="n">
        <f aca="false">H263/$H$406</f>
        <v>9.19864866036897E-005</v>
      </c>
      <c r="J263" s="96" t="n">
        <f aca="false">J262+I263</f>
        <v>0.996070837091375</v>
      </c>
      <c r="K263" s="97" t="str">
        <f aca="false">IF(J263&lt;=80%,"A",IF(J263&lt;=95%,"B","C"))</f>
        <v>C</v>
      </c>
    </row>
    <row r="264" customFormat="false" ht="12.8" hidden="false" customHeight="false" outlineLevel="0" collapsed="false">
      <c r="A264" s="92" t="n">
        <v>259</v>
      </c>
      <c r="B264" s="92" t="s">
        <v>719</v>
      </c>
      <c r="C264" s="92" t="n">
        <v>20262</v>
      </c>
      <c r="D264" s="93" t="s">
        <v>720</v>
      </c>
      <c r="E264" s="92" t="s">
        <v>62</v>
      </c>
      <c r="F264" s="94" t="n">
        <v>40</v>
      </c>
      <c r="G264" s="95" t="n">
        <v>30.938544</v>
      </c>
      <c r="H264" s="95" t="n">
        <v>1237.54176</v>
      </c>
      <c r="I264" s="96" t="n">
        <f aca="false">H264/$H$406</f>
        <v>8.69740620277325E-005</v>
      </c>
      <c r="J264" s="96" t="n">
        <f aca="false">J263+I264</f>
        <v>0.996157811153402</v>
      </c>
      <c r="K264" s="97" t="str">
        <f aca="false">IF(J264&lt;=80%,"A",IF(J264&lt;=95%,"B","C"))</f>
        <v>C</v>
      </c>
    </row>
    <row r="265" customFormat="false" ht="12.8" hidden="false" customHeight="false" outlineLevel="0" collapsed="false">
      <c r="A265" s="92" t="n">
        <v>260</v>
      </c>
      <c r="B265" s="92" t="s">
        <v>451</v>
      </c>
      <c r="C265" s="92" t="n">
        <v>91928</v>
      </c>
      <c r="D265" s="93" t="s">
        <v>452</v>
      </c>
      <c r="E265" s="92" t="s">
        <v>44</v>
      </c>
      <c r="F265" s="94" t="n">
        <v>104.63</v>
      </c>
      <c r="G265" s="95" t="n">
        <v>11.118736</v>
      </c>
      <c r="H265" s="95" t="n">
        <v>1163.35334768</v>
      </c>
      <c r="I265" s="96" t="n">
        <f aca="false">H265/$H$406</f>
        <v>8.1760122762476E-005</v>
      </c>
      <c r="J265" s="96" t="n">
        <f aca="false">J264+I265</f>
        <v>0.996239571276165</v>
      </c>
      <c r="K265" s="97" t="str">
        <f aca="false">IF(J265&lt;=80%,"A",IF(J265&lt;=95%,"B","C"))</f>
        <v>C</v>
      </c>
    </row>
    <row r="266" customFormat="false" ht="23.85" hidden="false" customHeight="false" outlineLevel="0" collapsed="false">
      <c r="A266" s="92" t="n">
        <v>261</v>
      </c>
      <c r="B266" s="92" t="s">
        <v>831</v>
      </c>
      <c r="C266" s="92" t="n">
        <v>98111</v>
      </c>
      <c r="D266" s="93" t="s">
        <v>832</v>
      </c>
      <c r="E266" s="92" t="s">
        <v>261</v>
      </c>
      <c r="F266" s="94" t="n">
        <v>14</v>
      </c>
      <c r="G266" s="95" t="n">
        <v>79.732544</v>
      </c>
      <c r="H266" s="95" t="n">
        <v>1116.255616</v>
      </c>
      <c r="I266" s="96" t="n">
        <f aca="false">H266/$H$406</f>
        <v>7.84501083703137E-005</v>
      </c>
      <c r="J266" s="96" t="n">
        <f aca="false">J265+I266</f>
        <v>0.996318021384535</v>
      </c>
      <c r="K266" s="97" t="str">
        <f aca="false">IF(J266&lt;=80%,"A",IF(J266&lt;=95%,"B","C"))</f>
        <v>C</v>
      </c>
    </row>
    <row r="267" customFormat="false" ht="12.8" hidden="false" customHeight="false" outlineLevel="0" collapsed="false">
      <c r="A267" s="92" t="n">
        <v>262</v>
      </c>
      <c r="B267" s="92" t="s">
        <v>960</v>
      </c>
      <c r="C267" s="92" t="s">
        <v>961</v>
      </c>
      <c r="D267" s="93" t="s">
        <v>962</v>
      </c>
      <c r="E267" s="92" t="s">
        <v>261</v>
      </c>
      <c r="F267" s="94" t="n">
        <v>28</v>
      </c>
      <c r="G267" s="95" t="n">
        <v>39.614432</v>
      </c>
      <c r="H267" s="95" t="n">
        <v>1109.204096</v>
      </c>
      <c r="I267" s="96" t="n">
        <f aca="false">H267/$H$406</f>
        <v>7.7954529669301E-005</v>
      </c>
      <c r="J267" s="96" t="n">
        <f aca="false">J266+I267</f>
        <v>0.996395975914204</v>
      </c>
      <c r="K267" s="97" t="str">
        <f aca="false">IF(J267&lt;=80%,"A",IF(J267&lt;=95%,"B","C"))</f>
        <v>C</v>
      </c>
    </row>
    <row r="268" customFormat="false" ht="23.85" hidden="false" customHeight="false" outlineLevel="0" collapsed="false">
      <c r="A268" s="92" t="n">
        <v>263</v>
      </c>
      <c r="B268" s="92" t="s">
        <v>126</v>
      </c>
      <c r="C268" s="92" t="n">
        <v>92761</v>
      </c>
      <c r="D268" s="93" t="s">
        <v>127</v>
      </c>
      <c r="E268" s="92" t="s">
        <v>75</v>
      </c>
      <c r="F268" s="94" t="n">
        <v>48</v>
      </c>
      <c r="G268" s="95" t="n">
        <v>23.0754696</v>
      </c>
      <c r="H268" s="95" t="n">
        <v>1107.6225408</v>
      </c>
      <c r="I268" s="96" t="n">
        <f aca="false">H268/$H$406</f>
        <v>7.78433784463596E-005</v>
      </c>
      <c r="J268" s="96" t="n">
        <f aca="false">J267+I268</f>
        <v>0.996473819292651</v>
      </c>
      <c r="K268" s="97" t="str">
        <f aca="false">IF(J268&lt;=80%,"A",IF(J268&lt;=95%,"B","C"))</f>
        <v>C</v>
      </c>
    </row>
    <row r="269" customFormat="false" ht="12.8" hidden="false" customHeight="false" outlineLevel="0" collapsed="false">
      <c r="A269" s="92" t="n">
        <v>264</v>
      </c>
      <c r="B269" s="92" t="s">
        <v>553</v>
      </c>
      <c r="C269" s="92" t="s">
        <v>554</v>
      </c>
      <c r="D269" s="93" t="s">
        <v>555</v>
      </c>
      <c r="E269" s="92" t="s">
        <v>261</v>
      </c>
      <c r="F269" s="94" t="n">
        <v>6</v>
      </c>
      <c r="G269" s="95" t="n">
        <v>182.584</v>
      </c>
      <c r="H269" s="95" t="n">
        <v>1095.504</v>
      </c>
      <c r="I269" s="96" t="n">
        <f aca="false">H269/$H$406</f>
        <v>7.69916910501906E-005</v>
      </c>
      <c r="J269" s="96" t="n">
        <f aca="false">J268+I269</f>
        <v>0.996550810983701</v>
      </c>
      <c r="K269" s="97" t="str">
        <f aca="false">IF(J269&lt;=80%,"A",IF(J269&lt;=95%,"B","C"))</f>
        <v>C</v>
      </c>
    </row>
    <row r="270" customFormat="false" ht="12.8" hidden="false" customHeight="false" outlineLevel="0" collapsed="false">
      <c r="A270" s="92" t="n">
        <v>265</v>
      </c>
      <c r="B270" s="92" t="s">
        <v>736</v>
      </c>
      <c r="C270" s="92" t="n">
        <v>39603</v>
      </c>
      <c r="D270" s="93" t="s">
        <v>737</v>
      </c>
      <c r="E270" s="92" t="s">
        <v>62</v>
      </c>
      <c r="F270" s="94" t="n">
        <v>96</v>
      </c>
      <c r="G270" s="95" t="n">
        <v>11.17439264</v>
      </c>
      <c r="H270" s="95" t="n">
        <v>1072.74169344</v>
      </c>
      <c r="I270" s="96" t="n">
        <f aca="false">H270/$H$406</f>
        <v>7.53919630033215E-005</v>
      </c>
      <c r="J270" s="96" t="n">
        <f aca="false">J269+I270</f>
        <v>0.996626202946704</v>
      </c>
      <c r="K270" s="97" t="str">
        <f aca="false">IF(J270&lt;=80%,"A",IF(J270&lt;=95%,"B","C"))</f>
        <v>C</v>
      </c>
    </row>
    <row r="271" customFormat="false" ht="12.8" hidden="false" customHeight="false" outlineLevel="0" collapsed="false">
      <c r="A271" s="92" t="n">
        <v>266</v>
      </c>
      <c r="B271" s="92" t="s">
        <v>833</v>
      </c>
      <c r="C271" s="92" t="s">
        <v>834</v>
      </c>
      <c r="D271" s="93" t="s">
        <v>835</v>
      </c>
      <c r="E271" s="92" t="s">
        <v>261</v>
      </c>
      <c r="F271" s="94" t="n">
        <v>25</v>
      </c>
      <c r="G271" s="95" t="n">
        <v>39.614432</v>
      </c>
      <c r="H271" s="95" t="n">
        <v>990.3608</v>
      </c>
      <c r="I271" s="96" t="n">
        <f aca="false">H271/$H$406</f>
        <v>6.96022586333045E-005</v>
      </c>
      <c r="J271" s="96" t="n">
        <f aca="false">J270+I271</f>
        <v>0.996695805205338</v>
      </c>
      <c r="K271" s="97" t="str">
        <f aca="false">IF(J271&lt;=80%,"A",IF(J271&lt;=95%,"B","C"))</f>
        <v>C</v>
      </c>
    </row>
    <row r="272" customFormat="false" ht="12.8" hidden="false" customHeight="false" outlineLevel="0" collapsed="false">
      <c r="A272" s="92" t="n">
        <v>267</v>
      </c>
      <c r="B272" s="92" t="s">
        <v>836</v>
      </c>
      <c r="C272" s="92" t="s">
        <v>837</v>
      </c>
      <c r="D272" s="93" t="s">
        <v>838</v>
      </c>
      <c r="E272" s="92" t="s">
        <v>261</v>
      </c>
      <c r="F272" s="94" t="n">
        <v>25</v>
      </c>
      <c r="G272" s="95" t="n">
        <v>39.614432</v>
      </c>
      <c r="H272" s="95" t="n">
        <v>990.3608</v>
      </c>
      <c r="I272" s="96" t="n">
        <f aca="false">H272/$H$406</f>
        <v>6.96022586333045E-005</v>
      </c>
      <c r="J272" s="96" t="n">
        <f aca="false">J271+I272</f>
        <v>0.996765407463971</v>
      </c>
      <c r="K272" s="97" t="str">
        <f aca="false">IF(J272&lt;=80%,"A",IF(J272&lt;=95%,"B","C"))</f>
        <v>C</v>
      </c>
    </row>
    <row r="273" customFormat="false" ht="12.8" hidden="false" customHeight="false" outlineLevel="0" collapsed="false">
      <c r="A273" s="92" t="n">
        <v>268</v>
      </c>
      <c r="B273" s="92" t="s">
        <v>839</v>
      </c>
      <c r="C273" s="92" t="s">
        <v>840</v>
      </c>
      <c r="D273" s="93" t="s">
        <v>841</v>
      </c>
      <c r="E273" s="92" t="s">
        <v>261</v>
      </c>
      <c r="F273" s="94" t="n">
        <v>25</v>
      </c>
      <c r="G273" s="95" t="n">
        <v>39.614432</v>
      </c>
      <c r="H273" s="95" t="n">
        <v>990.3608</v>
      </c>
      <c r="I273" s="96" t="n">
        <f aca="false">H273/$H$406</f>
        <v>6.96022586333045E-005</v>
      </c>
      <c r="J273" s="96" t="n">
        <f aca="false">J272+I273</f>
        <v>0.996835009722604</v>
      </c>
      <c r="K273" s="97" t="str">
        <f aca="false">IF(J273&lt;=80%,"A",IF(J273&lt;=95%,"B","C"))</f>
        <v>C</v>
      </c>
    </row>
    <row r="274" customFormat="false" ht="12.8" hidden="false" customHeight="false" outlineLevel="0" collapsed="false">
      <c r="A274" s="92" t="n">
        <v>269</v>
      </c>
      <c r="B274" s="92" t="s">
        <v>315</v>
      </c>
      <c r="C274" s="92" t="s">
        <v>316</v>
      </c>
      <c r="D274" s="93" t="s">
        <v>317</v>
      </c>
      <c r="E274" s="92" t="s">
        <v>261</v>
      </c>
      <c r="F274" s="94" t="n">
        <v>1393</v>
      </c>
      <c r="G274" s="95" t="n">
        <v>0.69256</v>
      </c>
      <c r="H274" s="95" t="n">
        <v>964.73608</v>
      </c>
      <c r="I274" s="96" t="n">
        <f aca="false">H274/$H$406</f>
        <v>6.78013610323029E-005</v>
      </c>
      <c r="J274" s="96" t="n">
        <f aca="false">J273+I274</f>
        <v>0.996902811083637</v>
      </c>
      <c r="K274" s="97" t="str">
        <f aca="false">IF(J274&lt;=80%,"A",IF(J274&lt;=95%,"B","C"))</f>
        <v>C</v>
      </c>
    </row>
    <row r="275" customFormat="false" ht="23.85" hidden="false" customHeight="false" outlineLevel="0" collapsed="false">
      <c r="A275" s="92" t="n">
        <v>270</v>
      </c>
      <c r="B275" s="92" t="s">
        <v>792</v>
      </c>
      <c r="C275" s="92" t="n">
        <v>89447</v>
      </c>
      <c r="D275" s="93" t="s">
        <v>793</v>
      </c>
      <c r="E275" s="92" t="s">
        <v>44</v>
      </c>
      <c r="F275" s="94" t="n">
        <v>50</v>
      </c>
      <c r="G275" s="95" t="n">
        <v>18.9301832</v>
      </c>
      <c r="H275" s="95" t="n">
        <v>946.50916</v>
      </c>
      <c r="I275" s="96" t="n">
        <f aca="false">H275/$H$406</f>
        <v>6.65203785863816E-005</v>
      </c>
      <c r="J275" s="96" t="n">
        <f aca="false">J274+I275</f>
        <v>0.996969331462223</v>
      </c>
      <c r="K275" s="97" t="str">
        <f aca="false">IF(J275&lt;=80%,"A",IF(J275&lt;=95%,"B","C"))</f>
        <v>C</v>
      </c>
    </row>
    <row r="276" customFormat="false" ht="23.85" hidden="false" customHeight="false" outlineLevel="0" collapsed="false">
      <c r="A276" s="92" t="n">
        <v>271</v>
      </c>
      <c r="B276" s="92" t="s">
        <v>988</v>
      </c>
      <c r="C276" s="92" t="n">
        <v>99807</v>
      </c>
      <c r="D276" s="93" t="s">
        <v>989</v>
      </c>
      <c r="E276" s="92" t="s">
        <v>22</v>
      </c>
      <c r="F276" s="94" t="n">
        <v>445</v>
      </c>
      <c r="G276" s="95" t="n">
        <v>2.065088</v>
      </c>
      <c r="H276" s="95" t="n">
        <v>918.96416</v>
      </c>
      <c r="I276" s="96" t="n">
        <f aca="false">H276/$H$406</f>
        <v>6.45845242855507E-005</v>
      </c>
      <c r="J276" s="96" t="n">
        <f aca="false">J275+I276</f>
        <v>0.997033915986509</v>
      </c>
      <c r="K276" s="97" t="str">
        <f aca="false">IF(J276&lt;=80%,"A",IF(J276&lt;=95%,"B","C"))</f>
        <v>C</v>
      </c>
    </row>
    <row r="277" customFormat="false" ht="12.8" hidden="false" customHeight="false" outlineLevel="0" collapsed="false">
      <c r="A277" s="92" t="n">
        <v>272</v>
      </c>
      <c r="B277" s="92" t="s">
        <v>888</v>
      </c>
      <c r="C277" s="92" t="s">
        <v>889</v>
      </c>
      <c r="D277" s="93" t="s">
        <v>890</v>
      </c>
      <c r="E277" s="92" t="s">
        <v>44</v>
      </c>
      <c r="F277" s="94" t="n">
        <v>11</v>
      </c>
      <c r="G277" s="95" t="n">
        <v>82.60352</v>
      </c>
      <c r="H277" s="95" t="n">
        <v>908.63872</v>
      </c>
      <c r="I277" s="96" t="n">
        <f aca="false">H277/$H$406</f>
        <v>6.38588554733535E-005</v>
      </c>
      <c r="J277" s="96" t="n">
        <f aca="false">J276+I277</f>
        <v>0.997097774841982</v>
      </c>
      <c r="K277" s="97" t="str">
        <f aca="false">IF(J277&lt;=80%,"A",IF(J277&lt;=95%,"B","C"))</f>
        <v>C</v>
      </c>
    </row>
    <row r="278" customFormat="false" ht="12.8" hidden="false" customHeight="false" outlineLevel="0" collapsed="false">
      <c r="A278" s="92" t="n">
        <v>273</v>
      </c>
      <c r="B278" s="92" t="s">
        <v>826</v>
      </c>
      <c r="C278" s="92" t="n">
        <v>86916</v>
      </c>
      <c r="D278" s="93" t="s">
        <v>827</v>
      </c>
      <c r="E278" s="92" t="s">
        <v>62</v>
      </c>
      <c r="F278" s="94" t="n">
        <v>20</v>
      </c>
      <c r="G278" s="95" t="n">
        <v>44.61836688</v>
      </c>
      <c r="H278" s="95" t="n">
        <v>892.3673376</v>
      </c>
      <c r="I278" s="96" t="n">
        <f aca="false">H278/$H$406</f>
        <v>6.27153076207666E-005</v>
      </c>
      <c r="J278" s="96" t="n">
        <f aca="false">J277+I278</f>
        <v>0.997160490149603</v>
      </c>
      <c r="K278" s="97" t="str">
        <f aca="false">IF(J278&lt;=80%,"A",IF(J278&lt;=95%,"B","C"))</f>
        <v>C</v>
      </c>
    </row>
    <row r="279" customFormat="false" ht="12.8" hidden="false" customHeight="false" outlineLevel="0" collapsed="false">
      <c r="A279" s="92" t="n">
        <v>274</v>
      </c>
      <c r="B279" s="92" t="s">
        <v>755</v>
      </c>
      <c r="C279" s="92" t="n">
        <v>91881</v>
      </c>
      <c r="D279" s="93" t="s">
        <v>756</v>
      </c>
      <c r="E279" s="92" t="s">
        <v>62</v>
      </c>
      <c r="F279" s="94" t="n">
        <v>16</v>
      </c>
      <c r="G279" s="95" t="n">
        <v>55.27673936</v>
      </c>
      <c r="H279" s="95" t="n">
        <v>884.42782976</v>
      </c>
      <c r="I279" s="96" t="n">
        <f aca="false">H279/$H$406</f>
        <v>6.21573214019049E-005</v>
      </c>
      <c r="J279" s="96" t="n">
        <f aca="false">J278+I279</f>
        <v>0.997222647471005</v>
      </c>
      <c r="K279" s="97" t="str">
        <f aca="false">IF(J279&lt;=80%,"A",IF(J279&lt;=95%,"B","C"))</f>
        <v>C</v>
      </c>
    </row>
    <row r="280" customFormat="false" ht="23.85" hidden="false" customHeight="false" outlineLevel="0" collapsed="false">
      <c r="A280" s="92" t="n">
        <v>275</v>
      </c>
      <c r="B280" s="92" t="s">
        <v>49</v>
      </c>
      <c r="C280" s="92" t="n">
        <v>98525</v>
      </c>
      <c r="D280" s="93" t="s">
        <v>50</v>
      </c>
      <c r="E280" s="92" t="s">
        <v>22</v>
      </c>
      <c r="F280" s="94" t="n">
        <v>793</v>
      </c>
      <c r="G280" s="95" t="n">
        <v>1.082912</v>
      </c>
      <c r="H280" s="95" t="n">
        <v>858.749216</v>
      </c>
      <c r="I280" s="96" t="n">
        <f aca="false">H280/$H$406</f>
        <v>6.03526361636885E-005</v>
      </c>
      <c r="J280" s="96" t="n">
        <f aca="false">J279+I280</f>
        <v>0.997283000107168</v>
      </c>
      <c r="K280" s="97" t="str">
        <f aca="false">IF(J280&lt;=80%,"A",IF(J280&lt;=95%,"B","C"))</f>
        <v>C</v>
      </c>
    </row>
    <row r="281" customFormat="false" ht="23.85" hidden="false" customHeight="false" outlineLevel="0" collapsed="false">
      <c r="A281" s="92" t="n">
        <v>276</v>
      </c>
      <c r="B281" s="92" t="s">
        <v>110</v>
      </c>
      <c r="C281" s="92" t="n">
        <v>95946</v>
      </c>
      <c r="D281" s="93" t="s">
        <v>111</v>
      </c>
      <c r="E281" s="92" t="s">
        <v>78</v>
      </c>
      <c r="F281" s="94" t="n">
        <v>37.6</v>
      </c>
      <c r="G281" s="95" t="n">
        <v>22.67844384</v>
      </c>
      <c r="H281" s="95" t="n">
        <v>852.709488384</v>
      </c>
      <c r="I281" s="96" t="n">
        <f aca="false">H281/$H$406</f>
        <v>5.99281659265753E-005</v>
      </c>
      <c r="J281" s="96" t="n">
        <f aca="false">J280+I281</f>
        <v>0.997342928273095</v>
      </c>
      <c r="K281" s="97" t="str">
        <f aca="false">IF(J281&lt;=80%,"A",IF(J281&lt;=95%,"B","C"))</f>
        <v>C</v>
      </c>
    </row>
    <row r="282" customFormat="false" ht="12.8" hidden="false" customHeight="false" outlineLevel="0" collapsed="false">
      <c r="A282" s="92" t="n">
        <v>277</v>
      </c>
      <c r="B282" s="92" t="s">
        <v>559</v>
      </c>
      <c r="C282" s="92" t="s">
        <v>560</v>
      </c>
      <c r="D282" s="93" t="s">
        <v>561</v>
      </c>
      <c r="E282" s="92" t="s">
        <v>261</v>
      </c>
      <c r="F282" s="94" t="n">
        <v>21</v>
      </c>
      <c r="G282" s="95" t="n">
        <v>40.2944</v>
      </c>
      <c r="H282" s="95" t="n">
        <v>846.1824</v>
      </c>
      <c r="I282" s="96" t="n">
        <f aca="false">H282/$H$406</f>
        <v>5.94694441215265E-005</v>
      </c>
      <c r="J282" s="96" t="n">
        <f aca="false">J281+I282</f>
        <v>0.997402397717216</v>
      </c>
      <c r="K282" s="97" t="str">
        <f aca="false">IF(J282&lt;=80%,"A",IF(J282&lt;=95%,"B","C"))</f>
        <v>C</v>
      </c>
    </row>
    <row r="283" customFormat="false" ht="12.8" hidden="false" customHeight="false" outlineLevel="0" collapsed="false">
      <c r="A283" s="92" t="n">
        <v>278</v>
      </c>
      <c r="B283" s="92" t="s">
        <v>479</v>
      </c>
      <c r="C283" s="92" t="n">
        <v>91930</v>
      </c>
      <c r="D283" s="93" t="s">
        <v>480</v>
      </c>
      <c r="E283" s="92" t="s">
        <v>44</v>
      </c>
      <c r="F283" s="94" t="n">
        <v>54.59</v>
      </c>
      <c r="G283" s="95" t="n">
        <v>15.48816</v>
      </c>
      <c r="H283" s="95" t="n">
        <v>845.4986544</v>
      </c>
      <c r="I283" s="96" t="n">
        <f aca="false">H283/$H$406</f>
        <v>5.94213906867676E-005</v>
      </c>
      <c r="J283" s="96" t="n">
        <f aca="false">J282+I283</f>
        <v>0.997461819107903</v>
      </c>
      <c r="K283" s="97" t="str">
        <f aca="false">IF(J283&lt;=80%,"A",IF(J283&lt;=95%,"B","C"))</f>
        <v>C</v>
      </c>
    </row>
    <row r="284" customFormat="false" ht="12.8" hidden="false" customHeight="false" outlineLevel="0" collapsed="false">
      <c r="A284" s="92" t="n">
        <v>279</v>
      </c>
      <c r="B284" s="92" t="s">
        <v>481</v>
      </c>
      <c r="C284" s="92" t="n">
        <v>91930</v>
      </c>
      <c r="D284" s="93" t="s">
        <v>482</v>
      </c>
      <c r="E284" s="92" t="s">
        <v>44</v>
      </c>
      <c r="F284" s="94" t="n">
        <v>54.59</v>
      </c>
      <c r="G284" s="95" t="n">
        <v>15.48816</v>
      </c>
      <c r="H284" s="95" t="n">
        <v>845.4986544</v>
      </c>
      <c r="I284" s="96" t="n">
        <f aca="false">H284/$H$406</f>
        <v>5.94213906867676E-005</v>
      </c>
      <c r="J284" s="96" t="n">
        <f aca="false">J283+I284</f>
        <v>0.99752124049859</v>
      </c>
      <c r="K284" s="97" t="str">
        <f aca="false">IF(J284&lt;=80%,"A",IF(J284&lt;=95%,"B","C"))</f>
        <v>C</v>
      </c>
    </row>
    <row r="285" customFormat="false" ht="23.85" hidden="false" customHeight="false" outlineLevel="0" collapsed="false">
      <c r="A285" s="92" t="n">
        <v>280</v>
      </c>
      <c r="B285" s="92" t="s">
        <v>483</v>
      </c>
      <c r="C285" s="92" t="n">
        <v>91930</v>
      </c>
      <c r="D285" s="93" t="s">
        <v>484</v>
      </c>
      <c r="E285" s="92" t="s">
        <v>44</v>
      </c>
      <c r="F285" s="94" t="n">
        <v>54.59</v>
      </c>
      <c r="G285" s="95" t="n">
        <v>15.48816</v>
      </c>
      <c r="H285" s="95" t="n">
        <v>845.4986544</v>
      </c>
      <c r="I285" s="96" t="n">
        <f aca="false">H285/$H$406</f>
        <v>5.94213906867676E-005</v>
      </c>
      <c r="J285" s="96" t="n">
        <f aca="false">J284+I285</f>
        <v>0.997580661889277</v>
      </c>
      <c r="K285" s="97" t="str">
        <f aca="false">IF(J285&lt;=80%,"A",IF(J285&lt;=95%,"B","C"))</f>
        <v>C</v>
      </c>
    </row>
    <row r="286" customFormat="false" ht="12.8" hidden="false" customHeight="false" outlineLevel="0" collapsed="false">
      <c r="A286" s="92" t="n">
        <v>281</v>
      </c>
      <c r="B286" s="92" t="s">
        <v>485</v>
      </c>
      <c r="C286" s="92" t="n">
        <v>91930</v>
      </c>
      <c r="D286" s="93" t="s">
        <v>486</v>
      </c>
      <c r="E286" s="92" t="s">
        <v>44</v>
      </c>
      <c r="F286" s="94" t="n">
        <v>54.59</v>
      </c>
      <c r="G286" s="95" t="n">
        <v>15.48816</v>
      </c>
      <c r="H286" s="95" t="n">
        <v>845.4986544</v>
      </c>
      <c r="I286" s="96" t="n">
        <f aca="false">H286/$H$406</f>
        <v>5.94213906867676E-005</v>
      </c>
      <c r="J286" s="96" t="n">
        <f aca="false">J285+I286</f>
        <v>0.997640083279964</v>
      </c>
      <c r="K286" s="97" t="str">
        <f aca="false">IF(J286&lt;=80%,"A",IF(J286&lt;=95%,"B","C"))</f>
        <v>C</v>
      </c>
    </row>
    <row r="287" customFormat="false" ht="23.85" hidden="false" customHeight="false" outlineLevel="0" collapsed="false">
      <c r="A287" s="92" t="n">
        <v>282</v>
      </c>
      <c r="B287" s="92" t="s">
        <v>788</v>
      </c>
      <c r="C287" s="92" t="n">
        <v>89987</v>
      </c>
      <c r="D287" s="93" t="s">
        <v>789</v>
      </c>
      <c r="E287" s="92" t="s">
        <v>62</v>
      </c>
      <c r="F287" s="94" t="n">
        <v>8</v>
      </c>
      <c r="G287" s="95" t="n">
        <v>105.508368</v>
      </c>
      <c r="H287" s="95" t="n">
        <v>844.066944</v>
      </c>
      <c r="I287" s="96" t="n">
        <f aca="false">H287/$H$406</f>
        <v>5.93207705112227E-005</v>
      </c>
      <c r="J287" s="96" t="n">
        <f aca="false">J286+I287</f>
        <v>0.997699404050475</v>
      </c>
      <c r="K287" s="97" t="str">
        <f aca="false">IF(J287&lt;=80%,"A",IF(J287&lt;=95%,"B","C"))</f>
        <v>C</v>
      </c>
    </row>
    <row r="288" customFormat="false" ht="23.85" hidden="false" customHeight="false" outlineLevel="0" collapsed="false">
      <c r="A288" s="92" t="n">
        <v>283</v>
      </c>
      <c r="B288" s="92" t="s">
        <v>81</v>
      </c>
      <c r="C288" s="92" t="n">
        <v>97046</v>
      </c>
      <c r="D288" s="93" t="s">
        <v>82</v>
      </c>
      <c r="E288" s="92" t="s">
        <v>22</v>
      </c>
      <c r="F288" s="94" t="n">
        <v>1718.6</v>
      </c>
      <c r="G288" s="95" t="n">
        <v>0.478496</v>
      </c>
      <c r="H288" s="95" t="n">
        <v>822.3432256</v>
      </c>
      <c r="I288" s="96" t="n">
        <f aca="false">H288/$H$406</f>
        <v>5.77940341273171E-005</v>
      </c>
      <c r="J288" s="96" t="n">
        <f aca="false">J287+I288</f>
        <v>0.997757198084602</v>
      </c>
      <c r="K288" s="97" t="str">
        <f aca="false">IF(J288&lt;=80%,"A",IF(J288&lt;=95%,"B","C"))</f>
        <v>C</v>
      </c>
    </row>
    <row r="289" customFormat="false" ht="23.85" hidden="false" customHeight="false" outlineLevel="0" collapsed="false">
      <c r="A289" s="92" t="n">
        <v>284</v>
      </c>
      <c r="B289" s="92" t="s">
        <v>139</v>
      </c>
      <c r="C289" s="92" t="n">
        <v>92873</v>
      </c>
      <c r="D289" s="93" t="s">
        <v>140</v>
      </c>
      <c r="E289" s="92" t="s">
        <v>27</v>
      </c>
      <c r="F289" s="94" t="n">
        <v>1.45</v>
      </c>
      <c r="G289" s="95" t="n">
        <v>556.22868256</v>
      </c>
      <c r="H289" s="95" t="n">
        <v>806.531589712</v>
      </c>
      <c r="I289" s="96" t="n">
        <f aca="false">H289/$H$406</f>
        <v>5.66827971210743E-005</v>
      </c>
      <c r="J289" s="96" t="n">
        <f aca="false">J288+I289</f>
        <v>0.997813880881723</v>
      </c>
      <c r="K289" s="97" t="str">
        <f aca="false">IF(J289&lt;=80%,"A",IF(J289&lt;=95%,"B","C"))</f>
        <v>C</v>
      </c>
    </row>
    <row r="290" customFormat="false" ht="12.8" hidden="false" customHeight="false" outlineLevel="0" collapsed="false">
      <c r="A290" s="92" t="n">
        <v>285</v>
      </c>
      <c r="B290" s="92" t="s">
        <v>132</v>
      </c>
      <c r="C290" s="92" t="n">
        <v>88262</v>
      </c>
      <c r="D290" s="93" t="s">
        <v>133</v>
      </c>
      <c r="E290" s="92" t="s">
        <v>134</v>
      </c>
      <c r="F290" s="94" t="n">
        <v>31</v>
      </c>
      <c r="G290" s="95" t="n">
        <v>25.70190896</v>
      </c>
      <c r="H290" s="95" t="n">
        <v>796.75917776</v>
      </c>
      <c r="I290" s="96" t="n">
        <f aca="false">H290/$H$406</f>
        <v>5.5995994953466E-005</v>
      </c>
      <c r="J290" s="96" t="n">
        <f aca="false">J289+I290</f>
        <v>0.997869876876677</v>
      </c>
      <c r="K290" s="97" t="str">
        <f aca="false">IF(J290&lt;=80%,"A",IF(J290&lt;=95%,"B","C"))</f>
        <v>C</v>
      </c>
    </row>
    <row r="291" customFormat="false" ht="12.8" hidden="false" customHeight="false" outlineLevel="0" collapsed="false">
      <c r="A291" s="92" t="n">
        <v>286</v>
      </c>
      <c r="B291" s="92" t="s">
        <v>628</v>
      </c>
      <c r="C291" s="92" t="n">
        <v>97275</v>
      </c>
      <c r="D291" s="93" t="s">
        <v>629</v>
      </c>
      <c r="E291" s="92" t="s">
        <v>261</v>
      </c>
      <c r="F291" s="94" t="n">
        <v>14</v>
      </c>
      <c r="G291" s="95" t="n">
        <v>56.626224</v>
      </c>
      <c r="H291" s="95" t="n">
        <v>792.767136</v>
      </c>
      <c r="I291" s="96" t="n">
        <f aca="false">H291/$H$406</f>
        <v>5.57154354613552E-005</v>
      </c>
      <c r="J291" s="96" t="n">
        <f aca="false">J290+I291</f>
        <v>0.997925592312138</v>
      </c>
      <c r="K291" s="97" t="str">
        <f aca="false">IF(J291&lt;=80%,"A",IF(J291&lt;=95%,"B","C"))</f>
        <v>C</v>
      </c>
    </row>
    <row r="292" customFormat="false" ht="12.8" hidden="false" customHeight="false" outlineLevel="0" collapsed="false">
      <c r="A292" s="92" t="n">
        <v>287</v>
      </c>
      <c r="B292" s="92" t="s">
        <v>531</v>
      </c>
      <c r="C292" s="92" t="n">
        <v>91997</v>
      </c>
      <c r="D292" s="93" t="s">
        <v>532</v>
      </c>
      <c r="E292" s="92" t="s">
        <v>261</v>
      </c>
      <c r="F292" s="94" t="n">
        <v>12</v>
      </c>
      <c r="G292" s="95" t="n">
        <v>64.65992</v>
      </c>
      <c r="H292" s="95" t="n">
        <v>775.91904</v>
      </c>
      <c r="I292" s="96" t="n">
        <f aca="false">H292/$H$406</f>
        <v>5.45313563507212E-005</v>
      </c>
      <c r="J292" s="96" t="n">
        <f aca="false">J291+I292</f>
        <v>0.997980123668489</v>
      </c>
      <c r="K292" s="97" t="str">
        <f aca="false">IF(J292&lt;=80%,"A",IF(J292&lt;=95%,"B","C"))</f>
        <v>C</v>
      </c>
    </row>
    <row r="293" customFormat="false" ht="12.8" hidden="false" customHeight="false" outlineLevel="0" collapsed="false">
      <c r="A293" s="92" t="n">
        <v>288</v>
      </c>
      <c r="B293" s="92" t="s">
        <v>707</v>
      </c>
      <c r="C293" s="92" t="n">
        <v>94798</v>
      </c>
      <c r="D293" s="93" t="s">
        <v>708</v>
      </c>
      <c r="E293" s="92" t="s">
        <v>62</v>
      </c>
      <c r="F293" s="94" t="n">
        <v>2</v>
      </c>
      <c r="G293" s="95" t="n">
        <v>386.80747792</v>
      </c>
      <c r="H293" s="95" t="n">
        <v>773.61495584</v>
      </c>
      <c r="I293" s="96" t="n">
        <f aca="false">H293/$H$406</f>
        <v>5.43694260101653E-005</v>
      </c>
      <c r="J293" s="96" t="n">
        <f aca="false">J292+I293</f>
        <v>0.998034493094499</v>
      </c>
      <c r="K293" s="97" t="str">
        <f aca="false">IF(J293&lt;=80%,"A",IF(J293&lt;=95%,"B","C"))</f>
        <v>C</v>
      </c>
    </row>
    <row r="294" customFormat="false" ht="12.8" hidden="false" customHeight="false" outlineLevel="0" collapsed="false">
      <c r="A294" s="92" t="n">
        <v>289</v>
      </c>
      <c r="B294" s="92" t="s">
        <v>89</v>
      </c>
      <c r="C294" s="92" t="n">
        <v>97114</v>
      </c>
      <c r="D294" s="93" t="s">
        <v>90</v>
      </c>
      <c r="E294" s="92" t="s">
        <v>44</v>
      </c>
      <c r="F294" s="94" t="n">
        <v>1157.21</v>
      </c>
      <c r="G294" s="95" t="n">
        <v>0.667376</v>
      </c>
      <c r="H294" s="95" t="n">
        <v>772.29418096</v>
      </c>
      <c r="I294" s="96" t="n">
        <f aca="false">H294/$H$406</f>
        <v>5.42766023495417E-005</v>
      </c>
      <c r="J294" s="96" t="n">
        <f aca="false">J293+I294</f>
        <v>0.998088769696848</v>
      </c>
      <c r="K294" s="97" t="str">
        <f aca="false">IF(J294&lt;=80%,"A",IF(J294&lt;=95%,"B","C"))</f>
        <v>C</v>
      </c>
    </row>
    <row r="295" customFormat="false" ht="12.8" hidden="false" customHeight="false" outlineLevel="0" collapsed="false">
      <c r="A295" s="92" t="n">
        <v>290</v>
      </c>
      <c r="B295" s="92" t="s">
        <v>876</v>
      </c>
      <c r="C295" s="92" t="s">
        <v>877</v>
      </c>
      <c r="D295" s="93" t="s">
        <v>878</v>
      </c>
      <c r="E295" s="92" t="s">
        <v>261</v>
      </c>
      <c r="F295" s="94" t="n">
        <v>19</v>
      </c>
      <c r="G295" s="95" t="n">
        <v>40.2944</v>
      </c>
      <c r="H295" s="95" t="n">
        <v>765.5936</v>
      </c>
      <c r="I295" s="96" t="n">
        <f aca="false">H295/$H$406</f>
        <v>5.3805687538524E-005</v>
      </c>
      <c r="J295" s="96" t="n">
        <f aca="false">J294+I295</f>
        <v>0.998142575384387</v>
      </c>
      <c r="K295" s="97" t="str">
        <f aca="false">IF(J295&lt;=80%,"A",IF(J295&lt;=95%,"B","C"))</f>
        <v>C</v>
      </c>
    </row>
    <row r="296" customFormat="false" ht="12.8" hidden="false" customHeight="false" outlineLevel="0" collapsed="false">
      <c r="A296" s="92" t="n">
        <v>291</v>
      </c>
      <c r="B296" s="92" t="s">
        <v>885</v>
      </c>
      <c r="C296" s="92" t="s">
        <v>886</v>
      </c>
      <c r="D296" s="93" t="s">
        <v>887</v>
      </c>
      <c r="E296" s="92" t="s">
        <v>44</v>
      </c>
      <c r="F296" s="94" t="n">
        <v>11</v>
      </c>
      <c r="G296" s="95" t="n">
        <v>66.23392</v>
      </c>
      <c r="H296" s="95" t="n">
        <v>728.57312</v>
      </c>
      <c r="I296" s="96" t="n">
        <f aca="false">H296/$H$406</f>
        <v>5.12038993582072E-005</v>
      </c>
      <c r="J296" s="96" t="n">
        <f aca="false">J295+I296</f>
        <v>0.998193779283745</v>
      </c>
      <c r="K296" s="97" t="str">
        <f aca="false">IF(J296&lt;=80%,"A",IF(J296&lt;=95%,"B","C"))</f>
        <v>C</v>
      </c>
    </row>
    <row r="297" customFormat="false" ht="12.8" hidden="false" customHeight="false" outlineLevel="0" collapsed="false">
      <c r="A297" s="92" t="n">
        <v>292</v>
      </c>
      <c r="B297" s="92" t="s">
        <v>686</v>
      </c>
      <c r="C297" s="92" t="s">
        <v>687</v>
      </c>
      <c r="D297" s="93" t="s">
        <v>688</v>
      </c>
      <c r="E297" s="92" t="s">
        <v>261</v>
      </c>
      <c r="F297" s="94" t="n">
        <v>17</v>
      </c>
      <c r="G297" s="95" t="n">
        <v>39.614432</v>
      </c>
      <c r="H297" s="95" t="n">
        <v>673.445344</v>
      </c>
      <c r="I297" s="96" t="n">
        <f aca="false">H297/$H$406</f>
        <v>4.7329535870647E-005</v>
      </c>
      <c r="J297" s="96" t="n">
        <f aca="false">J296+I297</f>
        <v>0.998241108819616</v>
      </c>
      <c r="K297" s="97" t="str">
        <f aca="false">IF(J297&lt;=80%,"A",IF(J297&lt;=95%,"B","C"))</f>
        <v>C</v>
      </c>
    </row>
    <row r="298" customFormat="false" ht="12.8" hidden="false" customHeight="false" outlineLevel="0" collapsed="false">
      <c r="A298" s="92" t="n">
        <v>293</v>
      </c>
      <c r="B298" s="92" t="s">
        <v>689</v>
      </c>
      <c r="C298" s="92" t="s">
        <v>690</v>
      </c>
      <c r="D298" s="93" t="s">
        <v>691</v>
      </c>
      <c r="E298" s="92" t="s">
        <v>261</v>
      </c>
      <c r="F298" s="94" t="n">
        <v>17</v>
      </c>
      <c r="G298" s="95" t="n">
        <v>39.614432</v>
      </c>
      <c r="H298" s="95" t="n">
        <v>673.445344</v>
      </c>
      <c r="I298" s="96" t="n">
        <f aca="false">H298/$H$406</f>
        <v>4.7329535870647E-005</v>
      </c>
      <c r="J298" s="96" t="n">
        <f aca="false">J297+I298</f>
        <v>0.998288438355486</v>
      </c>
      <c r="K298" s="97" t="str">
        <f aca="false">IF(J298&lt;=80%,"A",IF(J298&lt;=95%,"B","C"))</f>
        <v>C</v>
      </c>
    </row>
    <row r="299" customFormat="false" ht="12.8" hidden="false" customHeight="false" outlineLevel="0" collapsed="false">
      <c r="A299" s="92" t="n">
        <v>294</v>
      </c>
      <c r="B299" s="92" t="s">
        <v>764</v>
      </c>
      <c r="C299" s="92" t="s">
        <v>765</v>
      </c>
      <c r="D299" s="93" t="s">
        <v>766</v>
      </c>
      <c r="E299" s="92" t="s">
        <v>44</v>
      </c>
      <c r="F299" s="94" t="n">
        <v>6.33</v>
      </c>
      <c r="G299" s="95" t="n">
        <v>103.2544</v>
      </c>
      <c r="H299" s="95" t="n">
        <v>653.600352</v>
      </c>
      <c r="I299" s="96" t="n">
        <f aca="false">H299/$H$406</f>
        <v>4.59348358120827E-005</v>
      </c>
      <c r="J299" s="96" t="n">
        <f aca="false">J298+I299</f>
        <v>0.998334373191299</v>
      </c>
      <c r="K299" s="97" t="str">
        <f aca="false">IF(J299&lt;=80%,"A",IF(J299&lt;=95%,"B","C"))</f>
        <v>C</v>
      </c>
    </row>
    <row r="300" customFormat="false" ht="23.85" hidden="false" customHeight="false" outlineLevel="0" collapsed="false">
      <c r="A300" s="92" t="n">
        <v>295</v>
      </c>
      <c r="B300" s="92" t="s">
        <v>802</v>
      </c>
      <c r="C300" s="92" t="n">
        <v>89416</v>
      </c>
      <c r="D300" s="93" t="s">
        <v>803</v>
      </c>
      <c r="E300" s="92" t="s">
        <v>62</v>
      </c>
      <c r="F300" s="94" t="n">
        <v>25</v>
      </c>
      <c r="G300" s="95" t="n">
        <v>26.13494784</v>
      </c>
      <c r="H300" s="95" t="n">
        <v>653.373696</v>
      </c>
      <c r="I300" s="96" t="n">
        <f aca="false">H300/$H$406</f>
        <v>4.5918906496693E-005</v>
      </c>
      <c r="J300" s="96" t="n">
        <f aca="false">J299+I300</f>
        <v>0.998380292097795</v>
      </c>
      <c r="K300" s="97" t="str">
        <f aca="false">IF(J300&lt;=80%,"A",IF(J300&lt;=95%,"B","C"))</f>
        <v>C</v>
      </c>
    </row>
    <row r="301" customFormat="false" ht="12.8" hidden="false" customHeight="false" outlineLevel="0" collapsed="false">
      <c r="A301" s="92" t="n">
        <v>296</v>
      </c>
      <c r="B301" s="92" t="s">
        <v>678</v>
      </c>
      <c r="C301" s="92" t="s">
        <v>679</v>
      </c>
      <c r="D301" s="93" t="s">
        <v>680</v>
      </c>
      <c r="E301" s="92" t="s">
        <v>44</v>
      </c>
      <c r="F301" s="94" t="n">
        <v>47.43</v>
      </c>
      <c r="G301" s="95" t="n">
        <v>13.586768</v>
      </c>
      <c r="H301" s="95" t="n">
        <v>644.42040624</v>
      </c>
      <c r="I301" s="96" t="n">
        <f aca="false">H301/$H$406</f>
        <v>4.5289671989941E-005</v>
      </c>
      <c r="J301" s="96" t="n">
        <f aca="false">J300+I301</f>
        <v>0.998425581769785</v>
      </c>
      <c r="K301" s="97" t="str">
        <f aca="false">IF(J301&lt;=80%,"A",IF(J301&lt;=95%,"B","C"))</f>
        <v>C</v>
      </c>
    </row>
    <row r="302" customFormat="false" ht="12.8" hidden="false" customHeight="false" outlineLevel="0" collapsed="false">
      <c r="A302" s="92" t="n">
        <v>297</v>
      </c>
      <c r="B302" s="92" t="s">
        <v>141</v>
      </c>
      <c r="C302" s="92" t="n">
        <v>88316</v>
      </c>
      <c r="D302" s="93" t="s">
        <v>142</v>
      </c>
      <c r="E302" s="92" t="s">
        <v>134</v>
      </c>
      <c r="F302" s="94" t="n">
        <v>18</v>
      </c>
      <c r="G302" s="95" t="n">
        <v>35.65764784</v>
      </c>
      <c r="H302" s="95" t="n">
        <v>641.83766112</v>
      </c>
      <c r="I302" s="96" t="n">
        <f aca="false">H302/$H$406</f>
        <v>4.51081574410755E-005</v>
      </c>
      <c r="J302" s="96" t="n">
        <f aca="false">J301+I302</f>
        <v>0.998470689927226</v>
      </c>
      <c r="K302" s="97" t="str">
        <f aca="false">IF(J302&lt;=80%,"A",IF(J302&lt;=95%,"B","C"))</f>
        <v>C</v>
      </c>
    </row>
    <row r="303" customFormat="false" ht="12.8" hidden="false" customHeight="false" outlineLevel="0" collapsed="false">
      <c r="A303" s="92" t="n">
        <v>298</v>
      </c>
      <c r="B303" s="92" t="s">
        <v>610</v>
      </c>
      <c r="C303" s="92" t="s">
        <v>611</v>
      </c>
      <c r="D303" s="93" t="s">
        <v>612</v>
      </c>
      <c r="E303" s="92" t="s">
        <v>261</v>
      </c>
      <c r="F303" s="94" t="n">
        <v>18</v>
      </c>
      <c r="G303" s="95" t="n">
        <v>35.2576</v>
      </c>
      <c r="H303" s="95" t="n">
        <v>634.6368</v>
      </c>
      <c r="I303" s="96" t="n">
        <f aca="false">H303/$H$406</f>
        <v>4.46020830911449E-005</v>
      </c>
      <c r="J303" s="96" t="n">
        <f aca="false">J302+I303</f>
        <v>0.998515292010317</v>
      </c>
      <c r="K303" s="97" t="str">
        <f aca="false">IF(J303&lt;=80%,"A",IF(J303&lt;=95%,"B","C"))</f>
        <v>C</v>
      </c>
    </row>
    <row r="304" customFormat="false" ht="12.8" hidden="false" customHeight="false" outlineLevel="0" collapsed="false">
      <c r="A304" s="92" t="n">
        <v>299</v>
      </c>
      <c r="B304" s="92" t="s">
        <v>504</v>
      </c>
      <c r="C304" s="92" t="s">
        <v>505</v>
      </c>
      <c r="D304" s="93" t="s">
        <v>506</v>
      </c>
      <c r="E304" s="92" t="s">
        <v>261</v>
      </c>
      <c r="F304" s="94" t="n">
        <v>65</v>
      </c>
      <c r="G304" s="95" t="n">
        <v>9.444</v>
      </c>
      <c r="H304" s="95" t="n">
        <v>613.86</v>
      </c>
      <c r="I304" s="96" t="n">
        <f aca="false">H304/$H$406</f>
        <v>4.31418958470895E-005</v>
      </c>
      <c r="J304" s="96" t="n">
        <f aca="false">J303+I304</f>
        <v>0.998558433906164</v>
      </c>
      <c r="K304" s="97" t="str">
        <f aca="false">IF(J304&lt;=80%,"A",IF(J304&lt;=95%,"B","C"))</f>
        <v>C</v>
      </c>
    </row>
    <row r="305" customFormat="false" ht="12.8" hidden="false" customHeight="false" outlineLevel="0" collapsed="false">
      <c r="A305" s="92" t="n">
        <v>300</v>
      </c>
      <c r="B305" s="92" t="s">
        <v>321</v>
      </c>
      <c r="C305" s="92" t="s">
        <v>322</v>
      </c>
      <c r="D305" s="93" t="s">
        <v>323</v>
      </c>
      <c r="E305" s="92" t="s">
        <v>261</v>
      </c>
      <c r="F305" s="94" t="n">
        <v>1069</v>
      </c>
      <c r="G305" s="95" t="n">
        <v>0.56664</v>
      </c>
      <c r="H305" s="95" t="n">
        <v>605.73816</v>
      </c>
      <c r="I305" s="96" t="n">
        <f aca="false">H305/$H$406</f>
        <v>4.25710953789588E-005</v>
      </c>
      <c r="J305" s="96" t="n">
        <f aca="false">J304+I305</f>
        <v>0.998601005001543</v>
      </c>
      <c r="K305" s="97" t="str">
        <f aca="false">IF(J305&lt;=80%,"A",IF(J305&lt;=95%,"B","C"))</f>
        <v>C</v>
      </c>
    </row>
    <row r="306" customFormat="false" ht="23.85" hidden="false" customHeight="false" outlineLevel="0" collapsed="false">
      <c r="A306" s="92" t="n">
        <v>301</v>
      </c>
      <c r="B306" s="92" t="s">
        <v>757</v>
      </c>
      <c r="C306" s="92" t="n">
        <v>91834</v>
      </c>
      <c r="D306" s="93" t="s">
        <v>758</v>
      </c>
      <c r="E306" s="92" t="s">
        <v>44</v>
      </c>
      <c r="F306" s="94" t="n">
        <v>65</v>
      </c>
      <c r="G306" s="95" t="n">
        <v>9.10867504</v>
      </c>
      <c r="H306" s="95" t="n">
        <v>592.0638776</v>
      </c>
      <c r="I306" s="96" t="n">
        <f aca="false">H306/$H$406</f>
        <v>4.16100709318789E-005</v>
      </c>
      <c r="J306" s="96" t="n">
        <f aca="false">J305+I306</f>
        <v>0.998642615072475</v>
      </c>
      <c r="K306" s="97" t="str">
        <f aca="false">IF(J306&lt;=80%,"A",IF(J306&lt;=95%,"B","C"))</f>
        <v>C</v>
      </c>
    </row>
    <row r="307" customFormat="false" ht="12.8" hidden="false" customHeight="false" outlineLevel="0" collapsed="false">
      <c r="A307" s="92" t="n">
        <v>302</v>
      </c>
      <c r="B307" s="92" t="s">
        <v>926</v>
      </c>
      <c r="C307" s="92" t="n">
        <v>86911</v>
      </c>
      <c r="D307" s="93" t="s">
        <v>927</v>
      </c>
      <c r="E307" s="92" t="s">
        <v>62</v>
      </c>
      <c r="F307" s="94" t="n">
        <v>6</v>
      </c>
      <c r="G307" s="95" t="n">
        <v>98.2176</v>
      </c>
      <c r="H307" s="95" t="n">
        <v>589.3056</v>
      </c>
      <c r="I307" s="96" t="n">
        <f aca="false">H307/$H$406</f>
        <v>4.1416220013206E-005</v>
      </c>
      <c r="J307" s="96" t="n">
        <f aca="false">J306+I307</f>
        <v>0.998684031292488</v>
      </c>
      <c r="K307" s="97" t="str">
        <f aca="false">IF(J307&lt;=80%,"A",IF(J307&lt;=95%,"B","C"))</f>
        <v>C</v>
      </c>
    </row>
    <row r="308" customFormat="false" ht="35.05" hidden="false" customHeight="false" outlineLevel="0" collapsed="false">
      <c r="A308" s="92" t="n">
        <v>303</v>
      </c>
      <c r="B308" s="92" t="s">
        <v>120</v>
      </c>
      <c r="C308" s="92" t="n">
        <v>104108</v>
      </c>
      <c r="D308" s="93" t="s">
        <v>121</v>
      </c>
      <c r="E308" s="92" t="s">
        <v>78</v>
      </c>
      <c r="F308" s="94" t="n">
        <v>37.6</v>
      </c>
      <c r="G308" s="95" t="n">
        <v>15.6128208</v>
      </c>
      <c r="H308" s="95" t="n">
        <v>587.04206208</v>
      </c>
      <c r="I308" s="96" t="n">
        <f aca="false">H308/$H$406</f>
        <v>4.12571392501809E-005</v>
      </c>
      <c r="J308" s="96" t="n">
        <f aca="false">J307+I308</f>
        <v>0.998725288431739</v>
      </c>
      <c r="K308" s="97" t="str">
        <f aca="false">IF(J308&lt;=80%,"A",IF(J308&lt;=95%,"B","C"))</f>
        <v>C</v>
      </c>
    </row>
    <row r="309" customFormat="false" ht="12.8" hidden="false" customHeight="false" outlineLevel="0" collapsed="false">
      <c r="A309" s="92" t="n">
        <v>304</v>
      </c>
      <c r="B309" s="92" t="s">
        <v>507</v>
      </c>
      <c r="C309" s="92" t="s">
        <v>508</v>
      </c>
      <c r="D309" s="93" t="s">
        <v>509</v>
      </c>
      <c r="E309" s="92" t="s">
        <v>261</v>
      </c>
      <c r="F309" s="94" t="n">
        <v>60</v>
      </c>
      <c r="G309" s="95" t="n">
        <v>9.444</v>
      </c>
      <c r="H309" s="95" t="n">
        <v>566.64</v>
      </c>
      <c r="I309" s="96" t="n">
        <f aca="false">H309/$H$406</f>
        <v>3.98232884742365E-005</v>
      </c>
      <c r="J309" s="96" t="n">
        <f aca="false">J308+I309</f>
        <v>0.998765111720213</v>
      </c>
      <c r="K309" s="97" t="str">
        <f aca="false">IF(J309&lt;=80%,"A",IF(J309&lt;=95%,"B","C"))</f>
        <v>C</v>
      </c>
    </row>
    <row r="310" customFormat="false" ht="12.8" hidden="false" customHeight="false" outlineLevel="0" collapsed="false">
      <c r="A310" s="92" t="n">
        <v>305</v>
      </c>
      <c r="B310" s="92" t="s">
        <v>523</v>
      </c>
      <c r="C310" s="92" t="s">
        <v>524</v>
      </c>
      <c r="D310" s="93" t="s">
        <v>525</v>
      </c>
      <c r="E310" s="92" t="s">
        <v>261</v>
      </c>
      <c r="F310" s="94" t="n">
        <v>16</v>
      </c>
      <c r="G310" s="95" t="n">
        <v>35.2576</v>
      </c>
      <c r="H310" s="95" t="n">
        <v>564.1216</v>
      </c>
      <c r="I310" s="96" t="n">
        <f aca="false">H310/$H$406</f>
        <v>3.96462960810177E-005</v>
      </c>
      <c r="J310" s="96" t="n">
        <f aca="false">J309+I310</f>
        <v>0.998804758016294</v>
      </c>
      <c r="K310" s="97" t="str">
        <f aca="false">IF(J310&lt;=80%,"A",IF(J310&lt;=95%,"B","C"))</f>
        <v>C</v>
      </c>
    </row>
    <row r="311" customFormat="false" ht="23.85" hidden="false" customHeight="false" outlineLevel="0" collapsed="false">
      <c r="A311" s="92" t="n">
        <v>306</v>
      </c>
      <c r="B311" s="92" t="s">
        <v>67</v>
      </c>
      <c r="C311" s="92" t="n">
        <v>96619</v>
      </c>
      <c r="D311" s="93" t="s">
        <v>68</v>
      </c>
      <c r="E311" s="92" t="s">
        <v>22</v>
      </c>
      <c r="F311" s="94" t="n">
        <v>9.63</v>
      </c>
      <c r="G311" s="95" t="n">
        <v>55.241104</v>
      </c>
      <c r="H311" s="95" t="n">
        <v>531.97183152</v>
      </c>
      <c r="I311" s="96" t="n">
        <f aca="false">H311/$H$406</f>
        <v>3.73868200388058E-005</v>
      </c>
      <c r="J311" s="96" t="n">
        <f aca="false">J310+I311</f>
        <v>0.998842144836333</v>
      </c>
      <c r="K311" s="97" t="str">
        <f aca="false">IF(J311&lt;=80%,"A",IF(J311&lt;=95%,"B","C"))</f>
        <v>C</v>
      </c>
    </row>
    <row r="312" customFormat="false" ht="12.8" hidden="false" customHeight="false" outlineLevel="0" collapsed="false">
      <c r="A312" s="92" t="n">
        <v>307</v>
      </c>
      <c r="B312" s="92" t="s">
        <v>518</v>
      </c>
      <c r="C312" s="92" t="n">
        <v>91997</v>
      </c>
      <c r="D312" s="93" t="s">
        <v>519</v>
      </c>
      <c r="E312" s="92" t="s">
        <v>261</v>
      </c>
      <c r="F312" s="94" t="n">
        <v>8</v>
      </c>
      <c r="G312" s="95" t="n">
        <v>64.65992</v>
      </c>
      <c r="H312" s="95" t="n">
        <v>517.27936</v>
      </c>
      <c r="I312" s="96" t="n">
        <f aca="false">H312/$H$406</f>
        <v>3.63542375671475E-005</v>
      </c>
      <c r="J312" s="96" t="n">
        <f aca="false">J311+I312</f>
        <v>0.9988784990739</v>
      </c>
      <c r="K312" s="97" t="str">
        <f aca="false">IF(J312&lt;=80%,"A",IF(J312&lt;=95%,"B","C"))</f>
        <v>C</v>
      </c>
    </row>
    <row r="313" customFormat="false" ht="12.8" hidden="false" customHeight="false" outlineLevel="0" collapsed="false">
      <c r="A313" s="92" t="n">
        <v>308</v>
      </c>
      <c r="B313" s="92" t="s">
        <v>772</v>
      </c>
      <c r="C313" s="92" t="s">
        <v>773</v>
      </c>
      <c r="D313" s="93" t="s">
        <v>774</v>
      </c>
      <c r="E313" s="92" t="s">
        <v>261</v>
      </c>
      <c r="F313" s="94" t="n">
        <v>5</v>
      </c>
      <c r="G313" s="95" t="n">
        <v>103.2544</v>
      </c>
      <c r="H313" s="95" t="n">
        <v>516.272</v>
      </c>
      <c r="I313" s="96" t="n">
        <f aca="false">H313/$H$406</f>
        <v>3.62834406098599E-005</v>
      </c>
      <c r="J313" s="96" t="n">
        <f aca="false">J312+I313</f>
        <v>0.99891478251451</v>
      </c>
      <c r="K313" s="97" t="str">
        <f aca="false">IF(J313&lt;=80%,"A",IF(J313&lt;=95%,"B","C"))</f>
        <v>C</v>
      </c>
    </row>
    <row r="314" customFormat="false" ht="23.85" hidden="false" customHeight="false" outlineLevel="0" collapsed="false">
      <c r="A314" s="92" t="n">
        <v>309</v>
      </c>
      <c r="B314" s="92" t="s">
        <v>851</v>
      </c>
      <c r="C314" s="92" t="s">
        <v>852</v>
      </c>
      <c r="D314" s="93" t="s">
        <v>853</v>
      </c>
      <c r="E314" s="92" t="s">
        <v>261</v>
      </c>
      <c r="F314" s="94" t="n">
        <v>14</v>
      </c>
      <c r="G314" s="95" t="n">
        <v>36.76864</v>
      </c>
      <c r="H314" s="95" t="n">
        <v>514.76096</v>
      </c>
      <c r="I314" s="96" t="n">
        <f aca="false">H314/$H$406</f>
        <v>3.61772451739286E-005</v>
      </c>
      <c r="J314" s="96" t="n">
        <f aca="false">J313+I314</f>
        <v>0.998950959759683</v>
      </c>
      <c r="K314" s="97" t="str">
        <f aca="false">IF(J314&lt;=80%,"A",IF(J314&lt;=95%,"B","C"))</f>
        <v>C</v>
      </c>
    </row>
    <row r="315" customFormat="false" ht="12.8" hidden="false" customHeight="false" outlineLevel="0" collapsed="false">
      <c r="A315" s="92" t="n">
        <v>310</v>
      </c>
      <c r="B315" s="92" t="s">
        <v>891</v>
      </c>
      <c r="C315" s="92" t="s">
        <v>892</v>
      </c>
      <c r="D315" s="93" t="s">
        <v>893</v>
      </c>
      <c r="E315" s="92" t="s">
        <v>44</v>
      </c>
      <c r="F315" s="94" t="n">
        <v>5</v>
      </c>
      <c r="G315" s="95" t="n">
        <v>102.24704</v>
      </c>
      <c r="H315" s="95" t="n">
        <v>511.2352</v>
      </c>
      <c r="I315" s="96" t="n">
        <f aca="false">H315/$H$406</f>
        <v>3.59294558234223E-005</v>
      </c>
      <c r="J315" s="96" t="n">
        <f aca="false">J314+I315</f>
        <v>0.998986889215507</v>
      </c>
      <c r="K315" s="97" t="str">
        <f aca="false">IF(J315&lt;=80%,"A",IF(J315&lt;=95%,"B","C"))</f>
        <v>C</v>
      </c>
    </row>
    <row r="316" customFormat="false" ht="12.8" hidden="false" customHeight="false" outlineLevel="0" collapsed="false">
      <c r="A316" s="92" t="n">
        <v>311</v>
      </c>
      <c r="B316" s="92" t="s">
        <v>427</v>
      </c>
      <c r="C316" s="92" t="n">
        <v>91926</v>
      </c>
      <c r="D316" s="93" t="s">
        <v>428</v>
      </c>
      <c r="E316" s="92" t="s">
        <v>44</v>
      </c>
      <c r="F316" s="94" t="n">
        <v>76.41</v>
      </c>
      <c r="G316" s="95" t="n">
        <v>6.635984</v>
      </c>
      <c r="H316" s="95" t="n">
        <v>507.05553744</v>
      </c>
      <c r="I316" s="96" t="n">
        <f aca="false">H316/$H$406</f>
        <v>3.56357103980166E-005</v>
      </c>
      <c r="J316" s="96" t="n">
        <f aca="false">J315+I316</f>
        <v>0.999022524925905</v>
      </c>
      <c r="K316" s="97" t="str">
        <f aca="false">IF(J316&lt;=80%,"A",IF(J316&lt;=95%,"B","C"))</f>
        <v>C</v>
      </c>
    </row>
    <row r="317" customFormat="false" ht="12.8" hidden="false" customHeight="false" outlineLevel="0" collapsed="false">
      <c r="A317" s="92" t="n">
        <v>312</v>
      </c>
      <c r="B317" s="92" t="s">
        <v>672</v>
      </c>
      <c r="C317" s="92" t="s">
        <v>673</v>
      </c>
      <c r="D317" s="93" t="s">
        <v>674</v>
      </c>
      <c r="E317" s="92" t="s">
        <v>44</v>
      </c>
      <c r="F317" s="94" t="n">
        <v>36.2</v>
      </c>
      <c r="G317" s="95" t="n">
        <v>13.586768</v>
      </c>
      <c r="H317" s="95" t="n">
        <v>491.8410016</v>
      </c>
      <c r="I317" s="96" t="n">
        <f aca="false">H317/$H$406</f>
        <v>3.45664374032441E-005</v>
      </c>
      <c r="J317" s="96" t="n">
        <f aca="false">J316+I317</f>
        <v>0.999057091363308</v>
      </c>
      <c r="K317" s="97" t="str">
        <f aca="false">IF(J317&lt;=80%,"A",IF(J317&lt;=95%,"B","C"))</f>
        <v>C</v>
      </c>
    </row>
    <row r="318" customFormat="false" ht="12.8" hidden="false" customHeight="false" outlineLevel="0" collapsed="false">
      <c r="A318" s="92" t="n">
        <v>313</v>
      </c>
      <c r="B318" s="92" t="s">
        <v>510</v>
      </c>
      <c r="C318" s="92" t="s">
        <v>511</v>
      </c>
      <c r="D318" s="93" t="s">
        <v>512</v>
      </c>
      <c r="E318" s="92" t="s">
        <v>261</v>
      </c>
      <c r="F318" s="94" t="n">
        <v>51</v>
      </c>
      <c r="G318" s="95" t="n">
        <v>9.444</v>
      </c>
      <c r="H318" s="95" t="n">
        <v>481.644</v>
      </c>
      <c r="I318" s="96" t="n">
        <f aca="false">H318/$H$406</f>
        <v>3.3849795203101E-005</v>
      </c>
      <c r="J318" s="96" t="n">
        <f aca="false">J317+I318</f>
        <v>0.999090941158511</v>
      </c>
      <c r="K318" s="97" t="str">
        <f aca="false">IF(J318&lt;=80%,"A",IF(J318&lt;=95%,"B","C"))</f>
        <v>C</v>
      </c>
    </row>
    <row r="319" customFormat="false" ht="12.8" hidden="false" customHeight="false" outlineLevel="0" collapsed="false">
      <c r="A319" s="92" t="n">
        <v>314</v>
      </c>
      <c r="B319" s="92" t="s">
        <v>734</v>
      </c>
      <c r="C319" s="92" t="n">
        <v>39602</v>
      </c>
      <c r="D319" s="93" t="s">
        <v>735</v>
      </c>
      <c r="E319" s="92" t="s">
        <v>62</v>
      </c>
      <c r="F319" s="94" t="n">
        <v>16</v>
      </c>
      <c r="G319" s="95" t="n">
        <v>29.22086928</v>
      </c>
      <c r="H319" s="95" t="n">
        <v>467.53390848</v>
      </c>
      <c r="I319" s="96" t="n">
        <f aca="false">H319/$H$406</f>
        <v>3.28581422223746E-005</v>
      </c>
      <c r="J319" s="96" t="n">
        <f aca="false">J318+I319</f>
        <v>0.999123799300734</v>
      </c>
      <c r="K319" s="97" t="str">
        <f aca="false">IF(J319&lt;=80%,"A",IF(J319&lt;=95%,"B","C"))</f>
        <v>C</v>
      </c>
    </row>
    <row r="320" customFormat="false" ht="12.8" hidden="false" customHeight="false" outlineLevel="0" collapsed="false">
      <c r="A320" s="92" t="n">
        <v>315</v>
      </c>
      <c r="B320" s="92" t="s">
        <v>137</v>
      </c>
      <c r="C320" s="92" t="n">
        <v>88309</v>
      </c>
      <c r="D320" s="93" t="s">
        <v>138</v>
      </c>
      <c r="E320" s="92" t="s">
        <v>134</v>
      </c>
      <c r="F320" s="94" t="n">
        <v>12</v>
      </c>
      <c r="G320" s="95" t="n">
        <v>37.89260192</v>
      </c>
      <c r="H320" s="95" t="n">
        <v>454.71122304</v>
      </c>
      <c r="I320" s="96" t="n">
        <f aca="false">H320/$H$406</f>
        <v>3.19569677530616E-005</v>
      </c>
      <c r="J320" s="96" t="n">
        <f aca="false">J319+I320</f>
        <v>0.999155756268487</v>
      </c>
      <c r="K320" s="97" t="str">
        <f aca="false">IF(J320&lt;=80%,"A",IF(J320&lt;=95%,"B","C"))</f>
        <v>C</v>
      </c>
    </row>
    <row r="321" customFormat="false" ht="12.8" hidden="false" customHeight="false" outlineLevel="0" collapsed="false">
      <c r="A321" s="92" t="n">
        <v>316</v>
      </c>
      <c r="B321" s="92" t="s">
        <v>574</v>
      </c>
      <c r="C321" s="92" t="s">
        <v>575</v>
      </c>
      <c r="D321" s="93" t="s">
        <v>576</v>
      </c>
      <c r="E321" s="92" t="s">
        <v>261</v>
      </c>
      <c r="F321" s="94" t="n">
        <v>11</v>
      </c>
      <c r="G321" s="95" t="n">
        <v>40.2944</v>
      </c>
      <c r="H321" s="95" t="n">
        <v>443.2384</v>
      </c>
      <c r="I321" s="96" t="n">
        <f aca="false">H321/$H$406</f>
        <v>3.11506612065139E-005</v>
      </c>
      <c r="J321" s="96" t="n">
        <f aca="false">J320+I321</f>
        <v>0.999186906929693</v>
      </c>
      <c r="K321" s="97" t="str">
        <f aca="false">IF(J321&lt;=80%,"A",IF(J321&lt;=95%,"B","C"))</f>
        <v>C</v>
      </c>
    </row>
    <row r="322" customFormat="false" ht="12.8" hidden="false" customHeight="false" outlineLevel="0" collapsed="false">
      <c r="A322" s="92" t="n">
        <v>317</v>
      </c>
      <c r="B322" s="92" t="s">
        <v>642</v>
      </c>
      <c r="C322" s="92" t="s">
        <v>643</v>
      </c>
      <c r="D322" s="93" t="s">
        <v>644</v>
      </c>
      <c r="E322" s="92" t="s">
        <v>44</v>
      </c>
      <c r="F322" s="94" t="n">
        <v>11.85</v>
      </c>
      <c r="G322" s="95" t="n">
        <v>35.2576</v>
      </c>
      <c r="H322" s="95" t="n">
        <v>417.80256</v>
      </c>
      <c r="I322" s="96" t="n">
        <f aca="false">H322/$H$406</f>
        <v>2.93630380350037E-005</v>
      </c>
      <c r="J322" s="96" t="n">
        <f aca="false">J321+I322</f>
        <v>0.999216269967728</v>
      </c>
      <c r="K322" s="97" t="str">
        <f aca="false">IF(J322&lt;=80%,"A",IF(J322&lt;=95%,"B","C"))</f>
        <v>C</v>
      </c>
    </row>
    <row r="323" customFormat="false" ht="12.8" hidden="false" customHeight="false" outlineLevel="0" collapsed="false">
      <c r="A323" s="92" t="n">
        <v>318</v>
      </c>
      <c r="B323" s="92" t="s">
        <v>568</v>
      </c>
      <c r="C323" s="92" t="s">
        <v>569</v>
      </c>
      <c r="D323" s="93" t="s">
        <v>570</v>
      </c>
      <c r="E323" s="92" t="s">
        <v>261</v>
      </c>
      <c r="F323" s="94" t="n">
        <v>10</v>
      </c>
      <c r="G323" s="95" t="n">
        <v>40.2944</v>
      </c>
      <c r="H323" s="95" t="n">
        <v>402.944</v>
      </c>
      <c r="I323" s="96" t="n">
        <f aca="false">H323/$H$406</f>
        <v>2.83187829150126E-005</v>
      </c>
      <c r="J323" s="96" t="n">
        <f aca="false">J322+I323</f>
        <v>0.999244588750643</v>
      </c>
      <c r="K323" s="97" t="str">
        <f aca="false">IF(J323&lt;=80%,"A",IF(J323&lt;=95%,"B","C"))</f>
        <v>C</v>
      </c>
    </row>
    <row r="324" customFormat="false" ht="12.8" hidden="false" customHeight="false" outlineLevel="0" collapsed="false">
      <c r="A324" s="92" t="n">
        <v>319</v>
      </c>
      <c r="B324" s="92" t="s">
        <v>808</v>
      </c>
      <c r="C324" s="92" t="n">
        <v>89709</v>
      </c>
      <c r="D324" s="93" t="s">
        <v>809</v>
      </c>
      <c r="E324" s="92" t="s">
        <v>62</v>
      </c>
      <c r="F324" s="94" t="n">
        <v>10</v>
      </c>
      <c r="G324" s="95" t="n">
        <v>37.25960208</v>
      </c>
      <c r="H324" s="95" t="n">
        <v>372.5960208</v>
      </c>
      <c r="I324" s="96" t="n">
        <f aca="false">H324/$H$406</f>
        <v>2.61859360805291E-005</v>
      </c>
      <c r="J324" s="96" t="n">
        <f aca="false">J323+I324</f>
        <v>0.999270774686724</v>
      </c>
      <c r="K324" s="97" t="str">
        <f aca="false">IF(J324&lt;=80%,"A",IF(J324&lt;=95%,"B","C"))</f>
        <v>C</v>
      </c>
    </row>
    <row r="325" customFormat="false" ht="12.8" hidden="false" customHeight="false" outlineLevel="0" collapsed="false">
      <c r="A325" s="92" t="n">
        <v>320</v>
      </c>
      <c r="B325" s="92" t="s">
        <v>547</v>
      </c>
      <c r="C325" s="92" t="s">
        <v>548</v>
      </c>
      <c r="D325" s="93" t="s">
        <v>549</v>
      </c>
      <c r="E325" s="92" t="s">
        <v>261</v>
      </c>
      <c r="F325" s="94" t="n">
        <v>2</v>
      </c>
      <c r="G325" s="95" t="n">
        <v>182.584</v>
      </c>
      <c r="H325" s="95" t="n">
        <v>365.168</v>
      </c>
      <c r="I325" s="96" t="n">
        <f aca="false">H325/$H$406</f>
        <v>2.56638970167302E-005</v>
      </c>
      <c r="J325" s="96" t="n">
        <f aca="false">J324+I325</f>
        <v>0.999296438583741</v>
      </c>
      <c r="K325" s="97" t="str">
        <f aca="false">IF(J325&lt;=80%,"A",IF(J325&lt;=95%,"B","C"))</f>
        <v>C</v>
      </c>
    </row>
    <row r="326" customFormat="false" ht="12.8" hidden="false" customHeight="false" outlineLevel="0" collapsed="false">
      <c r="A326" s="92" t="n">
        <v>321</v>
      </c>
      <c r="B326" s="92" t="s">
        <v>556</v>
      </c>
      <c r="C326" s="92" t="s">
        <v>557</v>
      </c>
      <c r="D326" s="93" t="s">
        <v>558</v>
      </c>
      <c r="E326" s="92" t="s">
        <v>261</v>
      </c>
      <c r="F326" s="94" t="n">
        <v>2</v>
      </c>
      <c r="G326" s="95" t="n">
        <v>182.584</v>
      </c>
      <c r="H326" s="95" t="n">
        <v>365.168</v>
      </c>
      <c r="I326" s="96" t="n">
        <f aca="false">H326/$H$406</f>
        <v>2.56638970167302E-005</v>
      </c>
      <c r="J326" s="96" t="n">
        <f aca="false">J325+I326</f>
        <v>0.999322102480757</v>
      </c>
      <c r="K326" s="97" t="str">
        <f aca="false">IF(J326&lt;=80%,"A",IF(J326&lt;=95%,"B","C"))</f>
        <v>C</v>
      </c>
    </row>
    <row r="327" customFormat="false" ht="23.85" hidden="false" customHeight="false" outlineLevel="0" collapsed="false">
      <c r="A327" s="92" t="n">
        <v>322</v>
      </c>
      <c r="B327" s="92" t="s">
        <v>796</v>
      </c>
      <c r="C327" s="92" t="n">
        <v>89386</v>
      </c>
      <c r="D327" s="93" t="s">
        <v>797</v>
      </c>
      <c r="E327" s="92" t="s">
        <v>62</v>
      </c>
      <c r="F327" s="94" t="n">
        <v>20</v>
      </c>
      <c r="G327" s="95" t="n">
        <v>17.69818192</v>
      </c>
      <c r="H327" s="95" t="n">
        <v>353.9636384</v>
      </c>
      <c r="I327" s="96" t="n">
        <f aca="false">H327/$H$406</f>
        <v>2.48764578592996E-005</v>
      </c>
      <c r="J327" s="96" t="n">
        <f aca="false">J326+I327</f>
        <v>0.999346978938617</v>
      </c>
      <c r="K327" s="97" t="str">
        <f aca="false">IF(J327&lt;=80%,"A",IF(J327&lt;=95%,"B","C"))</f>
        <v>C</v>
      </c>
    </row>
    <row r="328" customFormat="false" ht="12.8" hidden="false" customHeight="false" outlineLevel="0" collapsed="false">
      <c r="A328" s="92" t="n">
        <v>323</v>
      </c>
      <c r="B328" s="92" t="s">
        <v>675</v>
      </c>
      <c r="C328" s="92" t="s">
        <v>676</v>
      </c>
      <c r="D328" s="93" t="s">
        <v>677</v>
      </c>
      <c r="E328" s="92" t="s">
        <v>44</v>
      </c>
      <c r="F328" s="94" t="n">
        <v>24.45</v>
      </c>
      <c r="G328" s="95" t="n">
        <v>13.586768</v>
      </c>
      <c r="H328" s="95" t="n">
        <v>332.1964776</v>
      </c>
      <c r="I328" s="96" t="n">
        <f aca="false">H328/$H$406</f>
        <v>2.3346668356611E-005</v>
      </c>
      <c r="J328" s="96" t="n">
        <f aca="false">J327+I328</f>
        <v>0.999370325606973</v>
      </c>
      <c r="K328" s="97" t="str">
        <f aca="false">IF(J328&lt;=80%,"A",IF(J328&lt;=95%,"B","C"))</f>
        <v>C</v>
      </c>
    </row>
    <row r="329" customFormat="false" ht="12.8" hidden="false" customHeight="false" outlineLevel="0" collapsed="false">
      <c r="A329" s="92" t="n">
        <v>324</v>
      </c>
      <c r="B329" s="92" t="s">
        <v>565</v>
      </c>
      <c r="C329" s="92" t="s">
        <v>566</v>
      </c>
      <c r="D329" s="93" t="s">
        <v>567</v>
      </c>
      <c r="E329" s="92" t="s">
        <v>261</v>
      </c>
      <c r="F329" s="94" t="n">
        <v>8</v>
      </c>
      <c r="G329" s="95" t="n">
        <v>40.2944</v>
      </c>
      <c r="H329" s="95" t="n">
        <v>322.3552</v>
      </c>
      <c r="I329" s="96" t="n">
        <f aca="false">H329/$H$406</f>
        <v>2.26550263320101E-005</v>
      </c>
      <c r="J329" s="96" t="n">
        <f aca="false">J328+I329</f>
        <v>0.999392980633305</v>
      </c>
      <c r="K329" s="97" t="str">
        <f aca="false">IF(J329&lt;=80%,"A",IF(J329&lt;=95%,"B","C"))</f>
        <v>C</v>
      </c>
    </row>
    <row r="330" customFormat="false" ht="12.8" hidden="false" customHeight="false" outlineLevel="0" collapsed="false">
      <c r="A330" s="92" t="n">
        <v>325</v>
      </c>
      <c r="B330" s="92" t="s">
        <v>502</v>
      </c>
      <c r="C330" s="92" t="n">
        <v>91959</v>
      </c>
      <c r="D330" s="93" t="s">
        <v>503</v>
      </c>
      <c r="E330" s="92" t="s">
        <v>261</v>
      </c>
      <c r="F330" s="94" t="n">
        <v>5</v>
      </c>
      <c r="G330" s="95" t="n">
        <v>60.78145808</v>
      </c>
      <c r="H330" s="95" t="n">
        <v>303.9072904</v>
      </c>
      <c r="I330" s="96" t="n">
        <f aca="false">H330/$H$406</f>
        <v>2.13585128035839E-005</v>
      </c>
      <c r="J330" s="96" t="n">
        <f aca="false">J329+I330</f>
        <v>0.999414339146109</v>
      </c>
      <c r="K330" s="97" t="str">
        <f aca="false">IF(J330&lt;=80%,"A",IF(J330&lt;=95%,"B","C"))</f>
        <v>C</v>
      </c>
    </row>
    <row r="331" customFormat="false" ht="12.8" hidden="false" customHeight="false" outlineLevel="0" collapsed="false">
      <c r="A331" s="92" t="n">
        <v>326</v>
      </c>
      <c r="B331" s="92" t="s">
        <v>135</v>
      </c>
      <c r="C331" s="92" t="n">
        <v>88238</v>
      </c>
      <c r="D331" s="93" t="s">
        <v>136</v>
      </c>
      <c r="E331" s="92" t="s">
        <v>134</v>
      </c>
      <c r="F331" s="94" t="n">
        <v>8</v>
      </c>
      <c r="G331" s="95" t="n">
        <v>37.48625808</v>
      </c>
      <c r="H331" s="95" t="n">
        <v>299.89006464</v>
      </c>
      <c r="I331" s="96" t="n">
        <f aca="false">H331/$H$406</f>
        <v>2.10761833875409E-005</v>
      </c>
      <c r="J331" s="96" t="n">
        <f aca="false">J330+I331</f>
        <v>0.999435415329496</v>
      </c>
      <c r="K331" s="97" t="str">
        <f aca="false">IF(J331&lt;=80%,"A",IF(J331&lt;=95%,"B","C"))</f>
        <v>C</v>
      </c>
    </row>
    <row r="332" customFormat="false" ht="23.85" hidden="false" customHeight="false" outlineLevel="0" collapsed="false">
      <c r="A332" s="92" t="n">
        <v>327</v>
      </c>
      <c r="B332" s="92" t="s">
        <v>112</v>
      </c>
      <c r="C332" s="92" t="n">
        <v>92768</v>
      </c>
      <c r="D332" s="93" t="s">
        <v>113</v>
      </c>
      <c r="E332" s="92" t="s">
        <v>78</v>
      </c>
      <c r="F332" s="94" t="n">
        <v>11.8</v>
      </c>
      <c r="G332" s="95" t="n">
        <v>24.79944032</v>
      </c>
      <c r="H332" s="95" t="n">
        <v>292.633395776</v>
      </c>
      <c r="I332" s="96" t="n">
        <f aca="false">H332/$H$406</f>
        <v>2.05661868861765E-005</v>
      </c>
      <c r="J332" s="96" t="n">
        <f aca="false">J331+I332</f>
        <v>0.999455981516383</v>
      </c>
      <c r="K332" s="97" t="str">
        <f aca="false">IF(J332&lt;=80%,"A",IF(J332&lt;=95%,"B","C"))</f>
        <v>C</v>
      </c>
    </row>
    <row r="333" customFormat="false" ht="23.85" hidden="false" customHeight="false" outlineLevel="0" collapsed="false">
      <c r="A333" s="92" t="n">
        <v>328</v>
      </c>
      <c r="B333" s="92" t="s">
        <v>867</v>
      </c>
      <c r="C333" s="92" t="s">
        <v>868</v>
      </c>
      <c r="D333" s="93" t="s">
        <v>869</v>
      </c>
      <c r="E333" s="92" t="s">
        <v>261</v>
      </c>
      <c r="F333" s="94" t="n">
        <v>180</v>
      </c>
      <c r="G333" s="95" t="n">
        <v>1.574</v>
      </c>
      <c r="H333" s="95" t="n">
        <v>283.32</v>
      </c>
      <c r="I333" s="96" t="n">
        <f aca="false">H333/$H$406</f>
        <v>1.99116442371182E-005</v>
      </c>
      <c r="J333" s="96" t="n">
        <f aca="false">J332+I333</f>
        <v>0.99947589316062</v>
      </c>
      <c r="K333" s="97" t="str">
        <f aca="false">IF(J333&lt;=80%,"A",IF(J333&lt;=95%,"B","C"))</f>
        <v>C</v>
      </c>
    </row>
    <row r="334" customFormat="false" ht="12.8" hidden="false" customHeight="false" outlineLevel="0" collapsed="false">
      <c r="A334" s="92" t="n">
        <v>329</v>
      </c>
      <c r="B334" s="92" t="s">
        <v>128</v>
      </c>
      <c r="C334" s="92" t="n">
        <v>92760</v>
      </c>
      <c r="D334" s="93" t="s">
        <v>129</v>
      </c>
      <c r="E334" s="92" t="s">
        <v>75</v>
      </c>
      <c r="F334" s="94" t="n">
        <v>12</v>
      </c>
      <c r="G334" s="95" t="n">
        <v>23.02799776</v>
      </c>
      <c r="H334" s="95" t="n">
        <v>276.33597312</v>
      </c>
      <c r="I334" s="96" t="n">
        <f aca="false">H334/$H$406</f>
        <v>1.94208089322438E-005</v>
      </c>
      <c r="J334" s="96" t="n">
        <f aca="false">J333+I334</f>
        <v>0.999495313969552</v>
      </c>
      <c r="K334" s="97" t="str">
        <f aca="false">IF(J334&lt;=80%,"A",IF(J334&lt;=95%,"B","C"))</f>
        <v>C</v>
      </c>
    </row>
    <row r="335" customFormat="false" ht="12.8" hidden="false" customHeight="false" outlineLevel="0" collapsed="false">
      <c r="A335" s="92" t="n">
        <v>330</v>
      </c>
      <c r="B335" s="92" t="s">
        <v>996</v>
      </c>
      <c r="C335" s="92" t="n">
        <v>99818</v>
      </c>
      <c r="D335" s="93" t="s">
        <v>997</v>
      </c>
      <c r="E335" s="92" t="s">
        <v>62</v>
      </c>
      <c r="F335" s="94" t="n">
        <v>37</v>
      </c>
      <c r="G335" s="95" t="n">
        <v>7.36632</v>
      </c>
      <c r="H335" s="95" t="n">
        <v>272.55384</v>
      </c>
      <c r="I335" s="96" t="n">
        <f aca="false">H335/$H$406</f>
        <v>1.91550017561078E-005</v>
      </c>
      <c r="J335" s="96" t="n">
        <f aca="false">J334+I335</f>
        <v>0.999514468971308</v>
      </c>
      <c r="K335" s="97" t="str">
        <f aca="false">IF(J335&lt;=80%,"A",IF(J335&lt;=95%,"B","C"))</f>
        <v>C</v>
      </c>
    </row>
    <row r="336" customFormat="false" ht="12.8" hidden="false" customHeight="false" outlineLevel="0" collapsed="false">
      <c r="A336" s="92" t="n">
        <v>331</v>
      </c>
      <c r="B336" s="92" t="s">
        <v>327</v>
      </c>
      <c r="C336" s="92" t="s">
        <v>328</v>
      </c>
      <c r="D336" s="93" t="s">
        <v>329</v>
      </c>
      <c r="E336" s="92" t="s">
        <v>261</v>
      </c>
      <c r="F336" s="94" t="n">
        <v>172</v>
      </c>
      <c r="G336" s="95" t="n">
        <v>1.574</v>
      </c>
      <c r="H336" s="95" t="n">
        <v>270.728</v>
      </c>
      <c r="I336" s="96" t="n">
        <f aca="false">H336/$H$406</f>
        <v>1.90266822710241E-005</v>
      </c>
      <c r="J336" s="96" t="n">
        <f aca="false">J335+I336</f>
        <v>0.999533495653579</v>
      </c>
      <c r="K336" s="97" t="str">
        <f aca="false">IF(J336&lt;=80%,"A",IF(J336&lt;=95%,"B","C"))</f>
        <v>C</v>
      </c>
    </row>
    <row r="337" customFormat="false" ht="23.85" hidden="false" customHeight="false" outlineLevel="0" collapsed="false">
      <c r="A337" s="92" t="n">
        <v>332</v>
      </c>
      <c r="B337" s="92" t="s">
        <v>800</v>
      </c>
      <c r="C337" s="92" t="n">
        <v>89426</v>
      </c>
      <c r="D337" s="93" t="s">
        <v>801</v>
      </c>
      <c r="E337" s="92" t="s">
        <v>62</v>
      </c>
      <c r="F337" s="94" t="n">
        <v>15</v>
      </c>
      <c r="G337" s="95" t="n">
        <v>17.405292</v>
      </c>
      <c r="H337" s="95" t="n">
        <v>261.07938</v>
      </c>
      <c r="I337" s="96" t="n">
        <f aca="false">H337/$H$406</f>
        <v>1.83485801645045E-005</v>
      </c>
      <c r="J337" s="96" t="n">
        <f aca="false">J336+I337</f>
        <v>0.999551844233744</v>
      </c>
      <c r="K337" s="97" t="str">
        <f aca="false">IF(J337&lt;=80%,"A",IF(J337&lt;=95%,"B","C"))</f>
        <v>C</v>
      </c>
    </row>
    <row r="338" customFormat="false" ht="12.8" hidden="false" customHeight="false" outlineLevel="0" collapsed="false">
      <c r="A338" s="92" t="n">
        <v>333</v>
      </c>
      <c r="B338" s="92" t="s">
        <v>994</v>
      </c>
      <c r="C338" s="92" t="n">
        <v>99817</v>
      </c>
      <c r="D338" s="93" t="s">
        <v>995</v>
      </c>
      <c r="E338" s="92" t="s">
        <v>62</v>
      </c>
      <c r="F338" s="94" t="n">
        <v>31</v>
      </c>
      <c r="G338" s="95" t="n">
        <v>7.87</v>
      </c>
      <c r="H338" s="95" t="n">
        <v>243.97</v>
      </c>
      <c r="I338" s="96" t="n">
        <f aca="false">H338/$H$406</f>
        <v>1.7146138093074E-005</v>
      </c>
      <c r="J338" s="96" t="n">
        <f aca="false">J337+I338</f>
        <v>0.999568990371837</v>
      </c>
      <c r="K338" s="97" t="str">
        <f aca="false">IF(J338&lt;=80%,"A",IF(J338&lt;=95%,"B","C"))</f>
        <v>C</v>
      </c>
    </row>
    <row r="339" customFormat="false" ht="12.8" hidden="false" customHeight="false" outlineLevel="0" collapsed="false">
      <c r="A339" s="92" t="n">
        <v>334</v>
      </c>
      <c r="B339" s="92" t="s">
        <v>657</v>
      </c>
      <c r="C339" s="92" t="s">
        <v>658</v>
      </c>
      <c r="D339" s="93" t="s">
        <v>659</v>
      </c>
      <c r="E339" s="92" t="s">
        <v>44</v>
      </c>
      <c r="F339" s="94" t="n">
        <v>17.31</v>
      </c>
      <c r="G339" s="95" t="n">
        <v>13.586768</v>
      </c>
      <c r="H339" s="95" t="n">
        <v>235.18695408</v>
      </c>
      <c r="I339" s="96" t="n">
        <f aca="false">H339/$H$406</f>
        <v>1.65288682721037E-005</v>
      </c>
      <c r="J339" s="96" t="n">
        <f aca="false">J338+I339</f>
        <v>0.999585519240109</v>
      </c>
      <c r="K339" s="97" t="str">
        <f aca="false">IF(J339&lt;=80%,"A",IF(J339&lt;=95%,"B","C"))</f>
        <v>C</v>
      </c>
    </row>
    <row r="340" customFormat="false" ht="12.8" hidden="false" customHeight="false" outlineLevel="0" collapsed="false">
      <c r="A340" s="92" t="n">
        <v>335</v>
      </c>
      <c r="B340" s="92" t="s">
        <v>285</v>
      </c>
      <c r="C340" s="92" t="s">
        <v>286</v>
      </c>
      <c r="D340" s="93" t="s">
        <v>287</v>
      </c>
      <c r="E340" s="92" t="s">
        <v>261</v>
      </c>
      <c r="F340" s="94" t="n">
        <v>6</v>
      </c>
      <c r="G340" s="95" t="n">
        <v>35.2576</v>
      </c>
      <c r="H340" s="95" t="n">
        <v>211.5456</v>
      </c>
      <c r="I340" s="96" t="n">
        <f aca="false">H340/$H$406</f>
        <v>1.48673610303816E-005</v>
      </c>
      <c r="J340" s="96" t="n">
        <f aca="false">J339+I340</f>
        <v>0.999600386601139</v>
      </c>
      <c r="K340" s="97" t="str">
        <f aca="false">IF(J340&lt;=80%,"A",IF(J340&lt;=95%,"B","C"))</f>
        <v>C</v>
      </c>
    </row>
    <row r="341" customFormat="false" ht="12.8" hidden="false" customHeight="false" outlineLevel="0" collapsed="false">
      <c r="A341" s="92" t="n">
        <v>336</v>
      </c>
      <c r="B341" s="92" t="s">
        <v>268</v>
      </c>
      <c r="C341" s="92" t="s">
        <v>269</v>
      </c>
      <c r="D341" s="93" t="s">
        <v>270</v>
      </c>
      <c r="E341" s="92" t="s">
        <v>261</v>
      </c>
      <c r="F341" s="94" t="n">
        <v>5</v>
      </c>
      <c r="G341" s="95" t="n">
        <v>39.614432</v>
      </c>
      <c r="H341" s="95" t="n">
        <v>198.07216</v>
      </c>
      <c r="I341" s="96" t="n">
        <f aca="false">H341/$H$406</f>
        <v>1.39204517266609E-005</v>
      </c>
      <c r="J341" s="96" t="n">
        <f aca="false">J340+I341</f>
        <v>0.999614307052866</v>
      </c>
      <c r="K341" s="97" t="str">
        <f aca="false">IF(J341&lt;=80%,"A",IF(J341&lt;=95%,"B","C"))</f>
        <v>C</v>
      </c>
    </row>
    <row r="342" customFormat="false" ht="12.8" hidden="false" customHeight="false" outlineLevel="0" collapsed="false">
      <c r="A342" s="92" t="n">
        <v>337</v>
      </c>
      <c r="B342" s="92" t="s">
        <v>701</v>
      </c>
      <c r="C342" s="92" t="s">
        <v>702</v>
      </c>
      <c r="D342" s="93" t="s">
        <v>703</v>
      </c>
      <c r="E342" s="92" t="s">
        <v>261</v>
      </c>
      <c r="F342" s="94" t="n">
        <v>5</v>
      </c>
      <c r="G342" s="95" t="n">
        <v>39.614432</v>
      </c>
      <c r="H342" s="95" t="n">
        <v>198.07216</v>
      </c>
      <c r="I342" s="96" t="n">
        <f aca="false">H342/$H$406</f>
        <v>1.39204517266609E-005</v>
      </c>
      <c r="J342" s="96" t="n">
        <f aca="false">J341+I342</f>
        <v>0.999628227504592</v>
      </c>
      <c r="K342" s="97" t="str">
        <f aca="false">IF(J342&lt;=80%,"A",IF(J342&lt;=95%,"B","C"))</f>
        <v>C</v>
      </c>
    </row>
    <row r="343" customFormat="false" ht="12.8" hidden="false" customHeight="false" outlineLevel="0" collapsed="false">
      <c r="A343" s="92" t="n">
        <v>338</v>
      </c>
      <c r="B343" s="92" t="s">
        <v>842</v>
      </c>
      <c r="C343" s="92" t="s">
        <v>843</v>
      </c>
      <c r="D343" s="93" t="s">
        <v>844</v>
      </c>
      <c r="E343" s="92" t="s">
        <v>261</v>
      </c>
      <c r="F343" s="94" t="n">
        <v>5</v>
      </c>
      <c r="G343" s="95" t="n">
        <v>39.614432</v>
      </c>
      <c r="H343" s="95" t="n">
        <v>198.07216</v>
      </c>
      <c r="I343" s="96" t="n">
        <f aca="false">H343/$H$406</f>
        <v>1.39204517266609E-005</v>
      </c>
      <c r="J343" s="96" t="n">
        <f aca="false">J342+I343</f>
        <v>0.999642147956319</v>
      </c>
      <c r="K343" s="97" t="str">
        <f aca="false">IF(J343&lt;=80%,"A",IF(J343&lt;=95%,"B","C"))</f>
        <v>C</v>
      </c>
    </row>
    <row r="344" customFormat="false" ht="12.8" hidden="false" customHeight="false" outlineLevel="0" collapsed="false">
      <c r="A344" s="92" t="n">
        <v>339</v>
      </c>
      <c r="B344" s="92" t="s">
        <v>845</v>
      </c>
      <c r="C344" s="92" t="s">
        <v>846</v>
      </c>
      <c r="D344" s="93" t="s">
        <v>847</v>
      </c>
      <c r="E344" s="92" t="s">
        <v>261</v>
      </c>
      <c r="F344" s="94" t="n">
        <v>5</v>
      </c>
      <c r="G344" s="95" t="n">
        <v>39.614432</v>
      </c>
      <c r="H344" s="95" t="n">
        <v>198.07216</v>
      </c>
      <c r="I344" s="96" t="n">
        <f aca="false">H344/$H$406</f>
        <v>1.39204517266609E-005</v>
      </c>
      <c r="J344" s="96" t="n">
        <f aca="false">J343+I344</f>
        <v>0.999656068408046</v>
      </c>
      <c r="K344" s="97" t="str">
        <f aca="false">IF(J344&lt;=80%,"A",IF(J344&lt;=95%,"B","C"))</f>
        <v>C</v>
      </c>
    </row>
    <row r="345" customFormat="false" ht="12.8" hidden="false" customHeight="false" outlineLevel="0" collapsed="false">
      <c r="A345" s="92" t="n">
        <v>340</v>
      </c>
      <c r="B345" s="92" t="s">
        <v>535</v>
      </c>
      <c r="C345" s="92" t="n">
        <v>91997</v>
      </c>
      <c r="D345" s="93" t="s">
        <v>536</v>
      </c>
      <c r="E345" s="92" t="s">
        <v>261</v>
      </c>
      <c r="F345" s="94" t="n">
        <v>3</v>
      </c>
      <c r="G345" s="95" t="n">
        <v>64.65992</v>
      </c>
      <c r="H345" s="95" t="n">
        <v>193.97976</v>
      </c>
      <c r="I345" s="96" t="n">
        <f aca="false">H345/$H$406</f>
        <v>1.36328390876803E-005</v>
      </c>
      <c r="J345" s="96" t="n">
        <f aca="false">J344+I345</f>
        <v>0.999669701247134</v>
      </c>
      <c r="K345" s="97" t="str">
        <f aca="false">IF(J345&lt;=80%,"A",IF(J345&lt;=95%,"B","C"))</f>
        <v>C</v>
      </c>
    </row>
    <row r="346" customFormat="false" ht="12.8" hidden="false" customHeight="false" outlineLevel="0" collapsed="false">
      <c r="A346" s="92" t="n">
        <v>341</v>
      </c>
      <c r="B346" s="92" t="s">
        <v>520</v>
      </c>
      <c r="C346" s="92" t="s">
        <v>521</v>
      </c>
      <c r="D346" s="93" t="s">
        <v>522</v>
      </c>
      <c r="E346" s="92" t="s">
        <v>261</v>
      </c>
      <c r="F346" s="94" t="n">
        <v>10</v>
      </c>
      <c r="G346" s="95" t="n">
        <v>18.888</v>
      </c>
      <c r="H346" s="95" t="n">
        <v>188.88</v>
      </c>
      <c r="I346" s="96" t="n">
        <f aca="false">H346/$H$406</f>
        <v>1.32744294914122E-005</v>
      </c>
      <c r="J346" s="96" t="n">
        <f aca="false">J345+I346</f>
        <v>0.999682975676625</v>
      </c>
      <c r="K346" s="97" t="str">
        <f aca="false">IF(J346&lt;=80%,"A",IF(J346&lt;=95%,"B","C"))</f>
        <v>C</v>
      </c>
    </row>
    <row r="347" customFormat="false" ht="23.85" hidden="false" customHeight="false" outlineLevel="0" collapsed="false">
      <c r="A347" s="92" t="n">
        <v>342</v>
      </c>
      <c r="B347" s="92" t="s">
        <v>753</v>
      </c>
      <c r="C347" s="92" t="n">
        <v>39775</v>
      </c>
      <c r="D347" s="93" t="s">
        <v>754</v>
      </c>
      <c r="E347" s="92" t="s">
        <v>62</v>
      </c>
      <c r="F347" s="94" t="n">
        <v>1</v>
      </c>
      <c r="G347" s="95" t="n">
        <v>184.3481392</v>
      </c>
      <c r="H347" s="95" t="n">
        <v>184.3481392</v>
      </c>
      <c r="I347" s="96" t="n">
        <f aca="false">H347/$H$406</f>
        <v>1.29559316798149E-005</v>
      </c>
      <c r="J347" s="96" t="n">
        <f aca="false">J346+I347</f>
        <v>0.999695931608305</v>
      </c>
      <c r="K347" s="97" t="str">
        <f aca="false">IF(J347&lt;=80%,"A",IF(J347&lt;=95%,"B","C"))</f>
        <v>C</v>
      </c>
    </row>
    <row r="348" customFormat="false" ht="12.8" hidden="false" customHeight="false" outlineLevel="0" collapsed="false">
      <c r="A348" s="92" t="n">
        <v>343</v>
      </c>
      <c r="B348" s="92" t="s">
        <v>544</v>
      </c>
      <c r="C348" s="92" t="s">
        <v>545</v>
      </c>
      <c r="D348" s="93" t="s">
        <v>546</v>
      </c>
      <c r="E348" s="92" t="s">
        <v>261</v>
      </c>
      <c r="F348" s="94" t="n">
        <v>1</v>
      </c>
      <c r="G348" s="95" t="n">
        <v>182.584</v>
      </c>
      <c r="H348" s="95" t="n">
        <v>182.584</v>
      </c>
      <c r="I348" s="96" t="n">
        <f aca="false">H348/$H$406</f>
        <v>1.28319485083651E-005</v>
      </c>
      <c r="J348" s="96" t="n">
        <f aca="false">J347+I348</f>
        <v>0.999708763556813</v>
      </c>
      <c r="K348" s="97" t="str">
        <f aca="false">IF(J348&lt;=80%,"A",IF(J348&lt;=95%,"B","C"))</f>
        <v>C</v>
      </c>
    </row>
    <row r="349" customFormat="false" ht="12.8" hidden="false" customHeight="false" outlineLevel="0" collapsed="false">
      <c r="A349" s="92" t="n">
        <v>344</v>
      </c>
      <c r="B349" s="92" t="s">
        <v>598</v>
      </c>
      <c r="C349" s="92" t="s">
        <v>599</v>
      </c>
      <c r="D349" s="93" t="s">
        <v>600</v>
      </c>
      <c r="E349" s="92" t="s">
        <v>261</v>
      </c>
      <c r="F349" s="94" t="n">
        <v>1</v>
      </c>
      <c r="G349" s="95" t="n">
        <v>182.584</v>
      </c>
      <c r="H349" s="95" t="n">
        <v>182.584</v>
      </c>
      <c r="I349" s="96" t="n">
        <f aca="false">H349/$H$406</f>
        <v>1.28319485083651E-005</v>
      </c>
      <c r="J349" s="96" t="n">
        <f aca="false">J348+I349</f>
        <v>0.999721595505321</v>
      </c>
      <c r="K349" s="97" t="str">
        <f aca="false">IF(J349&lt;=80%,"A",IF(J349&lt;=95%,"B","C"))</f>
        <v>C</v>
      </c>
    </row>
    <row r="350" customFormat="false" ht="12.8" hidden="false" customHeight="false" outlineLevel="0" collapsed="false">
      <c r="A350" s="92" t="n">
        <v>345</v>
      </c>
      <c r="B350" s="92" t="s">
        <v>601</v>
      </c>
      <c r="C350" s="92" t="s">
        <v>602</v>
      </c>
      <c r="D350" s="93" t="s">
        <v>603</v>
      </c>
      <c r="E350" s="92" t="s">
        <v>261</v>
      </c>
      <c r="F350" s="94" t="n">
        <v>1</v>
      </c>
      <c r="G350" s="95" t="n">
        <v>182.584</v>
      </c>
      <c r="H350" s="95" t="n">
        <v>182.584</v>
      </c>
      <c r="I350" s="96" t="n">
        <f aca="false">H350/$H$406</f>
        <v>1.28319485083651E-005</v>
      </c>
      <c r="J350" s="96" t="n">
        <f aca="false">J349+I350</f>
        <v>0.99973442745383</v>
      </c>
      <c r="K350" s="97" t="str">
        <f aca="false">IF(J350&lt;=80%,"A",IF(J350&lt;=95%,"B","C"))</f>
        <v>C</v>
      </c>
    </row>
    <row r="351" customFormat="false" ht="12.8" hidden="false" customHeight="false" outlineLevel="0" collapsed="false">
      <c r="A351" s="92" t="n">
        <v>346</v>
      </c>
      <c r="B351" s="92" t="s">
        <v>894</v>
      </c>
      <c r="C351" s="92" t="s">
        <v>895</v>
      </c>
      <c r="D351" s="93" t="s">
        <v>896</v>
      </c>
      <c r="E351" s="92" t="s">
        <v>261</v>
      </c>
      <c r="F351" s="94" t="n">
        <v>4</v>
      </c>
      <c r="G351" s="95" t="n">
        <v>45.3312</v>
      </c>
      <c r="H351" s="95" t="n">
        <v>181.3248</v>
      </c>
      <c r="I351" s="96" t="n">
        <f aca="false">H351/$H$406</f>
        <v>1.27434523117557E-005</v>
      </c>
      <c r="J351" s="96" t="n">
        <f aca="false">J350+I351</f>
        <v>0.999747170906141</v>
      </c>
      <c r="K351" s="97" t="str">
        <f aca="false">IF(J351&lt;=80%,"A",IF(J351&lt;=95%,"B","C"))</f>
        <v>C</v>
      </c>
    </row>
    <row r="352" customFormat="false" ht="12.8" hidden="false" customHeight="false" outlineLevel="0" collapsed="false">
      <c r="A352" s="92" t="n">
        <v>347</v>
      </c>
      <c r="B352" s="92" t="s">
        <v>897</v>
      </c>
      <c r="C352" s="92" t="s">
        <v>898</v>
      </c>
      <c r="D352" s="93" t="s">
        <v>899</v>
      </c>
      <c r="E352" s="92" t="s">
        <v>261</v>
      </c>
      <c r="F352" s="94" t="n">
        <v>4</v>
      </c>
      <c r="G352" s="95" t="n">
        <v>45.3312</v>
      </c>
      <c r="H352" s="95" t="n">
        <v>181.3248</v>
      </c>
      <c r="I352" s="96" t="n">
        <f aca="false">H352/$H$406</f>
        <v>1.27434523117557E-005</v>
      </c>
      <c r="J352" s="96" t="n">
        <f aca="false">J351+I352</f>
        <v>0.999759914358453</v>
      </c>
      <c r="K352" s="97" t="str">
        <f aca="false">IF(J352&lt;=80%,"A",IF(J352&lt;=95%,"B","C"))</f>
        <v>C</v>
      </c>
    </row>
    <row r="353" customFormat="false" ht="12.8" hidden="false" customHeight="false" outlineLevel="0" collapsed="false">
      <c r="A353" s="92" t="n">
        <v>348</v>
      </c>
      <c r="B353" s="92" t="s">
        <v>998</v>
      </c>
      <c r="C353" s="92" t="n">
        <v>99822</v>
      </c>
      <c r="D353" s="93" t="s">
        <v>999</v>
      </c>
      <c r="E353" s="92" t="s">
        <v>22</v>
      </c>
      <c r="F353" s="94" t="n">
        <v>117.7</v>
      </c>
      <c r="G353" s="95" t="n">
        <v>1.372528</v>
      </c>
      <c r="H353" s="95" t="n">
        <v>161.5465456</v>
      </c>
      <c r="I353" s="96" t="n">
        <f aca="false">H353/$H$406</f>
        <v>1.13534425516116E-005</v>
      </c>
      <c r="J353" s="96" t="n">
        <f aca="false">J352+I353</f>
        <v>0.999771267801005</v>
      </c>
      <c r="K353" s="97" t="str">
        <f aca="false">IF(J353&lt;=80%,"A",IF(J353&lt;=95%,"B","C"))</f>
        <v>C</v>
      </c>
    </row>
    <row r="354" customFormat="false" ht="12.8" hidden="false" customHeight="false" outlineLevel="0" collapsed="false">
      <c r="A354" s="92" t="n">
        <v>349</v>
      </c>
      <c r="B354" s="92" t="s">
        <v>577</v>
      </c>
      <c r="C354" s="92" t="s">
        <v>578</v>
      </c>
      <c r="D354" s="93" t="s">
        <v>579</v>
      </c>
      <c r="E354" s="92" t="s">
        <v>261</v>
      </c>
      <c r="F354" s="94" t="n">
        <v>4</v>
      </c>
      <c r="G354" s="95" t="n">
        <v>40.2944</v>
      </c>
      <c r="H354" s="95" t="n">
        <v>161.1776</v>
      </c>
      <c r="I354" s="96" t="n">
        <f aca="false">H354/$H$406</f>
        <v>1.13275131660051E-005</v>
      </c>
      <c r="J354" s="96" t="n">
        <f aca="false">J353+I354</f>
        <v>0.999782595314171</v>
      </c>
      <c r="K354" s="97" t="str">
        <f aca="false">IF(J354&lt;=80%,"A",IF(J354&lt;=95%,"B","C"))</f>
        <v>C</v>
      </c>
    </row>
    <row r="355" customFormat="false" ht="23.85" hidden="false" customHeight="false" outlineLevel="0" collapsed="false">
      <c r="A355" s="92" t="n">
        <v>350</v>
      </c>
      <c r="B355" s="92" t="s">
        <v>749</v>
      </c>
      <c r="C355" s="92" t="n">
        <v>39772</v>
      </c>
      <c r="D355" s="93" t="s">
        <v>750</v>
      </c>
      <c r="E355" s="92" t="s">
        <v>62</v>
      </c>
      <c r="F355" s="94" t="n">
        <v>1</v>
      </c>
      <c r="G355" s="95" t="n">
        <v>138.14632832</v>
      </c>
      <c r="H355" s="95" t="n">
        <v>138.14632832</v>
      </c>
      <c r="I355" s="96" t="n">
        <f aca="false">H355/$H$406</f>
        <v>9.70888233154022E-006</v>
      </c>
      <c r="J355" s="96" t="n">
        <f aca="false">J354+I355</f>
        <v>0.999792304196502</v>
      </c>
      <c r="K355" s="97" t="str">
        <f aca="false">IF(J355&lt;=80%,"A",IF(J355&lt;=95%,"B","C"))</f>
        <v>C</v>
      </c>
    </row>
    <row r="356" customFormat="false" ht="23.85" hidden="false" customHeight="false" outlineLevel="0" collapsed="false">
      <c r="A356" s="92" t="n">
        <v>351</v>
      </c>
      <c r="B356" s="92" t="s">
        <v>751</v>
      </c>
      <c r="C356" s="92" t="n">
        <v>83366</v>
      </c>
      <c r="D356" s="93" t="s">
        <v>752</v>
      </c>
      <c r="E356" s="92" t="s">
        <v>62</v>
      </c>
      <c r="F356" s="94" t="n">
        <v>1</v>
      </c>
      <c r="G356" s="95" t="n">
        <v>138.14632832</v>
      </c>
      <c r="H356" s="95" t="n">
        <v>138.14632832</v>
      </c>
      <c r="I356" s="96" t="n">
        <f aca="false">H356/$H$406</f>
        <v>9.70888233154022E-006</v>
      </c>
      <c r="J356" s="96" t="n">
        <f aca="false">J355+I356</f>
        <v>0.999802013078834</v>
      </c>
      <c r="K356" s="97" t="str">
        <f aca="false">IF(J356&lt;=80%,"A",IF(J356&lt;=95%,"B","C"))</f>
        <v>C</v>
      </c>
    </row>
    <row r="357" customFormat="false" ht="23.85" hidden="false" customHeight="false" outlineLevel="0" collapsed="false">
      <c r="A357" s="92" t="n">
        <v>352</v>
      </c>
      <c r="B357" s="92" t="s">
        <v>759</v>
      </c>
      <c r="C357" s="92" t="n">
        <v>91835</v>
      </c>
      <c r="D357" s="93" t="s">
        <v>760</v>
      </c>
      <c r="E357" s="92" t="s">
        <v>44</v>
      </c>
      <c r="F357" s="94" t="n">
        <v>5</v>
      </c>
      <c r="G357" s="95" t="n">
        <v>26.91552592</v>
      </c>
      <c r="H357" s="95" t="n">
        <v>134.5776296</v>
      </c>
      <c r="I357" s="96" t="n">
        <f aca="false">H357/$H$406</f>
        <v>9.45807526072947E-006</v>
      </c>
      <c r="J357" s="96" t="n">
        <f aca="false">J356+I357</f>
        <v>0.999811471154095</v>
      </c>
      <c r="K357" s="97" t="str">
        <f aca="false">IF(J357&lt;=80%,"A",IF(J357&lt;=95%,"B","C"))</f>
        <v>C</v>
      </c>
    </row>
    <row r="358" customFormat="false" ht="23.85" hidden="false" customHeight="false" outlineLevel="0" collapsed="false">
      <c r="A358" s="92" t="n">
        <v>353</v>
      </c>
      <c r="B358" s="92" t="s">
        <v>761</v>
      </c>
      <c r="C358" s="92" t="n">
        <v>91835</v>
      </c>
      <c r="D358" s="93" t="s">
        <v>760</v>
      </c>
      <c r="E358" s="92" t="s">
        <v>44</v>
      </c>
      <c r="F358" s="94" t="n">
        <v>5</v>
      </c>
      <c r="G358" s="95" t="n">
        <v>26.91552592</v>
      </c>
      <c r="H358" s="95" t="n">
        <v>134.5776296</v>
      </c>
      <c r="I358" s="96" t="n">
        <f aca="false">H358/$H$406</f>
        <v>9.45807526072947E-006</v>
      </c>
      <c r="J358" s="96" t="n">
        <f aca="false">J357+I358</f>
        <v>0.999820929229355</v>
      </c>
      <c r="K358" s="97" t="str">
        <f aca="false">IF(J358&lt;=80%,"A",IF(J358&lt;=95%,"B","C"))</f>
        <v>C</v>
      </c>
    </row>
    <row r="359" customFormat="false" ht="12.8" hidden="false" customHeight="false" outlineLevel="0" collapsed="false">
      <c r="A359" s="92" t="n">
        <v>354</v>
      </c>
      <c r="B359" s="92" t="s">
        <v>782</v>
      </c>
      <c r="C359" s="92" t="n">
        <v>94703</v>
      </c>
      <c r="D359" s="93" t="s">
        <v>783</v>
      </c>
      <c r="E359" s="92" t="s">
        <v>62</v>
      </c>
      <c r="F359" s="94" t="n">
        <v>4</v>
      </c>
      <c r="G359" s="95" t="n">
        <v>32.814752</v>
      </c>
      <c r="H359" s="95" t="n">
        <v>131.259008</v>
      </c>
      <c r="I359" s="96" t="n">
        <f aca="false">H359/$H$406</f>
        <v>9.22484353456536E-006</v>
      </c>
      <c r="J359" s="96" t="n">
        <f aca="false">J358+I359</f>
        <v>0.99983015407289</v>
      </c>
      <c r="K359" s="97" t="str">
        <f aca="false">IF(J359&lt;=80%,"A",IF(J359&lt;=95%,"B","C"))</f>
        <v>C</v>
      </c>
    </row>
    <row r="360" customFormat="false" ht="12.8" hidden="false" customHeight="false" outlineLevel="0" collapsed="false">
      <c r="A360" s="92" t="n">
        <v>355</v>
      </c>
      <c r="B360" s="92" t="s">
        <v>622</v>
      </c>
      <c r="C360" s="92" t="s">
        <v>623</v>
      </c>
      <c r="D360" s="93" t="s">
        <v>624</v>
      </c>
      <c r="E360" s="92" t="s">
        <v>261</v>
      </c>
      <c r="F360" s="94" t="n">
        <v>1</v>
      </c>
      <c r="G360" s="95" t="n">
        <v>119.624</v>
      </c>
      <c r="H360" s="95" t="n">
        <v>119.624</v>
      </c>
      <c r="I360" s="96" t="n">
        <f aca="false">H360/$H$406</f>
        <v>8.40713867789437E-006</v>
      </c>
      <c r="J360" s="96" t="n">
        <f aca="false">J359+I360</f>
        <v>0.999838561211568</v>
      </c>
      <c r="K360" s="97" t="str">
        <f aca="false">IF(J360&lt;=80%,"A",IF(J360&lt;=95%,"B","C"))</f>
        <v>C</v>
      </c>
    </row>
    <row r="361" customFormat="false" ht="12.8" hidden="false" customHeight="false" outlineLevel="0" collapsed="false">
      <c r="A361" s="92" t="n">
        <v>356</v>
      </c>
      <c r="B361" s="92" t="s">
        <v>698</v>
      </c>
      <c r="C361" s="92" t="s">
        <v>699</v>
      </c>
      <c r="D361" s="93" t="s">
        <v>700</v>
      </c>
      <c r="E361" s="92" t="s">
        <v>261</v>
      </c>
      <c r="F361" s="94" t="n">
        <v>3</v>
      </c>
      <c r="G361" s="95" t="n">
        <v>39.614432</v>
      </c>
      <c r="H361" s="95" t="n">
        <v>118.843296</v>
      </c>
      <c r="I361" s="96" t="n">
        <f aca="false">H361/$H$406</f>
        <v>8.35227103599654E-006</v>
      </c>
      <c r="J361" s="96" t="n">
        <f aca="false">J360+I361</f>
        <v>0.999846913482604</v>
      </c>
      <c r="K361" s="97" t="str">
        <f aca="false">IF(J361&lt;=80%,"A",IF(J361&lt;=95%,"B","C"))</f>
        <v>C</v>
      </c>
    </row>
    <row r="362" customFormat="false" ht="12.8" hidden="false" customHeight="false" outlineLevel="0" collapsed="false">
      <c r="A362" s="92" t="n">
        <v>357</v>
      </c>
      <c r="B362" s="92" t="s">
        <v>429</v>
      </c>
      <c r="C362" s="92" t="n">
        <v>91926</v>
      </c>
      <c r="D362" s="93" t="s">
        <v>430</v>
      </c>
      <c r="E362" s="92" t="s">
        <v>44</v>
      </c>
      <c r="F362" s="94" t="n">
        <v>15.94</v>
      </c>
      <c r="G362" s="95" t="n">
        <v>6.635984</v>
      </c>
      <c r="H362" s="95" t="n">
        <v>105.77758496</v>
      </c>
      <c r="I362" s="96" t="n">
        <f aca="false">H362/$H$406</f>
        <v>7.43401680073793E-006</v>
      </c>
      <c r="J362" s="96" t="n">
        <f aca="false">J361+I362</f>
        <v>0.999854347499405</v>
      </c>
      <c r="K362" s="97" t="str">
        <f aca="false">IF(J362&lt;=80%,"A",IF(J362&lt;=95%,"B","C"))</f>
        <v>C</v>
      </c>
    </row>
    <row r="363" customFormat="false" ht="12.8" hidden="false" customHeight="false" outlineLevel="0" collapsed="false">
      <c r="A363" s="92" t="n">
        <v>358</v>
      </c>
      <c r="B363" s="92" t="s">
        <v>273</v>
      </c>
      <c r="C363" s="92" t="s">
        <v>274</v>
      </c>
      <c r="D363" s="93" t="s">
        <v>275</v>
      </c>
      <c r="E363" s="92" t="s">
        <v>261</v>
      </c>
      <c r="F363" s="94" t="n">
        <v>5</v>
      </c>
      <c r="G363" s="95" t="n">
        <v>20.1472</v>
      </c>
      <c r="H363" s="95" t="n">
        <v>100.736</v>
      </c>
      <c r="I363" s="96" t="n">
        <f aca="false">H363/$H$406</f>
        <v>7.07969572875316E-006</v>
      </c>
      <c r="J363" s="96" t="n">
        <f aca="false">J362+I363</f>
        <v>0.999861427195133</v>
      </c>
      <c r="K363" s="97" t="str">
        <f aca="false">IF(J363&lt;=80%,"A",IF(J363&lt;=95%,"B","C"))</f>
        <v>C</v>
      </c>
    </row>
    <row r="364" customFormat="false" ht="23.85" hidden="false" customHeight="false" outlineLevel="0" collapsed="false">
      <c r="A364" s="92" t="n">
        <v>359</v>
      </c>
      <c r="B364" s="92" t="s">
        <v>586</v>
      </c>
      <c r="C364" s="92" t="s">
        <v>587</v>
      </c>
      <c r="D364" s="93" t="s">
        <v>588</v>
      </c>
      <c r="E364" s="92" t="s">
        <v>261</v>
      </c>
      <c r="F364" s="94" t="n">
        <v>1</v>
      </c>
      <c r="G364" s="95" t="n">
        <v>98.2176</v>
      </c>
      <c r="H364" s="95" t="n">
        <v>98.2176</v>
      </c>
      <c r="I364" s="96" t="n">
        <f aca="false">H364/$H$406</f>
        <v>6.90270333553433E-006</v>
      </c>
      <c r="J364" s="96" t="n">
        <f aca="false">J363+I364</f>
        <v>0.999868329898469</v>
      </c>
      <c r="K364" s="97" t="str">
        <f aca="false">IF(J364&lt;=80%,"A",IF(J364&lt;=95%,"B","C"))</f>
        <v>C</v>
      </c>
    </row>
    <row r="365" customFormat="false" ht="12.8" hidden="false" customHeight="false" outlineLevel="0" collapsed="false">
      <c r="A365" s="92" t="n">
        <v>360</v>
      </c>
      <c r="B365" s="92" t="s">
        <v>318</v>
      </c>
      <c r="C365" s="92" t="s">
        <v>319</v>
      </c>
      <c r="D365" s="93" t="s">
        <v>320</v>
      </c>
      <c r="E365" s="92" t="s">
        <v>261</v>
      </c>
      <c r="F365" s="94" t="n">
        <v>172</v>
      </c>
      <c r="G365" s="95" t="n">
        <v>0.56664</v>
      </c>
      <c r="H365" s="95" t="n">
        <v>97.46208</v>
      </c>
      <c r="I365" s="96" t="n">
        <f aca="false">H365/$H$406</f>
        <v>6.84960561756868E-006</v>
      </c>
      <c r="J365" s="96" t="n">
        <f aca="false">J364+I365</f>
        <v>0.999875179504087</v>
      </c>
      <c r="K365" s="97" t="str">
        <f aca="false">IF(J365&lt;=80%,"A",IF(J365&lt;=95%,"B","C"))</f>
        <v>C</v>
      </c>
    </row>
    <row r="366" customFormat="false" ht="12.8" hidden="false" customHeight="false" outlineLevel="0" collapsed="false">
      <c r="A366" s="92" t="n">
        <v>361</v>
      </c>
      <c r="B366" s="92" t="s">
        <v>900</v>
      </c>
      <c r="C366" s="92" t="s">
        <v>901</v>
      </c>
      <c r="D366" s="93" t="s">
        <v>902</v>
      </c>
      <c r="E366" s="92" t="s">
        <v>261</v>
      </c>
      <c r="F366" s="94" t="n">
        <v>2</v>
      </c>
      <c r="G366" s="95" t="n">
        <v>45.3312</v>
      </c>
      <c r="H366" s="95" t="n">
        <v>90.6624</v>
      </c>
      <c r="I366" s="96" t="n">
        <f aca="false">H366/$H$406</f>
        <v>6.37172615587784E-006</v>
      </c>
      <c r="J366" s="96" t="n">
        <f aca="false">J365+I366</f>
        <v>0.999881551230243</v>
      </c>
      <c r="K366" s="97" t="str">
        <f aca="false">IF(J366&lt;=80%,"A",IF(J366&lt;=95%,"B","C"))</f>
        <v>C</v>
      </c>
    </row>
    <row r="367" customFormat="false" ht="12.8" hidden="false" customHeight="false" outlineLevel="0" collapsed="false">
      <c r="A367" s="92" t="n">
        <v>362</v>
      </c>
      <c r="B367" s="92" t="s">
        <v>500</v>
      </c>
      <c r="C367" s="92" t="n">
        <v>91954</v>
      </c>
      <c r="D367" s="93" t="s">
        <v>501</v>
      </c>
      <c r="E367" s="92" t="s">
        <v>261</v>
      </c>
      <c r="F367" s="94" t="n">
        <v>2</v>
      </c>
      <c r="G367" s="95" t="n">
        <v>44.26088</v>
      </c>
      <c r="H367" s="95" t="n">
        <v>88.52176</v>
      </c>
      <c r="I367" s="96" t="n">
        <f aca="false">H367/$H$406</f>
        <v>6.22128262164184E-006</v>
      </c>
      <c r="J367" s="96" t="n">
        <f aca="false">J366+I367</f>
        <v>0.999887772512864</v>
      </c>
      <c r="K367" s="97" t="str">
        <f aca="false">IF(J367&lt;=80%,"A",IF(J367&lt;=95%,"B","C"))</f>
        <v>C</v>
      </c>
    </row>
    <row r="368" customFormat="false" ht="12.8" hidden="false" customHeight="false" outlineLevel="0" collapsed="false">
      <c r="A368" s="92" t="n">
        <v>363</v>
      </c>
      <c r="B368" s="92" t="s">
        <v>784</v>
      </c>
      <c r="C368" s="92" t="n">
        <v>94704</v>
      </c>
      <c r="D368" s="93" t="s">
        <v>785</v>
      </c>
      <c r="E368" s="92" t="s">
        <v>62</v>
      </c>
      <c r="F368" s="94" t="n">
        <v>2</v>
      </c>
      <c r="G368" s="95" t="n">
        <v>43.25352</v>
      </c>
      <c r="H368" s="95" t="n">
        <v>86.50704</v>
      </c>
      <c r="I368" s="96" t="n">
        <f aca="false">H368/$H$406</f>
        <v>6.07968870706677E-006</v>
      </c>
      <c r="J368" s="96" t="n">
        <f aca="false">J367+I368</f>
        <v>0.999893852201571</v>
      </c>
      <c r="K368" s="97" t="str">
        <f aca="false">IF(J368&lt;=80%,"A",IF(J368&lt;=95%,"B","C"))</f>
        <v>C</v>
      </c>
    </row>
    <row r="369" customFormat="false" ht="12.8" hidden="false" customHeight="false" outlineLevel="0" collapsed="false">
      <c r="A369" s="92" t="n">
        <v>364</v>
      </c>
      <c r="B369" s="92" t="s">
        <v>580</v>
      </c>
      <c r="C369" s="92" t="s">
        <v>581</v>
      </c>
      <c r="D369" s="93" t="s">
        <v>582</v>
      </c>
      <c r="E369" s="92" t="s">
        <v>261</v>
      </c>
      <c r="F369" s="94" t="n">
        <v>2</v>
      </c>
      <c r="G369" s="95" t="n">
        <v>40.2944</v>
      </c>
      <c r="H369" s="95" t="n">
        <v>80.5888</v>
      </c>
      <c r="I369" s="96" t="n">
        <f aca="false">H369/$H$406</f>
        <v>5.66375658300253E-006</v>
      </c>
      <c r="J369" s="96" t="n">
        <f aca="false">J368+I369</f>
        <v>0.999899515958154</v>
      </c>
      <c r="K369" s="97" t="str">
        <f aca="false">IF(J369&lt;=80%,"A",IF(J369&lt;=95%,"B","C"))</f>
        <v>C</v>
      </c>
    </row>
    <row r="370" customFormat="false" ht="12.8" hidden="false" customHeight="false" outlineLevel="0" collapsed="false">
      <c r="A370" s="92" t="n">
        <v>365</v>
      </c>
      <c r="B370" s="92" t="s">
        <v>497</v>
      </c>
      <c r="C370" s="92" t="s">
        <v>498</v>
      </c>
      <c r="D370" s="93" t="s">
        <v>499</v>
      </c>
      <c r="E370" s="92" t="s">
        <v>261</v>
      </c>
      <c r="F370" s="94" t="n">
        <v>2</v>
      </c>
      <c r="G370" s="95" t="n">
        <v>39.614432</v>
      </c>
      <c r="H370" s="95" t="n">
        <v>79.228864</v>
      </c>
      <c r="I370" s="96" t="n">
        <f aca="false">H370/$H$406</f>
        <v>5.56818069066436E-006</v>
      </c>
      <c r="J370" s="96" t="n">
        <f aca="false">J369+I370</f>
        <v>0.999905084138845</v>
      </c>
      <c r="K370" s="97" t="str">
        <f aca="false">IF(J370&lt;=80%,"A",IF(J370&lt;=95%,"B","C"))</f>
        <v>C</v>
      </c>
    </row>
    <row r="371" customFormat="false" ht="23.85" hidden="false" customHeight="false" outlineLevel="0" collapsed="false">
      <c r="A371" s="92" t="n">
        <v>366</v>
      </c>
      <c r="B371" s="92" t="s">
        <v>747</v>
      </c>
      <c r="C371" s="92" t="n">
        <v>100556</v>
      </c>
      <c r="D371" s="93" t="s">
        <v>748</v>
      </c>
      <c r="E371" s="92" t="s">
        <v>62</v>
      </c>
      <c r="F371" s="94" t="n">
        <v>1</v>
      </c>
      <c r="G371" s="95" t="n">
        <v>78.71473264</v>
      </c>
      <c r="H371" s="95" t="n">
        <v>78.71473264</v>
      </c>
      <c r="I371" s="96" t="n">
        <f aca="false">H371/$H$406</f>
        <v>5.53204769358873E-006</v>
      </c>
      <c r="J371" s="96" t="n">
        <f aca="false">J370+I371</f>
        <v>0.999910616186538</v>
      </c>
      <c r="K371" s="97" t="str">
        <f aca="false">IF(J371&lt;=80%,"A",IF(J371&lt;=95%,"B","C"))</f>
        <v>C</v>
      </c>
    </row>
    <row r="372" customFormat="false" ht="12.8" hidden="false" customHeight="false" outlineLevel="0" collapsed="false">
      <c r="A372" s="92" t="n">
        <v>367</v>
      </c>
      <c r="B372" s="92" t="s">
        <v>651</v>
      </c>
      <c r="C372" s="92" t="s">
        <v>652</v>
      </c>
      <c r="D372" s="93" t="s">
        <v>653</v>
      </c>
      <c r="E372" s="92" t="s">
        <v>44</v>
      </c>
      <c r="F372" s="94" t="n">
        <v>5.45</v>
      </c>
      <c r="G372" s="95" t="n">
        <v>13.586768</v>
      </c>
      <c r="H372" s="95" t="n">
        <v>74.0478856</v>
      </c>
      <c r="I372" s="96" t="n">
        <f aca="false">H372/$H$406</f>
        <v>5.20406308971492E-006</v>
      </c>
      <c r="J372" s="96" t="n">
        <f aca="false">J371+I372</f>
        <v>0.999915820249628</v>
      </c>
      <c r="K372" s="97" t="str">
        <f aca="false">IF(J372&lt;=80%,"A",IF(J372&lt;=95%,"B","C"))</f>
        <v>C</v>
      </c>
    </row>
    <row r="373" customFormat="false" ht="12.8" hidden="false" customHeight="false" outlineLevel="0" collapsed="false">
      <c r="A373" s="92" t="n">
        <v>368</v>
      </c>
      <c r="B373" s="92" t="s">
        <v>526</v>
      </c>
      <c r="C373" s="92" t="s">
        <v>527</v>
      </c>
      <c r="D373" s="93" t="s">
        <v>528</v>
      </c>
      <c r="E373" s="92" t="s">
        <v>261</v>
      </c>
      <c r="F373" s="94" t="n">
        <v>2</v>
      </c>
      <c r="G373" s="95" t="n">
        <v>35.2576</v>
      </c>
      <c r="H373" s="95" t="n">
        <v>70.5152</v>
      </c>
      <c r="I373" s="96" t="n">
        <f aca="false">H373/$H$406</f>
        <v>4.95578701012721E-006</v>
      </c>
      <c r="J373" s="96" t="n">
        <f aca="false">J372+I373</f>
        <v>0.999920776036638</v>
      </c>
      <c r="K373" s="97" t="str">
        <f aca="false">IF(J373&lt;=80%,"A",IF(J373&lt;=95%,"B","C"))</f>
        <v>C</v>
      </c>
    </row>
    <row r="374" customFormat="false" ht="12.8" hidden="false" customHeight="false" outlineLevel="0" collapsed="false">
      <c r="A374" s="92" t="n">
        <v>369</v>
      </c>
      <c r="B374" s="92" t="s">
        <v>613</v>
      </c>
      <c r="C374" s="92" t="s">
        <v>614</v>
      </c>
      <c r="D374" s="93" t="s">
        <v>615</v>
      </c>
      <c r="E374" s="92" t="s">
        <v>261</v>
      </c>
      <c r="F374" s="94" t="n">
        <v>2</v>
      </c>
      <c r="G374" s="95" t="n">
        <v>35.2576</v>
      </c>
      <c r="H374" s="95" t="n">
        <v>70.5152</v>
      </c>
      <c r="I374" s="96" t="n">
        <f aca="false">H374/$H$406</f>
        <v>4.95578701012721E-006</v>
      </c>
      <c r="J374" s="96" t="n">
        <f aca="false">J373+I374</f>
        <v>0.999925731823648</v>
      </c>
      <c r="K374" s="97" t="str">
        <f aca="false">IF(J374&lt;=80%,"A",IF(J374&lt;=95%,"B","C"))</f>
        <v>C</v>
      </c>
    </row>
    <row r="375" customFormat="false" ht="12.8" hidden="false" customHeight="false" outlineLevel="0" collapsed="false">
      <c r="A375" s="92" t="n">
        <v>370</v>
      </c>
      <c r="B375" s="92" t="s">
        <v>616</v>
      </c>
      <c r="C375" s="92" t="s">
        <v>617</v>
      </c>
      <c r="D375" s="93" t="s">
        <v>618</v>
      </c>
      <c r="E375" s="92" t="s">
        <v>261</v>
      </c>
      <c r="F375" s="94" t="n">
        <v>2</v>
      </c>
      <c r="G375" s="95" t="n">
        <v>35.2576</v>
      </c>
      <c r="H375" s="95" t="n">
        <v>70.5152</v>
      </c>
      <c r="I375" s="96" t="n">
        <f aca="false">H375/$H$406</f>
        <v>4.95578701012721E-006</v>
      </c>
      <c r="J375" s="96" t="n">
        <f aca="false">J374+I375</f>
        <v>0.999930687610658</v>
      </c>
      <c r="K375" s="97" t="str">
        <f aca="false">IF(J375&lt;=80%,"A",IF(J375&lt;=95%,"B","C"))</f>
        <v>C</v>
      </c>
    </row>
    <row r="376" customFormat="false" ht="12.8" hidden="false" customHeight="false" outlineLevel="0" collapsed="false">
      <c r="A376" s="92" t="n">
        <v>371</v>
      </c>
      <c r="B376" s="92" t="s">
        <v>654</v>
      </c>
      <c r="C376" s="92" t="s">
        <v>655</v>
      </c>
      <c r="D376" s="93" t="s">
        <v>656</v>
      </c>
      <c r="E376" s="92" t="s">
        <v>44</v>
      </c>
      <c r="F376" s="94" t="n">
        <v>5.05</v>
      </c>
      <c r="G376" s="95" t="n">
        <v>13.586768</v>
      </c>
      <c r="H376" s="95" t="n">
        <v>68.6131784</v>
      </c>
      <c r="I376" s="96" t="n">
        <f aca="false">H376/$H$406</f>
        <v>4.82211350514869E-006</v>
      </c>
      <c r="J376" s="96" t="n">
        <f aca="false">J375+I376</f>
        <v>0.999935509724164</v>
      </c>
      <c r="K376" s="97" t="str">
        <f aca="false">IF(J376&lt;=80%,"A",IF(J376&lt;=95%,"B","C"))</f>
        <v>C</v>
      </c>
    </row>
    <row r="377" customFormat="false" ht="12.8" hidden="false" customHeight="false" outlineLevel="0" collapsed="false">
      <c r="A377" s="92" t="n">
        <v>372</v>
      </c>
      <c r="B377" s="92" t="s">
        <v>303</v>
      </c>
      <c r="C377" s="92" t="s">
        <v>304</v>
      </c>
      <c r="D377" s="93" t="s">
        <v>305</v>
      </c>
      <c r="E377" s="92" t="s">
        <v>261</v>
      </c>
      <c r="F377" s="94" t="n">
        <v>4</v>
      </c>
      <c r="G377" s="95" t="n">
        <v>16.9992</v>
      </c>
      <c r="H377" s="95" t="n">
        <v>67.9968</v>
      </c>
      <c r="I377" s="96" t="n">
        <f aca="false">H377/$H$406</f>
        <v>4.77879461690838E-006</v>
      </c>
      <c r="J377" s="96" t="n">
        <f aca="false">J376+I377</f>
        <v>0.99994028851878</v>
      </c>
      <c r="K377" s="97" t="str">
        <f aca="false">IF(J377&lt;=80%,"A",IF(J377&lt;=95%,"B","C"))</f>
        <v>C</v>
      </c>
    </row>
    <row r="378" customFormat="false" ht="23.85" hidden="false" customHeight="false" outlineLevel="0" collapsed="false">
      <c r="A378" s="92" t="n">
        <v>373</v>
      </c>
      <c r="B378" s="92" t="s">
        <v>537</v>
      </c>
      <c r="C378" s="92" t="n">
        <v>91996</v>
      </c>
      <c r="D378" s="93" t="s">
        <v>538</v>
      </c>
      <c r="E378" s="92" t="s">
        <v>261</v>
      </c>
      <c r="F378" s="94" t="n">
        <v>1</v>
      </c>
      <c r="G378" s="95" t="n">
        <v>61.688208</v>
      </c>
      <c r="H378" s="95" t="n">
        <v>61.688208</v>
      </c>
      <c r="I378" s="96" t="n">
        <f aca="false">H378/$H$406</f>
        <v>4.33542867189521E-006</v>
      </c>
      <c r="J378" s="96" t="n">
        <f aca="false">J377+I378</f>
        <v>0.999944623947452</v>
      </c>
      <c r="K378" s="97" t="str">
        <f aca="false">IF(J378&lt;=80%,"A",IF(J378&lt;=95%,"B","C"))</f>
        <v>C</v>
      </c>
    </row>
    <row r="379" customFormat="false" ht="12.8" hidden="false" customHeight="false" outlineLevel="0" collapsed="false">
      <c r="A379" s="92" t="n">
        <v>374</v>
      </c>
      <c r="B379" s="92" t="s">
        <v>990</v>
      </c>
      <c r="C379" s="92" t="n">
        <v>99815</v>
      </c>
      <c r="D379" s="93" t="s">
        <v>991</v>
      </c>
      <c r="E379" s="92" t="s">
        <v>62</v>
      </c>
      <c r="F379" s="94" t="n">
        <v>5</v>
      </c>
      <c r="G379" s="95" t="n">
        <v>12.0618768</v>
      </c>
      <c r="H379" s="95" t="n">
        <v>60.309384</v>
      </c>
      <c r="I379" s="96" t="n">
        <f aca="false">H379/$H$406</f>
        <v>4.23852533660791E-006</v>
      </c>
      <c r="J379" s="96" t="n">
        <f aca="false">J378+I379</f>
        <v>0.999948862472789</v>
      </c>
      <c r="K379" s="97" t="str">
        <f aca="false">IF(J379&lt;=80%,"A",IF(J379&lt;=95%,"B","C"))</f>
        <v>C</v>
      </c>
    </row>
    <row r="380" customFormat="false" ht="12.8" hidden="false" customHeight="false" outlineLevel="0" collapsed="false">
      <c r="A380" s="92" t="n">
        <v>375</v>
      </c>
      <c r="B380" s="92" t="s">
        <v>333</v>
      </c>
      <c r="C380" s="92" t="s">
        <v>334</v>
      </c>
      <c r="D380" s="93" t="s">
        <v>335</v>
      </c>
      <c r="E380" s="92" t="s">
        <v>261</v>
      </c>
      <c r="F380" s="94" t="n">
        <v>36</v>
      </c>
      <c r="G380" s="95" t="n">
        <v>1.574</v>
      </c>
      <c r="H380" s="95" t="n">
        <v>56.664</v>
      </c>
      <c r="I380" s="96" t="n">
        <f aca="false">H380/$H$406</f>
        <v>3.98232884742365E-006</v>
      </c>
      <c r="J380" s="96" t="n">
        <f aca="false">J379+I380</f>
        <v>0.999952844801636</v>
      </c>
      <c r="K380" s="97" t="str">
        <f aca="false">IF(J380&lt;=80%,"A",IF(J380&lt;=95%,"B","C"))</f>
        <v>C</v>
      </c>
    </row>
    <row r="381" customFormat="false" ht="12.8" hidden="false" customHeight="false" outlineLevel="0" collapsed="false">
      <c r="A381" s="92" t="n">
        <v>376</v>
      </c>
      <c r="B381" s="92" t="s">
        <v>638</v>
      </c>
      <c r="C381" s="92" t="n">
        <v>43923</v>
      </c>
      <c r="D381" s="93" t="s">
        <v>639</v>
      </c>
      <c r="E381" s="92" t="s">
        <v>261</v>
      </c>
      <c r="F381" s="94" t="n">
        <v>1</v>
      </c>
      <c r="G381" s="95" t="n">
        <v>44.235696</v>
      </c>
      <c r="H381" s="95" t="n">
        <v>44.235696</v>
      </c>
      <c r="I381" s="96" t="n">
        <f aca="false">H381/$H$406</f>
        <v>3.10887138688873E-006</v>
      </c>
      <c r="J381" s="96" t="n">
        <f aca="false">J380+I381</f>
        <v>0.999955953673023</v>
      </c>
      <c r="K381" s="97" t="str">
        <f aca="false">IF(J381&lt;=80%,"A",IF(J381&lt;=95%,"B","C"))</f>
        <v>C</v>
      </c>
    </row>
    <row r="382" customFormat="false" ht="12.8" hidden="false" customHeight="false" outlineLevel="0" collapsed="false">
      <c r="A382" s="92" t="n">
        <v>377</v>
      </c>
      <c r="B382" s="92" t="s">
        <v>640</v>
      </c>
      <c r="C382" s="92" t="n">
        <v>44031</v>
      </c>
      <c r="D382" s="93" t="s">
        <v>641</v>
      </c>
      <c r="E382" s="92" t="s">
        <v>261</v>
      </c>
      <c r="F382" s="94" t="n">
        <v>1</v>
      </c>
      <c r="G382" s="95" t="n">
        <v>43.37944</v>
      </c>
      <c r="H382" s="95" t="n">
        <v>43.37944</v>
      </c>
      <c r="I382" s="96" t="n">
        <f aca="false">H382/$H$406</f>
        <v>3.04869397319433E-006</v>
      </c>
      <c r="J382" s="96" t="n">
        <f aca="false">J381+I382</f>
        <v>0.999959002366996</v>
      </c>
      <c r="K382" s="97" t="str">
        <f aca="false">IF(J382&lt;=80%,"A",IF(J382&lt;=95%,"B","C"))</f>
        <v>C</v>
      </c>
    </row>
    <row r="383" customFormat="false" ht="12.8" hidden="false" customHeight="false" outlineLevel="0" collapsed="false">
      <c r="A383" s="92" t="n">
        <v>378</v>
      </c>
      <c r="B383" s="92" t="s">
        <v>487</v>
      </c>
      <c r="C383" s="92" t="n">
        <v>91928</v>
      </c>
      <c r="D383" s="93" t="s">
        <v>488</v>
      </c>
      <c r="E383" s="92" t="s">
        <v>44</v>
      </c>
      <c r="F383" s="94" t="n">
        <v>3.8</v>
      </c>
      <c r="G383" s="95" t="n">
        <v>11.118736</v>
      </c>
      <c r="H383" s="95" t="n">
        <v>42.2511968</v>
      </c>
      <c r="I383" s="96" t="n">
        <f aca="false">H383/$H$406</f>
        <v>2.96940138103229E-006</v>
      </c>
      <c r="J383" s="96" t="n">
        <f aca="false">J382+I383</f>
        <v>0.999961971768377</v>
      </c>
      <c r="K383" s="97" t="str">
        <f aca="false">IF(J383&lt;=80%,"A",IF(J383&lt;=95%,"B","C"))</f>
        <v>C</v>
      </c>
    </row>
    <row r="384" customFormat="false" ht="12.8" hidden="false" customHeight="false" outlineLevel="0" collapsed="false">
      <c r="A384" s="92" t="n">
        <v>379</v>
      </c>
      <c r="B384" s="92" t="s">
        <v>489</v>
      </c>
      <c r="C384" s="92" t="n">
        <v>91928</v>
      </c>
      <c r="D384" s="93" t="s">
        <v>490</v>
      </c>
      <c r="E384" s="92" t="s">
        <v>44</v>
      </c>
      <c r="F384" s="94" t="n">
        <v>3.8</v>
      </c>
      <c r="G384" s="95" t="n">
        <v>11.118736</v>
      </c>
      <c r="H384" s="95" t="n">
        <v>42.2511968</v>
      </c>
      <c r="I384" s="96" t="n">
        <f aca="false">H384/$H$406</f>
        <v>2.96940138103229E-006</v>
      </c>
      <c r="J384" s="96" t="n">
        <f aca="false">J383+I384</f>
        <v>0.999964941169758</v>
      </c>
      <c r="K384" s="97" t="str">
        <f aca="false">IF(J384&lt;=80%,"A",IF(J384&lt;=95%,"B","C"))</f>
        <v>C</v>
      </c>
    </row>
    <row r="385" customFormat="false" ht="12.8" hidden="false" customHeight="false" outlineLevel="0" collapsed="false">
      <c r="A385" s="92" t="n">
        <v>380</v>
      </c>
      <c r="B385" s="92" t="s">
        <v>491</v>
      </c>
      <c r="C385" s="92" t="n">
        <v>91928</v>
      </c>
      <c r="D385" s="93" t="s">
        <v>492</v>
      </c>
      <c r="E385" s="92" t="s">
        <v>44</v>
      </c>
      <c r="F385" s="94" t="n">
        <v>3.8</v>
      </c>
      <c r="G385" s="95" t="n">
        <v>11.118736</v>
      </c>
      <c r="H385" s="95" t="n">
        <v>42.2511968</v>
      </c>
      <c r="I385" s="96" t="n">
        <f aca="false">H385/$H$406</f>
        <v>2.96940138103229E-006</v>
      </c>
      <c r="J385" s="96" t="n">
        <f aca="false">J384+I385</f>
        <v>0.999967910571139</v>
      </c>
      <c r="K385" s="97" t="str">
        <f aca="false">IF(J385&lt;=80%,"A",IF(J385&lt;=95%,"B","C"))</f>
        <v>C</v>
      </c>
    </row>
    <row r="386" customFormat="false" ht="23.85" hidden="false" customHeight="false" outlineLevel="0" collapsed="false">
      <c r="A386" s="92" t="n">
        <v>381</v>
      </c>
      <c r="B386" s="92" t="s">
        <v>493</v>
      </c>
      <c r="C386" s="92" t="n">
        <v>91928</v>
      </c>
      <c r="D386" s="93" t="s">
        <v>494</v>
      </c>
      <c r="E386" s="92" t="s">
        <v>44</v>
      </c>
      <c r="F386" s="94" t="n">
        <v>3.8</v>
      </c>
      <c r="G386" s="95" t="n">
        <v>11.118736</v>
      </c>
      <c r="H386" s="95" t="n">
        <v>42.2511968</v>
      </c>
      <c r="I386" s="96" t="n">
        <f aca="false">H386/$H$406</f>
        <v>2.96940138103229E-006</v>
      </c>
      <c r="J386" s="96" t="n">
        <f aca="false">J385+I386</f>
        <v>0.99997087997252</v>
      </c>
      <c r="K386" s="97" t="str">
        <f aca="false">IF(J386&lt;=80%,"A",IF(J386&lt;=95%,"B","C"))</f>
        <v>C</v>
      </c>
    </row>
    <row r="387" customFormat="false" ht="12.8" hidden="false" customHeight="false" outlineLevel="0" collapsed="false">
      <c r="A387" s="92" t="n">
        <v>382</v>
      </c>
      <c r="B387" s="92" t="s">
        <v>495</v>
      </c>
      <c r="C387" s="92" t="n">
        <v>91928</v>
      </c>
      <c r="D387" s="93" t="s">
        <v>496</v>
      </c>
      <c r="E387" s="92" t="s">
        <v>44</v>
      </c>
      <c r="F387" s="94" t="n">
        <v>3.8</v>
      </c>
      <c r="G387" s="95" t="n">
        <v>11.118736</v>
      </c>
      <c r="H387" s="95" t="n">
        <v>42.2511968</v>
      </c>
      <c r="I387" s="96" t="n">
        <f aca="false">H387/$H$406</f>
        <v>2.96940138103229E-006</v>
      </c>
      <c r="J387" s="96" t="n">
        <f aca="false">J386+I387</f>
        <v>0.999973849373901</v>
      </c>
      <c r="K387" s="97" t="str">
        <f aca="false">IF(J387&lt;=80%,"A",IF(J387&lt;=95%,"B","C"))</f>
        <v>C</v>
      </c>
    </row>
    <row r="388" customFormat="false" ht="12.8" hidden="false" customHeight="false" outlineLevel="0" collapsed="false">
      <c r="A388" s="92" t="n">
        <v>383</v>
      </c>
      <c r="B388" s="92" t="s">
        <v>571</v>
      </c>
      <c r="C388" s="92" t="s">
        <v>572</v>
      </c>
      <c r="D388" s="93" t="s">
        <v>573</v>
      </c>
      <c r="E388" s="92" t="s">
        <v>261</v>
      </c>
      <c r="F388" s="94" t="n">
        <v>1</v>
      </c>
      <c r="G388" s="95" t="n">
        <v>40.2944</v>
      </c>
      <c r="H388" s="95" t="n">
        <v>40.2944</v>
      </c>
      <c r="I388" s="96" t="n">
        <f aca="false">H388/$H$406</f>
        <v>2.83187829150126E-006</v>
      </c>
      <c r="J388" s="96" t="n">
        <f aca="false">J387+I388</f>
        <v>0.999976681252193</v>
      </c>
      <c r="K388" s="97" t="str">
        <f aca="false">IF(J388&lt;=80%,"A",IF(J388&lt;=95%,"B","C"))</f>
        <v>C</v>
      </c>
    </row>
    <row r="389" customFormat="false" ht="12.8" hidden="false" customHeight="false" outlineLevel="0" collapsed="false">
      <c r="A389" s="92" t="n">
        <v>384</v>
      </c>
      <c r="B389" s="92" t="s">
        <v>583</v>
      </c>
      <c r="C389" s="92" t="s">
        <v>584</v>
      </c>
      <c r="D389" s="93" t="s">
        <v>585</v>
      </c>
      <c r="E389" s="92" t="s">
        <v>261</v>
      </c>
      <c r="F389" s="94" t="n">
        <v>1</v>
      </c>
      <c r="G389" s="95" t="n">
        <v>40.2944</v>
      </c>
      <c r="H389" s="95" t="n">
        <v>40.2944</v>
      </c>
      <c r="I389" s="96" t="n">
        <f aca="false">H389/$H$406</f>
        <v>2.83187829150126E-006</v>
      </c>
      <c r="J389" s="96" t="n">
        <f aca="false">J388+I389</f>
        <v>0.999979513130484</v>
      </c>
      <c r="K389" s="97" t="str">
        <f aca="false">IF(J389&lt;=80%,"A",IF(J389&lt;=95%,"B","C"))</f>
        <v>C</v>
      </c>
    </row>
    <row r="390" customFormat="false" ht="12.8" hidden="false" customHeight="false" outlineLevel="0" collapsed="false">
      <c r="A390" s="92" t="n">
        <v>385</v>
      </c>
      <c r="B390" s="92" t="s">
        <v>265</v>
      </c>
      <c r="C390" s="92" t="s">
        <v>266</v>
      </c>
      <c r="D390" s="93" t="s">
        <v>267</v>
      </c>
      <c r="E390" s="92" t="s">
        <v>261</v>
      </c>
      <c r="F390" s="94" t="n">
        <v>1</v>
      </c>
      <c r="G390" s="95" t="n">
        <v>39.614432</v>
      </c>
      <c r="H390" s="95" t="n">
        <v>39.614432</v>
      </c>
      <c r="I390" s="96" t="n">
        <f aca="false">H390/$H$406</f>
        <v>2.78409034533218E-006</v>
      </c>
      <c r="J390" s="96" t="n">
        <f aca="false">J389+I390</f>
        <v>0.99998229722083</v>
      </c>
      <c r="K390" s="97" t="str">
        <f aca="false">IF(J390&lt;=80%,"A",IF(J390&lt;=95%,"B","C"))</f>
        <v>C</v>
      </c>
    </row>
    <row r="391" customFormat="false" ht="12.8" hidden="false" customHeight="false" outlineLevel="0" collapsed="false">
      <c r="A391" s="92" t="n">
        <v>386</v>
      </c>
      <c r="B391" s="92" t="s">
        <v>704</v>
      </c>
      <c r="C391" s="92" t="s">
        <v>705</v>
      </c>
      <c r="D391" s="93" t="s">
        <v>706</v>
      </c>
      <c r="E391" s="92" t="s">
        <v>261</v>
      </c>
      <c r="F391" s="94" t="n">
        <v>1</v>
      </c>
      <c r="G391" s="95" t="n">
        <v>39.614432</v>
      </c>
      <c r="H391" s="95" t="n">
        <v>39.614432</v>
      </c>
      <c r="I391" s="96" t="n">
        <f aca="false">H391/$H$406</f>
        <v>2.78409034533218E-006</v>
      </c>
      <c r="J391" s="96" t="n">
        <f aca="false">J390+I391</f>
        <v>0.999985081311175</v>
      </c>
      <c r="K391" s="97" t="str">
        <f aca="false">IF(J391&lt;=80%,"A",IF(J391&lt;=95%,"B","C"))</f>
        <v>C</v>
      </c>
    </row>
    <row r="392" customFormat="false" ht="12.8" hidden="false" customHeight="false" outlineLevel="0" collapsed="false">
      <c r="A392" s="92" t="n">
        <v>387</v>
      </c>
      <c r="B392" s="92" t="s">
        <v>336</v>
      </c>
      <c r="C392" s="92" t="s">
        <v>337</v>
      </c>
      <c r="D392" s="93" t="s">
        <v>338</v>
      </c>
      <c r="E392" s="92" t="s">
        <v>261</v>
      </c>
      <c r="F392" s="94" t="n">
        <v>18</v>
      </c>
      <c r="G392" s="95" t="n">
        <v>1.574</v>
      </c>
      <c r="H392" s="95" t="n">
        <v>28.332</v>
      </c>
      <c r="I392" s="96" t="n">
        <f aca="false">H392/$H$406</f>
        <v>1.99116442371183E-006</v>
      </c>
      <c r="J392" s="96" t="n">
        <f aca="false">J391+I392</f>
        <v>0.999987072475599</v>
      </c>
      <c r="K392" s="97" t="str">
        <f aca="false">IF(J392&lt;=80%,"A",IF(J392&lt;=95%,"B","C"))</f>
        <v>C</v>
      </c>
    </row>
    <row r="393" customFormat="false" ht="12.8" hidden="false" customHeight="false" outlineLevel="0" collapsed="false">
      <c r="A393" s="92" t="n">
        <v>388</v>
      </c>
      <c r="B393" s="92" t="s">
        <v>309</v>
      </c>
      <c r="C393" s="92" t="s">
        <v>310</v>
      </c>
      <c r="D393" s="93" t="s">
        <v>311</v>
      </c>
      <c r="E393" s="92" t="s">
        <v>261</v>
      </c>
      <c r="F393" s="94" t="n">
        <v>36</v>
      </c>
      <c r="G393" s="95" t="n">
        <v>0.69256</v>
      </c>
      <c r="H393" s="95" t="n">
        <v>24.93216</v>
      </c>
      <c r="I393" s="96" t="n">
        <f aca="false">H393/$H$406</f>
        <v>1.75222469286641E-006</v>
      </c>
      <c r="J393" s="96" t="n">
        <f aca="false">J392+I393</f>
        <v>0.999988824700292</v>
      </c>
      <c r="K393" s="97" t="str">
        <f aca="false">IF(J393&lt;=80%,"A",IF(J393&lt;=95%,"B","C"))</f>
        <v>C</v>
      </c>
    </row>
    <row r="394" customFormat="false" ht="12.8" hidden="false" customHeight="false" outlineLevel="0" collapsed="false">
      <c r="A394" s="92" t="n">
        <v>389</v>
      </c>
      <c r="B394" s="92" t="s">
        <v>324</v>
      </c>
      <c r="C394" s="92" t="s">
        <v>325</v>
      </c>
      <c r="D394" s="93" t="s">
        <v>326</v>
      </c>
      <c r="E394" s="92" t="s">
        <v>261</v>
      </c>
      <c r="F394" s="94" t="n">
        <v>1</v>
      </c>
      <c r="G394" s="95" t="n">
        <v>22.6656</v>
      </c>
      <c r="H394" s="95" t="n">
        <v>22.6656</v>
      </c>
      <c r="I394" s="96" t="n">
        <f aca="false">H394/$H$406</f>
        <v>1.59293153896946E-006</v>
      </c>
      <c r="J394" s="96" t="n">
        <f aca="false">J393+I394</f>
        <v>0.999990417631831</v>
      </c>
      <c r="K394" s="97" t="str">
        <f aca="false">IF(J394&lt;=80%,"A",IF(J394&lt;=95%,"B","C"))</f>
        <v>C</v>
      </c>
    </row>
    <row r="395" customFormat="false" ht="12.8" hidden="false" customHeight="false" outlineLevel="0" collapsed="false">
      <c r="A395" s="92" t="n">
        <v>390</v>
      </c>
      <c r="B395" s="92" t="s">
        <v>288</v>
      </c>
      <c r="C395" s="92" t="s">
        <v>289</v>
      </c>
      <c r="D395" s="93" t="s">
        <v>290</v>
      </c>
      <c r="E395" s="92" t="s">
        <v>261</v>
      </c>
      <c r="F395" s="94" t="n">
        <v>1</v>
      </c>
      <c r="G395" s="95" t="n">
        <v>18.888</v>
      </c>
      <c r="H395" s="95" t="n">
        <v>18.888</v>
      </c>
      <c r="I395" s="96" t="n">
        <f aca="false">H395/$H$406</f>
        <v>1.32744294914122E-006</v>
      </c>
      <c r="J395" s="96" t="n">
        <f aca="false">J394+I395</f>
        <v>0.99999174507478</v>
      </c>
      <c r="K395" s="97" t="str">
        <f aca="false">IF(J395&lt;=80%,"A",IF(J395&lt;=95%,"B","C"))</f>
        <v>C</v>
      </c>
    </row>
    <row r="396" customFormat="false" ht="12.8" hidden="false" customHeight="false" outlineLevel="0" collapsed="false">
      <c r="A396" s="92" t="n">
        <v>391</v>
      </c>
      <c r="B396" s="92" t="s">
        <v>291</v>
      </c>
      <c r="C396" s="92" t="s">
        <v>292</v>
      </c>
      <c r="D396" s="93" t="s">
        <v>293</v>
      </c>
      <c r="E396" s="92" t="s">
        <v>261</v>
      </c>
      <c r="F396" s="94" t="n">
        <v>1</v>
      </c>
      <c r="G396" s="95" t="n">
        <v>18.888</v>
      </c>
      <c r="H396" s="95" t="n">
        <v>18.888</v>
      </c>
      <c r="I396" s="96" t="n">
        <f aca="false">H396/$H$406</f>
        <v>1.32744294914122E-006</v>
      </c>
      <c r="J396" s="96" t="n">
        <f aca="false">J395+I396</f>
        <v>0.999993072517729</v>
      </c>
      <c r="K396" s="97" t="str">
        <f aca="false">IF(J396&lt;=80%,"A",IF(J396&lt;=95%,"B","C"))</f>
        <v>C</v>
      </c>
    </row>
    <row r="397" customFormat="false" ht="12.8" hidden="false" customHeight="false" outlineLevel="0" collapsed="false">
      <c r="A397" s="92" t="n">
        <v>392</v>
      </c>
      <c r="B397" s="92" t="s">
        <v>294</v>
      </c>
      <c r="C397" s="92" t="s">
        <v>295</v>
      </c>
      <c r="D397" s="93" t="s">
        <v>296</v>
      </c>
      <c r="E397" s="92" t="s">
        <v>261</v>
      </c>
      <c r="F397" s="94" t="n">
        <v>1</v>
      </c>
      <c r="G397" s="95" t="n">
        <v>18.888</v>
      </c>
      <c r="H397" s="95" t="n">
        <v>18.888</v>
      </c>
      <c r="I397" s="96" t="n">
        <f aca="false">H397/$H$406</f>
        <v>1.32744294914122E-006</v>
      </c>
      <c r="J397" s="96" t="n">
        <f aca="false">J396+I397</f>
        <v>0.999994399960678</v>
      </c>
      <c r="K397" s="97" t="str">
        <f aca="false">IF(J397&lt;=80%,"A",IF(J397&lt;=95%,"B","C"))</f>
        <v>C</v>
      </c>
    </row>
    <row r="398" customFormat="false" ht="12.8" hidden="false" customHeight="false" outlineLevel="0" collapsed="false">
      <c r="A398" s="92" t="n">
        <v>393</v>
      </c>
      <c r="B398" s="92" t="s">
        <v>513</v>
      </c>
      <c r="C398" s="92" t="s">
        <v>514</v>
      </c>
      <c r="D398" s="93" t="s">
        <v>515</v>
      </c>
      <c r="E398" s="92" t="s">
        <v>261</v>
      </c>
      <c r="F398" s="94" t="n">
        <v>2</v>
      </c>
      <c r="G398" s="95" t="n">
        <v>9.444</v>
      </c>
      <c r="H398" s="95" t="n">
        <v>18.888</v>
      </c>
      <c r="I398" s="96" t="n">
        <f aca="false">H398/$H$406</f>
        <v>1.32744294914122E-006</v>
      </c>
      <c r="J398" s="96" t="n">
        <f aca="false">J397+I398</f>
        <v>0.999995727403627</v>
      </c>
      <c r="K398" s="97" t="str">
        <f aca="false">IF(J398&lt;=80%,"A",IF(J398&lt;=95%,"B","C"))</f>
        <v>C</v>
      </c>
    </row>
    <row r="399" customFormat="false" ht="12.8" hidden="false" customHeight="false" outlineLevel="0" collapsed="false">
      <c r="A399" s="92" t="n">
        <v>394</v>
      </c>
      <c r="B399" s="92" t="s">
        <v>635</v>
      </c>
      <c r="C399" s="92" t="s">
        <v>636</v>
      </c>
      <c r="D399" s="93" t="s">
        <v>637</v>
      </c>
      <c r="E399" s="92" t="s">
        <v>261</v>
      </c>
      <c r="F399" s="94" t="n">
        <v>2</v>
      </c>
      <c r="G399" s="95" t="n">
        <v>6.9256</v>
      </c>
      <c r="H399" s="95" t="n">
        <v>13.8512</v>
      </c>
      <c r="I399" s="96" t="n">
        <f aca="false">H399/$H$406</f>
        <v>9.73458162703559E-007</v>
      </c>
      <c r="J399" s="96" t="n">
        <f aca="false">J398+I399</f>
        <v>0.99999670086179</v>
      </c>
      <c r="K399" s="97" t="str">
        <f aca="false">IF(J399&lt;=80%,"A",IF(J399&lt;=95%,"B","C"))</f>
        <v>C</v>
      </c>
    </row>
    <row r="400" customFormat="false" ht="12.8" hidden="false" customHeight="false" outlineLevel="0" collapsed="false">
      <c r="A400" s="92" t="n">
        <v>395</v>
      </c>
      <c r="B400" s="92" t="s">
        <v>663</v>
      </c>
      <c r="C400" s="92" t="s">
        <v>664</v>
      </c>
      <c r="D400" s="93" t="s">
        <v>665</v>
      </c>
      <c r="E400" s="92" t="s">
        <v>44</v>
      </c>
      <c r="F400" s="94" t="n">
        <v>1</v>
      </c>
      <c r="G400" s="95" t="n">
        <v>13.586768</v>
      </c>
      <c r="H400" s="95" t="n">
        <v>13.586768</v>
      </c>
      <c r="I400" s="96" t="n">
        <f aca="false">H400/$H$406</f>
        <v>9.54873961415582E-007</v>
      </c>
      <c r="J400" s="96" t="n">
        <f aca="false">J399+I400</f>
        <v>0.999997655735751</v>
      </c>
      <c r="K400" s="97" t="str">
        <f aca="false">IF(J400&lt;=80%,"A",IF(J400&lt;=95%,"B","C"))</f>
        <v>C</v>
      </c>
    </row>
    <row r="401" customFormat="false" ht="12.8" hidden="false" customHeight="false" outlineLevel="0" collapsed="false">
      <c r="A401" s="92" t="n">
        <v>396</v>
      </c>
      <c r="B401" s="92" t="s">
        <v>666</v>
      </c>
      <c r="C401" s="92" t="s">
        <v>667</v>
      </c>
      <c r="D401" s="93" t="s">
        <v>668</v>
      </c>
      <c r="E401" s="92" t="s">
        <v>44</v>
      </c>
      <c r="F401" s="94" t="n">
        <v>1</v>
      </c>
      <c r="G401" s="95" t="n">
        <v>13.586768</v>
      </c>
      <c r="H401" s="95" t="n">
        <v>13.586768</v>
      </c>
      <c r="I401" s="96" t="n">
        <f aca="false">H401/$H$406</f>
        <v>9.54873961415582E-007</v>
      </c>
      <c r="J401" s="96" t="n">
        <f aca="false">J400+I401</f>
        <v>0.999998610609713</v>
      </c>
      <c r="K401" s="97" t="str">
        <f aca="false">IF(J401&lt;=80%,"A",IF(J401&lt;=95%,"B","C"))</f>
        <v>C</v>
      </c>
    </row>
    <row r="402" customFormat="false" ht="12.8" hidden="false" customHeight="false" outlineLevel="0" collapsed="false">
      <c r="A402" s="92" t="n">
        <v>397</v>
      </c>
      <c r="B402" s="92" t="s">
        <v>297</v>
      </c>
      <c r="C402" s="92" t="s">
        <v>298</v>
      </c>
      <c r="D402" s="93" t="s">
        <v>299</v>
      </c>
      <c r="E402" s="92" t="s">
        <v>261</v>
      </c>
      <c r="F402" s="94" t="n">
        <v>2</v>
      </c>
      <c r="G402" s="95" t="n">
        <v>6.04416</v>
      </c>
      <c r="H402" s="95" t="n">
        <v>12.08832</v>
      </c>
      <c r="I402" s="96" t="n">
        <f aca="false">H402/$H$406</f>
        <v>8.49563487450379E-007</v>
      </c>
      <c r="J402" s="96" t="n">
        <f aca="false">J401+I402</f>
        <v>0.9999994601732</v>
      </c>
      <c r="K402" s="97" t="str">
        <f aca="false">IF(J402&lt;=80%,"A",IF(J402&lt;=95%,"B","C"))</f>
        <v>C</v>
      </c>
    </row>
    <row r="403" customFormat="false" ht="12.8" hidden="false" customHeight="false" outlineLevel="0" collapsed="false">
      <c r="A403" s="92" t="n">
        <v>398</v>
      </c>
      <c r="B403" s="92" t="s">
        <v>306</v>
      </c>
      <c r="C403" s="92" t="s">
        <v>307</v>
      </c>
      <c r="D403" s="93" t="s">
        <v>308</v>
      </c>
      <c r="E403" s="92" t="s">
        <v>44</v>
      </c>
      <c r="F403" s="94" t="n">
        <v>1</v>
      </c>
      <c r="G403" s="95" t="n">
        <v>3.52576</v>
      </c>
      <c r="H403" s="95" t="n">
        <v>3.52576</v>
      </c>
      <c r="I403" s="96" t="n">
        <f aca="false">H403/$H$406</f>
        <v>2.4778935050636E-007</v>
      </c>
      <c r="J403" s="96" t="n">
        <f aca="false">J402+I403</f>
        <v>0.999999707962551</v>
      </c>
      <c r="K403" s="97" t="str">
        <f aca="false">IF(J403&lt;=80%,"A",IF(J403&lt;=95%,"B","C"))</f>
        <v>C</v>
      </c>
    </row>
    <row r="404" customFormat="false" ht="12.8" hidden="false" customHeight="false" outlineLevel="0" collapsed="false">
      <c r="A404" s="92" t="n">
        <v>399</v>
      </c>
      <c r="B404" s="92" t="s">
        <v>262</v>
      </c>
      <c r="C404" s="92" t="s">
        <v>263</v>
      </c>
      <c r="D404" s="93" t="s">
        <v>264</v>
      </c>
      <c r="E404" s="92" t="s">
        <v>261</v>
      </c>
      <c r="F404" s="94" t="n">
        <v>5</v>
      </c>
      <c r="G404" s="95" t="n">
        <v>0.69256</v>
      </c>
      <c r="H404" s="95" t="n">
        <v>3.4628</v>
      </c>
      <c r="I404" s="96" t="n">
        <f aca="false">H404/$H$406</f>
        <v>2.4336454067589E-007</v>
      </c>
      <c r="J404" s="96" t="n">
        <f aca="false">J403+I404</f>
        <v>0.999999951327091</v>
      </c>
      <c r="K404" s="97" t="str">
        <f aca="false">IF(J404&lt;=80%,"A",IF(J404&lt;=95%,"B","C"))</f>
        <v>C</v>
      </c>
    </row>
    <row r="405" customFormat="false" ht="12.8" hidden="false" customHeight="false" outlineLevel="0" collapsed="false">
      <c r="A405" s="92" t="n">
        <v>400</v>
      </c>
      <c r="B405" s="92" t="s">
        <v>258</v>
      </c>
      <c r="C405" s="92" t="s">
        <v>259</v>
      </c>
      <c r="D405" s="93" t="s">
        <v>260</v>
      </c>
      <c r="E405" s="92" t="s">
        <v>261</v>
      </c>
      <c r="F405" s="94" t="n">
        <v>1</v>
      </c>
      <c r="G405" s="95" t="n">
        <v>0.69256</v>
      </c>
      <c r="H405" s="95" t="n">
        <v>0.69256</v>
      </c>
      <c r="I405" s="96" t="n">
        <f aca="false">H405/$H$406</f>
        <v>4.86729081351779E-008</v>
      </c>
      <c r="J405" s="96" t="n">
        <f aca="false">J404+I405</f>
        <v>1</v>
      </c>
      <c r="K405" s="97" t="str">
        <f aca="false">IF(J405&lt;=80%,"A",IF(J405&lt;=95%,"B","C"))</f>
        <v>C</v>
      </c>
    </row>
    <row r="406" customFormat="false" ht="12.8" hidden="false" customHeight="false" outlineLevel="0" collapsed="false">
      <c r="A406" s="99" t="s">
        <v>1024</v>
      </c>
      <c r="B406" s="99"/>
      <c r="C406" s="99"/>
      <c r="D406" s="100"/>
      <c r="E406" s="99"/>
      <c r="F406" s="99"/>
      <c r="G406" s="101"/>
      <c r="H406" s="101" t="n">
        <v>14228860.0894069</v>
      </c>
      <c r="I406" s="102" t="n">
        <f aca="false">SUM(I6:I405)</f>
        <v>1</v>
      </c>
      <c r="J406" s="102" t="n">
        <f aca="false">MAX(J6:J405)</f>
        <v>1</v>
      </c>
      <c r="K406" s="103"/>
    </row>
  </sheetData>
  <mergeCells count="2">
    <mergeCell ref="A2:D2"/>
    <mergeCell ref="A3:D3"/>
  </mergeCells>
  <conditionalFormatting sqref="K6:K405">
    <cfRule type="containsText" priority="2" operator="containsText" aboveAverage="0" equalAverage="0" bottom="0" percent="0" rank="0" text="A" dxfId="0">
      <formula>NOT(ISERROR(SEARCH("A",K6)))</formula>
    </cfRule>
    <cfRule type="containsText" priority="3" operator="containsText" aboveAverage="0" equalAverage="0" bottom="0" percent="0" rank="0" text="B" dxfId="1">
      <formula>NOT(ISERROR(SEARCH("B",K6)))</formula>
    </cfRule>
    <cfRule type="containsText" priority="4" operator="containsText" aboveAverage="0" equalAverage="0" bottom="0" percent="0" rank="0" text="C" dxfId="2">
      <formula>NOT(ISERROR(SEARCH("C",K6)))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75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5B9BD5"/>
    <pageSetUpPr fitToPage="false"/>
  </sheetPr>
  <dimension ref="A1:P3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5" topLeftCell="C6" activePane="bottomRight" state="frozen"/>
      <selection pane="topLeft" activeCell="A1" activeCellId="0" sqref="A1"/>
      <selection pane="topRight" activeCell="C1" activeCellId="0" sqref="C1"/>
      <selection pane="bottomLeft" activeCell="A6" activeCellId="0" sqref="A6"/>
      <selection pane="bottomRight" activeCell="J16" activeCellId="0" sqref="J16"/>
    </sheetView>
  </sheetViews>
  <sheetFormatPr defaultColWidth="8.70703125" defaultRowHeight="12.8" zeroHeight="false" outlineLevelRow="0" outlineLevelCol="0"/>
  <cols>
    <col collapsed="false" customWidth="true" hidden="false" outlineLevel="0" max="1" min="1" style="0" width="33.21"/>
    <col collapsed="false" customWidth="true" hidden="false" outlineLevel="0" max="2" min="2" style="4" width="13.89"/>
    <col collapsed="false" customWidth="true" hidden="false" outlineLevel="0" max="3" min="3" style="4" width="11.11"/>
    <col collapsed="false" customWidth="true" hidden="false" outlineLevel="0" max="4" min="4" style="4" width="11.38"/>
    <col collapsed="false" customWidth="true" hidden="false" outlineLevel="0" max="6" min="5" style="4" width="12.78"/>
    <col collapsed="false" customWidth="true" hidden="false" outlineLevel="0" max="10" min="7" style="4" width="12.64"/>
    <col collapsed="false" customWidth="true" hidden="false" outlineLevel="0" max="11" min="11" style="4" width="13.63"/>
    <col collapsed="false" customWidth="true" hidden="false" outlineLevel="0" max="12" min="12" style="4" width="13.19"/>
    <col collapsed="false" customWidth="true" hidden="false" outlineLevel="0" max="13" min="13" style="4" width="13.47"/>
    <col collapsed="false" customWidth="true" hidden="false" outlineLevel="0" max="14" min="14" style="4" width="12.9"/>
    <col collapsed="false" customWidth="true" hidden="true" outlineLevel="0" max="15" min="15" style="4" width="13.47"/>
    <col collapsed="false" customWidth="true" hidden="true" outlineLevel="0" max="16" min="16" style="0" width="13.02"/>
  </cols>
  <sheetData>
    <row r="1" customFormat="false" ht="12.8" hidden="false" customHeight="false" outlineLevel="0" collapsed="false">
      <c r="A1" s="83"/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83"/>
    </row>
    <row r="2" customFormat="false" ht="44" hidden="false" customHeight="true" outlineLevel="0" collapsed="false">
      <c r="A2" s="105" t="s">
        <v>1025</v>
      </c>
      <c r="B2" s="105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83"/>
    </row>
    <row r="3" customFormat="false" ht="23.85" hidden="false" customHeight="true" outlineLevel="0" collapsed="false">
      <c r="A3" s="106" t="s">
        <v>1026</v>
      </c>
      <c r="B3" s="106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83"/>
    </row>
    <row r="4" customFormat="false" ht="12.8" hidden="false" customHeight="false" outlineLevel="0" collapsed="false">
      <c r="A4" s="83"/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83"/>
    </row>
    <row r="5" customFormat="false" ht="23.85" hidden="false" customHeight="false" outlineLevel="0" collapsed="false">
      <c r="A5" s="107" t="s">
        <v>1027</v>
      </c>
      <c r="B5" s="107" t="s">
        <v>1012</v>
      </c>
      <c r="C5" s="107" t="s">
        <v>1028</v>
      </c>
      <c r="D5" s="107" t="s">
        <v>1029</v>
      </c>
      <c r="E5" s="107" t="s">
        <v>1030</v>
      </c>
      <c r="F5" s="107" t="s">
        <v>1031</v>
      </c>
      <c r="G5" s="107" t="s">
        <v>1032</v>
      </c>
      <c r="H5" s="107" t="s">
        <v>1033</v>
      </c>
      <c r="I5" s="107" t="s">
        <v>1034</v>
      </c>
      <c r="J5" s="107" t="s">
        <v>1035</v>
      </c>
      <c r="K5" s="107" t="s">
        <v>1036</v>
      </c>
      <c r="L5" s="107" t="s">
        <v>1037</v>
      </c>
      <c r="M5" s="107" t="s">
        <v>1038</v>
      </c>
      <c r="N5" s="107" t="s">
        <v>1039</v>
      </c>
      <c r="O5" s="107" t="s">
        <v>1040</v>
      </c>
      <c r="P5" s="108" t="s">
        <v>1041</v>
      </c>
    </row>
    <row r="6" customFormat="false" ht="12.8" hidden="false" customHeight="false" outlineLevel="0" collapsed="false">
      <c r="A6" s="109" t="s">
        <v>19</v>
      </c>
      <c r="B6" s="110" t="n">
        <f aca="false">SUM('ORÇAMENTO POR ETAPAS'!K8:K24)</f>
        <v>265931.01627696</v>
      </c>
      <c r="C6" s="111" t="n">
        <v>0.5</v>
      </c>
      <c r="D6" s="111" t="n">
        <v>0.3</v>
      </c>
      <c r="E6" s="111" t="n">
        <v>0.2</v>
      </c>
      <c r="F6" s="111" t="n">
        <v>0</v>
      </c>
      <c r="G6" s="111" t="n">
        <v>0</v>
      </c>
      <c r="H6" s="111" t="n">
        <v>0</v>
      </c>
      <c r="I6" s="111" t="n">
        <v>0</v>
      </c>
      <c r="J6" s="111" t="n">
        <v>0</v>
      </c>
      <c r="K6" s="111" t="n">
        <v>0</v>
      </c>
      <c r="L6" s="111" t="n">
        <v>0</v>
      </c>
      <c r="M6" s="111" t="n">
        <v>0</v>
      </c>
      <c r="N6" s="111" t="n">
        <v>0</v>
      </c>
      <c r="O6" s="111" t="n">
        <f aca="false">SUM(C6:N6)</f>
        <v>1</v>
      </c>
      <c r="P6" s="112" t="str">
        <f aca="false">IF(ABS(O6-100%)&lt;0.000001,"OK","REVISAR")</f>
        <v>OK</v>
      </c>
    </row>
    <row r="7" customFormat="false" ht="12.8" hidden="false" customHeight="false" outlineLevel="0" collapsed="false">
      <c r="A7" s="109" t="s">
        <v>66</v>
      </c>
      <c r="B7" s="110" t="n">
        <f aca="false">SUM('ORÇAMENTO POR ETAPAS'!K28:K41)</f>
        <v>961512.64082432</v>
      </c>
      <c r="C7" s="111" t="n">
        <v>0.1</v>
      </c>
      <c r="D7" s="111" t="n">
        <v>0.35</v>
      </c>
      <c r="E7" s="111" t="n">
        <v>0.35</v>
      </c>
      <c r="F7" s="111" t="n">
        <v>0.2</v>
      </c>
      <c r="G7" s="111" t="n">
        <v>0</v>
      </c>
      <c r="H7" s="111" t="n">
        <v>0</v>
      </c>
      <c r="I7" s="111" t="n">
        <v>0</v>
      </c>
      <c r="J7" s="111" t="n">
        <v>0</v>
      </c>
      <c r="K7" s="111" t="n">
        <v>0</v>
      </c>
      <c r="L7" s="111" t="n">
        <v>0</v>
      </c>
      <c r="M7" s="111" t="n">
        <v>0</v>
      </c>
      <c r="N7" s="111" t="n">
        <v>0</v>
      </c>
      <c r="O7" s="111" t="n">
        <f aca="false">SUM(C7:N7)</f>
        <v>1</v>
      </c>
      <c r="P7" s="112" t="str">
        <f aca="false">IF(ABS(O7-100%)&lt;0.000001,"OK","REVISAR")</f>
        <v>OK</v>
      </c>
    </row>
    <row r="8" customFormat="false" ht="12.8" hidden="false" customHeight="false" outlineLevel="0" collapsed="false">
      <c r="A8" s="109" t="s">
        <v>97</v>
      </c>
      <c r="B8" s="110" t="n">
        <f aca="false">SUM('ORÇAMENTO POR ETAPAS'!K45:K70)</f>
        <v>675400.786658839</v>
      </c>
      <c r="C8" s="111" t="n">
        <v>0</v>
      </c>
      <c r="D8" s="111" t="n">
        <v>0</v>
      </c>
      <c r="E8" s="111" t="n">
        <v>0.1</v>
      </c>
      <c r="F8" s="111" t="n">
        <v>0.25</v>
      </c>
      <c r="G8" s="111" t="n">
        <v>0.3</v>
      </c>
      <c r="H8" s="111" t="n">
        <v>0.25</v>
      </c>
      <c r="I8" s="111" t="n">
        <v>0.1</v>
      </c>
      <c r="J8" s="111" t="n">
        <v>0</v>
      </c>
      <c r="K8" s="111" t="n">
        <v>0</v>
      </c>
      <c r="L8" s="111" t="n">
        <v>0</v>
      </c>
      <c r="M8" s="111" t="n">
        <v>0</v>
      </c>
      <c r="N8" s="111" t="n">
        <v>0</v>
      </c>
      <c r="O8" s="111" t="n">
        <f aca="false">SUM(C8:N8)</f>
        <v>1</v>
      </c>
      <c r="P8" s="112" t="str">
        <f aca="false">IF(ABS(O8-100%)&lt;0.000001,"OK","REVISAR")</f>
        <v>OK</v>
      </c>
    </row>
    <row r="9" customFormat="false" ht="12.8" hidden="false" customHeight="false" outlineLevel="0" collapsed="false">
      <c r="A9" s="109" t="s">
        <v>151</v>
      </c>
      <c r="B9" s="110" t="n">
        <f aca="false">SUM('ORÇAMENTO POR ETAPAS'!K74:K89)</f>
        <v>654667.427726605</v>
      </c>
      <c r="C9" s="111" t="n">
        <v>0</v>
      </c>
      <c r="D9" s="111" t="n">
        <v>0</v>
      </c>
      <c r="E9" s="111" t="n">
        <v>0</v>
      </c>
      <c r="F9" s="111" t="n">
        <v>0</v>
      </c>
      <c r="G9" s="111" t="n">
        <v>0</v>
      </c>
      <c r="H9" s="111" t="n">
        <v>0</v>
      </c>
      <c r="I9" s="111" t="n">
        <v>0</v>
      </c>
      <c r="J9" s="111" t="n">
        <v>0.15</v>
      </c>
      <c r="K9" s="111" t="n">
        <v>0.35</v>
      </c>
      <c r="L9" s="111" t="n">
        <v>0.35</v>
      </c>
      <c r="M9" s="111" t="n">
        <v>0.15</v>
      </c>
      <c r="N9" s="111" t="n">
        <v>0</v>
      </c>
      <c r="O9" s="111" t="n">
        <f aca="false">SUM(C9:N9)</f>
        <v>1</v>
      </c>
      <c r="P9" s="112" t="str">
        <f aca="false">IF(ABS(O9-100%)&lt;0.000001,"OK","REVISAR")</f>
        <v>OK</v>
      </c>
    </row>
    <row r="10" customFormat="false" ht="12.8" hidden="false" customHeight="false" outlineLevel="0" collapsed="false">
      <c r="A10" s="109" t="s">
        <v>188</v>
      </c>
      <c r="B10" s="110" t="n">
        <f aca="false">SUM('ORÇAMENTO POR ETAPAS'!K93:K125)</f>
        <v>2190876.70511739</v>
      </c>
      <c r="C10" s="111" t="n">
        <v>0</v>
      </c>
      <c r="D10" s="111" t="n">
        <v>0</v>
      </c>
      <c r="E10" s="111" t="n">
        <v>0</v>
      </c>
      <c r="F10" s="111" t="n">
        <v>0</v>
      </c>
      <c r="G10" s="111" t="n">
        <v>0.1</v>
      </c>
      <c r="H10" s="111" t="n">
        <v>0.15</v>
      </c>
      <c r="I10" s="111" t="n">
        <v>0.25</v>
      </c>
      <c r="J10" s="111" t="n">
        <v>0.25</v>
      </c>
      <c r="K10" s="111" t="n">
        <v>0.15</v>
      </c>
      <c r="L10" s="111" t="n">
        <v>0.1</v>
      </c>
      <c r="M10" s="111" t="n">
        <v>0</v>
      </c>
      <c r="N10" s="111" t="n">
        <v>0</v>
      </c>
      <c r="O10" s="111" t="n">
        <f aca="false">SUM(C10:N10)</f>
        <v>1</v>
      </c>
      <c r="P10" s="112" t="str">
        <f aca="false">IF(ABS(O10-100%)&lt;0.000001,"OK","REVISAR")</f>
        <v>OK</v>
      </c>
    </row>
    <row r="11" customFormat="false" ht="12.8" hidden="false" customHeight="false" outlineLevel="0" collapsed="false">
      <c r="A11" s="109" t="s">
        <v>257</v>
      </c>
      <c r="B11" s="110" t="n">
        <f aca="false">SUM('ORÇAMENTO POR ETAPAS'!K129:K327)</f>
        <v>4469978.39515392</v>
      </c>
      <c r="C11" s="111" t="n">
        <v>0</v>
      </c>
      <c r="D11" s="111" t="n">
        <v>0</v>
      </c>
      <c r="E11" s="111" t="n">
        <v>0</v>
      </c>
      <c r="F11" s="111" t="n">
        <v>0</v>
      </c>
      <c r="G11" s="111" t="n">
        <v>0</v>
      </c>
      <c r="H11" s="111" t="n">
        <v>0.1</v>
      </c>
      <c r="I11" s="111" t="n">
        <v>0.15</v>
      </c>
      <c r="J11" s="111" t="n">
        <v>0.2</v>
      </c>
      <c r="K11" s="111" t="n">
        <v>0.25</v>
      </c>
      <c r="L11" s="111" t="n">
        <v>0.2</v>
      </c>
      <c r="M11" s="111" t="n">
        <v>0.1</v>
      </c>
      <c r="N11" s="111" t="n">
        <v>0</v>
      </c>
      <c r="O11" s="111" t="n">
        <f aca="false">SUM(C11:N11)</f>
        <v>1</v>
      </c>
      <c r="P11" s="112" t="str">
        <f aca="false">IF(ABS(O11-100%)&lt;0.000001,"OK","REVISAR")</f>
        <v>OK</v>
      </c>
    </row>
    <row r="12" customFormat="false" ht="22.35" hidden="false" customHeight="false" outlineLevel="0" collapsed="false">
      <c r="A12" s="109" t="s">
        <v>781</v>
      </c>
      <c r="B12" s="110" t="n">
        <f aca="false">SUM('ORÇAMENTO POR ETAPAS'!K331:K354)</f>
        <v>146566.69139712</v>
      </c>
      <c r="C12" s="111" t="n">
        <v>0</v>
      </c>
      <c r="D12" s="111" t="n">
        <v>0</v>
      </c>
      <c r="E12" s="111" t="n">
        <v>0</v>
      </c>
      <c r="F12" s="111" t="n">
        <v>0.1</v>
      </c>
      <c r="G12" s="111" t="n">
        <v>0.2</v>
      </c>
      <c r="H12" s="111" t="n">
        <v>0.25</v>
      </c>
      <c r="I12" s="111" t="n">
        <v>0.25</v>
      </c>
      <c r="J12" s="111" t="n">
        <v>0.15</v>
      </c>
      <c r="K12" s="111" t="n">
        <v>0.05</v>
      </c>
      <c r="L12" s="111" t="n">
        <v>0</v>
      </c>
      <c r="M12" s="111" t="n">
        <v>0</v>
      </c>
      <c r="N12" s="111" t="n">
        <v>0</v>
      </c>
      <c r="O12" s="111" t="n">
        <f aca="false">SUM(C12:N12)</f>
        <v>1</v>
      </c>
      <c r="P12" s="112" t="str">
        <f aca="false">IF(ABS(O12-100%)&lt;0.000001,"OK","REVISAR")</f>
        <v>OK</v>
      </c>
    </row>
    <row r="13" customFormat="false" ht="12.8" hidden="false" customHeight="false" outlineLevel="0" collapsed="false">
      <c r="A13" s="109" t="s">
        <v>830</v>
      </c>
      <c r="B13" s="110" t="n">
        <f aca="false">SUM('ORÇAMENTO POR ETAPAS'!K358:K383)</f>
        <v>112380.26312</v>
      </c>
      <c r="C13" s="111" t="n">
        <v>0</v>
      </c>
      <c r="D13" s="111" t="n">
        <v>0</v>
      </c>
      <c r="E13" s="111" t="n">
        <v>0</v>
      </c>
      <c r="F13" s="111" t="n">
        <v>0</v>
      </c>
      <c r="G13" s="111" t="n">
        <v>0</v>
      </c>
      <c r="H13" s="111" t="n">
        <v>0</v>
      </c>
      <c r="I13" s="111" t="n">
        <v>0</v>
      </c>
      <c r="J13" s="111" t="n">
        <v>0.25</v>
      </c>
      <c r="K13" s="111" t="n">
        <v>0.5</v>
      </c>
      <c r="L13" s="111" t="n">
        <v>0.25</v>
      </c>
      <c r="M13" s="111" t="n">
        <v>0</v>
      </c>
      <c r="N13" s="111" t="n">
        <v>0</v>
      </c>
      <c r="O13" s="111" t="n">
        <f aca="false">SUM(C13:N13)</f>
        <v>1</v>
      </c>
      <c r="P13" s="112" t="str">
        <f aca="false">IF(ABS(O13-100%)&lt;0.000001,"OK","REVISAR")</f>
        <v>OK</v>
      </c>
    </row>
    <row r="14" customFormat="false" ht="12.8" hidden="false" customHeight="false" outlineLevel="0" collapsed="false">
      <c r="A14" s="109" t="s">
        <v>905</v>
      </c>
      <c r="B14" s="110" t="n">
        <f aca="false">SUM('ORÇAMENTO POR ETAPAS'!K387:K402)</f>
        <v>89787.860416</v>
      </c>
      <c r="C14" s="111" t="n">
        <v>0</v>
      </c>
      <c r="D14" s="111" t="n">
        <v>0</v>
      </c>
      <c r="E14" s="111" t="n">
        <v>0</v>
      </c>
      <c r="F14" s="111" t="n">
        <v>0</v>
      </c>
      <c r="G14" s="111" t="n">
        <v>0</v>
      </c>
      <c r="H14" s="111" t="n">
        <v>0</v>
      </c>
      <c r="I14" s="111" t="n">
        <v>0</v>
      </c>
      <c r="J14" s="111" t="n">
        <v>0</v>
      </c>
      <c r="K14" s="111" t="n">
        <v>0.2</v>
      </c>
      <c r="L14" s="111" t="n">
        <v>0.5</v>
      </c>
      <c r="M14" s="111" t="n">
        <v>0.3</v>
      </c>
      <c r="N14" s="111" t="n">
        <v>0</v>
      </c>
      <c r="O14" s="111" t="n">
        <f aca="false">SUM(C14:N14)</f>
        <v>1</v>
      </c>
      <c r="P14" s="112" t="str">
        <f aca="false">IF(ABS(O14-100%)&lt;0.000001,"OK","REVISAR")</f>
        <v>OK</v>
      </c>
    </row>
    <row r="15" customFormat="false" ht="12.8" hidden="false" customHeight="false" outlineLevel="0" collapsed="false">
      <c r="A15" s="109" t="s">
        <v>938</v>
      </c>
      <c r="B15" s="110" t="n">
        <f aca="false">SUM('ORÇAMENTO POR ETAPAS'!K406:K411)</f>
        <v>2748356.1941461</v>
      </c>
      <c r="C15" s="111" t="n">
        <v>0</v>
      </c>
      <c r="D15" s="111" t="n">
        <v>0</v>
      </c>
      <c r="E15" s="111" t="n">
        <v>0.1</v>
      </c>
      <c r="F15" s="111" t="n">
        <v>0.3</v>
      </c>
      <c r="G15" s="111" t="n">
        <v>0.3</v>
      </c>
      <c r="H15" s="111" t="n">
        <v>0.2</v>
      </c>
      <c r="I15" s="111" t="n">
        <v>0.1</v>
      </c>
      <c r="J15" s="111" t="n">
        <v>0</v>
      </c>
      <c r="K15" s="111" t="n">
        <v>0</v>
      </c>
      <c r="L15" s="111" t="n">
        <v>0</v>
      </c>
      <c r="M15" s="111" t="n">
        <v>0</v>
      </c>
      <c r="N15" s="111" t="n">
        <v>0</v>
      </c>
      <c r="O15" s="111" t="n">
        <f aca="false">SUM(C15:N15)</f>
        <v>1</v>
      </c>
      <c r="P15" s="112" t="str">
        <f aca="false">IF(ABS(O15-100%)&lt;0.000001,"OK","REVISAR")</f>
        <v>OK</v>
      </c>
    </row>
    <row r="16" customFormat="false" ht="12.8" hidden="false" customHeight="false" outlineLevel="0" collapsed="false">
      <c r="A16" s="109" t="s">
        <v>951</v>
      </c>
      <c r="B16" s="110" t="n">
        <f aca="false">SUM('ORÇAMENTO POR ETAPAS'!K415:K423)</f>
        <v>1360880.991824</v>
      </c>
      <c r="C16" s="111" t="n">
        <v>0</v>
      </c>
      <c r="D16" s="111" t="n">
        <v>0</v>
      </c>
      <c r="E16" s="111" t="n">
        <v>0</v>
      </c>
      <c r="F16" s="111" t="n">
        <v>0</v>
      </c>
      <c r="G16" s="111" t="n">
        <v>0</v>
      </c>
      <c r="H16" s="111" t="n">
        <v>0</v>
      </c>
      <c r="I16" s="111" t="n">
        <v>0</v>
      </c>
      <c r="J16" s="111" t="n">
        <v>0</v>
      </c>
      <c r="K16" s="111" t="n">
        <v>0.15</v>
      </c>
      <c r="L16" s="111" t="n">
        <v>0.35</v>
      </c>
      <c r="M16" s="111" t="n">
        <v>0.35</v>
      </c>
      <c r="N16" s="111" t="n">
        <v>0.15</v>
      </c>
      <c r="O16" s="111" t="n">
        <f aca="false">SUM(C16:N16)</f>
        <v>1</v>
      </c>
      <c r="P16" s="112" t="str">
        <f aca="false">IF(ABS(O16-100%)&lt;0.000001,"OK","REVISAR")</f>
        <v>OK</v>
      </c>
    </row>
    <row r="17" customFormat="false" ht="12.8" hidden="false" customHeight="false" outlineLevel="0" collapsed="false">
      <c r="A17" s="109" t="s">
        <v>976</v>
      </c>
      <c r="B17" s="110" t="n">
        <f aca="false">SUM('ORÇAMENTO POR ETAPAS'!K427:K430)</f>
        <v>154982.336</v>
      </c>
      <c r="C17" s="111" t="n">
        <v>0</v>
      </c>
      <c r="D17" s="111" t="n">
        <v>0</v>
      </c>
      <c r="E17" s="111" t="n">
        <v>0</v>
      </c>
      <c r="F17" s="111" t="n">
        <v>0</v>
      </c>
      <c r="G17" s="111" t="n">
        <v>0</v>
      </c>
      <c r="H17" s="111" t="n">
        <v>0</v>
      </c>
      <c r="I17" s="111" t="n">
        <v>0.15</v>
      </c>
      <c r="J17" s="111" t="n">
        <v>0.3</v>
      </c>
      <c r="K17" s="111" t="n">
        <v>0.35</v>
      </c>
      <c r="L17" s="111" t="n">
        <v>0.2</v>
      </c>
      <c r="M17" s="111" t="n">
        <v>0</v>
      </c>
      <c r="N17" s="111" t="n">
        <v>0</v>
      </c>
      <c r="O17" s="111" t="n">
        <f aca="false">SUM(C17:N17)</f>
        <v>1</v>
      </c>
      <c r="P17" s="112" t="str">
        <f aca="false">IF(ABS(O17-100%)&lt;0.000001,"OK","REVISAR")</f>
        <v>OK</v>
      </c>
    </row>
    <row r="18" customFormat="false" ht="12.8" hidden="false" customHeight="false" outlineLevel="0" collapsed="false">
      <c r="A18" s="109" t="s">
        <v>985</v>
      </c>
      <c r="B18" s="110" t="n">
        <f aca="false">SUM('ORÇAMENTO POR ETAPAS'!K434:K442)</f>
        <v>19338.0985216</v>
      </c>
      <c r="C18" s="111" t="n">
        <v>0</v>
      </c>
      <c r="D18" s="111" t="n">
        <v>0</v>
      </c>
      <c r="E18" s="111" t="n">
        <v>0</v>
      </c>
      <c r="F18" s="111" t="n">
        <v>0</v>
      </c>
      <c r="G18" s="111" t="n">
        <v>0</v>
      </c>
      <c r="H18" s="111" t="n">
        <v>0</v>
      </c>
      <c r="I18" s="111" t="n">
        <v>0</v>
      </c>
      <c r="J18" s="111" t="n">
        <v>0</v>
      </c>
      <c r="K18" s="111" t="n">
        <v>0</v>
      </c>
      <c r="L18" s="111" t="n">
        <v>0</v>
      </c>
      <c r="M18" s="111" t="n">
        <v>0.4</v>
      </c>
      <c r="N18" s="111" t="n">
        <v>0.6</v>
      </c>
      <c r="O18" s="111" t="n">
        <f aca="false">SUM(C18:N18)</f>
        <v>1</v>
      </c>
      <c r="P18" s="112" t="str">
        <f aca="false">IF(ABS(O18-100%)&lt;0.000001,"OK","REVISAR")</f>
        <v>OK</v>
      </c>
    </row>
    <row r="19" customFormat="false" ht="12.8" hidden="false" customHeight="false" outlineLevel="0" collapsed="false">
      <c r="A19" s="109" t="s">
        <v>1004</v>
      </c>
      <c r="B19" s="110" t="n">
        <f aca="false">SUM('ORÇAMENTO POR ETAPAS'!K446:K446)</f>
        <v>378200.682224</v>
      </c>
      <c r="C19" s="111" t="n">
        <v>0.0833333333333333</v>
      </c>
      <c r="D19" s="111" t="n">
        <v>0.0833333333333333</v>
      </c>
      <c r="E19" s="111" t="n">
        <v>0.0833333333333333</v>
      </c>
      <c r="F19" s="111" t="n">
        <v>0.0833333333333333</v>
      </c>
      <c r="G19" s="111" t="n">
        <v>0.0833333333333333</v>
      </c>
      <c r="H19" s="111" t="n">
        <v>0.0833333333333333</v>
      </c>
      <c r="I19" s="111" t="n">
        <v>0.0833333333333333</v>
      </c>
      <c r="J19" s="111" t="n">
        <v>0.0833333333333333</v>
      </c>
      <c r="K19" s="111" t="n">
        <v>0.0833333333333333</v>
      </c>
      <c r="L19" s="111" t="n">
        <v>0.0833333333333333</v>
      </c>
      <c r="M19" s="111" t="n">
        <v>0.0833333333333333</v>
      </c>
      <c r="N19" s="111" t="n">
        <v>0.0833333333333333</v>
      </c>
      <c r="O19" s="111" t="n">
        <f aca="false">SUM(C19:N19)</f>
        <v>1</v>
      </c>
      <c r="P19" s="112" t="str">
        <f aca="false">IF(ABS(O19-100%)&lt;0.000001,"OK","REVISAR")</f>
        <v>OK</v>
      </c>
    </row>
    <row r="20" customFormat="false" ht="12.8" hidden="false" customHeight="false" outlineLevel="0" collapsed="false">
      <c r="A20" s="113" t="s">
        <v>1024</v>
      </c>
      <c r="B20" s="114" t="n">
        <f aca="false">SUM(B6:B19)</f>
        <v>14228860.0894069</v>
      </c>
      <c r="C20" s="115" t="n">
        <f aca="false">SUMPRODUCT($B$6:$B$19,C$6:C$19)/$B$20</f>
        <v>0.0183172435530247</v>
      </c>
      <c r="D20" s="115" t="n">
        <f aca="false">SUMPRODUCT($B$6:$B$19,D$6:D$19)/$B$20</f>
        <v>0.0314730378875301</v>
      </c>
      <c r="E20" s="115" t="n">
        <f aca="false">SUMPRODUCT($B$6:$B$19,E$6:E$19)/$B$20</f>
        <v>0.053666143622535</v>
      </c>
      <c r="F20" s="115" t="n">
        <f aca="false">SUMPRODUCT($B$6:$B$19,F$6:F$19)/$B$20</f>
        <v>0.0865728503893901</v>
      </c>
      <c r="G20" s="115" t="n">
        <f aca="false">SUMPRODUCT($B$6:$B$19,G$6:G$19)/$B$20</f>
        <v>0.0918587166040367</v>
      </c>
      <c r="H20" s="115" t="n">
        <f aca="false">SUMPRODUCT($B$6:$B$19,H$6:H$19)/$B$20</f>
        <v>0.109798618253896</v>
      </c>
      <c r="I20" s="115" t="n">
        <f aca="false">SUMPRODUCT($B$6:$B$19,I$6:I$19)/$B$20</f>
        <v>0.116101878156126</v>
      </c>
      <c r="J20" s="115" t="n">
        <f aca="false">SUMPRODUCT($B$6:$B$19,J$6:J$19)/$B$20</f>
        <v>0.117226991677229</v>
      </c>
      <c r="K20" s="115" t="n">
        <f aca="false">SUMPRODUCT($B$6:$B$19,K$6:K$19)/$B$20</f>
        <v>0.143836429587877</v>
      </c>
      <c r="L20" s="115" t="n">
        <f aca="false">SUMPRODUCT($B$6:$B$19,L$6:L$19)/$B$20</f>
        <v>0.13732846277311</v>
      </c>
      <c r="M20" s="115" t="n">
        <f aca="false">SUMPRODUCT($B$6:$B$19,M$6:M$19)/$B$20</f>
        <v>0.0764428503077811</v>
      </c>
      <c r="N20" s="115" t="n">
        <f aca="false">SUMPRODUCT($B$6:$B$19,N$6:N$19)/$B$20</f>
        <v>0.0173767771874643</v>
      </c>
      <c r="O20" s="115" t="n">
        <f aca="false">SUM(C20:N20)</f>
        <v>1</v>
      </c>
      <c r="P20" s="116" t="str">
        <f aca="false">IF(ABS(O20-100%)&lt;0.000001,"OK","REVISAR")</f>
        <v>OK</v>
      </c>
    </row>
    <row r="21" customFormat="false" ht="12.8" hidden="false" customHeight="false" outlineLevel="0" collapsed="false">
      <c r="A21" s="117"/>
      <c r="B21" s="118"/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83"/>
    </row>
    <row r="22" customFormat="false" ht="12.8" hidden="false" customHeight="false" outlineLevel="0" collapsed="false">
      <c r="A22" s="117"/>
      <c r="B22" s="118"/>
      <c r="C22" s="118"/>
      <c r="D22" s="118"/>
      <c r="E22" s="118"/>
      <c r="F22" s="118"/>
      <c r="G22" s="118"/>
      <c r="H22" s="118"/>
      <c r="I22" s="118"/>
      <c r="J22" s="118"/>
      <c r="K22" s="118"/>
      <c r="L22" s="118"/>
      <c r="M22" s="118"/>
      <c r="N22" s="118"/>
      <c r="O22" s="118"/>
      <c r="P22" s="83"/>
    </row>
    <row r="23" customFormat="false" ht="22.35" hidden="false" customHeight="false" outlineLevel="0" collapsed="false">
      <c r="A23" s="107" t="s">
        <v>1027</v>
      </c>
      <c r="B23" s="107" t="s">
        <v>1012</v>
      </c>
      <c r="C23" s="107" t="s">
        <v>1028</v>
      </c>
      <c r="D23" s="107" t="s">
        <v>1029</v>
      </c>
      <c r="E23" s="107" t="s">
        <v>1030</v>
      </c>
      <c r="F23" s="107" t="s">
        <v>1031</v>
      </c>
      <c r="G23" s="107" t="s">
        <v>1032</v>
      </c>
      <c r="H23" s="107" t="s">
        <v>1033</v>
      </c>
      <c r="I23" s="107" t="s">
        <v>1034</v>
      </c>
      <c r="J23" s="107" t="s">
        <v>1035</v>
      </c>
      <c r="K23" s="107" t="s">
        <v>1036</v>
      </c>
      <c r="L23" s="107" t="s">
        <v>1037</v>
      </c>
      <c r="M23" s="107" t="s">
        <v>1038</v>
      </c>
      <c r="N23" s="107" t="s">
        <v>1039</v>
      </c>
      <c r="O23" s="107" t="s">
        <v>1042</v>
      </c>
      <c r="P23" s="108" t="s">
        <v>1043</v>
      </c>
    </row>
    <row r="24" customFormat="false" ht="12.8" hidden="false" customHeight="false" outlineLevel="0" collapsed="false">
      <c r="A24" s="109" t="str">
        <f aca="false">A6</f>
        <v>1. SERVIÇOS PRELIMINARES</v>
      </c>
      <c r="B24" s="110" t="n">
        <f aca="false">B6</f>
        <v>265931.01627696</v>
      </c>
      <c r="C24" s="110" t="n">
        <f aca="false">$B24*C$6</f>
        <v>132965.50813848</v>
      </c>
      <c r="D24" s="110" t="n">
        <f aca="false">$B24*D$6</f>
        <v>79779.304883088</v>
      </c>
      <c r="E24" s="110" t="n">
        <f aca="false">$B24*E$6</f>
        <v>53186.203255392</v>
      </c>
      <c r="F24" s="110" t="n">
        <f aca="false">$B24*F$6</f>
        <v>0</v>
      </c>
      <c r="G24" s="110" t="n">
        <f aca="false">$B24*G$6</f>
        <v>0</v>
      </c>
      <c r="H24" s="110" t="n">
        <f aca="false">$B24*H$6</f>
        <v>0</v>
      </c>
      <c r="I24" s="110" t="n">
        <f aca="false">$B24*I$6</f>
        <v>0</v>
      </c>
      <c r="J24" s="110" t="n">
        <f aca="false">$B24*J$6</f>
        <v>0</v>
      </c>
      <c r="K24" s="110" t="n">
        <f aca="false">$B24*K$6</f>
        <v>0</v>
      </c>
      <c r="L24" s="110" t="n">
        <f aca="false">$B24*L$6</f>
        <v>0</v>
      </c>
      <c r="M24" s="110" t="n">
        <f aca="false">$B24*M$6</f>
        <v>0</v>
      </c>
      <c r="N24" s="110" t="n">
        <f aca="false">$B24*N$6</f>
        <v>0</v>
      </c>
      <c r="O24" s="110" t="n">
        <f aca="false">SUM(C24:N24)</f>
        <v>265931.01627696</v>
      </c>
      <c r="P24" s="119" t="n">
        <f aca="false">ROUND(O24-B24,2)</f>
        <v>0</v>
      </c>
    </row>
    <row r="25" customFormat="false" ht="12.8" hidden="false" customHeight="false" outlineLevel="0" collapsed="false">
      <c r="A25" s="109" t="str">
        <f aca="false">A7</f>
        <v>2. FUNDAÇÃO</v>
      </c>
      <c r="B25" s="110" t="n">
        <f aca="false">B7</f>
        <v>961512.64082432</v>
      </c>
      <c r="C25" s="110" t="n">
        <f aca="false">$B25*C$7</f>
        <v>96151.264082432</v>
      </c>
      <c r="D25" s="110" t="n">
        <f aca="false">$B25*D$7</f>
        <v>336529.424288512</v>
      </c>
      <c r="E25" s="110" t="n">
        <f aca="false">$B25*E$7</f>
        <v>336529.424288512</v>
      </c>
      <c r="F25" s="110" t="n">
        <f aca="false">$B25*F$7</f>
        <v>192302.528164864</v>
      </c>
      <c r="G25" s="110" t="n">
        <f aca="false">$B25*G$7</f>
        <v>0</v>
      </c>
      <c r="H25" s="110" t="n">
        <f aca="false">$B25*H$7</f>
        <v>0</v>
      </c>
      <c r="I25" s="110" t="n">
        <f aca="false">$B25*I$7</f>
        <v>0</v>
      </c>
      <c r="J25" s="110" t="n">
        <f aca="false">$B25*J$7</f>
        <v>0</v>
      </c>
      <c r="K25" s="110" t="n">
        <f aca="false">$B25*K$7</f>
        <v>0</v>
      </c>
      <c r="L25" s="110" t="n">
        <f aca="false">$B25*L$7</f>
        <v>0</v>
      </c>
      <c r="M25" s="110" t="n">
        <f aca="false">$B25*M$7</f>
        <v>0</v>
      </c>
      <c r="N25" s="110" t="n">
        <f aca="false">$B25*N$7</f>
        <v>0</v>
      </c>
      <c r="O25" s="110" t="n">
        <f aca="false">SUM(C25:N25)</f>
        <v>961512.64082432</v>
      </c>
      <c r="P25" s="119" t="n">
        <f aca="false">ROUND(O25-B25,2)</f>
        <v>0</v>
      </c>
    </row>
    <row r="26" customFormat="false" ht="12.8" hidden="false" customHeight="false" outlineLevel="0" collapsed="false">
      <c r="A26" s="109" t="str">
        <f aca="false">A8</f>
        <v>3. ESTRUTURAS</v>
      </c>
      <c r="B26" s="110" t="n">
        <f aca="false">B8</f>
        <v>675400.786658839</v>
      </c>
      <c r="C26" s="110" t="n">
        <f aca="false">$B26*C$8</f>
        <v>0</v>
      </c>
      <c r="D26" s="110" t="n">
        <f aca="false">$B26*D$8</f>
        <v>0</v>
      </c>
      <c r="E26" s="110" t="n">
        <f aca="false">$B26*E$8</f>
        <v>67540.0786658839</v>
      </c>
      <c r="F26" s="110" t="n">
        <f aca="false">$B26*F$8</f>
        <v>168850.19666471</v>
      </c>
      <c r="G26" s="110" t="n">
        <f aca="false">$B26*G$8</f>
        <v>202620.235997652</v>
      </c>
      <c r="H26" s="110" t="n">
        <f aca="false">$B26*H$8</f>
        <v>168850.19666471</v>
      </c>
      <c r="I26" s="110" t="n">
        <f aca="false">$B26*I$8</f>
        <v>67540.0786658839</v>
      </c>
      <c r="J26" s="110" t="n">
        <f aca="false">$B26*J$8</f>
        <v>0</v>
      </c>
      <c r="K26" s="110" t="n">
        <f aca="false">$B26*K$8</f>
        <v>0</v>
      </c>
      <c r="L26" s="110" t="n">
        <f aca="false">$B26*L$8</f>
        <v>0</v>
      </c>
      <c r="M26" s="110" t="n">
        <f aca="false">$B26*M$8</f>
        <v>0</v>
      </c>
      <c r="N26" s="110" t="n">
        <f aca="false">$B26*N$8</f>
        <v>0</v>
      </c>
      <c r="O26" s="110" t="n">
        <f aca="false">SUM(C26:N26)</f>
        <v>675400.786658839</v>
      </c>
      <c r="P26" s="119" t="n">
        <f aca="false">ROUND(O26-B26,2)</f>
        <v>0</v>
      </c>
    </row>
    <row r="27" customFormat="false" ht="12.8" hidden="false" customHeight="false" outlineLevel="0" collapsed="false">
      <c r="A27" s="109" t="str">
        <f aca="false">A9</f>
        <v>4. PASSEIOS E CANTEIROS</v>
      </c>
      <c r="B27" s="110" t="n">
        <f aca="false">B9</f>
        <v>654667.427726605</v>
      </c>
      <c r="C27" s="110" t="n">
        <f aca="false">$B27*C$9</f>
        <v>0</v>
      </c>
      <c r="D27" s="110" t="n">
        <f aca="false">$B27*D$9</f>
        <v>0</v>
      </c>
      <c r="E27" s="110" t="n">
        <f aca="false">$B27*E$9</f>
        <v>0</v>
      </c>
      <c r="F27" s="110" t="n">
        <f aca="false">$B27*F$9</f>
        <v>0</v>
      </c>
      <c r="G27" s="110" t="n">
        <f aca="false">$B27*G$9</f>
        <v>0</v>
      </c>
      <c r="H27" s="110" t="n">
        <f aca="false">$B27*H$9</f>
        <v>0</v>
      </c>
      <c r="I27" s="110" t="n">
        <f aca="false">$B27*I$9</f>
        <v>0</v>
      </c>
      <c r="J27" s="110" t="n">
        <f aca="false">$B27*J$9</f>
        <v>98200.1141589907</v>
      </c>
      <c r="K27" s="110" t="n">
        <f aca="false">$B27*K$9</f>
        <v>229133.599704312</v>
      </c>
      <c r="L27" s="110" t="n">
        <f aca="false">$B27*L$9</f>
        <v>229133.599704312</v>
      </c>
      <c r="M27" s="110" t="n">
        <f aca="false">$B27*M$9</f>
        <v>98200.1141589907</v>
      </c>
      <c r="N27" s="110" t="n">
        <f aca="false">$B27*N$9</f>
        <v>0</v>
      </c>
      <c r="O27" s="110" t="n">
        <f aca="false">SUM(C27:N27)</f>
        <v>654667.427726605</v>
      </c>
      <c r="P27" s="119" t="n">
        <f aca="false">ROUND(O27-B27,2)</f>
        <v>0</v>
      </c>
    </row>
    <row r="28" customFormat="false" ht="12.8" hidden="false" customHeight="false" outlineLevel="0" collapsed="false">
      <c r="A28" s="109" t="str">
        <f aca="false">A10</f>
        <v>5. VEDAÇÕES, PISOS E REVESTIMENTOS</v>
      </c>
      <c r="B28" s="110" t="n">
        <f aca="false">B10</f>
        <v>2190876.70511739</v>
      </c>
      <c r="C28" s="110" t="n">
        <f aca="false">$B28*C$10</f>
        <v>0</v>
      </c>
      <c r="D28" s="110" t="n">
        <f aca="false">$B28*D$10</f>
        <v>0</v>
      </c>
      <c r="E28" s="110" t="n">
        <f aca="false">$B28*E$10</f>
        <v>0</v>
      </c>
      <c r="F28" s="110" t="n">
        <f aca="false">$B28*F$10</f>
        <v>0</v>
      </c>
      <c r="G28" s="110" t="n">
        <f aca="false">$B28*G$10</f>
        <v>219087.670511739</v>
      </c>
      <c r="H28" s="110" t="n">
        <f aca="false">$B28*H$10</f>
        <v>328631.505767609</v>
      </c>
      <c r="I28" s="110" t="n">
        <f aca="false">$B28*I$10</f>
        <v>547719.176279348</v>
      </c>
      <c r="J28" s="110" t="n">
        <f aca="false">$B28*J$10</f>
        <v>547719.176279348</v>
      </c>
      <c r="K28" s="110" t="n">
        <f aca="false">$B28*K$10</f>
        <v>328631.505767609</v>
      </c>
      <c r="L28" s="110" t="n">
        <f aca="false">$B28*L$10</f>
        <v>219087.670511739</v>
      </c>
      <c r="M28" s="110" t="n">
        <f aca="false">$B28*M$10</f>
        <v>0</v>
      </c>
      <c r="N28" s="110" t="n">
        <f aca="false">$B28*N$10</f>
        <v>0</v>
      </c>
      <c r="O28" s="110" t="n">
        <f aca="false">SUM(C28:N28)</f>
        <v>2190876.70511739</v>
      </c>
      <c r="P28" s="119" t="n">
        <f aca="false">ROUND(O28-B28,2)</f>
        <v>0</v>
      </c>
    </row>
    <row r="29" customFormat="false" ht="12.8" hidden="false" customHeight="false" outlineLevel="0" collapsed="false">
      <c r="A29" s="109" t="str">
        <f aca="false">A11</f>
        <v>6. INSTALAÇÕES ELÉTRICA</v>
      </c>
      <c r="B29" s="110" t="n">
        <f aca="false">B11</f>
        <v>4469978.39515392</v>
      </c>
      <c r="C29" s="110" t="n">
        <f aca="false">$B29*C$11</f>
        <v>0</v>
      </c>
      <c r="D29" s="110" t="n">
        <f aca="false">$B29*D$11</f>
        <v>0</v>
      </c>
      <c r="E29" s="110" t="n">
        <f aca="false">$B29*E$11</f>
        <v>0</v>
      </c>
      <c r="F29" s="110" t="n">
        <f aca="false">$B29*F$11</f>
        <v>0</v>
      </c>
      <c r="G29" s="110" t="n">
        <f aca="false">$B29*G$11</f>
        <v>0</v>
      </c>
      <c r="H29" s="110" t="n">
        <f aca="false">$B29*H$11</f>
        <v>446997.839515392</v>
      </c>
      <c r="I29" s="110" t="n">
        <f aca="false">$B29*I$11</f>
        <v>670496.759273088</v>
      </c>
      <c r="J29" s="110" t="n">
        <f aca="false">$B29*J$11</f>
        <v>893995.679030784</v>
      </c>
      <c r="K29" s="110" t="n">
        <f aca="false">$B29*K$11</f>
        <v>1117494.59878848</v>
      </c>
      <c r="L29" s="110" t="n">
        <f aca="false">$B29*L$11</f>
        <v>893995.679030784</v>
      </c>
      <c r="M29" s="110" t="n">
        <f aca="false">$B29*M$11</f>
        <v>446997.839515392</v>
      </c>
      <c r="N29" s="110" t="n">
        <f aca="false">$B29*N$11</f>
        <v>0</v>
      </c>
      <c r="O29" s="110" t="n">
        <f aca="false">SUM(C29:N29)</f>
        <v>4469978.39515392</v>
      </c>
      <c r="P29" s="119" t="n">
        <f aca="false">ROUND(O29-B29,2)</f>
        <v>0</v>
      </c>
    </row>
    <row r="30" customFormat="false" ht="22.35" hidden="false" customHeight="false" outlineLevel="0" collapsed="false">
      <c r="A30" s="109" t="str">
        <f aca="false">A12</f>
        <v>7. INSTALAÇÕES HIDRÁULICA E SANITÁRIAS</v>
      </c>
      <c r="B30" s="110" t="n">
        <f aca="false">B12</f>
        <v>146566.69139712</v>
      </c>
      <c r="C30" s="110" t="n">
        <f aca="false">$B30*C$12</f>
        <v>0</v>
      </c>
      <c r="D30" s="110" t="n">
        <f aca="false">$B30*D$12</f>
        <v>0</v>
      </c>
      <c r="E30" s="110" t="n">
        <f aca="false">$B30*E$12</f>
        <v>0</v>
      </c>
      <c r="F30" s="110" t="n">
        <f aca="false">$B30*F$12</f>
        <v>14656.669139712</v>
      </c>
      <c r="G30" s="110" t="n">
        <f aca="false">$B30*G$12</f>
        <v>29313.338279424</v>
      </c>
      <c r="H30" s="110" t="n">
        <f aca="false">$B30*H$12</f>
        <v>36641.67284928</v>
      </c>
      <c r="I30" s="110" t="n">
        <f aca="false">$B30*I$12</f>
        <v>36641.67284928</v>
      </c>
      <c r="J30" s="110" t="n">
        <f aca="false">$B30*J$12</f>
        <v>21985.003709568</v>
      </c>
      <c r="K30" s="110" t="n">
        <f aca="false">$B30*K$12</f>
        <v>7328.334569856</v>
      </c>
      <c r="L30" s="110" t="n">
        <f aca="false">$B30*L$12</f>
        <v>0</v>
      </c>
      <c r="M30" s="110" t="n">
        <f aca="false">$B30*M$12</f>
        <v>0</v>
      </c>
      <c r="N30" s="110" t="n">
        <f aca="false">$B30*N$12</f>
        <v>0</v>
      </c>
      <c r="O30" s="110" t="n">
        <f aca="false">SUM(C30:N30)</f>
        <v>146566.69139712</v>
      </c>
      <c r="P30" s="119" t="n">
        <f aca="false">ROUND(O30-B30,2)</f>
        <v>0</v>
      </c>
    </row>
    <row r="31" customFormat="false" ht="12.8" hidden="false" customHeight="false" outlineLevel="0" collapsed="false">
      <c r="A31" s="109" t="str">
        <f aca="false">A13</f>
        <v>8. SPDA</v>
      </c>
      <c r="B31" s="110" t="n">
        <f aca="false">B13</f>
        <v>112380.26312</v>
      </c>
      <c r="C31" s="110" t="n">
        <f aca="false">$B31*C$13</f>
        <v>0</v>
      </c>
      <c r="D31" s="110" t="n">
        <f aca="false">$B31*D$13</f>
        <v>0</v>
      </c>
      <c r="E31" s="110" t="n">
        <f aca="false">$B31*E$13</f>
        <v>0</v>
      </c>
      <c r="F31" s="110" t="n">
        <f aca="false">$B31*F$13</f>
        <v>0</v>
      </c>
      <c r="G31" s="110" t="n">
        <f aca="false">$B31*G$13</f>
        <v>0</v>
      </c>
      <c r="H31" s="110" t="n">
        <f aca="false">$B31*H$13</f>
        <v>0</v>
      </c>
      <c r="I31" s="110" t="n">
        <f aca="false">$B31*I$13</f>
        <v>0</v>
      </c>
      <c r="J31" s="110" t="n">
        <f aca="false">$B31*J$13</f>
        <v>28095.06578</v>
      </c>
      <c r="K31" s="110" t="n">
        <f aca="false">$B31*K$13</f>
        <v>56190.13156</v>
      </c>
      <c r="L31" s="110" t="n">
        <f aca="false">$B31*L$13</f>
        <v>28095.06578</v>
      </c>
      <c r="M31" s="110" t="n">
        <f aca="false">$B31*M$13</f>
        <v>0</v>
      </c>
      <c r="N31" s="110" t="n">
        <f aca="false">$B31*N$13</f>
        <v>0</v>
      </c>
      <c r="O31" s="110" t="n">
        <f aca="false">SUM(C31:N31)</f>
        <v>112380.26312</v>
      </c>
      <c r="P31" s="119" t="n">
        <f aca="false">ROUND(O31-B31,2)</f>
        <v>0</v>
      </c>
    </row>
    <row r="32" customFormat="false" ht="12.8" hidden="false" customHeight="false" outlineLevel="0" collapsed="false">
      <c r="A32" s="109" t="str">
        <f aca="false">A14</f>
        <v>9. LOUÇAS E METAIS</v>
      </c>
      <c r="B32" s="110" t="n">
        <f aca="false">B14</f>
        <v>89787.860416</v>
      </c>
      <c r="C32" s="110" t="n">
        <f aca="false">$B32*C$14</f>
        <v>0</v>
      </c>
      <c r="D32" s="110" t="n">
        <f aca="false">$B32*D$14</f>
        <v>0</v>
      </c>
      <c r="E32" s="110" t="n">
        <f aca="false">$B32*E$14</f>
        <v>0</v>
      </c>
      <c r="F32" s="110" t="n">
        <f aca="false">$B32*F$14</f>
        <v>0</v>
      </c>
      <c r="G32" s="110" t="n">
        <f aca="false">$B32*G$14</f>
        <v>0</v>
      </c>
      <c r="H32" s="110" t="n">
        <f aca="false">$B32*H$14</f>
        <v>0</v>
      </c>
      <c r="I32" s="110" t="n">
        <f aca="false">$B32*I$14</f>
        <v>0</v>
      </c>
      <c r="J32" s="110" t="n">
        <f aca="false">$B32*J$14</f>
        <v>0</v>
      </c>
      <c r="K32" s="110" t="n">
        <f aca="false">$B32*K$14</f>
        <v>17957.5720832</v>
      </c>
      <c r="L32" s="110" t="n">
        <f aca="false">$B32*L$14</f>
        <v>44893.930208</v>
      </c>
      <c r="M32" s="110" t="n">
        <f aca="false">$B32*M$14</f>
        <v>26936.3581248</v>
      </c>
      <c r="N32" s="110" t="n">
        <f aca="false">$B32*N$14</f>
        <v>0</v>
      </c>
      <c r="O32" s="110" t="n">
        <f aca="false">SUM(C32:N32)</f>
        <v>89787.860416</v>
      </c>
      <c r="P32" s="119" t="n">
        <f aca="false">ROUND(O32-B32,2)</f>
        <v>0</v>
      </c>
    </row>
    <row r="33" customFormat="false" ht="12.8" hidden="false" customHeight="false" outlineLevel="0" collapsed="false">
      <c r="A33" s="109" t="str">
        <f aca="false">A15</f>
        <v>10. COBERTURA</v>
      </c>
      <c r="B33" s="110" t="n">
        <f aca="false">B15</f>
        <v>2748356.1941461</v>
      </c>
      <c r="C33" s="110" t="n">
        <f aca="false">$B33*C$15</f>
        <v>0</v>
      </c>
      <c r="D33" s="110" t="n">
        <f aca="false">$B33*D$15</f>
        <v>0</v>
      </c>
      <c r="E33" s="110" t="n">
        <f aca="false">$B33*E$15</f>
        <v>274835.61941461</v>
      </c>
      <c r="F33" s="110" t="n">
        <f aca="false">$B33*F$15</f>
        <v>824506.858243831</v>
      </c>
      <c r="G33" s="110" t="n">
        <f aca="false">$B33*G$15</f>
        <v>824506.858243831</v>
      </c>
      <c r="H33" s="110" t="n">
        <f aca="false">$B33*H$15</f>
        <v>549671.238829221</v>
      </c>
      <c r="I33" s="110" t="n">
        <f aca="false">$B33*I$15</f>
        <v>274835.61941461</v>
      </c>
      <c r="J33" s="110" t="n">
        <f aca="false">$B33*J$15</f>
        <v>0</v>
      </c>
      <c r="K33" s="110" t="n">
        <f aca="false">$B33*K$15</f>
        <v>0</v>
      </c>
      <c r="L33" s="110" t="n">
        <f aca="false">$B33*L$15</f>
        <v>0</v>
      </c>
      <c r="M33" s="110" t="n">
        <f aca="false">$B33*M$15</f>
        <v>0</v>
      </c>
      <c r="N33" s="110" t="n">
        <f aca="false">$B33*N$15</f>
        <v>0</v>
      </c>
      <c r="O33" s="110" t="n">
        <f aca="false">SUM(C33:N33)</f>
        <v>2748356.1941461</v>
      </c>
      <c r="P33" s="119" t="n">
        <f aca="false">ROUND(O33-B33,2)</f>
        <v>0</v>
      </c>
    </row>
    <row r="34" customFormat="false" ht="12.8" hidden="false" customHeight="false" outlineLevel="0" collapsed="false">
      <c r="A34" s="109" t="str">
        <f aca="false">A16</f>
        <v>11. MOBILIÁRIOS</v>
      </c>
      <c r="B34" s="110" t="n">
        <f aca="false">B16</f>
        <v>1360880.991824</v>
      </c>
      <c r="C34" s="110" t="n">
        <f aca="false">$B34*C$16</f>
        <v>0</v>
      </c>
      <c r="D34" s="110" t="n">
        <f aca="false">$B34*D$16</f>
        <v>0</v>
      </c>
      <c r="E34" s="110" t="n">
        <f aca="false">$B34*E$16</f>
        <v>0</v>
      </c>
      <c r="F34" s="110" t="n">
        <f aca="false">$B34*F$16</f>
        <v>0</v>
      </c>
      <c r="G34" s="110" t="n">
        <f aca="false">$B34*G$16</f>
        <v>0</v>
      </c>
      <c r="H34" s="110" t="n">
        <f aca="false">$B34*H$16</f>
        <v>0</v>
      </c>
      <c r="I34" s="110" t="n">
        <f aca="false">$B34*I$16</f>
        <v>0</v>
      </c>
      <c r="J34" s="110" t="n">
        <f aca="false">$B34*J$16</f>
        <v>0</v>
      </c>
      <c r="K34" s="110" t="n">
        <f aca="false">$B34*K$16</f>
        <v>204132.1487736</v>
      </c>
      <c r="L34" s="110" t="n">
        <f aca="false">$B34*L$16</f>
        <v>476308.3471384</v>
      </c>
      <c r="M34" s="110" t="n">
        <f aca="false">$B34*M$16</f>
        <v>476308.3471384</v>
      </c>
      <c r="N34" s="110" t="n">
        <f aca="false">$B34*N$16</f>
        <v>204132.1487736</v>
      </c>
      <c r="O34" s="110" t="n">
        <f aca="false">SUM(C34:N34)</f>
        <v>1360880.991824</v>
      </c>
      <c r="P34" s="119" t="n">
        <f aca="false">ROUND(O34-B34,2)</f>
        <v>0</v>
      </c>
    </row>
    <row r="35" customFormat="false" ht="12.8" hidden="false" customHeight="false" outlineLevel="0" collapsed="false">
      <c r="A35" s="109" t="str">
        <f aca="false">A17</f>
        <v>12. FORROS</v>
      </c>
      <c r="B35" s="110" t="n">
        <f aca="false">B17</f>
        <v>154982.336</v>
      </c>
      <c r="C35" s="110" t="n">
        <f aca="false">$B35*C$17</f>
        <v>0</v>
      </c>
      <c r="D35" s="110" t="n">
        <f aca="false">$B35*D$17</f>
        <v>0</v>
      </c>
      <c r="E35" s="110" t="n">
        <f aca="false">$B35*E$17</f>
        <v>0</v>
      </c>
      <c r="F35" s="110" t="n">
        <f aca="false">$B35*F$17</f>
        <v>0</v>
      </c>
      <c r="G35" s="110" t="n">
        <f aca="false">$B35*G$17</f>
        <v>0</v>
      </c>
      <c r="H35" s="110" t="n">
        <f aca="false">$B35*H$17</f>
        <v>0</v>
      </c>
      <c r="I35" s="110" t="n">
        <f aca="false">$B35*I$17</f>
        <v>23247.3504</v>
      </c>
      <c r="J35" s="110" t="n">
        <f aca="false">$B35*J$17</f>
        <v>46494.7008</v>
      </c>
      <c r="K35" s="110" t="n">
        <f aca="false">$B35*K$17</f>
        <v>54243.8176</v>
      </c>
      <c r="L35" s="110" t="n">
        <f aca="false">$B35*L$17</f>
        <v>30996.4672</v>
      </c>
      <c r="M35" s="110" t="n">
        <f aca="false">$B35*M$17</f>
        <v>0</v>
      </c>
      <c r="N35" s="110" t="n">
        <f aca="false">$B35*N$17</f>
        <v>0</v>
      </c>
      <c r="O35" s="110" t="n">
        <f aca="false">SUM(C35:N35)</f>
        <v>154982.336</v>
      </c>
      <c r="P35" s="119" t="n">
        <f aca="false">ROUND(O35-B35,2)</f>
        <v>0</v>
      </c>
    </row>
    <row r="36" customFormat="false" ht="12.8" hidden="false" customHeight="false" outlineLevel="0" collapsed="false">
      <c r="A36" s="109" t="str">
        <f aca="false">A18</f>
        <v>13. SERVIÇOS COMPLEMENTARES</v>
      </c>
      <c r="B36" s="110" t="n">
        <f aca="false">B18</f>
        <v>19338.0985216</v>
      </c>
      <c r="C36" s="110" t="n">
        <f aca="false">$B36*C$18</f>
        <v>0</v>
      </c>
      <c r="D36" s="110" t="n">
        <f aca="false">$B36*D$18</f>
        <v>0</v>
      </c>
      <c r="E36" s="110" t="n">
        <f aca="false">$B36*E$18</f>
        <v>0</v>
      </c>
      <c r="F36" s="110" t="n">
        <f aca="false">$B36*F$18</f>
        <v>0</v>
      </c>
      <c r="G36" s="110" t="n">
        <f aca="false">$B36*G$18</f>
        <v>0</v>
      </c>
      <c r="H36" s="110" t="n">
        <f aca="false">$B36*H$18</f>
        <v>0</v>
      </c>
      <c r="I36" s="110" t="n">
        <f aca="false">$B36*I$18</f>
        <v>0</v>
      </c>
      <c r="J36" s="110" t="n">
        <f aca="false">$B36*J$18</f>
        <v>0</v>
      </c>
      <c r="K36" s="110" t="n">
        <f aca="false">$B36*K$18</f>
        <v>0</v>
      </c>
      <c r="L36" s="110" t="n">
        <f aca="false">$B36*L$18</f>
        <v>0</v>
      </c>
      <c r="M36" s="110" t="n">
        <f aca="false">$B36*M$18</f>
        <v>7735.23940864</v>
      </c>
      <c r="N36" s="110" t="n">
        <f aca="false">$B36*N$18</f>
        <v>11602.85911296</v>
      </c>
      <c r="O36" s="110" t="n">
        <f aca="false">SUM(C36:N36)</f>
        <v>19338.0985216</v>
      </c>
      <c r="P36" s="119" t="n">
        <f aca="false">ROUND(O36-B36,2)</f>
        <v>0</v>
      </c>
    </row>
    <row r="37" customFormat="false" ht="12.8" hidden="false" customHeight="false" outlineLevel="0" collapsed="false">
      <c r="A37" s="109" t="str">
        <f aca="false">A19</f>
        <v>14. ADMINISTRAÇÃO LOCAL</v>
      </c>
      <c r="B37" s="110" t="n">
        <f aca="false">B19</f>
        <v>378200.682224</v>
      </c>
      <c r="C37" s="110" t="n">
        <f aca="false">$B37*C$19</f>
        <v>31516.7235186667</v>
      </c>
      <c r="D37" s="110" t="n">
        <f aca="false">$B37*D$19</f>
        <v>31516.7235186667</v>
      </c>
      <c r="E37" s="110" t="n">
        <f aca="false">$B37*E$19</f>
        <v>31516.7235186667</v>
      </c>
      <c r="F37" s="110" t="n">
        <f aca="false">$B37*F$19</f>
        <v>31516.7235186667</v>
      </c>
      <c r="G37" s="110" t="n">
        <f aca="false">$B37*G$19</f>
        <v>31516.7235186667</v>
      </c>
      <c r="H37" s="110" t="n">
        <f aca="false">$B37*H$19</f>
        <v>31516.7235186667</v>
      </c>
      <c r="I37" s="110" t="n">
        <f aca="false">$B37*I$19</f>
        <v>31516.7235186667</v>
      </c>
      <c r="J37" s="110" t="n">
        <f aca="false">$B37*J$19</f>
        <v>31516.7235186667</v>
      </c>
      <c r="K37" s="110" t="n">
        <f aca="false">$B37*K$19</f>
        <v>31516.7235186667</v>
      </c>
      <c r="L37" s="110" t="n">
        <f aca="false">$B37*L$19</f>
        <v>31516.7235186667</v>
      </c>
      <c r="M37" s="110" t="n">
        <f aca="false">$B37*M$19</f>
        <v>31516.7235186667</v>
      </c>
      <c r="N37" s="110" t="n">
        <f aca="false">$B37*N$19</f>
        <v>31516.7235186667</v>
      </c>
      <c r="O37" s="110" t="n">
        <f aca="false">SUM(C37:N37)</f>
        <v>378200.682224</v>
      </c>
      <c r="P37" s="119" t="n">
        <f aca="false">ROUND(O37-B37,2)</f>
        <v>0</v>
      </c>
    </row>
    <row r="38" customFormat="false" ht="12.8" hidden="false" customHeight="false" outlineLevel="0" collapsed="false">
      <c r="A38" s="113" t="s">
        <v>1044</v>
      </c>
      <c r="B38" s="114" t="n">
        <f aca="false">SUM(B24:B37)</f>
        <v>14228860.0894069</v>
      </c>
      <c r="C38" s="114" t="n">
        <f aca="false">SUM(C24:C37)</f>
        <v>260633.495739579</v>
      </c>
      <c r="D38" s="114" t="n">
        <f aca="false">SUM(D24:D37)</f>
        <v>447825.452690267</v>
      </c>
      <c r="E38" s="114" t="n">
        <f aca="false">SUM(E24:E37)</f>
        <v>763608.049143065</v>
      </c>
      <c r="F38" s="114" t="n">
        <f aca="false">SUM(F24:F37)</f>
        <v>1231832.97573178</v>
      </c>
      <c r="G38" s="114" t="n">
        <f aca="false">SUM(G24:G37)</f>
        <v>1307044.82655131</v>
      </c>
      <c r="H38" s="114" t="n">
        <f aca="false">SUM(H24:H37)</f>
        <v>1562309.17714488</v>
      </c>
      <c r="I38" s="114" t="n">
        <f aca="false">SUM(I24:I37)</f>
        <v>1651997.38040088</v>
      </c>
      <c r="J38" s="114" t="n">
        <f aca="false">SUM(J24:J37)</f>
        <v>1668006.46327736</v>
      </c>
      <c r="K38" s="114" t="n">
        <f aca="false">SUM(K24:K37)</f>
        <v>2046628.43236572</v>
      </c>
      <c r="L38" s="114" t="n">
        <f aca="false">SUM(L24:L37)</f>
        <v>1954027.4830919</v>
      </c>
      <c r="M38" s="114" t="n">
        <f aca="false">SUM(M24:M37)</f>
        <v>1087694.62186489</v>
      </c>
      <c r="N38" s="114" t="n">
        <f aca="false">SUM(N24:N37)</f>
        <v>247251.731405227</v>
      </c>
      <c r="O38" s="114" t="n">
        <f aca="false">SUM(C38:N38)</f>
        <v>14228860.0894069</v>
      </c>
      <c r="P38" s="120" t="n">
        <f aca="false">ROUND(O38-B38,2)</f>
        <v>0</v>
      </c>
    </row>
    <row r="39" customFormat="false" ht="12.8" hidden="false" customHeight="false" outlineLevel="0" collapsed="false">
      <c r="A39" s="113" t="s">
        <v>1045</v>
      </c>
      <c r="B39" s="114"/>
      <c r="C39" s="114" t="n">
        <f aca="false">C38</f>
        <v>260633.495739579</v>
      </c>
      <c r="D39" s="114" t="n">
        <f aca="false">C39+D38</f>
        <v>708458.948429845</v>
      </c>
      <c r="E39" s="114" t="n">
        <f aca="false">D39+E38</f>
        <v>1472066.99757291</v>
      </c>
      <c r="F39" s="114" t="n">
        <f aca="false">E39+F38</f>
        <v>2703899.97330469</v>
      </c>
      <c r="G39" s="114" t="n">
        <f aca="false">F39+G38</f>
        <v>4010944.79985601</v>
      </c>
      <c r="H39" s="114" t="n">
        <f aca="false">G39+H38</f>
        <v>5573253.97700089</v>
      </c>
      <c r="I39" s="114" t="n">
        <f aca="false">H39+I38</f>
        <v>7225251.35740176</v>
      </c>
      <c r="J39" s="114" t="n">
        <f aca="false">I39+J38</f>
        <v>8893257.82067912</v>
      </c>
      <c r="K39" s="114" t="n">
        <f aca="false">J39+K38</f>
        <v>10939886.2530448</v>
      </c>
      <c r="L39" s="114" t="n">
        <f aca="false">K39+L38</f>
        <v>12893913.7361367</v>
      </c>
      <c r="M39" s="114" t="n">
        <f aca="false">L39+M38</f>
        <v>13981608.3580016</v>
      </c>
      <c r="N39" s="114" t="n">
        <f aca="false">M39+N38</f>
        <v>14228860.0894069</v>
      </c>
      <c r="O39" s="114" t="n">
        <f aca="false">N39</f>
        <v>14228860.0894069</v>
      </c>
      <c r="P39" s="120" t="n">
        <f aca="false">ROUND(O39-B38,2)</f>
        <v>0</v>
      </c>
    </row>
  </sheetData>
  <mergeCells count="2">
    <mergeCell ref="A2:B2"/>
    <mergeCell ref="A3:B3"/>
  </mergeCells>
  <conditionalFormatting sqref="P6:P20">
    <cfRule type="containsText" priority="2" operator="containsText" aboveAverage="0" equalAverage="0" bottom="0" percent="0" rank="0" text="REVISAR" dxfId="3">
      <formula>NOT(ISERROR(SEARCH("REVISAR",P6)))</formula>
    </cfRule>
  </conditionalFormatting>
  <conditionalFormatting sqref="P24:P39">
    <cfRule type="cellIs" priority="3" operator="notEqual" aboveAverage="0" equalAverage="0" bottom="0" percent="0" rank="0" text="" dxfId="4">
      <formula>0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65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70AD47"/>
    <pageSetUpPr fitToPage="false"/>
  </sheetPr>
  <dimension ref="A1:N161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5" topLeftCell="A6" activePane="bottomLeft" state="frozen"/>
      <selection pane="topLeft" activeCell="A1" activeCellId="0" sqref="A1"/>
      <selection pane="bottomLeft" activeCell="G3" activeCellId="0" sqref="G3"/>
    </sheetView>
  </sheetViews>
  <sheetFormatPr defaultColWidth="8.70703125" defaultRowHeight="12.8" zeroHeight="false" outlineLevelRow="0" outlineLevelCol="0"/>
  <cols>
    <col collapsed="false" customWidth="true" hidden="false" outlineLevel="0" max="1" min="1" style="0" width="5.7"/>
    <col collapsed="false" customWidth="true" hidden="false" outlineLevel="0" max="2" min="2" style="0" width="11.64"/>
    <col collapsed="false" customWidth="true" hidden="false" outlineLevel="0" max="3" min="3" style="50" width="50.99"/>
    <col collapsed="false" customWidth="true" hidden="false" outlineLevel="0" max="4" min="4" style="0" width="5.7"/>
    <col collapsed="false" customWidth="true" hidden="false" outlineLevel="0" max="5" min="5" style="0" width="8.47"/>
    <col collapsed="false" customWidth="true" hidden="false" outlineLevel="0" max="7" min="6" style="4" width="12.1"/>
    <col collapsed="false" customWidth="true" hidden="false" outlineLevel="0" max="8" min="8" style="4" width="11.94"/>
    <col collapsed="false" customWidth="true" hidden="false" outlineLevel="0" max="9" min="9" style="78" width="12.22"/>
    <col collapsed="false" customWidth="true" hidden="true" outlineLevel="0" max="10" min="10" style="0" width="6.54"/>
    <col collapsed="false" customWidth="true" hidden="false" outlineLevel="0" max="11" min="11" style="121" width="12.1"/>
    <col collapsed="false" customWidth="true" hidden="false" outlineLevel="0" max="12" min="12" style="121" width="13.89"/>
    <col collapsed="false" customWidth="true" hidden="false" outlineLevel="0" max="13" min="13" style="121" width="13.36"/>
    <col collapsed="false" customWidth="true" hidden="true" outlineLevel="0" max="14" min="14" style="121" width="7.8"/>
  </cols>
  <sheetData>
    <row r="1" customFormat="false" ht="12.8" hidden="false" customHeight="false" outlineLevel="0" collapsed="false">
      <c r="A1" s="85"/>
      <c r="B1" s="85"/>
      <c r="C1" s="122"/>
      <c r="D1" s="85"/>
      <c r="E1" s="85"/>
      <c r="F1" s="123"/>
      <c r="G1" s="123"/>
      <c r="H1" s="123"/>
      <c r="J1" s="85"/>
      <c r="K1" s="124"/>
      <c r="L1" s="124"/>
      <c r="M1" s="124"/>
      <c r="N1" s="124"/>
    </row>
    <row r="2" customFormat="false" ht="17.15" hidden="false" customHeight="false" outlineLevel="0" collapsed="false">
      <c r="A2" s="125" t="s">
        <v>1046</v>
      </c>
      <c r="B2" s="125"/>
      <c r="C2" s="125"/>
      <c r="D2" s="125"/>
      <c r="E2" s="125"/>
      <c r="F2" s="125"/>
      <c r="G2" s="125"/>
      <c r="H2" s="125"/>
      <c r="J2" s="85"/>
      <c r="K2" s="124"/>
      <c r="L2" s="124"/>
      <c r="M2" s="124"/>
      <c r="N2" s="124"/>
    </row>
    <row r="3" customFormat="false" ht="35.05" hidden="false" customHeight="false" outlineLevel="0" collapsed="false">
      <c r="A3" s="83" t="s">
        <v>1047</v>
      </c>
      <c r="B3" s="126" t="n">
        <v>0.2592</v>
      </c>
      <c r="C3" s="83"/>
      <c r="D3" s="85"/>
      <c r="E3" s="85"/>
      <c r="F3" s="123"/>
      <c r="G3" s="123"/>
      <c r="H3" s="123"/>
      <c r="J3" s="85"/>
      <c r="K3" s="124"/>
      <c r="L3" s="124"/>
      <c r="M3" s="124"/>
      <c r="N3" s="124"/>
    </row>
    <row r="4" customFormat="false" ht="12.8" hidden="false" customHeight="false" outlineLevel="0" collapsed="false">
      <c r="A4" s="127"/>
      <c r="B4" s="127"/>
      <c r="C4" s="128"/>
      <c r="D4" s="85"/>
      <c r="E4" s="85"/>
      <c r="F4" s="123"/>
      <c r="G4" s="123"/>
      <c r="H4" s="123"/>
      <c r="J4" s="85"/>
      <c r="K4" s="124"/>
      <c r="L4" s="124"/>
      <c r="M4" s="124"/>
      <c r="N4" s="124"/>
    </row>
    <row r="5" s="129" customFormat="true" ht="35.05" hidden="false" customHeight="false" outlineLevel="0" collapsed="false">
      <c r="A5" s="88" t="s">
        <v>4</v>
      </c>
      <c r="B5" s="88" t="s">
        <v>5</v>
      </c>
      <c r="C5" s="88" t="s">
        <v>6</v>
      </c>
      <c r="D5" s="88" t="s">
        <v>7</v>
      </c>
      <c r="E5" s="88" t="s">
        <v>8</v>
      </c>
      <c r="F5" s="88" t="s">
        <v>1048</v>
      </c>
      <c r="G5" s="88" t="s">
        <v>10</v>
      </c>
      <c r="H5" s="88" t="s">
        <v>1049</v>
      </c>
      <c r="I5" s="88" t="s">
        <v>1050</v>
      </c>
      <c r="J5" s="88" t="s">
        <v>1043</v>
      </c>
      <c r="K5" s="88" t="s">
        <v>1015</v>
      </c>
      <c r="L5" s="88" t="s">
        <v>13</v>
      </c>
      <c r="M5" s="88" t="s">
        <v>1012</v>
      </c>
      <c r="N5" s="88" t="s">
        <v>1051</v>
      </c>
    </row>
    <row r="6" customFormat="false" ht="35.05" hidden="false" customHeight="false" outlineLevel="0" collapsed="false">
      <c r="A6" s="92" t="str">
        <f aca="false">'ORÇAMENTO POR ETAPAS'!A80</f>
        <v>4.7</v>
      </c>
      <c r="B6" s="92" t="str">
        <f aca="false">'ORÇAMENTO POR ETAPAS'!B80</f>
        <v>CP02</v>
      </c>
      <c r="C6" s="93" t="str">
        <f aca="false">'ORÇAMENTO POR ETAPAS'!C80</f>
        <v>Fornecimento E Assentamento De Passeio Em Pedra Basalto Recortada, 45x45cm, Superfície Lisa E Uniforme Em Tons De Cinza, C/ Rejunte E Argamassa De Assentamento</v>
      </c>
      <c r="D6" s="92" t="str">
        <f aca="false">'ORÇAMENTO POR ETAPAS'!D80</f>
        <v>m²</v>
      </c>
      <c r="E6" s="94" t="n">
        <f aca="false">'ORÇAMENTO POR ETAPAS'!E80</f>
        <v>750</v>
      </c>
      <c r="F6" s="95" t="n">
        <f aca="false">'ORÇAMENTO POR ETAPAS'!F80</f>
        <v>155.6</v>
      </c>
      <c r="G6" s="95" t="n">
        <f aca="false">'ORÇAMENTO POR ETAPAS'!G80</f>
        <v>52</v>
      </c>
      <c r="H6" s="95" t="n">
        <f aca="false">F6+G6</f>
        <v>207.6</v>
      </c>
      <c r="I6" s="95" t="n">
        <f aca="false">'COMPOSIÇÕES PRÓPRIAS'!J11</f>
        <v>207.6</v>
      </c>
      <c r="J6" s="130" t="n">
        <f aca="false">I6-H6</f>
        <v>0</v>
      </c>
      <c r="K6" s="131" t="n">
        <f aca="false">H6*(1+$B$3)</f>
        <v>261.40992</v>
      </c>
      <c r="L6" s="131" t="n">
        <f aca="false">E6*H6</f>
        <v>155700</v>
      </c>
      <c r="M6" s="131" t="n">
        <f aca="false">E6*K6</f>
        <v>196057.44</v>
      </c>
      <c r="N6" s="98" t="n">
        <v>80</v>
      </c>
    </row>
    <row r="7" customFormat="false" ht="12.8" hidden="false" customHeight="false" outlineLevel="0" collapsed="false">
      <c r="A7" s="92" t="str">
        <f aca="false">'ORÇAMENTO POR ETAPAS'!A129</f>
        <v>6.1</v>
      </c>
      <c r="B7" s="92" t="str">
        <f aca="false">'ORÇAMENTO POR ETAPAS'!B129</f>
        <v>CP-EL-001</v>
      </c>
      <c r="C7" s="93" t="str">
        <f aca="false">'ORÇAMENTO POR ETAPAS'!C129</f>
        <v>Arruela zamak — 1/2"</v>
      </c>
      <c r="D7" s="92" t="str">
        <f aca="false">'ORÇAMENTO POR ETAPAS'!D129</f>
        <v>pç</v>
      </c>
      <c r="E7" s="94" t="n">
        <f aca="false">'ORÇAMENTO POR ETAPAS'!E129</f>
        <v>1</v>
      </c>
      <c r="F7" s="95" t="n">
        <f aca="false">'ORÇAMENTO POR ETAPAS'!F129</f>
        <v>0.47</v>
      </c>
      <c r="G7" s="95" t="n">
        <f aca="false">'ORÇAMENTO POR ETAPAS'!G129</f>
        <v>0.08</v>
      </c>
      <c r="H7" s="95" t="n">
        <f aca="false">F7+G7</f>
        <v>0.55</v>
      </c>
      <c r="I7" s="95" t="n">
        <f aca="false">'COMPOSIÇÕES PRÓPRIAS'!J14</f>
        <v>0.55</v>
      </c>
      <c r="J7" s="130" t="n">
        <f aca="false">I7-H7</f>
        <v>0</v>
      </c>
      <c r="K7" s="131" t="n">
        <f aca="false">H7*(1+$B$3)</f>
        <v>0.69256</v>
      </c>
      <c r="L7" s="131" t="n">
        <f aca="false">E7*H7</f>
        <v>0.55</v>
      </c>
      <c r="M7" s="131" t="n">
        <f aca="false">E7*K7</f>
        <v>0.69256</v>
      </c>
      <c r="N7" s="98" t="n">
        <v>129</v>
      </c>
    </row>
    <row r="8" customFormat="false" ht="12.8" hidden="false" customHeight="false" outlineLevel="0" collapsed="false">
      <c r="A8" s="92" t="str">
        <f aca="false">'ORÇAMENTO POR ETAPAS'!A130</f>
        <v>6.2</v>
      </c>
      <c r="B8" s="92" t="str">
        <f aca="false">'ORÇAMENTO POR ETAPAS'!B130</f>
        <v>CP-EL-002</v>
      </c>
      <c r="C8" s="93" t="str">
        <f aca="false">'ORÇAMENTO POR ETAPAS'!C130</f>
        <v>Arruela zamak — 2"</v>
      </c>
      <c r="D8" s="92" t="str">
        <f aca="false">'ORÇAMENTO POR ETAPAS'!D130</f>
        <v>pç</v>
      </c>
      <c r="E8" s="94" t="n">
        <f aca="false">'ORÇAMENTO POR ETAPAS'!E130</f>
        <v>5</v>
      </c>
      <c r="F8" s="95" t="n">
        <f aca="false">'ORÇAMENTO POR ETAPAS'!F130</f>
        <v>0.47</v>
      </c>
      <c r="G8" s="95" t="n">
        <f aca="false">'ORÇAMENTO POR ETAPAS'!G130</f>
        <v>0.08</v>
      </c>
      <c r="H8" s="95" t="n">
        <f aca="false">F8+G8</f>
        <v>0.55</v>
      </c>
      <c r="I8" s="95" t="n">
        <f aca="false">'COMPOSIÇÕES PRÓPRIAS'!J17</f>
        <v>0.55</v>
      </c>
      <c r="J8" s="130" t="n">
        <f aca="false">I8-H8</f>
        <v>0</v>
      </c>
      <c r="K8" s="131" t="n">
        <f aca="false">H8*(1+$B$3)</f>
        <v>0.69256</v>
      </c>
      <c r="L8" s="131" t="n">
        <f aca="false">E8*H8</f>
        <v>2.75</v>
      </c>
      <c r="M8" s="131" t="n">
        <f aca="false">E8*K8</f>
        <v>3.4628</v>
      </c>
      <c r="N8" s="98" t="n">
        <v>130</v>
      </c>
    </row>
    <row r="9" customFormat="false" ht="12.8" hidden="false" customHeight="false" outlineLevel="0" collapsed="false">
      <c r="A9" s="92" t="str">
        <f aca="false">'ORÇAMENTO POR ETAPAS'!A131</f>
        <v>6.3</v>
      </c>
      <c r="B9" s="92" t="str">
        <f aca="false">'ORÇAMENTO POR ETAPAS'!B131</f>
        <v>CP-EL-003</v>
      </c>
      <c r="C9" s="93" t="str">
        <f aca="false">'ORÇAMENTO POR ETAPAS'!C131</f>
        <v>Bucha zamak — 1/2"</v>
      </c>
      <c r="D9" s="92" t="str">
        <f aca="false">'ORÇAMENTO POR ETAPAS'!D131</f>
        <v>pç</v>
      </c>
      <c r="E9" s="94" t="n">
        <f aca="false">'ORÇAMENTO POR ETAPAS'!E131</f>
        <v>1</v>
      </c>
      <c r="F9" s="95" t="n">
        <f aca="false">'ORÇAMENTO POR ETAPAS'!F131</f>
        <v>26.74</v>
      </c>
      <c r="G9" s="95" t="n">
        <f aca="false">'ORÇAMENTO POR ETAPAS'!G131</f>
        <v>4.72</v>
      </c>
      <c r="H9" s="95" t="n">
        <f aca="false">F9+G9</f>
        <v>31.46</v>
      </c>
      <c r="I9" s="95" t="n">
        <f aca="false">'COMPOSIÇÕES PRÓPRIAS'!J20</f>
        <v>31.46</v>
      </c>
      <c r="J9" s="130" t="n">
        <f aca="false">I9-H9</f>
        <v>0</v>
      </c>
      <c r="K9" s="131" t="n">
        <f aca="false">H9*(1+$B$3)</f>
        <v>39.614432</v>
      </c>
      <c r="L9" s="131" t="n">
        <f aca="false">E9*H9</f>
        <v>31.46</v>
      </c>
      <c r="M9" s="131" t="n">
        <f aca="false">E9*K9</f>
        <v>39.614432</v>
      </c>
      <c r="N9" s="98" t="n">
        <v>131</v>
      </c>
    </row>
    <row r="10" customFormat="false" ht="12.8" hidden="false" customHeight="false" outlineLevel="0" collapsed="false">
      <c r="A10" s="92" t="str">
        <f aca="false">'ORÇAMENTO POR ETAPAS'!A132</f>
        <v>6.4</v>
      </c>
      <c r="B10" s="92" t="str">
        <f aca="false">'ORÇAMENTO POR ETAPAS'!B132</f>
        <v>CP-EL-004</v>
      </c>
      <c r="C10" s="93" t="str">
        <f aca="false">'ORÇAMENTO POR ETAPAS'!C132</f>
        <v>Bucha zamak — 2"</v>
      </c>
      <c r="D10" s="92" t="str">
        <f aca="false">'ORÇAMENTO POR ETAPAS'!D132</f>
        <v>pç</v>
      </c>
      <c r="E10" s="94" t="n">
        <f aca="false">'ORÇAMENTO POR ETAPAS'!E132</f>
        <v>5</v>
      </c>
      <c r="F10" s="95" t="n">
        <f aca="false">'ORÇAMENTO POR ETAPAS'!F132</f>
        <v>26.74</v>
      </c>
      <c r="G10" s="95" t="n">
        <f aca="false">'ORÇAMENTO POR ETAPAS'!G132</f>
        <v>4.72</v>
      </c>
      <c r="H10" s="95" t="n">
        <f aca="false">F10+G10</f>
        <v>31.46</v>
      </c>
      <c r="I10" s="95" t="n">
        <f aca="false">'COMPOSIÇÕES PRÓPRIAS'!J23</f>
        <v>31.46</v>
      </c>
      <c r="J10" s="130" t="n">
        <f aca="false">I10-H10</f>
        <v>0</v>
      </c>
      <c r="K10" s="131" t="n">
        <f aca="false">H10*(1+$B$3)</f>
        <v>39.614432</v>
      </c>
      <c r="L10" s="131" t="n">
        <f aca="false">E10*H10</f>
        <v>157.3</v>
      </c>
      <c r="M10" s="131" t="n">
        <f aca="false">E10*K10</f>
        <v>198.07216</v>
      </c>
      <c r="N10" s="98" t="n">
        <v>132</v>
      </c>
    </row>
    <row r="11" customFormat="false" ht="12.8" hidden="false" customHeight="false" outlineLevel="0" collapsed="false">
      <c r="A11" s="92" t="str">
        <f aca="false">'ORÇAMENTO POR ETAPAS'!A134</f>
        <v>6.6</v>
      </c>
      <c r="B11" s="92" t="str">
        <f aca="false">'ORÇAMENTO POR ETAPAS'!B134</f>
        <v>CP-EL-006</v>
      </c>
      <c r="C11" s="93" t="str">
        <f aca="false">'ORÇAMENTO POR ETAPAS'!C134</f>
        <v>Caixa PVC — 4x4"</v>
      </c>
      <c r="D11" s="92" t="str">
        <f aca="false">'ORÇAMENTO POR ETAPAS'!D134</f>
        <v>pç</v>
      </c>
      <c r="E11" s="94" t="n">
        <f aca="false">'ORÇAMENTO POR ETAPAS'!E134</f>
        <v>5</v>
      </c>
      <c r="F11" s="95" t="n">
        <f aca="false">'ORÇAMENTO POR ETAPAS'!F134</f>
        <v>13.6</v>
      </c>
      <c r="G11" s="95" t="n">
        <f aca="false">'ORÇAMENTO POR ETAPAS'!G134</f>
        <v>2.4</v>
      </c>
      <c r="H11" s="95" t="n">
        <f aca="false">F11+G11</f>
        <v>16</v>
      </c>
      <c r="I11" s="95" t="n">
        <f aca="false">'COMPOSIÇÕES PRÓPRIAS'!J26</f>
        <v>16</v>
      </c>
      <c r="J11" s="130" t="n">
        <f aca="false">I11-H11</f>
        <v>0</v>
      </c>
      <c r="K11" s="131" t="n">
        <f aca="false">H11*(1+$B$3)</f>
        <v>20.1472</v>
      </c>
      <c r="L11" s="131" t="n">
        <f aca="false">E11*H11</f>
        <v>80</v>
      </c>
      <c r="M11" s="131" t="n">
        <f aca="false">E11*K11</f>
        <v>100.736</v>
      </c>
      <c r="N11" s="98" t="n">
        <v>134</v>
      </c>
    </row>
    <row r="12" customFormat="false" ht="12.8" hidden="false" customHeight="false" outlineLevel="0" collapsed="false">
      <c r="A12" s="92" t="str">
        <f aca="false">'ORÇAMENTO POR ETAPAS'!A135</f>
        <v>6.7</v>
      </c>
      <c r="B12" s="92" t="str">
        <f aca="false">'ORÇAMENTO POR ETAPAS'!B135</f>
        <v>CP-EL-007</v>
      </c>
      <c r="C12" s="93" t="str">
        <f aca="false">'ORÇAMENTO POR ETAPAS'!C135</f>
        <v>Caixa PVC octogonal — 3x3"</v>
      </c>
      <c r="D12" s="92" t="str">
        <f aca="false">'ORÇAMENTO POR ETAPAS'!D135</f>
        <v>pç</v>
      </c>
      <c r="E12" s="94" t="n">
        <f aca="false">'ORÇAMENTO POR ETAPAS'!E135</f>
        <v>90</v>
      </c>
      <c r="F12" s="95" t="n">
        <f aca="false">'ORÇAMENTO POR ETAPAS'!F135</f>
        <v>13.6</v>
      </c>
      <c r="G12" s="95" t="n">
        <f aca="false">'ORÇAMENTO POR ETAPAS'!G135</f>
        <v>2.4</v>
      </c>
      <c r="H12" s="95" t="n">
        <f aca="false">F12+G12</f>
        <v>16</v>
      </c>
      <c r="I12" s="95" t="n">
        <f aca="false">'COMPOSIÇÕES PRÓPRIAS'!J29</f>
        <v>16</v>
      </c>
      <c r="J12" s="130" t="n">
        <f aca="false">I12-H12</f>
        <v>0</v>
      </c>
      <c r="K12" s="131" t="n">
        <f aca="false">H12*(1+$B$3)</f>
        <v>20.1472</v>
      </c>
      <c r="L12" s="131" t="n">
        <f aca="false">E12*H12</f>
        <v>1440</v>
      </c>
      <c r="M12" s="131" t="n">
        <f aca="false">E12*K12</f>
        <v>1813.248</v>
      </c>
      <c r="N12" s="98" t="n">
        <v>135</v>
      </c>
    </row>
    <row r="13" customFormat="false" ht="12.8" hidden="false" customHeight="false" outlineLevel="0" collapsed="false">
      <c r="A13" s="92" t="str">
        <f aca="false">'ORÇAMENTO POR ETAPAS'!A136</f>
        <v>6.8</v>
      </c>
      <c r="B13" s="92" t="str">
        <f aca="false">'ORÇAMENTO POR ETAPAS'!B136</f>
        <v>CP-EL-008</v>
      </c>
      <c r="C13" s="93" t="str">
        <f aca="false">'ORÇAMENTO POR ETAPAS'!C136</f>
        <v>Caixa alumínio 4"x2" — 3x4"</v>
      </c>
      <c r="D13" s="92" t="str">
        <f aca="false">'ORÇAMENTO POR ETAPAS'!D136</f>
        <v>pç</v>
      </c>
      <c r="E13" s="94" t="n">
        <f aca="false">'ORÇAMENTO POR ETAPAS'!E136</f>
        <v>52</v>
      </c>
      <c r="F13" s="95" t="n">
        <f aca="false">'ORÇAMENTO POR ETAPAS'!F136</f>
        <v>28.9</v>
      </c>
      <c r="G13" s="95" t="n">
        <f aca="false">'ORÇAMENTO POR ETAPAS'!G136</f>
        <v>5.1</v>
      </c>
      <c r="H13" s="95" t="n">
        <f aca="false">F13+G13</f>
        <v>34</v>
      </c>
      <c r="I13" s="95" t="n">
        <f aca="false">'COMPOSIÇÕES PRÓPRIAS'!J32</f>
        <v>34</v>
      </c>
      <c r="J13" s="130" t="n">
        <f aca="false">I13-H13</f>
        <v>0</v>
      </c>
      <c r="K13" s="131" t="n">
        <f aca="false">H13*(1+$B$3)</f>
        <v>42.8128</v>
      </c>
      <c r="L13" s="131" t="n">
        <f aca="false">E13*H13</f>
        <v>1768</v>
      </c>
      <c r="M13" s="131" t="n">
        <f aca="false">E13*K13</f>
        <v>2226.2656</v>
      </c>
      <c r="N13" s="98" t="n">
        <v>136</v>
      </c>
    </row>
    <row r="14" customFormat="false" ht="12.8" hidden="false" customHeight="false" outlineLevel="0" collapsed="false">
      <c r="A14" s="92" t="str">
        <f aca="false">'ORÇAMENTO POR ETAPAS'!A137</f>
        <v>6.9</v>
      </c>
      <c r="B14" s="92" t="str">
        <f aca="false">'ORÇAMENTO POR ETAPAS'!B137</f>
        <v>CP-EL-009</v>
      </c>
      <c r="C14" s="93" t="str">
        <f aca="false">'ORÇAMENTO POR ETAPAS'!C137</f>
        <v>Condulete alum. encaixe tipo C — 1" sem tampa</v>
      </c>
      <c r="D14" s="92" t="str">
        <f aca="false">'ORÇAMENTO POR ETAPAS'!D137</f>
        <v>pç</v>
      </c>
      <c r="E14" s="94" t="n">
        <f aca="false">'ORÇAMENTO POR ETAPAS'!E137</f>
        <v>80</v>
      </c>
      <c r="F14" s="95" t="n">
        <f aca="false">'ORÇAMENTO POR ETAPAS'!F137</f>
        <v>23.8</v>
      </c>
      <c r="G14" s="95" t="n">
        <f aca="false">'ORÇAMENTO POR ETAPAS'!G137</f>
        <v>4.2</v>
      </c>
      <c r="H14" s="95" t="n">
        <f aca="false">F14+G14</f>
        <v>28</v>
      </c>
      <c r="I14" s="95" t="n">
        <f aca="false">'COMPOSIÇÕES PRÓPRIAS'!J35</f>
        <v>28</v>
      </c>
      <c r="J14" s="130" t="n">
        <f aca="false">I14-H14</f>
        <v>0</v>
      </c>
      <c r="K14" s="131" t="n">
        <f aca="false">H14*(1+$B$3)</f>
        <v>35.2576</v>
      </c>
      <c r="L14" s="131" t="n">
        <f aca="false">E14*H14</f>
        <v>2240</v>
      </c>
      <c r="M14" s="131" t="n">
        <f aca="false">E14*K14</f>
        <v>2820.608</v>
      </c>
      <c r="N14" s="98" t="n">
        <v>137</v>
      </c>
    </row>
    <row r="15" customFormat="false" ht="12.8" hidden="false" customHeight="false" outlineLevel="0" collapsed="false">
      <c r="A15" s="92" t="str">
        <f aca="false">'ORÇAMENTO POR ETAPAS'!A138</f>
        <v>6.10</v>
      </c>
      <c r="B15" s="92" t="str">
        <f aca="false">'ORÇAMENTO POR ETAPAS'!B138</f>
        <v>CP-EL-010</v>
      </c>
      <c r="C15" s="93" t="str">
        <f aca="false">'ORÇAMENTO POR ETAPAS'!C138</f>
        <v>Condulete alum. encaixe tipo C — 1/2" sem tampa</v>
      </c>
      <c r="D15" s="92" t="str">
        <f aca="false">'ORÇAMENTO POR ETAPAS'!D138</f>
        <v>pç</v>
      </c>
      <c r="E15" s="94" t="n">
        <f aca="false">'ORÇAMENTO POR ETAPAS'!E138</f>
        <v>6</v>
      </c>
      <c r="F15" s="95" t="n">
        <f aca="false">'ORÇAMENTO POR ETAPAS'!F138</f>
        <v>23.8</v>
      </c>
      <c r="G15" s="95" t="n">
        <f aca="false">'ORÇAMENTO POR ETAPAS'!G138</f>
        <v>4.2</v>
      </c>
      <c r="H15" s="95" t="n">
        <f aca="false">F15+G15</f>
        <v>28</v>
      </c>
      <c r="I15" s="95" t="n">
        <f aca="false">'COMPOSIÇÕES PRÓPRIAS'!J38</f>
        <v>28</v>
      </c>
      <c r="J15" s="130" t="n">
        <f aca="false">I15-H15</f>
        <v>0</v>
      </c>
      <c r="K15" s="131" t="n">
        <f aca="false">H15*(1+$B$3)</f>
        <v>35.2576</v>
      </c>
      <c r="L15" s="131" t="n">
        <f aca="false">E15*H15</f>
        <v>168</v>
      </c>
      <c r="M15" s="131" t="n">
        <f aca="false">E15*K15</f>
        <v>211.5456</v>
      </c>
      <c r="N15" s="98" t="n">
        <v>138</v>
      </c>
    </row>
    <row r="16" customFormat="false" ht="12.8" hidden="false" customHeight="false" outlineLevel="0" collapsed="false">
      <c r="A16" s="92" t="str">
        <f aca="false">'ORÇAMENTO POR ETAPAS'!A139</f>
        <v>6.11</v>
      </c>
      <c r="B16" s="92" t="str">
        <f aca="false">'ORÇAMENTO POR ETAPAS'!B139</f>
        <v>CP-EL-011</v>
      </c>
      <c r="C16" s="93" t="str">
        <f aca="false">'ORÇAMENTO POR ETAPAS'!C139</f>
        <v>Curva 180º PVC rosca — 2"</v>
      </c>
      <c r="D16" s="92" t="str">
        <f aca="false">'ORÇAMENTO POR ETAPAS'!D139</f>
        <v>pç</v>
      </c>
      <c r="E16" s="94" t="n">
        <f aca="false">'ORÇAMENTO POR ETAPAS'!E139</f>
        <v>1</v>
      </c>
      <c r="F16" s="95" t="n">
        <f aca="false">'ORÇAMENTO POR ETAPAS'!F139</f>
        <v>12.75</v>
      </c>
      <c r="G16" s="95" t="n">
        <f aca="false">'ORÇAMENTO POR ETAPAS'!G139</f>
        <v>2.25</v>
      </c>
      <c r="H16" s="95" t="n">
        <f aca="false">F16+G16</f>
        <v>15</v>
      </c>
      <c r="I16" s="95" t="n">
        <f aca="false">'COMPOSIÇÕES PRÓPRIAS'!J41</f>
        <v>15</v>
      </c>
      <c r="J16" s="130" t="n">
        <f aca="false">I16-H16</f>
        <v>0</v>
      </c>
      <c r="K16" s="131" t="n">
        <f aca="false">H16*(1+$B$3)</f>
        <v>18.888</v>
      </c>
      <c r="L16" s="131" t="n">
        <f aca="false">E16*H16</f>
        <v>15</v>
      </c>
      <c r="M16" s="131" t="n">
        <f aca="false">E16*K16</f>
        <v>18.888</v>
      </c>
      <c r="N16" s="98" t="n">
        <v>139</v>
      </c>
    </row>
    <row r="17" customFormat="false" ht="12.8" hidden="false" customHeight="false" outlineLevel="0" collapsed="false">
      <c r="A17" s="92" t="str">
        <f aca="false">'ORÇAMENTO POR ETAPAS'!A140</f>
        <v>6.12</v>
      </c>
      <c r="B17" s="92" t="str">
        <f aca="false">'ORÇAMENTO POR ETAPAS'!B140</f>
        <v>CP-EL-012</v>
      </c>
      <c r="C17" s="93" t="str">
        <f aca="false">'ORÇAMENTO POR ETAPAS'!C140</f>
        <v>Curva 90º PVC longa rosca — 1/2"</v>
      </c>
      <c r="D17" s="92" t="str">
        <f aca="false">'ORÇAMENTO POR ETAPAS'!D140</f>
        <v>pç</v>
      </c>
      <c r="E17" s="94" t="n">
        <f aca="false">'ORÇAMENTO POR ETAPAS'!E140</f>
        <v>1</v>
      </c>
      <c r="F17" s="95" t="n">
        <f aca="false">'ORÇAMENTO POR ETAPAS'!F140</f>
        <v>12.75</v>
      </c>
      <c r="G17" s="95" t="n">
        <f aca="false">'ORÇAMENTO POR ETAPAS'!G140</f>
        <v>2.25</v>
      </c>
      <c r="H17" s="95" t="n">
        <f aca="false">F17+G17</f>
        <v>15</v>
      </c>
      <c r="I17" s="95" t="n">
        <f aca="false">'COMPOSIÇÕES PRÓPRIAS'!J44</f>
        <v>15</v>
      </c>
      <c r="J17" s="130" t="n">
        <f aca="false">I17-H17</f>
        <v>0</v>
      </c>
      <c r="K17" s="131" t="n">
        <f aca="false">H17*(1+$B$3)</f>
        <v>18.888</v>
      </c>
      <c r="L17" s="131" t="n">
        <f aca="false">E17*H17</f>
        <v>15</v>
      </c>
      <c r="M17" s="131" t="n">
        <f aca="false">E17*K17</f>
        <v>18.888</v>
      </c>
      <c r="N17" s="98" t="n">
        <v>140</v>
      </c>
    </row>
    <row r="18" customFormat="false" ht="12.8" hidden="false" customHeight="false" outlineLevel="0" collapsed="false">
      <c r="A18" s="92" t="str">
        <f aca="false">'ORÇAMENTO POR ETAPAS'!A141</f>
        <v>6.13</v>
      </c>
      <c r="B18" s="92" t="str">
        <f aca="false">'ORÇAMENTO POR ETAPAS'!B141</f>
        <v>CP-EL-013</v>
      </c>
      <c r="C18" s="93" t="str">
        <f aca="false">'ORÇAMENTO POR ETAPAS'!C141</f>
        <v>Curva 90º PVC longa rosca — 2"</v>
      </c>
      <c r="D18" s="92" t="str">
        <f aca="false">'ORÇAMENTO POR ETAPAS'!D141</f>
        <v>pç</v>
      </c>
      <c r="E18" s="94" t="n">
        <f aca="false">'ORÇAMENTO POR ETAPAS'!E141</f>
        <v>1</v>
      </c>
      <c r="F18" s="95" t="n">
        <f aca="false">'ORÇAMENTO POR ETAPAS'!F141</f>
        <v>12.75</v>
      </c>
      <c r="G18" s="95" t="n">
        <f aca="false">'ORÇAMENTO POR ETAPAS'!G141</f>
        <v>2.25</v>
      </c>
      <c r="H18" s="95" t="n">
        <f aca="false">F18+G18</f>
        <v>15</v>
      </c>
      <c r="I18" s="95" t="n">
        <f aca="false">'COMPOSIÇÕES PRÓPRIAS'!J47</f>
        <v>15</v>
      </c>
      <c r="J18" s="130" t="n">
        <f aca="false">I18-H18</f>
        <v>0</v>
      </c>
      <c r="K18" s="131" t="n">
        <f aca="false">H18*(1+$B$3)</f>
        <v>18.888</v>
      </c>
      <c r="L18" s="131" t="n">
        <f aca="false">E18*H18</f>
        <v>15</v>
      </c>
      <c r="M18" s="131" t="n">
        <f aca="false">E18*K18</f>
        <v>18.888</v>
      </c>
      <c r="N18" s="98" t="n">
        <v>141</v>
      </c>
    </row>
    <row r="19" customFormat="false" ht="12.8" hidden="false" customHeight="false" outlineLevel="0" collapsed="false">
      <c r="A19" s="92" t="str">
        <f aca="false">'ORÇAMENTO POR ETAPAS'!A142</f>
        <v>6.14</v>
      </c>
      <c r="B19" s="92" t="str">
        <f aca="false">'ORÇAMENTO POR ETAPAS'!B142</f>
        <v>CP-EL-014</v>
      </c>
      <c r="C19" s="93" t="str">
        <f aca="false">'ORÇAMENTO POR ETAPAS'!C142</f>
        <v>Luva PVC rosca — 1/2"</v>
      </c>
      <c r="D19" s="92" t="str">
        <f aca="false">'ORÇAMENTO POR ETAPAS'!D142</f>
        <v>pç</v>
      </c>
      <c r="E19" s="94" t="n">
        <f aca="false">'ORÇAMENTO POR ETAPAS'!E142</f>
        <v>2</v>
      </c>
      <c r="F19" s="95" t="n">
        <f aca="false">'ORÇAMENTO POR ETAPAS'!F142</f>
        <v>4.08</v>
      </c>
      <c r="G19" s="95" t="n">
        <f aca="false">'ORÇAMENTO POR ETAPAS'!G142</f>
        <v>0.72</v>
      </c>
      <c r="H19" s="95" t="n">
        <f aca="false">F19+G19</f>
        <v>4.8</v>
      </c>
      <c r="I19" s="95" t="n">
        <f aca="false">'COMPOSIÇÕES PRÓPRIAS'!J50</f>
        <v>4.8</v>
      </c>
      <c r="J19" s="130" t="n">
        <f aca="false">I19-H19</f>
        <v>0</v>
      </c>
      <c r="K19" s="131" t="n">
        <f aca="false">H19*(1+$B$3)</f>
        <v>6.04416</v>
      </c>
      <c r="L19" s="131" t="n">
        <f aca="false">E19*H19</f>
        <v>9.6</v>
      </c>
      <c r="M19" s="131" t="n">
        <f aca="false">E19*K19</f>
        <v>12.08832</v>
      </c>
      <c r="N19" s="98" t="n">
        <v>142</v>
      </c>
    </row>
    <row r="20" customFormat="false" ht="12.8" hidden="false" customHeight="false" outlineLevel="0" collapsed="false">
      <c r="A20" s="92" t="str">
        <f aca="false">'ORÇAMENTO POR ETAPAS'!A143</f>
        <v>6.15</v>
      </c>
      <c r="B20" s="92" t="str">
        <f aca="false">'ORÇAMENTO POR ETAPAS'!B143</f>
        <v>CP-EL-015</v>
      </c>
      <c r="C20" s="93" t="str">
        <f aca="false">'ORÇAMENTO POR ETAPAS'!C143</f>
        <v>Luva aço galvan. leve — 1"</v>
      </c>
      <c r="D20" s="92" t="str">
        <f aca="false">'ORÇAMENTO POR ETAPAS'!D143</f>
        <v>pç</v>
      </c>
      <c r="E20" s="94" t="n">
        <f aca="false">'ORÇAMENTO POR ETAPAS'!E143</f>
        <v>99</v>
      </c>
      <c r="F20" s="95" t="n">
        <f aca="false">'ORÇAMENTO POR ETAPAS'!F143</f>
        <v>11.47</v>
      </c>
      <c r="G20" s="95" t="n">
        <f aca="false">'ORÇAMENTO POR ETAPAS'!G143</f>
        <v>2.03</v>
      </c>
      <c r="H20" s="95" t="n">
        <f aca="false">F20+G20</f>
        <v>13.5</v>
      </c>
      <c r="I20" s="95" t="n">
        <f aca="false">'COMPOSIÇÕES PRÓPRIAS'!J53</f>
        <v>13.5</v>
      </c>
      <c r="J20" s="130" t="n">
        <f aca="false">I20-H20</f>
        <v>0</v>
      </c>
      <c r="K20" s="131" t="n">
        <f aca="false">H20*(1+$B$3)</f>
        <v>16.9992</v>
      </c>
      <c r="L20" s="131" t="n">
        <f aca="false">E20*H20</f>
        <v>1336.5</v>
      </c>
      <c r="M20" s="131" t="n">
        <f aca="false">E20*K20</f>
        <v>1682.9208</v>
      </c>
      <c r="N20" s="98" t="n">
        <v>143</v>
      </c>
    </row>
    <row r="21" customFormat="false" ht="12.8" hidden="false" customHeight="false" outlineLevel="0" collapsed="false">
      <c r="A21" s="92" t="str">
        <f aca="false">'ORÇAMENTO POR ETAPAS'!A144</f>
        <v>6.16</v>
      </c>
      <c r="B21" s="92" t="str">
        <f aca="false">'ORÇAMENTO POR ETAPAS'!B144</f>
        <v>CP-EL-016</v>
      </c>
      <c r="C21" s="93" t="str">
        <f aca="false">'ORÇAMENTO POR ETAPAS'!C144</f>
        <v>Luva aço galvan. leve — 1.1/4"</v>
      </c>
      <c r="D21" s="92" t="str">
        <f aca="false">'ORÇAMENTO POR ETAPAS'!D144</f>
        <v>pç</v>
      </c>
      <c r="E21" s="94" t="n">
        <f aca="false">'ORÇAMENTO POR ETAPAS'!E144</f>
        <v>4</v>
      </c>
      <c r="F21" s="95" t="n">
        <f aca="false">'ORÇAMENTO POR ETAPAS'!F144</f>
        <v>11.47</v>
      </c>
      <c r="G21" s="95" t="n">
        <f aca="false">'ORÇAMENTO POR ETAPAS'!G144</f>
        <v>2.03</v>
      </c>
      <c r="H21" s="95" t="n">
        <f aca="false">F21+G21</f>
        <v>13.5</v>
      </c>
      <c r="I21" s="95" t="n">
        <f aca="false">'COMPOSIÇÕES PRÓPRIAS'!J56</f>
        <v>13.5</v>
      </c>
      <c r="J21" s="130" t="n">
        <f aca="false">I21-H21</f>
        <v>0</v>
      </c>
      <c r="K21" s="131" t="n">
        <f aca="false">H21*(1+$B$3)</f>
        <v>16.9992</v>
      </c>
      <c r="L21" s="131" t="n">
        <f aca="false">E21*H21</f>
        <v>54</v>
      </c>
      <c r="M21" s="131" t="n">
        <f aca="false">E21*K21</f>
        <v>67.9968</v>
      </c>
      <c r="N21" s="98" t="n">
        <v>144</v>
      </c>
    </row>
    <row r="22" customFormat="false" ht="12.8" hidden="false" customHeight="false" outlineLevel="0" collapsed="false">
      <c r="A22" s="92" t="str">
        <f aca="false">'ORÇAMENTO POR ETAPAS'!A145</f>
        <v>6.17</v>
      </c>
      <c r="B22" s="92" t="str">
        <f aca="false">'ORÇAMENTO POR ETAPAS'!B145</f>
        <v>CP-EL-017</v>
      </c>
      <c r="C22" s="93" t="str">
        <f aca="false">'ORÇAMENTO POR ETAPAS'!C145</f>
        <v>Arame aço galvanizado — 14BWG</v>
      </c>
      <c r="D22" s="92" t="str">
        <f aca="false">'ORÇAMENTO POR ETAPAS'!D145</f>
        <v>m</v>
      </c>
      <c r="E22" s="94" t="n">
        <f aca="false">'ORÇAMENTO POR ETAPAS'!E145</f>
        <v>1</v>
      </c>
      <c r="F22" s="95" t="n">
        <f aca="false">'ORÇAMENTO POR ETAPAS'!F145</f>
        <v>2.38</v>
      </c>
      <c r="G22" s="95" t="n">
        <f aca="false">'ORÇAMENTO POR ETAPAS'!G145</f>
        <v>0.42</v>
      </c>
      <c r="H22" s="95" t="n">
        <f aca="false">F22+G22</f>
        <v>2.8</v>
      </c>
      <c r="I22" s="95" t="n">
        <f aca="false">'COMPOSIÇÕES PRÓPRIAS'!J59</f>
        <v>2.8</v>
      </c>
      <c r="J22" s="130" t="n">
        <f aca="false">I22-H22</f>
        <v>0</v>
      </c>
      <c r="K22" s="131" t="n">
        <f aca="false">H22*(1+$B$3)</f>
        <v>3.52576</v>
      </c>
      <c r="L22" s="131" t="n">
        <f aca="false">E22*H22</f>
        <v>2.8</v>
      </c>
      <c r="M22" s="131" t="n">
        <f aca="false">E22*K22</f>
        <v>3.52576</v>
      </c>
      <c r="N22" s="98" t="n">
        <v>145</v>
      </c>
    </row>
    <row r="23" customFormat="false" ht="12.8" hidden="false" customHeight="false" outlineLevel="0" collapsed="false">
      <c r="A23" s="92" t="str">
        <f aca="false">'ORÇAMENTO POR ETAPAS'!A146</f>
        <v>6.18</v>
      </c>
      <c r="B23" s="92" t="str">
        <f aca="false">'ORÇAMENTO POR ETAPAS'!B146</f>
        <v>CP-EL-018</v>
      </c>
      <c r="C23" s="93" t="str">
        <f aca="false">'ORÇAMENTO POR ETAPAS'!C146</f>
        <v>Arruela de pressão galvan. — 1/4"</v>
      </c>
      <c r="D23" s="92" t="str">
        <f aca="false">'ORÇAMENTO POR ETAPAS'!D146</f>
        <v>pç</v>
      </c>
      <c r="E23" s="94" t="n">
        <f aca="false">'ORÇAMENTO POR ETAPAS'!E146</f>
        <v>36</v>
      </c>
      <c r="F23" s="95" t="n">
        <f aca="false">'ORÇAMENTO POR ETAPAS'!F146</f>
        <v>0.47</v>
      </c>
      <c r="G23" s="95" t="n">
        <f aca="false">'ORÇAMENTO POR ETAPAS'!G146</f>
        <v>0.08</v>
      </c>
      <c r="H23" s="95" t="n">
        <f aca="false">F23+G23</f>
        <v>0.55</v>
      </c>
      <c r="I23" s="95" t="n">
        <f aca="false">'COMPOSIÇÕES PRÓPRIAS'!J62</f>
        <v>0.55</v>
      </c>
      <c r="J23" s="130" t="n">
        <f aca="false">I23-H23</f>
        <v>0</v>
      </c>
      <c r="K23" s="131" t="n">
        <f aca="false">H23*(1+$B$3)</f>
        <v>0.69256</v>
      </c>
      <c r="L23" s="131" t="n">
        <f aca="false">E23*H23</f>
        <v>19.8</v>
      </c>
      <c r="M23" s="131" t="n">
        <f aca="false">E23*K23</f>
        <v>24.93216</v>
      </c>
      <c r="N23" s="98" t="n">
        <v>146</v>
      </c>
    </row>
    <row r="24" customFormat="false" ht="12.8" hidden="false" customHeight="false" outlineLevel="0" collapsed="false">
      <c r="A24" s="92" t="str">
        <f aca="false">'ORÇAMENTO POR ETAPAS'!A147</f>
        <v>6.19</v>
      </c>
      <c r="B24" s="92" t="str">
        <f aca="false">'ORÇAMENTO POR ETAPAS'!B147</f>
        <v>CP-EL-019</v>
      </c>
      <c r="C24" s="93" t="str">
        <f aca="false">'ORÇAMENTO POR ETAPAS'!C147</f>
        <v>Arruela lisa galvan. — 1/4"</v>
      </c>
      <c r="D24" s="92" t="str">
        <f aca="false">'ORÇAMENTO POR ETAPAS'!D147</f>
        <v>pç</v>
      </c>
      <c r="E24" s="94" t="n">
        <f aca="false">'ORÇAMENTO POR ETAPAS'!E147</f>
        <v>11415</v>
      </c>
      <c r="F24" s="95" t="n">
        <f aca="false">'ORÇAMENTO POR ETAPAS'!F147</f>
        <v>0.47</v>
      </c>
      <c r="G24" s="95" t="n">
        <f aca="false">'ORÇAMENTO POR ETAPAS'!G147</f>
        <v>0.08</v>
      </c>
      <c r="H24" s="95" t="n">
        <f aca="false">F24+G24</f>
        <v>0.55</v>
      </c>
      <c r="I24" s="95" t="n">
        <f aca="false">'COMPOSIÇÕES PRÓPRIAS'!J65</f>
        <v>0.55</v>
      </c>
      <c r="J24" s="130" t="n">
        <f aca="false">I24-H24</f>
        <v>0</v>
      </c>
      <c r="K24" s="131" t="n">
        <f aca="false">H24*(1+$B$3)</f>
        <v>0.69256</v>
      </c>
      <c r="L24" s="131" t="n">
        <f aca="false">E24*H24</f>
        <v>6278.25</v>
      </c>
      <c r="M24" s="131" t="n">
        <f aca="false">E24*K24</f>
        <v>7905.5724</v>
      </c>
      <c r="N24" s="98" t="n">
        <v>147</v>
      </c>
    </row>
    <row r="25" customFormat="false" ht="12.8" hidden="false" customHeight="false" outlineLevel="0" collapsed="false">
      <c r="A25" s="92" t="str">
        <f aca="false">'ORÇAMENTO POR ETAPAS'!A148</f>
        <v>6.20</v>
      </c>
      <c r="B25" s="92" t="str">
        <f aca="false">'ORÇAMENTO POR ETAPAS'!B148</f>
        <v>CP-EL-020</v>
      </c>
      <c r="C25" s="93" t="str">
        <f aca="false">'ORÇAMENTO POR ETAPAS'!C148</f>
        <v>Arruela lisa galvan. — 3/8"</v>
      </c>
      <c r="D25" s="92" t="str">
        <f aca="false">'ORÇAMENTO POR ETAPAS'!D148</f>
        <v>pç</v>
      </c>
      <c r="E25" s="94" t="n">
        <f aca="false">'ORÇAMENTO POR ETAPAS'!E148</f>
        <v>1393</v>
      </c>
      <c r="F25" s="95" t="n">
        <f aca="false">'ORÇAMENTO POR ETAPAS'!F148</f>
        <v>0.47</v>
      </c>
      <c r="G25" s="95" t="n">
        <f aca="false">'ORÇAMENTO POR ETAPAS'!G148</f>
        <v>0.08</v>
      </c>
      <c r="H25" s="95" t="n">
        <f aca="false">F25+G25</f>
        <v>0.55</v>
      </c>
      <c r="I25" s="95" t="n">
        <f aca="false">'COMPOSIÇÕES PRÓPRIAS'!J68</f>
        <v>0.55</v>
      </c>
      <c r="J25" s="130" t="n">
        <f aca="false">I25-H25</f>
        <v>0</v>
      </c>
      <c r="K25" s="131" t="n">
        <f aca="false">H25*(1+$B$3)</f>
        <v>0.69256</v>
      </c>
      <c r="L25" s="131" t="n">
        <f aca="false">E25*H25</f>
        <v>766.15</v>
      </c>
      <c r="M25" s="131" t="n">
        <f aca="false">E25*K25</f>
        <v>964.73608</v>
      </c>
      <c r="N25" s="98" t="n">
        <v>148</v>
      </c>
    </row>
    <row r="26" customFormat="false" ht="12.8" hidden="false" customHeight="false" outlineLevel="0" collapsed="false">
      <c r="A26" s="92" t="str">
        <f aca="false">'ORÇAMENTO POR ETAPAS'!A149</f>
        <v>6.21</v>
      </c>
      <c r="B26" s="92" t="str">
        <f aca="false">'ORÇAMENTO POR ETAPAS'!B149</f>
        <v>CP-EL-021</v>
      </c>
      <c r="C26" s="93" t="str">
        <f aca="false">'ORÇAMENTO POR ETAPAS'!C149</f>
        <v>Bucha de nylon — S4</v>
      </c>
      <c r="D26" s="92" t="str">
        <f aca="false">'ORÇAMENTO POR ETAPAS'!D149</f>
        <v>pç</v>
      </c>
      <c r="E26" s="94" t="n">
        <f aca="false">'ORÇAMENTO POR ETAPAS'!E149</f>
        <v>172</v>
      </c>
      <c r="F26" s="95" t="n">
        <f aca="false">'ORÇAMENTO POR ETAPAS'!F149</f>
        <v>0.38</v>
      </c>
      <c r="G26" s="95" t="n">
        <f aca="false">'ORÇAMENTO POR ETAPAS'!G149</f>
        <v>0.07</v>
      </c>
      <c r="H26" s="95" t="n">
        <f aca="false">F26+G26</f>
        <v>0.45</v>
      </c>
      <c r="I26" s="95" t="n">
        <f aca="false">'COMPOSIÇÕES PRÓPRIAS'!J71</f>
        <v>0.45</v>
      </c>
      <c r="J26" s="130" t="n">
        <f aca="false">I26-H26</f>
        <v>0</v>
      </c>
      <c r="K26" s="131" t="n">
        <f aca="false">H26*(1+$B$3)</f>
        <v>0.56664</v>
      </c>
      <c r="L26" s="131" t="n">
        <f aca="false">E26*H26</f>
        <v>77.4</v>
      </c>
      <c r="M26" s="131" t="n">
        <f aca="false">E26*K26</f>
        <v>97.46208</v>
      </c>
      <c r="N26" s="98" t="n">
        <v>149</v>
      </c>
    </row>
    <row r="27" customFormat="false" ht="12.8" hidden="false" customHeight="false" outlineLevel="0" collapsed="false">
      <c r="A27" s="92" t="str">
        <f aca="false">'ORÇAMENTO POR ETAPAS'!A150</f>
        <v>6.22</v>
      </c>
      <c r="B27" s="92" t="str">
        <f aca="false">'ORÇAMENTO POR ETAPAS'!B150</f>
        <v>CP-EL-022</v>
      </c>
      <c r="C27" s="93" t="str">
        <f aca="false">'ORÇAMENTO POR ETAPAS'!C150</f>
        <v>Bucha de nylon — S6</v>
      </c>
      <c r="D27" s="92" t="str">
        <f aca="false">'ORÇAMENTO POR ETAPAS'!D150</f>
        <v>pç</v>
      </c>
      <c r="E27" s="94" t="n">
        <f aca="false">'ORÇAMENTO POR ETAPAS'!E150</f>
        <v>1069</v>
      </c>
      <c r="F27" s="95" t="n">
        <f aca="false">'ORÇAMENTO POR ETAPAS'!F150</f>
        <v>0.38</v>
      </c>
      <c r="G27" s="95" t="n">
        <f aca="false">'ORÇAMENTO POR ETAPAS'!G150</f>
        <v>0.07</v>
      </c>
      <c r="H27" s="95" t="n">
        <f aca="false">F27+G27</f>
        <v>0.45</v>
      </c>
      <c r="I27" s="95" t="n">
        <f aca="false">'COMPOSIÇÕES PRÓPRIAS'!J74</f>
        <v>0.45</v>
      </c>
      <c r="J27" s="130" t="n">
        <f aca="false">I27-H27</f>
        <v>0</v>
      </c>
      <c r="K27" s="131" t="n">
        <f aca="false">H27*(1+$B$3)</f>
        <v>0.56664</v>
      </c>
      <c r="L27" s="131" t="n">
        <f aca="false">E27*H27</f>
        <v>481.05</v>
      </c>
      <c r="M27" s="131" t="n">
        <f aca="false">E27*K27</f>
        <v>605.73816</v>
      </c>
      <c r="N27" s="98" t="n">
        <v>150</v>
      </c>
    </row>
    <row r="28" customFormat="false" ht="12.8" hidden="false" customHeight="false" outlineLevel="0" collapsed="false">
      <c r="A28" s="92" t="str">
        <f aca="false">'ORÇAMENTO POR ETAPAS'!A151</f>
        <v>6.23</v>
      </c>
      <c r="B28" s="92" t="str">
        <f aca="false">'ORÇAMENTO POR ETAPAS'!B151</f>
        <v>CP-EL-023</v>
      </c>
      <c r="C28" s="93" t="str">
        <f aca="false">'ORÇAMENTO POR ETAPAS'!C151</f>
        <v>Fita isolante autofusão — 20m</v>
      </c>
      <c r="D28" s="92" t="str">
        <f aca="false">'ORÇAMENTO POR ETAPAS'!D151</f>
        <v>pç</v>
      </c>
      <c r="E28" s="94" t="n">
        <f aca="false">'ORÇAMENTO POR ETAPAS'!E151</f>
        <v>1</v>
      </c>
      <c r="F28" s="95" t="n">
        <f aca="false">'ORÇAMENTO POR ETAPAS'!F151</f>
        <v>15.3</v>
      </c>
      <c r="G28" s="95" t="n">
        <f aca="false">'ORÇAMENTO POR ETAPAS'!G151</f>
        <v>2.7</v>
      </c>
      <c r="H28" s="95" t="n">
        <f aca="false">F28+G28</f>
        <v>18</v>
      </c>
      <c r="I28" s="95" t="n">
        <f aca="false">'COMPOSIÇÕES PRÓPRIAS'!J77</f>
        <v>18</v>
      </c>
      <c r="J28" s="130" t="n">
        <f aca="false">I28-H28</f>
        <v>0</v>
      </c>
      <c r="K28" s="131" t="n">
        <f aca="false">H28*(1+$B$3)</f>
        <v>22.6656</v>
      </c>
      <c r="L28" s="131" t="n">
        <f aca="false">E28*H28</f>
        <v>18</v>
      </c>
      <c r="M28" s="131" t="n">
        <f aca="false">E28*K28</f>
        <v>22.6656</v>
      </c>
      <c r="N28" s="98" t="n">
        <v>151</v>
      </c>
    </row>
    <row r="29" customFormat="false" ht="12.8" hidden="false" customHeight="false" outlineLevel="0" collapsed="false">
      <c r="A29" s="92" t="str">
        <f aca="false">'ORÇAMENTO POR ETAPAS'!A152</f>
        <v>6.24</v>
      </c>
      <c r="B29" s="92" t="str">
        <f aca="false">'ORÇAMENTO POR ETAPAS'!B152</f>
        <v>CP-EL-024</v>
      </c>
      <c r="C29" s="93" t="str">
        <f aca="false">'ORÇAMENTO POR ETAPAS'!C152</f>
        <v>Parafuso fenda galvan. cab. panela — 2,9x25mm autoatarrachante</v>
      </c>
      <c r="D29" s="92" t="str">
        <f aca="false">'ORÇAMENTO POR ETAPAS'!D152</f>
        <v>pç</v>
      </c>
      <c r="E29" s="94" t="n">
        <f aca="false">'ORÇAMENTO POR ETAPAS'!E152</f>
        <v>172</v>
      </c>
      <c r="F29" s="95" t="n">
        <f aca="false">'ORÇAMENTO POR ETAPAS'!F152</f>
        <v>1.06</v>
      </c>
      <c r="G29" s="95" t="n">
        <f aca="false">'ORÇAMENTO POR ETAPAS'!G152</f>
        <v>0.19</v>
      </c>
      <c r="H29" s="95" t="n">
        <f aca="false">F29+G29</f>
        <v>1.25</v>
      </c>
      <c r="I29" s="95" t="n">
        <f aca="false">'COMPOSIÇÕES PRÓPRIAS'!J80</f>
        <v>1.25</v>
      </c>
      <c r="J29" s="130" t="n">
        <f aca="false">I29-H29</f>
        <v>0</v>
      </c>
      <c r="K29" s="131" t="n">
        <f aca="false">H29*(1+$B$3)</f>
        <v>1.574</v>
      </c>
      <c r="L29" s="131" t="n">
        <f aca="false">E29*H29</f>
        <v>215</v>
      </c>
      <c r="M29" s="131" t="n">
        <f aca="false">E29*K29</f>
        <v>270.728</v>
      </c>
      <c r="N29" s="98" t="n">
        <v>152</v>
      </c>
    </row>
    <row r="30" customFormat="false" ht="12.8" hidden="false" customHeight="false" outlineLevel="0" collapsed="false">
      <c r="A30" s="92" t="str">
        <f aca="false">'ORÇAMENTO POR ETAPAS'!A153</f>
        <v>6.25</v>
      </c>
      <c r="B30" s="92" t="str">
        <f aca="false">'ORÇAMENTO POR ETAPAS'!B153</f>
        <v>CP-EL-025</v>
      </c>
      <c r="C30" s="93" t="str">
        <f aca="false">'ORÇAMENTO POR ETAPAS'!C153</f>
        <v>Parafuso fenda galvan. cab. panela — 4,2x32mm autoatarrachante</v>
      </c>
      <c r="D30" s="92" t="str">
        <f aca="false">'ORÇAMENTO POR ETAPAS'!D153</f>
        <v>pç</v>
      </c>
      <c r="E30" s="94" t="n">
        <f aca="false">'ORÇAMENTO POR ETAPAS'!E153</f>
        <v>1033</v>
      </c>
      <c r="F30" s="95" t="n">
        <f aca="false">'ORÇAMENTO POR ETAPAS'!F153</f>
        <v>1.06</v>
      </c>
      <c r="G30" s="95" t="n">
        <f aca="false">'ORÇAMENTO POR ETAPAS'!G153</f>
        <v>0.19</v>
      </c>
      <c r="H30" s="95" t="n">
        <f aca="false">F30+G30</f>
        <v>1.25</v>
      </c>
      <c r="I30" s="95" t="n">
        <f aca="false">'COMPOSIÇÕES PRÓPRIAS'!J83</f>
        <v>1.25</v>
      </c>
      <c r="J30" s="130" t="n">
        <f aca="false">I30-H30</f>
        <v>0</v>
      </c>
      <c r="K30" s="131" t="n">
        <f aca="false">H30*(1+$B$3)</f>
        <v>1.574</v>
      </c>
      <c r="L30" s="131" t="n">
        <f aca="false">E30*H30</f>
        <v>1291.25</v>
      </c>
      <c r="M30" s="131" t="n">
        <f aca="false">E30*K30</f>
        <v>1625.942</v>
      </c>
      <c r="N30" s="98" t="n">
        <v>153</v>
      </c>
    </row>
    <row r="31" customFormat="false" ht="12.8" hidden="false" customHeight="false" outlineLevel="0" collapsed="false">
      <c r="A31" s="92" t="str">
        <f aca="false">'ORÇAMENTO POR ETAPAS'!A154</f>
        <v>6.26</v>
      </c>
      <c r="B31" s="92" t="str">
        <f aca="false">'ORÇAMENTO POR ETAPAS'!B154</f>
        <v>CP-EL-026</v>
      </c>
      <c r="C31" s="93" t="str">
        <f aca="false">'ORÇAMENTO POR ETAPAS'!C154</f>
        <v>Parafuso fenda galvan. cab. panela — 4,8x45mm autoatarrachante</v>
      </c>
      <c r="D31" s="92" t="str">
        <f aca="false">'ORÇAMENTO POR ETAPAS'!D154</f>
        <v>pç</v>
      </c>
      <c r="E31" s="94" t="n">
        <f aca="false">'ORÇAMENTO POR ETAPAS'!E154</f>
        <v>36</v>
      </c>
      <c r="F31" s="95" t="n">
        <f aca="false">'ORÇAMENTO POR ETAPAS'!F154</f>
        <v>1.06</v>
      </c>
      <c r="G31" s="95" t="n">
        <f aca="false">'ORÇAMENTO POR ETAPAS'!G154</f>
        <v>0.19</v>
      </c>
      <c r="H31" s="95" t="n">
        <f aca="false">F31+G31</f>
        <v>1.25</v>
      </c>
      <c r="I31" s="95" t="n">
        <f aca="false">'COMPOSIÇÕES PRÓPRIAS'!J86</f>
        <v>1.25</v>
      </c>
      <c r="J31" s="130" t="n">
        <f aca="false">I31-H31</f>
        <v>0</v>
      </c>
      <c r="K31" s="131" t="n">
        <f aca="false">H31*(1+$B$3)</f>
        <v>1.574</v>
      </c>
      <c r="L31" s="131" t="n">
        <f aca="false">E31*H31</f>
        <v>45</v>
      </c>
      <c r="M31" s="131" t="n">
        <f aca="false">E31*K31</f>
        <v>56.664</v>
      </c>
      <c r="N31" s="98" t="n">
        <v>154</v>
      </c>
    </row>
    <row r="32" customFormat="false" ht="12.8" hidden="false" customHeight="false" outlineLevel="0" collapsed="false">
      <c r="A32" s="92" t="str">
        <f aca="false">'ORÇAMENTO POR ETAPAS'!A155</f>
        <v>6.27</v>
      </c>
      <c r="B32" s="92" t="str">
        <f aca="false">'ORÇAMENTO POR ETAPAS'!B155</f>
        <v>CP-EL-027</v>
      </c>
      <c r="C32" s="93" t="str">
        <f aca="false">'ORÇAMENTO POR ETAPAS'!C155</f>
        <v>Parafuso galvan. cab. sext. — 3/8"x2.1/2" rosca soberba</v>
      </c>
      <c r="D32" s="92" t="str">
        <f aca="false">'ORÇAMENTO POR ETAPAS'!D155</f>
        <v>pç</v>
      </c>
      <c r="E32" s="94" t="n">
        <f aca="false">'ORÇAMENTO POR ETAPAS'!E155</f>
        <v>18</v>
      </c>
      <c r="F32" s="95" t="n">
        <f aca="false">'ORÇAMENTO POR ETAPAS'!F155</f>
        <v>1.06</v>
      </c>
      <c r="G32" s="95" t="n">
        <f aca="false">'ORÇAMENTO POR ETAPAS'!G155</f>
        <v>0.19</v>
      </c>
      <c r="H32" s="95" t="n">
        <f aca="false">F32+G32</f>
        <v>1.25</v>
      </c>
      <c r="I32" s="95" t="n">
        <f aca="false">'COMPOSIÇÕES PRÓPRIAS'!J89</f>
        <v>1.25</v>
      </c>
      <c r="J32" s="130" t="n">
        <f aca="false">I32-H32</f>
        <v>0</v>
      </c>
      <c r="K32" s="131" t="n">
        <f aca="false">H32*(1+$B$3)</f>
        <v>1.574</v>
      </c>
      <c r="L32" s="131" t="n">
        <f aca="false">E32*H32</f>
        <v>22.5</v>
      </c>
      <c r="M32" s="131" t="n">
        <f aca="false">E32*K32</f>
        <v>28.332</v>
      </c>
      <c r="N32" s="98" t="n">
        <v>155</v>
      </c>
    </row>
    <row r="33" customFormat="false" ht="12.8" hidden="false" customHeight="false" outlineLevel="0" collapsed="false">
      <c r="A33" s="92" t="str">
        <f aca="false">'ORÇAMENTO POR ETAPAS'!A156</f>
        <v>6.28</v>
      </c>
      <c r="B33" s="92" t="str">
        <f aca="false">'ORÇAMENTO POR ETAPAS'!B156</f>
        <v>CP-EL-028</v>
      </c>
      <c r="C33" s="93" t="str">
        <f aca="false">'ORÇAMENTO POR ETAPAS'!C156</f>
        <v>Parafuso galvan. cab. sext. — 3/8"x2.1/2" rosca total WW</v>
      </c>
      <c r="D33" s="92" t="str">
        <f aca="false">'ORÇAMENTO POR ETAPAS'!D156</f>
        <v>pç</v>
      </c>
      <c r="E33" s="94" t="n">
        <f aca="false">'ORÇAMENTO POR ETAPAS'!E156</f>
        <v>1375</v>
      </c>
      <c r="F33" s="95" t="n">
        <f aca="false">'ORÇAMENTO POR ETAPAS'!F156</f>
        <v>1.06</v>
      </c>
      <c r="G33" s="95" t="n">
        <f aca="false">'ORÇAMENTO POR ETAPAS'!G156</f>
        <v>0.19</v>
      </c>
      <c r="H33" s="95" t="n">
        <f aca="false">F33+G33</f>
        <v>1.25</v>
      </c>
      <c r="I33" s="95" t="n">
        <f aca="false">'COMPOSIÇÕES PRÓPRIAS'!J92</f>
        <v>1.25</v>
      </c>
      <c r="J33" s="130" t="n">
        <f aca="false">I33-H33</f>
        <v>0</v>
      </c>
      <c r="K33" s="131" t="n">
        <f aca="false">H33*(1+$B$3)</f>
        <v>1.574</v>
      </c>
      <c r="L33" s="131" t="n">
        <f aca="false">E33*H33</f>
        <v>1718.75</v>
      </c>
      <c r="M33" s="131" t="n">
        <f aca="false">E33*K33</f>
        <v>2164.25</v>
      </c>
      <c r="N33" s="98" t="n">
        <v>156</v>
      </c>
    </row>
    <row r="34" customFormat="false" ht="12.8" hidden="false" customHeight="false" outlineLevel="0" collapsed="false">
      <c r="A34" s="92" t="str">
        <f aca="false">'ORÇAMENTO POR ETAPAS'!A157</f>
        <v>6.29</v>
      </c>
      <c r="B34" s="92" t="str">
        <f aca="false">'ORÇAMENTO POR ETAPAS'!B157</f>
        <v>CP-EL-029</v>
      </c>
      <c r="C34" s="93" t="str">
        <f aca="false">'ORÇAMENTO POR ETAPAS'!C157</f>
        <v>Parafuso galvan. cabeça lentilha — 1/4"x5/8" máquina rosca total</v>
      </c>
      <c r="D34" s="92" t="str">
        <f aca="false">'ORÇAMENTO POR ETAPAS'!D157</f>
        <v>pç</v>
      </c>
      <c r="E34" s="94" t="n">
        <f aca="false">'ORÇAMENTO POR ETAPAS'!E157</f>
        <v>6200</v>
      </c>
      <c r="F34" s="95" t="n">
        <f aca="false">'ORÇAMENTO POR ETAPAS'!F157</f>
        <v>1.06</v>
      </c>
      <c r="G34" s="95" t="n">
        <f aca="false">'ORÇAMENTO POR ETAPAS'!G157</f>
        <v>0.19</v>
      </c>
      <c r="H34" s="95" t="n">
        <f aca="false">F34+G34</f>
        <v>1.25</v>
      </c>
      <c r="I34" s="95" t="n">
        <f aca="false">'COMPOSIÇÕES PRÓPRIAS'!J95</f>
        <v>1.25</v>
      </c>
      <c r="J34" s="130" t="n">
        <f aca="false">I34-H34</f>
        <v>0</v>
      </c>
      <c r="K34" s="131" t="n">
        <f aca="false">H34*(1+$B$3)</f>
        <v>1.574</v>
      </c>
      <c r="L34" s="131" t="n">
        <f aca="false">E34*H34</f>
        <v>7750</v>
      </c>
      <c r="M34" s="131" t="n">
        <f aca="false">E34*K34</f>
        <v>9758.8</v>
      </c>
      <c r="N34" s="98" t="n">
        <v>157</v>
      </c>
    </row>
    <row r="35" customFormat="false" ht="12.8" hidden="false" customHeight="false" outlineLevel="0" collapsed="false">
      <c r="A35" s="92" t="str">
        <f aca="false">'ORÇAMENTO POR ETAPAS'!A158</f>
        <v>6.30</v>
      </c>
      <c r="B35" s="92" t="str">
        <f aca="false">'ORÇAMENTO POR ETAPAS'!B158</f>
        <v>CP-EL-030</v>
      </c>
      <c r="C35" s="93" t="str">
        <f aca="false">'ORÇAMENTO POR ETAPAS'!C158</f>
        <v>Porca sextavada galvan. — 1/4"</v>
      </c>
      <c r="D35" s="92" t="str">
        <f aca="false">'ORÇAMENTO POR ETAPAS'!D158</f>
        <v>pç</v>
      </c>
      <c r="E35" s="94" t="n">
        <f aca="false">'ORÇAMENTO POR ETAPAS'!E158</f>
        <v>8263</v>
      </c>
      <c r="F35" s="95" t="n">
        <f aca="false">'ORÇAMENTO POR ETAPAS'!F158</f>
        <v>0.64</v>
      </c>
      <c r="G35" s="95" t="n">
        <f aca="false">'ORÇAMENTO POR ETAPAS'!G158</f>
        <v>0.11</v>
      </c>
      <c r="H35" s="95" t="n">
        <f aca="false">F35+G35</f>
        <v>0.75</v>
      </c>
      <c r="I35" s="95" t="n">
        <f aca="false">'COMPOSIÇÕES PRÓPRIAS'!J98</f>
        <v>0.75</v>
      </c>
      <c r="J35" s="130" t="n">
        <f aca="false">I35-H35</f>
        <v>0</v>
      </c>
      <c r="K35" s="131" t="n">
        <f aca="false">H35*(1+$B$3)</f>
        <v>0.9444</v>
      </c>
      <c r="L35" s="131" t="n">
        <f aca="false">E35*H35</f>
        <v>6197.25</v>
      </c>
      <c r="M35" s="131" t="n">
        <f aca="false">E35*K35</f>
        <v>7803.5772</v>
      </c>
      <c r="N35" s="98" t="n">
        <v>158</v>
      </c>
    </row>
    <row r="36" customFormat="false" ht="12.8" hidden="false" customHeight="false" outlineLevel="0" collapsed="false">
      <c r="A36" s="92" t="str">
        <f aca="false">'ORÇAMENTO POR ETAPAS'!A159</f>
        <v>6.31</v>
      </c>
      <c r="B36" s="92" t="str">
        <f aca="false">'ORÇAMENTO POR ETAPAS'!B159</f>
        <v>CP-EL-031</v>
      </c>
      <c r="C36" s="93" t="str">
        <f aca="false">'ORÇAMENTO POR ETAPAS'!C159</f>
        <v>Porca sextavada galvan. — 3/8"</v>
      </c>
      <c r="D36" s="92" t="str">
        <f aca="false">'ORÇAMENTO POR ETAPAS'!D159</f>
        <v>pç</v>
      </c>
      <c r="E36" s="94" t="n">
        <f aca="false">'ORÇAMENTO POR ETAPAS'!E159</f>
        <v>1393</v>
      </c>
      <c r="F36" s="95" t="n">
        <f aca="false">'ORÇAMENTO POR ETAPAS'!F159</f>
        <v>0.64</v>
      </c>
      <c r="G36" s="95" t="n">
        <f aca="false">'ORÇAMENTO POR ETAPAS'!G159</f>
        <v>0.11</v>
      </c>
      <c r="H36" s="95" t="n">
        <f aca="false">F36+G36</f>
        <v>0.75</v>
      </c>
      <c r="I36" s="95" t="n">
        <f aca="false">'COMPOSIÇÕES PRÓPRIAS'!J101</f>
        <v>0.75</v>
      </c>
      <c r="J36" s="130" t="n">
        <f aca="false">I36-H36</f>
        <v>0</v>
      </c>
      <c r="K36" s="131" t="n">
        <f aca="false">H36*(1+$B$3)</f>
        <v>0.9444</v>
      </c>
      <c r="L36" s="131" t="n">
        <f aca="false">E36*H36</f>
        <v>1044.75</v>
      </c>
      <c r="M36" s="131" t="n">
        <f aca="false">E36*K36</f>
        <v>1315.5492</v>
      </c>
      <c r="N36" s="98" t="n">
        <v>159</v>
      </c>
    </row>
    <row r="37" customFormat="false" ht="12.8" hidden="false" customHeight="false" outlineLevel="0" collapsed="false">
      <c r="A37" s="92" t="str">
        <f aca="false">'ORÇAMENTO POR ETAPAS'!A160</f>
        <v>6.32</v>
      </c>
      <c r="B37" s="92" t="str">
        <f aca="false">'ORÇAMENTO POR ETAPAS'!B160</f>
        <v>CP-EL-032</v>
      </c>
      <c r="C37" s="93" t="str">
        <f aca="false">'ORÇAMENTO POR ETAPAS'!C160</f>
        <v>Suporte para cabo de aço — 38x90mm</v>
      </c>
      <c r="D37" s="92" t="str">
        <f aca="false">'ORÇAMENTO POR ETAPAS'!D160</f>
        <v>pç</v>
      </c>
      <c r="E37" s="94" t="n">
        <f aca="false">'ORÇAMENTO POR ETAPAS'!E160</f>
        <v>1393</v>
      </c>
      <c r="F37" s="95" t="n">
        <f aca="false">'ORÇAMENTO POR ETAPAS'!F160</f>
        <v>42.5</v>
      </c>
      <c r="G37" s="95" t="n">
        <f aca="false">'ORÇAMENTO POR ETAPAS'!G160</f>
        <v>7.5</v>
      </c>
      <c r="H37" s="95" t="n">
        <f aca="false">F37+G37</f>
        <v>50</v>
      </c>
      <c r="I37" s="95" t="n">
        <f aca="false">'COMPOSIÇÕES PRÓPRIAS'!J104</f>
        <v>50</v>
      </c>
      <c r="J37" s="130" t="n">
        <f aca="false">I37-H37</f>
        <v>0</v>
      </c>
      <c r="K37" s="131" t="n">
        <f aca="false">H37*(1+$B$3)</f>
        <v>62.96</v>
      </c>
      <c r="L37" s="131" t="n">
        <f aca="false">E37*H37</f>
        <v>69650</v>
      </c>
      <c r="M37" s="131" t="n">
        <f aca="false">E37*K37</f>
        <v>87703.28</v>
      </c>
      <c r="N37" s="98" t="n">
        <v>160</v>
      </c>
    </row>
    <row r="38" customFormat="false" ht="12.8" hidden="false" customHeight="false" outlineLevel="0" collapsed="false">
      <c r="A38" s="92" t="str">
        <f aca="false">'ORÇAMENTO POR ETAPAS'!A161</f>
        <v>6.33</v>
      </c>
      <c r="B38" s="92" t="str">
        <f aca="false">'ORÇAMENTO POR ETAPAS'!B161</f>
        <v>CP-EL-033</v>
      </c>
      <c r="C38" s="93" t="str">
        <f aca="false">'ORÇAMENTO POR ETAPAS'!C161</f>
        <v>Vergalhão galvan. rosca total — 1/4"x(comp. p/ proj.)</v>
      </c>
      <c r="D38" s="92" t="str">
        <f aca="false">'ORÇAMENTO POR ETAPAS'!D161</f>
        <v>pç</v>
      </c>
      <c r="E38" s="94" t="n">
        <f aca="false">'ORÇAMENTO POR ETAPAS'!E161</f>
        <v>1393</v>
      </c>
      <c r="F38" s="95" t="n">
        <f aca="false">'ORÇAMENTO POR ETAPAS'!F161</f>
        <v>18.7</v>
      </c>
      <c r="G38" s="95" t="n">
        <f aca="false">'ORÇAMENTO POR ETAPAS'!G161</f>
        <v>3.3</v>
      </c>
      <c r="H38" s="95" t="n">
        <f aca="false">F38+G38</f>
        <v>22</v>
      </c>
      <c r="I38" s="95" t="n">
        <f aca="false">'COMPOSIÇÕES PRÓPRIAS'!J107</f>
        <v>22</v>
      </c>
      <c r="J38" s="130" t="n">
        <f aca="false">I38-H38</f>
        <v>0</v>
      </c>
      <c r="K38" s="131" t="n">
        <f aca="false">H38*(1+$B$3)</f>
        <v>27.7024</v>
      </c>
      <c r="L38" s="131" t="n">
        <f aca="false">E38*H38</f>
        <v>30646</v>
      </c>
      <c r="M38" s="131" t="n">
        <f aca="false">E38*K38</f>
        <v>38589.4432</v>
      </c>
      <c r="N38" s="98" t="n">
        <v>161</v>
      </c>
    </row>
    <row r="39" customFormat="false" ht="12.8" hidden="false" customHeight="false" outlineLevel="0" collapsed="false">
      <c r="A39" s="92" t="str">
        <f aca="false">'ORÇAMENTO POR ETAPAS'!A162</f>
        <v>6.34</v>
      </c>
      <c r="B39" s="92" t="str">
        <f aca="false">'ORÇAMENTO POR ETAPAS'!B162</f>
        <v>CP-EL-034</v>
      </c>
      <c r="C39" s="93" t="str">
        <f aca="false">'ORÇAMENTO POR ETAPAS'!C162</f>
        <v>Isol. EPR - 0,6/1kV — 185 mm² - Azul claro</v>
      </c>
      <c r="D39" s="92" t="str">
        <f aca="false">'ORÇAMENTO POR ETAPAS'!D162</f>
        <v>m</v>
      </c>
      <c r="E39" s="94" t="n">
        <f aca="false">'ORÇAMENTO POR ETAPAS'!E162</f>
        <v>145.65</v>
      </c>
      <c r="F39" s="95" t="n">
        <f aca="false">'ORÇAMENTO POR ETAPAS'!F162</f>
        <v>84.49</v>
      </c>
      <c r="G39" s="95" t="n">
        <f aca="false">'ORÇAMENTO POR ETAPAS'!G162</f>
        <v>14.91</v>
      </c>
      <c r="H39" s="95" t="n">
        <f aca="false">F39+G39</f>
        <v>99.4</v>
      </c>
      <c r="I39" s="95" t="n">
        <f aca="false">'COMPOSIÇÕES PRÓPRIAS'!J110</f>
        <v>99.4</v>
      </c>
      <c r="J39" s="130" t="n">
        <f aca="false">I39-H39</f>
        <v>0</v>
      </c>
      <c r="K39" s="131" t="n">
        <f aca="false">H39*(1+$B$3)</f>
        <v>125.16448</v>
      </c>
      <c r="L39" s="131" t="n">
        <f aca="false">E39*H39</f>
        <v>14477.61</v>
      </c>
      <c r="M39" s="131" t="n">
        <f aca="false">E39*K39</f>
        <v>18230.206512</v>
      </c>
      <c r="N39" s="98" t="n">
        <v>162</v>
      </c>
    </row>
    <row r="40" customFormat="false" ht="12.8" hidden="false" customHeight="false" outlineLevel="0" collapsed="false">
      <c r="A40" s="92" t="str">
        <f aca="false">'ORÇAMENTO POR ETAPAS'!A163</f>
        <v>6.35</v>
      </c>
      <c r="B40" s="92" t="str">
        <f aca="false">'ORÇAMENTO POR ETAPAS'!B163</f>
        <v>CP-EL-035</v>
      </c>
      <c r="C40" s="93" t="str">
        <f aca="false">'ORÇAMENTO POR ETAPAS'!C163</f>
        <v>Isol. EPR - 0,6/1kV — 185 mm² - Branco</v>
      </c>
      <c r="D40" s="92" t="str">
        <f aca="false">'ORÇAMENTO POR ETAPAS'!D163</f>
        <v>m</v>
      </c>
      <c r="E40" s="94" t="n">
        <f aca="false">'ORÇAMENTO POR ETAPAS'!E163</f>
        <v>145.65</v>
      </c>
      <c r="F40" s="95" t="n">
        <f aca="false">'ORÇAMENTO POR ETAPAS'!F163</f>
        <v>84.49</v>
      </c>
      <c r="G40" s="95" t="n">
        <f aca="false">'ORÇAMENTO POR ETAPAS'!G163</f>
        <v>14.91</v>
      </c>
      <c r="H40" s="95" t="n">
        <f aca="false">F40+G40</f>
        <v>99.4</v>
      </c>
      <c r="I40" s="95" t="n">
        <f aca="false">'COMPOSIÇÕES PRÓPRIAS'!J113</f>
        <v>99.4</v>
      </c>
      <c r="J40" s="130" t="n">
        <f aca="false">I40-H40</f>
        <v>0</v>
      </c>
      <c r="K40" s="131" t="n">
        <f aca="false">H40*(1+$B$3)</f>
        <v>125.16448</v>
      </c>
      <c r="L40" s="131" t="n">
        <f aca="false">E40*H40</f>
        <v>14477.61</v>
      </c>
      <c r="M40" s="131" t="n">
        <f aca="false">E40*K40</f>
        <v>18230.206512</v>
      </c>
      <c r="N40" s="98" t="n">
        <v>163</v>
      </c>
    </row>
    <row r="41" customFormat="false" ht="12.8" hidden="false" customHeight="false" outlineLevel="0" collapsed="false">
      <c r="A41" s="92" t="str">
        <f aca="false">'ORÇAMENTO POR ETAPAS'!A164</f>
        <v>6.36</v>
      </c>
      <c r="B41" s="92" t="str">
        <f aca="false">'ORÇAMENTO POR ETAPAS'!B164</f>
        <v>CP-EL-036</v>
      </c>
      <c r="C41" s="93" t="str">
        <f aca="false">'ORÇAMENTO POR ETAPAS'!C164</f>
        <v>Isol. EPR - 0,6/1kV — 185 mm² - Preto</v>
      </c>
      <c r="D41" s="92" t="str">
        <f aca="false">'ORÇAMENTO POR ETAPAS'!D164</f>
        <v>m</v>
      </c>
      <c r="E41" s="94" t="n">
        <f aca="false">'ORÇAMENTO POR ETAPAS'!E164</f>
        <v>145.65</v>
      </c>
      <c r="F41" s="95" t="n">
        <f aca="false">'ORÇAMENTO POR ETAPAS'!F164</f>
        <v>84.49</v>
      </c>
      <c r="G41" s="95" t="n">
        <f aca="false">'ORÇAMENTO POR ETAPAS'!G164</f>
        <v>14.91</v>
      </c>
      <c r="H41" s="95" t="n">
        <f aca="false">F41+G41</f>
        <v>99.4</v>
      </c>
      <c r="I41" s="95" t="n">
        <f aca="false">'COMPOSIÇÕES PRÓPRIAS'!J116</f>
        <v>99.4</v>
      </c>
      <c r="J41" s="130" t="n">
        <f aca="false">I41-H41</f>
        <v>0</v>
      </c>
      <c r="K41" s="131" t="n">
        <f aca="false">H41*(1+$B$3)</f>
        <v>125.16448</v>
      </c>
      <c r="L41" s="131" t="n">
        <f aca="false">E41*H41</f>
        <v>14477.61</v>
      </c>
      <c r="M41" s="131" t="n">
        <f aca="false">E41*K41</f>
        <v>18230.206512</v>
      </c>
      <c r="N41" s="98" t="n">
        <v>164</v>
      </c>
    </row>
    <row r="42" customFormat="false" ht="12.8" hidden="false" customHeight="false" outlineLevel="0" collapsed="false">
      <c r="A42" s="92" t="str">
        <f aca="false">'ORÇAMENTO POR ETAPAS'!A165</f>
        <v>6.37</v>
      </c>
      <c r="B42" s="92" t="str">
        <f aca="false">'ORÇAMENTO POR ETAPAS'!B165</f>
        <v>CP-EL-037</v>
      </c>
      <c r="C42" s="93" t="str">
        <f aca="false">'ORÇAMENTO POR ETAPAS'!C165</f>
        <v>Isol. EPR - 0,6/1kV — 185 mm² - Vermelho</v>
      </c>
      <c r="D42" s="92" t="str">
        <f aca="false">'ORÇAMENTO POR ETAPAS'!D165</f>
        <v>m</v>
      </c>
      <c r="E42" s="94" t="n">
        <f aca="false">'ORÇAMENTO POR ETAPAS'!E165</f>
        <v>145.65</v>
      </c>
      <c r="F42" s="95" t="n">
        <f aca="false">'ORÇAMENTO POR ETAPAS'!F165</f>
        <v>84.49</v>
      </c>
      <c r="G42" s="95" t="n">
        <f aca="false">'ORÇAMENTO POR ETAPAS'!G165</f>
        <v>14.91</v>
      </c>
      <c r="H42" s="95" t="n">
        <f aca="false">F42+G42</f>
        <v>99.4</v>
      </c>
      <c r="I42" s="95" t="n">
        <f aca="false">'COMPOSIÇÕES PRÓPRIAS'!J119</f>
        <v>99.4</v>
      </c>
      <c r="J42" s="130" t="n">
        <f aca="false">I42-H42</f>
        <v>0</v>
      </c>
      <c r="K42" s="131" t="n">
        <f aca="false">H42*(1+$B$3)</f>
        <v>125.16448</v>
      </c>
      <c r="L42" s="131" t="n">
        <f aca="false">E42*H42</f>
        <v>14477.61</v>
      </c>
      <c r="M42" s="131" t="n">
        <f aca="false">E42*K42</f>
        <v>18230.206512</v>
      </c>
      <c r="N42" s="98" t="n">
        <v>165</v>
      </c>
    </row>
    <row r="43" customFormat="false" ht="12.8" hidden="false" customHeight="false" outlineLevel="0" collapsed="false">
      <c r="A43" s="92" t="str">
        <f aca="false">'ORÇAMENTO POR ETAPAS'!A166</f>
        <v>6.38</v>
      </c>
      <c r="B43" s="92" t="str">
        <f aca="false">'ORÇAMENTO POR ETAPAS'!B166</f>
        <v>CP-EL-038</v>
      </c>
      <c r="C43" s="93" t="str">
        <f aca="false">'ORÇAMENTO POR ETAPAS'!C166</f>
        <v>Isol. EPR - 0,6/1kV — 240 mm² - Azul claro</v>
      </c>
      <c r="D43" s="92" t="str">
        <f aca="false">'ORÇAMENTO POR ETAPAS'!D166</f>
        <v>m</v>
      </c>
      <c r="E43" s="94" t="n">
        <f aca="false">'ORÇAMENTO POR ETAPAS'!E166</f>
        <v>145.65</v>
      </c>
      <c r="F43" s="95" t="n">
        <f aca="false">'ORÇAMENTO POR ETAPAS'!F166</f>
        <v>108.8</v>
      </c>
      <c r="G43" s="95" t="n">
        <f aca="false">'ORÇAMENTO POR ETAPAS'!G166</f>
        <v>19.2</v>
      </c>
      <c r="H43" s="95" t="n">
        <f aca="false">F43+G43</f>
        <v>128</v>
      </c>
      <c r="I43" s="95" t="n">
        <f aca="false">'COMPOSIÇÕES PRÓPRIAS'!J122</f>
        <v>128</v>
      </c>
      <c r="J43" s="130" t="n">
        <f aca="false">I43-H43</f>
        <v>0</v>
      </c>
      <c r="K43" s="131" t="n">
        <f aca="false">H43*(1+$B$3)</f>
        <v>161.1776</v>
      </c>
      <c r="L43" s="131" t="n">
        <f aca="false">E43*H43</f>
        <v>18643.2</v>
      </c>
      <c r="M43" s="131" t="n">
        <f aca="false">E43*K43</f>
        <v>23475.51744</v>
      </c>
      <c r="N43" s="98" t="n">
        <v>166</v>
      </c>
    </row>
    <row r="44" customFormat="false" ht="12.8" hidden="false" customHeight="false" outlineLevel="0" collapsed="false">
      <c r="A44" s="92" t="str">
        <f aca="false">'ORÇAMENTO POR ETAPAS'!A167</f>
        <v>6.39</v>
      </c>
      <c r="B44" s="92" t="str">
        <f aca="false">'ORÇAMENTO POR ETAPAS'!B167</f>
        <v>CP-EL-039</v>
      </c>
      <c r="C44" s="93" t="str">
        <f aca="false">'ORÇAMENTO POR ETAPAS'!C167</f>
        <v>Isol. EPR - 0,6/1kV — 240 mm² - Branco</v>
      </c>
      <c r="D44" s="92" t="str">
        <f aca="false">'ORÇAMENTO POR ETAPAS'!D167</f>
        <v>m</v>
      </c>
      <c r="E44" s="94" t="n">
        <f aca="false">'ORÇAMENTO POR ETAPAS'!E167</f>
        <v>145.65</v>
      </c>
      <c r="F44" s="95" t="n">
        <f aca="false">'ORÇAMENTO POR ETAPAS'!F167</f>
        <v>108.8</v>
      </c>
      <c r="G44" s="95" t="n">
        <f aca="false">'ORÇAMENTO POR ETAPAS'!G167</f>
        <v>19.2</v>
      </c>
      <c r="H44" s="95" t="n">
        <f aca="false">F44+G44</f>
        <v>128</v>
      </c>
      <c r="I44" s="95" t="n">
        <f aca="false">'COMPOSIÇÕES PRÓPRIAS'!J125</f>
        <v>128</v>
      </c>
      <c r="J44" s="130" t="n">
        <f aca="false">I44-H44</f>
        <v>0</v>
      </c>
      <c r="K44" s="131" t="n">
        <f aca="false">H44*(1+$B$3)</f>
        <v>161.1776</v>
      </c>
      <c r="L44" s="131" t="n">
        <f aca="false">E44*H44</f>
        <v>18643.2</v>
      </c>
      <c r="M44" s="131" t="n">
        <f aca="false">E44*K44</f>
        <v>23475.51744</v>
      </c>
      <c r="N44" s="98" t="n">
        <v>167</v>
      </c>
    </row>
    <row r="45" customFormat="false" ht="12.8" hidden="false" customHeight="false" outlineLevel="0" collapsed="false">
      <c r="A45" s="92" t="str">
        <f aca="false">'ORÇAMENTO POR ETAPAS'!A168</f>
        <v>6.40</v>
      </c>
      <c r="B45" s="92" t="str">
        <f aca="false">'ORÇAMENTO POR ETAPAS'!B168</f>
        <v>CP-EL-040</v>
      </c>
      <c r="C45" s="93" t="str">
        <f aca="false">'ORÇAMENTO POR ETAPAS'!C168</f>
        <v>Isol. EPR - 0,6/1kV — 240 mm² - Preto</v>
      </c>
      <c r="D45" s="92" t="str">
        <f aca="false">'ORÇAMENTO POR ETAPAS'!D168</f>
        <v>m</v>
      </c>
      <c r="E45" s="94" t="n">
        <f aca="false">'ORÇAMENTO POR ETAPAS'!E168</f>
        <v>145.65</v>
      </c>
      <c r="F45" s="95" t="n">
        <f aca="false">'ORÇAMENTO POR ETAPAS'!F168</f>
        <v>108.8</v>
      </c>
      <c r="G45" s="95" t="n">
        <f aca="false">'ORÇAMENTO POR ETAPAS'!G168</f>
        <v>19.2</v>
      </c>
      <c r="H45" s="95" t="n">
        <f aca="false">F45+G45</f>
        <v>128</v>
      </c>
      <c r="I45" s="95" t="n">
        <f aca="false">'COMPOSIÇÕES PRÓPRIAS'!J128</f>
        <v>128</v>
      </c>
      <c r="J45" s="130" t="n">
        <f aca="false">I45-H45</f>
        <v>0</v>
      </c>
      <c r="K45" s="131" t="n">
        <f aca="false">H45*(1+$B$3)</f>
        <v>161.1776</v>
      </c>
      <c r="L45" s="131" t="n">
        <f aca="false">E45*H45</f>
        <v>18643.2</v>
      </c>
      <c r="M45" s="131" t="n">
        <f aca="false">E45*K45</f>
        <v>23475.51744</v>
      </c>
      <c r="N45" s="98" t="n">
        <v>168</v>
      </c>
    </row>
    <row r="46" customFormat="false" ht="12.8" hidden="false" customHeight="false" outlineLevel="0" collapsed="false">
      <c r="A46" s="92" t="str">
        <f aca="false">'ORÇAMENTO POR ETAPAS'!A169</f>
        <v>6.41</v>
      </c>
      <c r="B46" s="92" t="str">
        <f aca="false">'ORÇAMENTO POR ETAPAS'!B169</f>
        <v>CP-EL-041</v>
      </c>
      <c r="C46" s="93" t="str">
        <f aca="false">'ORÇAMENTO POR ETAPAS'!C169</f>
        <v>Isol. EPR - 0,6/1kV — 240 mm² - Vermelho</v>
      </c>
      <c r="D46" s="92" t="str">
        <f aca="false">'ORÇAMENTO POR ETAPAS'!D169</f>
        <v>m</v>
      </c>
      <c r="E46" s="94" t="n">
        <f aca="false">'ORÇAMENTO POR ETAPAS'!E169</f>
        <v>145.65</v>
      </c>
      <c r="F46" s="95" t="n">
        <f aca="false">'ORÇAMENTO POR ETAPAS'!F169</f>
        <v>108.8</v>
      </c>
      <c r="G46" s="95" t="n">
        <f aca="false">'ORÇAMENTO POR ETAPAS'!G169</f>
        <v>19.2</v>
      </c>
      <c r="H46" s="95" t="n">
        <f aca="false">F46+G46</f>
        <v>128</v>
      </c>
      <c r="I46" s="95" t="n">
        <f aca="false">'COMPOSIÇÕES PRÓPRIAS'!J131</f>
        <v>128</v>
      </c>
      <c r="J46" s="130" t="n">
        <f aca="false">I46-H46</f>
        <v>0</v>
      </c>
      <c r="K46" s="131" t="n">
        <f aca="false">H46*(1+$B$3)</f>
        <v>161.1776</v>
      </c>
      <c r="L46" s="131" t="n">
        <f aca="false">E46*H46</f>
        <v>18643.2</v>
      </c>
      <c r="M46" s="131" t="n">
        <f aca="false">E46*K46</f>
        <v>23475.51744</v>
      </c>
      <c r="N46" s="98" t="n">
        <v>169</v>
      </c>
    </row>
    <row r="47" customFormat="false" ht="12.8" hidden="false" customHeight="false" outlineLevel="0" collapsed="false">
      <c r="A47" s="92" t="str">
        <f aca="false">'ORÇAMENTO POR ETAPAS'!A170</f>
        <v>6.42</v>
      </c>
      <c r="B47" s="92" t="str">
        <f aca="false">'ORÇAMENTO POR ETAPAS'!B170</f>
        <v>CP-EL-042</v>
      </c>
      <c r="C47" s="93" t="str">
        <f aca="false">'ORÇAMENTO POR ETAPAS'!C170</f>
        <v>Isol. EPR - 0,6/1kV — 300 mm² - Azul claro</v>
      </c>
      <c r="D47" s="92" t="str">
        <f aca="false">'ORÇAMENTO POR ETAPAS'!D170</f>
        <v>m</v>
      </c>
      <c r="E47" s="94" t="n">
        <f aca="false">'ORÇAMENTO POR ETAPAS'!E170</f>
        <v>95.03</v>
      </c>
      <c r="F47" s="95" t="n">
        <f aca="false">'ORÇAMENTO POR ETAPAS'!F170</f>
        <v>135.32</v>
      </c>
      <c r="G47" s="95" t="n">
        <f aca="false">'ORÇAMENTO POR ETAPAS'!G170</f>
        <v>23.88</v>
      </c>
      <c r="H47" s="95" t="n">
        <f aca="false">F47+G47</f>
        <v>159.2</v>
      </c>
      <c r="I47" s="95" t="n">
        <f aca="false">'COMPOSIÇÕES PRÓPRIAS'!J134</f>
        <v>159.2</v>
      </c>
      <c r="J47" s="130" t="n">
        <f aca="false">I47-H47</f>
        <v>0</v>
      </c>
      <c r="K47" s="131" t="n">
        <f aca="false">H47*(1+$B$3)</f>
        <v>200.46464</v>
      </c>
      <c r="L47" s="131" t="n">
        <f aca="false">E47*H47</f>
        <v>15128.776</v>
      </c>
      <c r="M47" s="131" t="n">
        <f aca="false">E47*K47</f>
        <v>19050.1547392</v>
      </c>
      <c r="N47" s="98" t="n">
        <v>170</v>
      </c>
    </row>
    <row r="48" customFormat="false" ht="12.8" hidden="false" customHeight="false" outlineLevel="0" collapsed="false">
      <c r="A48" s="92" t="str">
        <f aca="false">'ORÇAMENTO POR ETAPAS'!A171</f>
        <v>6.43</v>
      </c>
      <c r="B48" s="92" t="str">
        <f aca="false">'ORÇAMENTO POR ETAPAS'!B171</f>
        <v>CP-EL-043</v>
      </c>
      <c r="C48" s="93" t="str">
        <f aca="false">'ORÇAMENTO POR ETAPAS'!C171</f>
        <v>Isol. EPR - 0,6/1kV — 300 mm² - Branco</v>
      </c>
      <c r="D48" s="92" t="str">
        <f aca="false">'ORÇAMENTO POR ETAPAS'!D171</f>
        <v>m</v>
      </c>
      <c r="E48" s="94" t="n">
        <f aca="false">'ORÇAMENTO POR ETAPAS'!E171</f>
        <v>95.03</v>
      </c>
      <c r="F48" s="95" t="n">
        <f aca="false">'ORÇAMENTO POR ETAPAS'!F171</f>
        <v>135.32</v>
      </c>
      <c r="G48" s="95" t="n">
        <f aca="false">'ORÇAMENTO POR ETAPAS'!G171</f>
        <v>23.88</v>
      </c>
      <c r="H48" s="95" t="n">
        <f aca="false">F48+G48</f>
        <v>159.2</v>
      </c>
      <c r="I48" s="95" t="n">
        <f aca="false">'COMPOSIÇÕES PRÓPRIAS'!J137</f>
        <v>159.2</v>
      </c>
      <c r="J48" s="130" t="n">
        <f aca="false">I48-H48</f>
        <v>0</v>
      </c>
      <c r="K48" s="131" t="n">
        <f aca="false">H48*(1+$B$3)</f>
        <v>200.46464</v>
      </c>
      <c r="L48" s="131" t="n">
        <f aca="false">E48*H48</f>
        <v>15128.776</v>
      </c>
      <c r="M48" s="131" t="n">
        <f aca="false">E48*K48</f>
        <v>19050.1547392</v>
      </c>
      <c r="N48" s="98" t="n">
        <v>171</v>
      </c>
    </row>
    <row r="49" customFormat="false" ht="12.8" hidden="false" customHeight="false" outlineLevel="0" collapsed="false">
      <c r="A49" s="92" t="str">
        <f aca="false">'ORÇAMENTO POR ETAPAS'!A172</f>
        <v>6.44</v>
      </c>
      <c r="B49" s="92" t="str">
        <f aca="false">'ORÇAMENTO POR ETAPAS'!B172</f>
        <v>CP-EL-044</v>
      </c>
      <c r="C49" s="93" t="str">
        <f aca="false">'ORÇAMENTO POR ETAPAS'!C172</f>
        <v>Isol. EPR - 0,6/1kV — 300 mm² - Preto</v>
      </c>
      <c r="D49" s="92" t="str">
        <f aca="false">'ORÇAMENTO POR ETAPAS'!D172</f>
        <v>m</v>
      </c>
      <c r="E49" s="94" t="n">
        <f aca="false">'ORÇAMENTO POR ETAPAS'!E172</f>
        <v>95.03</v>
      </c>
      <c r="F49" s="95" t="n">
        <f aca="false">'ORÇAMENTO POR ETAPAS'!F172</f>
        <v>135.32</v>
      </c>
      <c r="G49" s="95" t="n">
        <f aca="false">'ORÇAMENTO POR ETAPAS'!G172</f>
        <v>23.88</v>
      </c>
      <c r="H49" s="95" t="n">
        <f aca="false">F49+G49</f>
        <v>159.2</v>
      </c>
      <c r="I49" s="95" t="n">
        <f aca="false">'COMPOSIÇÕES PRÓPRIAS'!J140</f>
        <v>159.2</v>
      </c>
      <c r="J49" s="130" t="n">
        <f aca="false">I49-H49</f>
        <v>0</v>
      </c>
      <c r="K49" s="131" t="n">
        <f aca="false">H49*(1+$B$3)</f>
        <v>200.46464</v>
      </c>
      <c r="L49" s="131" t="n">
        <f aca="false">E49*H49</f>
        <v>15128.776</v>
      </c>
      <c r="M49" s="131" t="n">
        <f aca="false">E49*K49</f>
        <v>19050.1547392</v>
      </c>
      <c r="N49" s="98" t="n">
        <v>172</v>
      </c>
    </row>
    <row r="50" customFormat="false" ht="12.8" hidden="false" customHeight="false" outlineLevel="0" collapsed="false">
      <c r="A50" s="92" t="str">
        <f aca="false">'ORÇAMENTO POR ETAPAS'!A173</f>
        <v>6.45</v>
      </c>
      <c r="B50" s="92" t="str">
        <f aca="false">'ORÇAMENTO POR ETAPAS'!B173</f>
        <v>CP-EL-045</v>
      </c>
      <c r="C50" s="93" t="str">
        <f aca="false">'ORÇAMENTO POR ETAPAS'!C173</f>
        <v>Isol. EPR - 0,6/1kV — 300 mm² - Vermelho</v>
      </c>
      <c r="D50" s="92" t="str">
        <f aca="false">'ORÇAMENTO POR ETAPAS'!D173</f>
        <v>m</v>
      </c>
      <c r="E50" s="94" t="n">
        <f aca="false">'ORÇAMENTO POR ETAPAS'!E173</f>
        <v>95.03</v>
      </c>
      <c r="F50" s="95" t="n">
        <f aca="false">'ORÇAMENTO POR ETAPAS'!F173</f>
        <v>135.32</v>
      </c>
      <c r="G50" s="95" t="n">
        <f aca="false">'ORÇAMENTO POR ETAPAS'!G173</f>
        <v>23.88</v>
      </c>
      <c r="H50" s="95" t="n">
        <f aca="false">F50+G50</f>
        <v>159.2</v>
      </c>
      <c r="I50" s="95" t="n">
        <f aca="false">'COMPOSIÇÕES PRÓPRIAS'!J143</f>
        <v>159.2</v>
      </c>
      <c r="J50" s="130" t="n">
        <f aca="false">I50-H50</f>
        <v>0</v>
      </c>
      <c r="K50" s="131" t="n">
        <f aca="false">H50*(1+$B$3)</f>
        <v>200.46464</v>
      </c>
      <c r="L50" s="131" t="n">
        <f aca="false">E50*H50</f>
        <v>15128.776</v>
      </c>
      <c r="M50" s="131" t="n">
        <f aca="false">E50*K50</f>
        <v>19050.1547392</v>
      </c>
      <c r="N50" s="98" t="n">
        <v>173</v>
      </c>
    </row>
    <row r="51" customFormat="false" ht="12.8" hidden="false" customHeight="false" outlineLevel="0" collapsed="false">
      <c r="A51" s="92" t="str">
        <f aca="false">'ORÇAMENTO POR ETAPAS'!A174</f>
        <v>6.46</v>
      </c>
      <c r="B51" s="92" t="str">
        <f aca="false">'ORÇAMENTO POR ETAPAS'!B174</f>
        <v>CP-EL-046</v>
      </c>
      <c r="C51" s="93" t="str">
        <f aca="false">'ORÇAMENTO POR ETAPAS'!C174</f>
        <v>Isol.PVC - 450/750V — 10 mm² - Amarelo</v>
      </c>
      <c r="D51" s="92" t="str">
        <f aca="false">'ORÇAMENTO POR ETAPAS'!D174</f>
        <v>m</v>
      </c>
      <c r="E51" s="94" t="n">
        <f aca="false">'ORÇAMENTO POR ETAPAS'!E174</f>
        <v>979.05</v>
      </c>
      <c r="F51" s="95" t="n">
        <f aca="false">'ORÇAMENTO POR ETAPAS'!F174</f>
        <v>7.14</v>
      </c>
      <c r="G51" s="95" t="n">
        <f aca="false">'ORÇAMENTO POR ETAPAS'!G174</f>
        <v>1.26</v>
      </c>
      <c r="H51" s="95" t="n">
        <f aca="false">F51+G51</f>
        <v>8.4</v>
      </c>
      <c r="I51" s="95" t="n">
        <f aca="false">'COMPOSIÇÕES PRÓPRIAS'!J146</f>
        <v>8.4</v>
      </c>
      <c r="J51" s="130" t="n">
        <f aca="false">I51-H51</f>
        <v>0</v>
      </c>
      <c r="K51" s="131" t="n">
        <f aca="false">H51*(1+$B$3)</f>
        <v>10.57728</v>
      </c>
      <c r="L51" s="131" t="n">
        <f aca="false">E51*H51</f>
        <v>8224.02</v>
      </c>
      <c r="M51" s="131" t="n">
        <f aca="false">E51*K51</f>
        <v>10355.685984</v>
      </c>
      <c r="N51" s="98" t="n">
        <v>174</v>
      </c>
    </row>
    <row r="52" customFormat="false" ht="12.8" hidden="false" customHeight="false" outlineLevel="0" collapsed="false">
      <c r="A52" s="92" t="str">
        <f aca="false">'ORÇAMENTO POR ETAPAS'!A175</f>
        <v>6.47</v>
      </c>
      <c r="B52" s="92" t="str">
        <f aca="false">'ORÇAMENTO POR ETAPAS'!B175</f>
        <v>CP-EL-047</v>
      </c>
      <c r="C52" s="93" t="str">
        <f aca="false">'ORÇAMENTO POR ETAPAS'!C175</f>
        <v>Isol.PVC - 450/750V — 10 mm² - Azul claro</v>
      </c>
      <c r="D52" s="92" t="str">
        <f aca="false">'ORÇAMENTO POR ETAPAS'!D175</f>
        <v>m</v>
      </c>
      <c r="E52" s="94" t="n">
        <f aca="false">'ORÇAMENTO POR ETAPAS'!E175</f>
        <v>3457.15</v>
      </c>
      <c r="F52" s="95" t="n">
        <f aca="false">'ORÇAMENTO POR ETAPAS'!F175</f>
        <v>7.14</v>
      </c>
      <c r="G52" s="95" t="n">
        <f aca="false">'ORÇAMENTO POR ETAPAS'!G175</f>
        <v>1.26</v>
      </c>
      <c r="H52" s="95" t="n">
        <f aca="false">F52+G52</f>
        <v>8.4</v>
      </c>
      <c r="I52" s="95" t="n">
        <f aca="false">'COMPOSIÇÕES PRÓPRIAS'!J149</f>
        <v>8.4</v>
      </c>
      <c r="J52" s="130" t="n">
        <f aca="false">I52-H52</f>
        <v>0</v>
      </c>
      <c r="K52" s="131" t="n">
        <f aca="false">H52*(1+$B$3)</f>
        <v>10.57728</v>
      </c>
      <c r="L52" s="131" t="n">
        <f aca="false">E52*H52</f>
        <v>29040.06</v>
      </c>
      <c r="M52" s="131" t="n">
        <f aca="false">E52*K52</f>
        <v>36567.243552</v>
      </c>
      <c r="N52" s="98" t="n">
        <v>175</v>
      </c>
    </row>
    <row r="53" customFormat="false" ht="12.8" hidden="false" customHeight="false" outlineLevel="0" collapsed="false">
      <c r="A53" s="92" t="str">
        <f aca="false">'ORÇAMENTO POR ETAPAS'!A176</f>
        <v>6.48</v>
      </c>
      <c r="B53" s="92" t="str">
        <f aca="false">'ORÇAMENTO POR ETAPAS'!B176</f>
        <v>CP-EL-048</v>
      </c>
      <c r="C53" s="93" t="str">
        <f aca="false">'ORÇAMENTO POR ETAPAS'!C176</f>
        <v>Isol.PVC - 450/750V — 10 mm² - Branco</v>
      </c>
      <c r="D53" s="92" t="str">
        <f aca="false">'ORÇAMENTO POR ETAPAS'!D176</f>
        <v>m</v>
      </c>
      <c r="E53" s="94" t="n">
        <f aca="false">'ORÇAMENTO POR ETAPAS'!E176</f>
        <v>439.76</v>
      </c>
      <c r="F53" s="95" t="n">
        <f aca="false">'ORÇAMENTO POR ETAPAS'!F176</f>
        <v>7.14</v>
      </c>
      <c r="G53" s="95" t="n">
        <f aca="false">'ORÇAMENTO POR ETAPAS'!G176</f>
        <v>1.26</v>
      </c>
      <c r="H53" s="95" t="n">
        <f aca="false">F53+G53</f>
        <v>8.4</v>
      </c>
      <c r="I53" s="95" t="n">
        <f aca="false">'COMPOSIÇÕES PRÓPRIAS'!J152</f>
        <v>8.4</v>
      </c>
      <c r="J53" s="130" t="n">
        <f aca="false">I53-H53</f>
        <v>0</v>
      </c>
      <c r="K53" s="131" t="n">
        <f aca="false">H53*(1+$B$3)</f>
        <v>10.57728</v>
      </c>
      <c r="L53" s="131" t="n">
        <f aca="false">E53*H53</f>
        <v>3693.984</v>
      </c>
      <c r="M53" s="131" t="n">
        <f aca="false">E53*K53</f>
        <v>4651.4646528</v>
      </c>
      <c r="N53" s="98" t="n">
        <v>176</v>
      </c>
    </row>
    <row r="54" customFormat="false" ht="12.8" hidden="false" customHeight="false" outlineLevel="0" collapsed="false">
      <c r="A54" s="92" t="str">
        <f aca="false">'ORÇAMENTO POR ETAPAS'!A177</f>
        <v>6.49</v>
      </c>
      <c r="B54" s="92" t="str">
        <f aca="false">'ORÇAMENTO POR ETAPAS'!B177</f>
        <v>CP-EL-049</v>
      </c>
      <c r="C54" s="93" t="str">
        <f aca="false">'ORÇAMENTO POR ETAPAS'!C177</f>
        <v>Isol.PVC - 450/750V — 10 mm² - Preto</v>
      </c>
      <c r="D54" s="92" t="str">
        <f aca="false">'ORÇAMENTO POR ETAPAS'!D177</f>
        <v>m</v>
      </c>
      <c r="E54" s="94" t="n">
        <f aca="false">'ORÇAMENTO POR ETAPAS'!E177</f>
        <v>643.43</v>
      </c>
      <c r="F54" s="95" t="n">
        <f aca="false">'ORÇAMENTO POR ETAPAS'!F177</f>
        <v>7.14</v>
      </c>
      <c r="G54" s="95" t="n">
        <f aca="false">'ORÇAMENTO POR ETAPAS'!G177</f>
        <v>1.26</v>
      </c>
      <c r="H54" s="95" t="n">
        <f aca="false">F54+G54</f>
        <v>8.4</v>
      </c>
      <c r="I54" s="95" t="n">
        <f aca="false">'COMPOSIÇÕES PRÓPRIAS'!J155</f>
        <v>8.4</v>
      </c>
      <c r="J54" s="130" t="n">
        <f aca="false">I54-H54</f>
        <v>0</v>
      </c>
      <c r="K54" s="131" t="n">
        <f aca="false">H54*(1+$B$3)</f>
        <v>10.57728</v>
      </c>
      <c r="L54" s="131" t="n">
        <f aca="false">E54*H54</f>
        <v>5404.812</v>
      </c>
      <c r="M54" s="131" t="n">
        <f aca="false">E54*K54</f>
        <v>6805.7392704</v>
      </c>
      <c r="N54" s="98" t="n">
        <v>177</v>
      </c>
    </row>
    <row r="55" customFormat="false" ht="12.8" hidden="false" customHeight="false" outlineLevel="0" collapsed="false">
      <c r="A55" s="92" t="str">
        <f aca="false">'ORÇAMENTO POR ETAPAS'!A178</f>
        <v>6.50</v>
      </c>
      <c r="B55" s="92" t="str">
        <f aca="false">'ORÇAMENTO POR ETAPAS'!B178</f>
        <v>CP-EL-050</v>
      </c>
      <c r="C55" s="93" t="str">
        <f aca="false">'ORÇAMENTO POR ETAPAS'!C178</f>
        <v>Isol.PVC - 450/750V — 10 mm² - Verde-amarelo</v>
      </c>
      <c r="D55" s="92" t="str">
        <f aca="false">'ORÇAMENTO POR ETAPAS'!D178</f>
        <v>m</v>
      </c>
      <c r="E55" s="94" t="n">
        <f aca="false">'ORÇAMENTO POR ETAPAS'!E178</f>
        <v>1108.6</v>
      </c>
      <c r="F55" s="95" t="n">
        <f aca="false">'ORÇAMENTO POR ETAPAS'!F178</f>
        <v>7.14</v>
      </c>
      <c r="G55" s="95" t="n">
        <f aca="false">'ORÇAMENTO POR ETAPAS'!G178</f>
        <v>1.26</v>
      </c>
      <c r="H55" s="95" t="n">
        <f aca="false">F55+G55</f>
        <v>8.4</v>
      </c>
      <c r="I55" s="95" t="n">
        <f aca="false">'COMPOSIÇÕES PRÓPRIAS'!J158</f>
        <v>8.4</v>
      </c>
      <c r="J55" s="130" t="n">
        <f aca="false">I55-H55</f>
        <v>0</v>
      </c>
      <c r="K55" s="131" t="n">
        <f aca="false">H55*(1+$B$3)</f>
        <v>10.57728</v>
      </c>
      <c r="L55" s="131" t="n">
        <f aca="false">E55*H55</f>
        <v>9312.24</v>
      </c>
      <c r="M55" s="131" t="n">
        <f aca="false">E55*K55</f>
        <v>11725.972608</v>
      </c>
      <c r="N55" s="98" t="n">
        <v>178</v>
      </c>
    </row>
    <row r="56" customFormat="false" ht="12.8" hidden="false" customHeight="false" outlineLevel="0" collapsed="false">
      <c r="A56" s="92" t="str">
        <f aca="false">'ORÇAMENTO POR ETAPAS'!A179</f>
        <v>6.51</v>
      </c>
      <c r="B56" s="92" t="str">
        <f aca="false">'ORÇAMENTO POR ETAPAS'!B179</f>
        <v>CP-EL-051</v>
      </c>
      <c r="C56" s="93" t="str">
        <f aca="false">'ORÇAMENTO POR ETAPAS'!C179</f>
        <v>Isol.PVC - 450/750V — 10 mm² - Vermelho</v>
      </c>
      <c r="D56" s="92" t="str">
        <f aca="false">'ORÇAMENTO POR ETAPAS'!D179</f>
        <v>m</v>
      </c>
      <c r="E56" s="94" t="n">
        <f aca="false">'ORÇAMENTO POR ETAPAS'!E179</f>
        <v>1210.57</v>
      </c>
      <c r="F56" s="95" t="n">
        <f aca="false">'ORÇAMENTO POR ETAPAS'!F179</f>
        <v>7.14</v>
      </c>
      <c r="G56" s="95" t="n">
        <f aca="false">'ORÇAMENTO POR ETAPAS'!G179</f>
        <v>1.26</v>
      </c>
      <c r="H56" s="95" t="n">
        <f aca="false">F56+G56</f>
        <v>8.4</v>
      </c>
      <c r="I56" s="95" t="n">
        <f aca="false">'COMPOSIÇÕES PRÓPRIAS'!J161</f>
        <v>8.4</v>
      </c>
      <c r="J56" s="130" t="n">
        <f aca="false">I56-H56</f>
        <v>0</v>
      </c>
      <c r="K56" s="131" t="n">
        <f aca="false">H56*(1+$B$3)</f>
        <v>10.57728</v>
      </c>
      <c r="L56" s="131" t="n">
        <f aca="false">E56*H56</f>
        <v>10168.788</v>
      </c>
      <c r="M56" s="131" t="n">
        <f aca="false">E56*K56</f>
        <v>12804.5378496</v>
      </c>
      <c r="N56" s="98" t="n">
        <v>179</v>
      </c>
    </row>
    <row r="57" customFormat="false" ht="12.8" hidden="false" customHeight="false" outlineLevel="0" collapsed="false">
      <c r="A57" s="92" t="str">
        <f aca="false">'ORÇAMENTO POR ETAPAS'!A191</f>
        <v>6.63</v>
      </c>
      <c r="B57" s="92" t="str">
        <f aca="false">'ORÇAMENTO POR ETAPAS'!B191</f>
        <v>CP-EL-063</v>
      </c>
      <c r="C57" s="93" t="str">
        <f aca="false">'ORÇAMENTO POR ETAPAS'!C191</f>
        <v>Isol.PVC - 450/750V — 35 mm² - Azul claro</v>
      </c>
      <c r="D57" s="92" t="str">
        <f aca="false">'ORÇAMENTO POR ETAPAS'!D191</f>
        <v>m</v>
      </c>
      <c r="E57" s="94" t="n">
        <f aca="false">'ORÇAMENTO POR ETAPAS'!E191</f>
        <v>1028.63</v>
      </c>
      <c r="F57" s="95" t="n">
        <f aca="false">'ORÇAMENTO POR ETAPAS'!F191</f>
        <v>18.19</v>
      </c>
      <c r="G57" s="95" t="n">
        <f aca="false">'ORÇAMENTO POR ETAPAS'!G191</f>
        <v>3.21</v>
      </c>
      <c r="H57" s="95" t="n">
        <f aca="false">F57+G57</f>
        <v>21.4</v>
      </c>
      <c r="I57" s="95" t="n">
        <f aca="false">'COMPOSIÇÕES PRÓPRIAS'!J164</f>
        <v>21.4</v>
      </c>
      <c r="J57" s="130" t="n">
        <f aca="false">I57-H57</f>
        <v>0</v>
      </c>
      <c r="K57" s="131" t="n">
        <f aca="false">H57*(1+$B$3)</f>
        <v>26.94688</v>
      </c>
      <c r="L57" s="131" t="n">
        <f aca="false">E57*H57</f>
        <v>22012.682</v>
      </c>
      <c r="M57" s="131" t="n">
        <f aca="false">E57*K57</f>
        <v>27718.3691744</v>
      </c>
      <c r="N57" s="98" t="n">
        <v>191</v>
      </c>
    </row>
    <row r="58" customFormat="false" ht="12.8" hidden="false" customHeight="false" outlineLevel="0" collapsed="false">
      <c r="A58" s="92" t="str">
        <f aca="false">'ORÇAMENTO POR ETAPAS'!A192</f>
        <v>6.64</v>
      </c>
      <c r="B58" s="92" t="str">
        <f aca="false">'ORÇAMENTO POR ETAPAS'!B192</f>
        <v>CP-EL-064</v>
      </c>
      <c r="C58" s="93" t="str">
        <f aca="false">'ORÇAMENTO POR ETAPAS'!C192</f>
        <v>Isol.PVC - 450/750V — 35 mm² - Branco</v>
      </c>
      <c r="D58" s="92" t="str">
        <f aca="false">'ORÇAMENTO POR ETAPAS'!D192</f>
        <v>m</v>
      </c>
      <c r="E58" s="94" t="n">
        <f aca="false">'ORÇAMENTO POR ETAPAS'!E192</f>
        <v>663.75</v>
      </c>
      <c r="F58" s="95" t="n">
        <f aca="false">'ORÇAMENTO POR ETAPAS'!F192</f>
        <v>18.19</v>
      </c>
      <c r="G58" s="95" t="n">
        <f aca="false">'ORÇAMENTO POR ETAPAS'!G192</f>
        <v>3.21</v>
      </c>
      <c r="H58" s="95" t="n">
        <f aca="false">F58+G58</f>
        <v>21.4</v>
      </c>
      <c r="I58" s="95" t="n">
        <f aca="false">'COMPOSIÇÕES PRÓPRIAS'!J167</f>
        <v>21.4</v>
      </c>
      <c r="J58" s="130" t="n">
        <f aca="false">I58-H58</f>
        <v>0</v>
      </c>
      <c r="K58" s="131" t="n">
        <f aca="false">H58*(1+$B$3)</f>
        <v>26.94688</v>
      </c>
      <c r="L58" s="131" t="n">
        <f aca="false">E58*H58</f>
        <v>14204.25</v>
      </c>
      <c r="M58" s="131" t="n">
        <f aca="false">E58*K58</f>
        <v>17885.9916</v>
      </c>
      <c r="N58" s="98" t="n">
        <v>192</v>
      </c>
    </row>
    <row r="59" customFormat="false" ht="12.8" hidden="false" customHeight="false" outlineLevel="0" collapsed="false">
      <c r="A59" s="92" t="str">
        <f aca="false">'ORÇAMENTO POR ETAPAS'!A193</f>
        <v>6.65</v>
      </c>
      <c r="B59" s="92" t="str">
        <f aca="false">'ORÇAMENTO POR ETAPAS'!B193</f>
        <v>CP-EL-065</v>
      </c>
      <c r="C59" s="93" t="str">
        <f aca="false">'ORÇAMENTO POR ETAPAS'!C193</f>
        <v>Isol.PVC - 450/750V — 35 mm² - Preto</v>
      </c>
      <c r="D59" s="92" t="str">
        <f aca="false">'ORÇAMENTO POR ETAPAS'!D193</f>
        <v>m</v>
      </c>
      <c r="E59" s="94" t="n">
        <f aca="false">'ORÇAMENTO POR ETAPAS'!E193</f>
        <v>656.33</v>
      </c>
      <c r="F59" s="95" t="n">
        <f aca="false">'ORÇAMENTO POR ETAPAS'!F193</f>
        <v>18.19</v>
      </c>
      <c r="G59" s="95" t="n">
        <f aca="false">'ORÇAMENTO POR ETAPAS'!G193</f>
        <v>3.21</v>
      </c>
      <c r="H59" s="95" t="n">
        <f aca="false">F59+G59</f>
        <v>21.4</v>
      </c>
      <c r="I59" s="95" t="n">
        <f aca="false">'COMPOSIÇÕES PRÓPRIAS'!J170</f>
        <v>21.4</v>
      </c>
      <c r="J59" s="130" t="n">
        <f aca="false">I59-H59</f>
        <v>0</v>
      </c>
      <c r="K59" s="131" t="n">
        <f aca="false">H59*(1+$B$3)</f>
        <v>26.94688</v>
      </c>
      <c r="L59" s="131" t="n">
        <f aca="false">E59*H59</f>
        <v>14045.462</v>
      </c>
      <c r="M59" s="131" t="n">
        <f aca="false">E59*K59</f>
        <v>17686.0457504</v>
      </c>
      <c r="N59" s="98" t="n">
        <v>193</v>
      </c>
    </row>
    <row r="60" customFormat="false" ht="12.8" hidden="false" customHeight="false" outlineLevel="0" collapsed="false">
      <c r="A60" s="92" t="str">
        <f aca="false">'ORÇAMENTO POR ETAPAS'!A194</f>
        <v>6.66</v>
      </c>
      <c r="B60" s="92" t="str">
        <f aca="false">'ORÇAMENTO POR ETAPAS'!B194</f>
        <v>CP-EL-066</v>
      </c>
      <c r="C60" s="93" t="str">
        <f aca="false">'ORÇAMENTO POR ETAPAS'!C194</f>
        <v>Isol.PVC - 450/750V — 35 mm² - Vermelho</v>
      </c>
      <c r="D60" s="92" t="str">
        <f aca="false">'ORÇAMENTO POR ETAPAS'!D194</f>
        <v>m</v>
      </c>
      <c r="E60" s="94" t="n">
        <f aca="false">'ORÇAMENTO POR ETAPAS'!E194</f>
        <v>606.65</v>
      </c>
      <c r="F60" s="95" t="n">
        <f aca="false">'ORÇAMENTO POR ETAPAS'!F194</f>
        <v>18.19</v>
      </c>
      <c r="G60" s="95" t="n">
        <f aca="false">'ORÇAMENTO POR ETAPAS'!G194</f>
        <v>3.21</v>
      </c>
      <c r="H60" s="95" t="n">
        <f aca="false">F60+G60</f>
        <v>21.4</v>
      </c>
      <c r="I60" s="95" t="n">
        <f aca="false">'COMPOSIÇÕES PRÓPRIAS'!J173</f>
        <v>21.4</v>
      </c>
      <c r="J60" s="130" t="n">
        <f aca="false">I60-H60</f>
        <v>0</v>
      </c>
      <c r="K60" s="131" t="n">
        <f aca="false">H60*(1+$B$3)</f>
        <v>26.94688</v>
      </c>
      <c r="L60" s="131" t="n">
        <f aca="false">E60*H60</f>
        <v>12982.31</v>
      </c>
      <c r="M60" s="131" t="n">
        <f aca="false">E60*K60</f>
        <v>16347.324752</v>
      </c>
      <c r="N60" s="98" t="n">
        <v>194</v>
      </c>
    </row>
    <row r="61" customFormat="false" ht="12.8" hidden="false" customHeight="false" outlineLevel="0" collapsed="false">
      <c r="A61" s="92" t="str">
        <f aca="false">'ORÇAMENTO POR ETAPAS'!A201</f>
        <v>6.73</v>
      </c>
      <c r="B61" s="92" t="str">
        <f aca="false">'ORÇAMENTO POR ETAPAS'!B201</f>
        <v>CP-EL-073</v>
      </c>
      <c r="C61" s="93" t="str">
        <f aca="false">'ORÇAMENTO POR ETAPAS'!C201</f>
        <v>Isol.PVC - 450/750V — 50 mm² - Azul claro</v>
      </c>
      <c r="D61" s="92" t="str">
        <f aca="false">'ORÇAMENTO POR ETAPAS'!D201</f>
        <v>m</v>
      </c>
      <c r="E61" s="94" t="n">
        <f aca="false">'ORÇAMENTO POR ETAPAS'!E201</f>
        <v>117.1</v>
      </c>
      <c r="F61" s="95" t="n">
        <f aca="false">'ORÇAMENTO POR ETAPAS'!F201</f>
        <v>24.82</v>
      </c>
      <c r="G61" s="95" t="n">
        <f aca="false">'ORÇAMENTO POR ETAPAS'!G201</f>
        <v>4.38</v>
      </c>
      <c r="H61" s="95" t="n">
        <f aca="false">F61+G61</f>
        <v>29.2</v>
      </c>
      <c r="I61" s="95" t="n">
        <f aca="false">'COMPOSIÇÕES PRÓPRIAS'!J176</f>
        <v>29.2</v>
      </c>
      <c r="J61" s="130" t="n">
        <f aca="false">I61-H61</f>
        <v>0</v>
      </c>
      <c r="K61" s="131" t="n">
        <f aca="false">H61*(1+$B$3)</f>
        <v>36.76864</v>
      </c>
      <c r="L61" s="131" t="n">
        <f aca="false">E61*H61</f>
        <v>3419.32</v>
      </c>
      <c r="M61" s="131" t="n">
        <f aca="false">E61*K61</f>
        <v>4305.607744</v>
      </c>
      <c r="N61" s="98" t="n">
        <v>201</v>
      </c>
    </row>
    <row r="62" customFormat="false" ht="12.8" hidden="false" customHeight="false" outlineLevel="0" collapsed="false">
      <c r="A62" s="92" t="str">
        <f aca="false">'ORÇAMENTO POR ETAPAS'!A202</f>
        <v>6.74</v>
      </c>
      <c r="B62" s="92" t="str">
        <f aca="false">'ORÇAMENTO POR ETAPAS'!B202</f>
        <v>CP-EL-074</v>
      </c>
      <c r="C62" s="93" t="str">
        <f aca="false">'ORÇAMENTO POR ETAPAS'!C202</f>
        <v>Isol.PVC - 450/750V — 50 mm² - Branco</v>
      </c>
      <c r="D62" s="92" t="str">
        <f aca="false">'ORÇAMENTO POR ETAPAS'!D202</f>
        <v>m</v>
      </c>
      <c r="E62" s="94" t="n">
        <f aca="false">'ORÇAMENTO POR ETAPAS'!E202</f>
        <v>117.1</v>
      </c>
      <c r="F62" s="95" t="n">
        <f aca="false">'ORÇAMENTO POR ETAPAS'!F202</f>
        <v>24.82</v>
      </c>
      <c r="G62" s="95" t="n">
        <f aca="false">'ORÇAMENTO POR ETAPAS'!G202</f>
        <v>4.38</v>
      </c>
      <c r="H62" s="95" t="n">
        <f aca="false">F62+G62</f>
        <v>29.2</v>
      </c>
      <c r="I62" s="95" t="n">
        <f aca="false">'COMPOSIÇÕES PRÓPRIAS'!J179</f>
        <v>29.2</v>
      </c>
      <c r="J62" s="130" t="n">
        <f aca="false">I62-H62</f>
        <v>0</v>
      </c>
      <c r="K62" s="131" t="n">
        <f aca="false">H62*(1+$B$3)</f>
        <v>36.76864</v>
      </c>
      <c r="L62" s="131" t="n">
        <f aca="false">E62*H62</f>
        <v>3419.32</v>
      </c>
      <c r="M62" s="131" t="n">
        <f aca="false">E62*K62</f>
        <v>4305.607744</v>
      </c>
      <c r="N62" s="98" t="n">
        <v>202</v>
      </c>
    </row>
    <row r="63" customFormat="false" ht="12.8" hidden="false" customHeight="false" outlineLevel="0" collapsed="false">
      <c r="A63" s="92" t="str">
        <f aca="false">'ORÇAMENTO POR ETAPAS'!A203</f>
        <v>6.75</v>
      </c>
      <c r="B63" s="92" t="str">
        <f aca="false">'ORÇAMENTO POR ETAPAS'!B203</f>
        <v>CP-EL-075</v>
      </c>
      <c r="C63" s="93" t="str">
        <f aca="false">'ORÇAMENTO POR ETAPAS'!C203</f>
        <v>Isol.PVC - 450/750V — 50 mm² - Preto</v>
      </c>
      <c r="D63" s="92" t="str">
        <f aca="false">'ORÇAMENTO POR ETAPAS'!D203</f>
        <v>m</v>
      </c>
      <c r="E63" s="94" t="n">
        <f aca="false">'ORÇAMENTO POR ETAPAS'!E203</f>
        <v>117.1</v>
      </c>
      <c r="F63" s="95" t="n">
        <f aca="false">'ORÇAMENTO POR ETAPAS'!F203</f>
        <v>24.82</v>
      </c>
      <c r="G63" s="95" t="n">
        <f aca="false">'ORÇAMENTO POR ETAPAS'!G203</f>
        <v>4.38</v>
      </c>
      <c r="H63" s="95" t="n">
        <f aca="false">F63+G63</f>
        <v>29.2</v>
      </c>
      <c r="I63" s="95" t="n">
        <f aca="false">'COMPOSIÇÕES PRÓPRIAS'!J182</f>
        <v>29.2</v>
      </c>
      <c r="J63" s="130" t="n">
        <f aca="false">I63-H63</f>
        <v>0</v>
      </c>
      <c r="K63" s="131" t="n">
        <f aca="false">H63*(1+$B$3)</f>
        <v>36.76864</v>
      </c>
      <c r="L63" s="131" t="n">
        <f aca="false">E63*H63</f>
        <v>3419.32</v>
      </c>
      <c r="M63" s="131" t="n">
        <f aca="false">E63*K63</f>
        <v>4305.607744</v>
      </c>
      <c r="N63" s="98" t="n">
        <v>203</v>
      </c>
    </row>
    <row r="64" customFormat="false" ht="12.8" hidden="false" customHeight="false" outlineLevel="0" collapsed="false">
      <c r="A64" s="92" t="str">
        <f aca="false">'ORÇAMENTO POR ETAPAS'!A204</f>
        <v>6.76</v>
      </c>
      <c r="B64" s="92" t="str">
        <f aca="false">'ORÇAMENTO POR ETAPAS'!B204</f>
        <v>CP-EL-076</v>
      </c>
      <c r="C64" s="93" t="str">
        <f aca="false">'ORÇAMENTO POR ETAPAS'!C204</f>
        <v>Isol.PVC - 450/750V — 50 mm² - Vermelho</v>
      </c>
      <c r="D64" s="92" t="str">
        <f aca="false">'ORÇAMENTO POR ETAPAS'!D204</f>
        <v>m</v>
      </c>
      <c r="E64" s="94" t="n">
        <f aca="false">'ORÇAMENTO POR ETAPAS'!E204</f>
        <v>117.1</v>
      </c>
      <c r="F64" s="95" t="n">
        <f aca="false">'ORÇAMENTO POR ETAPAS'!F204</f>
        <v>24.82</v>
      </c>
      <c r="G64" s="95" t="n">
        <f aca="false">'ORÇAMENTO POR ETAPAS'!G204</f>
        <v>4.38</v>
      </c>
      <c r="H64" s="95" t="n">
        <f aca="false">F64+G64</f>
        <v>29.2</v>
      </c>
      <c r="I64" s="95" t="n">
        <f aca="false">'COMPOSIÇÕES PRÓPRIAS'!J185</f>
        <v>29.2</v>
      </c>
      <c r="J64" s="130" t="n">
        <f aca="false">I64-H64</f>
        <v>0</v>
      </c>
      <c r="K64" s="131" t="n">
        <f aca="false">H64*(1+$B$3)</f>
        <v>36.76864</v>
      </c>
      <c r="L64" s="131" t="n">
        <f aca="false">E64*H64</f>
        <v>3419.32</v>
      </c>
      <c r="M64" s="131" t="n">
        <f aca="false">E64*K64</f>
        <v>4305.607744</v>
      </c>
      <c r="N64" s="98" t="n">
        <v>204</v>
      </c>
    </row>
    <row r="65" customFormat="false" ht="12.8" hidden="false" customHeight="false" outlineLevel="0" collapsed="false">
      <c r="A65" s="92" t="str">
        <f aca="false">'ORÇAMENTO POR ETAPAS'!A219</f>
        <v>6.91</v>
      </c>
      <c r="B65" s="92" t="str">
        <f aca="false">'ORÇAMENTO POR ETAPAS'!B219</f>
        <v>CP-EL-091</v>
      </c>
      <c r="C65" s="93" t="str">
        <f aca="false">'ORÇAMENTO POR ETAPAS'!C219</f>
        <v>Aço pintada (ref Cemar) — 530x530x152 mm</v>
      </c>
      <c r="D65" s="92" t="str">
        <f aca="false">'ORÇAMENTO POR ETAPAS'!D219</f>
        <v>pç</v>
      </c>
      <c r="E65" s="94" t="n">
        <f aca="false">'ORÇAMENTO POR ETAPAS'!E219</f>
        <v>2</v>
      </c>
      <c r="F65" s="95" t="n">
        <f aca="false">'ORÇAMENTO POR ETAPAS'!F219</f>
        <v>26.74</v>
      </c>
      <c r="G65" s="95" t="n">
        <f aca="false">'ORÇAMENTO POR ETAPAS'!G219</f>
        <v>4.72</v>
      </c>
      <c r="H65" s="95" t="n">
        <f aca="false">F65+G65</f>
        <v>31.46</v>
      </c>
      <c r="I65" s="95" t="n">
        <f aca="false">'COMPOSIÇÕES PRÓPRIAS'!J188</f>
        <v>31.46</v>
      </c>
      <c r="J65" s="130" t="n">
        <f aca="false">I65-H65</f>
        <v>0</v>
      </c>
      <c r="K65" s="131" t="n">
        <f aca="false">H65*(1+$B$3)</f>
        <v>39.614432</v>
      </c>
      <c r="L65" s="131" t="n">
        <f aca="false">E65*H65</f>
        <v>62.92</v>
      </c>
      <c r="M65" s="131" t="n">
        <f aca="false">E65*K65</f>
        <v>79.228864</v>
      </c>
      <c r="N65" s="98" t="n">
        <v>219</v>
      </c>
    </row>
    <row r="66" customFormat="false" ht="12.8" hidden="false" customHeight="false" outlineLevel="0" collapsed="false">
      <c r="A66" s="92" t="str">
        <f aca="false">'ORÇAMENTO POR ETAPAS'!A222</f>
        <v>6.94</v>
      </c>
      <c r="B66" s="92" t="str">
        <f aca="false">'ORÇAMENTO POR ETAPAS'!B222</f>
        <v>CP-EL-094</v>
      </c>
      <c r="C66" s="93" t="str">
        <f aca="false">'ORÇAMENTO POR ETAPAS'!C222</f>
        <v>Placa 2x4" — Placa c/ furo</v>
      </c>
      <c r="D66" s="92" t="str">
        <f aca="false">'ORÇAMENTO POR ETAPAS'!D222</f>
        <v>pç</v>
      </c>
      <c r="E66" s="94" t="n">
        <f aca="false">'ORÇAMENTO POR ETAPAS'!E222</f>
        <v>65</v>
      </c>
      <c r="F66" s="95" t="n">
        <f aca="false">'ORÇAMENTO POR ETAPAS'!F222</f>
        <v>6.38</v>
      </c>
      <c r="G66" s="95" t="n">
        <f aca="false">'ORÇAMENTO POR ETAPAS'!G222</f>
        <v>1.12</v>
      </c>
      <c r="H66" s="95" t="n">
        <f aca="false">F66+G66</f>
        <v>7.5</v>
      </c>
      <c r="I66" s="95" t="n">
        <f aca="false">'COMPOSIÇÕES PRÓPRIAS'!J191</f>
        <v>7.5</v>
      </c>
      <c r="J66" s="130" t="n">
        <f aca="false">I66-H66</f>
        <v>0</v>
      </c>
      <c r="K66" s="131" t="n">
        <f aca="false">H66*(1+$B$3)</f>
        <v>9.444</v>
      </c>
      <c r="L66" s="131" t="n">
        <f aca="false">E66*H66</f>
        <v>487.5</v>
      </c>
      <c r="M66" s="131" t="n">
        <f aca="false">E66*K66</f>
        <v>613.86</v>
      </c>
      <c r="N66" s="98" t="n">
        <v>222</v>
      </c>
    </row>
    <row r="67" customFormat="false" ht="12.8" hidden="false" customHeight="false" outlineLevel="0" collapsed="false">
      <c r="A67" s="92" t="str">
        <f aca="false">'ORÇAMENTO POR ETAPAS'!A223</f>
        <v>6.95</v>
      </c>
      <c r="B67" s="92" t="str">
        <f aca="false">'ORÇAMENTO POR ETAPAS'!B223</f>
        <v>CP-EL-095</v>
      </c>
      <c r="C67" s="93" t="str">
        <f aca="false">'ORÇAMENTO POR ETAPAS'!C223</f>
        <v>Placa 2x4" — Placa p/ 1 função</v>
      </c>
      <c r="D67" s="92" t="str">
        <f aca="false">'ORÇAMENTO POR ETAPAS'!D223</f>
        <v>pç</v>
      </c>
      <c r="E67" s="94" t="n">
        <f aca="false">'ORÇAMENTO POR ETAPAS'!E223</f>
        <v>60</v>
      </c>
      <c r="F67" s="95" t="n">
        <f aca="false">'ORÇAMENTO POR ETAPAS'!F223</f>
        <v>6.38</v>
      </c>
      <c r="G67" s="95" t="n">
        <f aca="false">'ORÇAMENTO POR ETAPAS'!G223</f>
        <v>1.12</v>
      </c>
      <c r="H67" s="95" t="n">
        <f aca="false">F67+G67</f>
        <v>7.5</v>
      </c>
      <c r="I67" s="95" t="n">
        <f aca="false">'COMPOSIÇÕES PRÓPRIAS'!J194</f>
        <v>7.5</v>
      </c>
      <c r="J67" s="130" t="n">
        <f aca="false">I67-H67</f>
        <v>0</v>
      </c>
      <c r="K67" s="131" t="n">
        <f aca="false">H67*(1+$B$3)</f>
        <v>9.444</v>
      </c>
      <c r="L67" s="131" t="n">
        <f aca="false">E67*H67</f>
        <v>450</v>
      </c>
      <c r="M67" s="131" t="n">
        <f aca="false">E67*K67</f>
        <v>566.64</v>
      </c>
      <c r="N67" s="98" t="n">
        <v>223</v>
      </c>
    </row>
    <row r="68" customFormat="false" ht="12.8" hidden="false" customHeight="false" outlineLevel="0" collapsed="false">
      <c r="A68" s="92" t="str">
        <f aca="false">'ORÇAMENTO POR ETAPAS'!A224</f>
        <v>6.96</v>
      </c>
      <c r="B68" s="92" t="str">
        <f aca="false">'ORÇAMENTO POR ETAPAS'!B224</f>
        <v>CP-EL-096</v>
      </c>
      <c r="C68" s="93" t="str">
        <f aca="false">'ORÇAMENTO POR ETAPAS'!C224</f>
        <v>Placa 2x4" — Placa p/ 2 funções</v>
      </c>
      <c r="D68" s="92" t="str">
        <f aca="false">'ORÇAMENTO POR ETAPAS'!D224</f>
        <v>pç</v>
      </c>
      <c r="E68" s="94" t="n">
        <f aca="false">'ORÇAMENTO POR ETAPAS'!E224</f>
        <v>51</v>
      </c>
      <c r="F68" s="95" t="n">
        <f aca="false">'ORÇAMENTO POR ETAPAS'!F224</f>
        <v>6.38</v>
      </c>
      <c r="G68" s="95" t="n">
        <f aca="false">'ORÇAMENTO POR ETAPAS'!G224</f>
        <v>1.12</v>
      </c>
      <c r="H68" s="95" t="n">
        <f aca="false">F68+G68</f>
        <v>7.5</v>
      </c>
      <c r="I68" s="95" t="n">
        <f aca="false">'COMPOSIÇÕES PRÓPRIAS'!J197</f>
        <v>7.5</v>
      </c>
      <c r="J68" s="130" t="n">
        <f aca="false">I68-H68</f>
        <v>0</v>
      </c>
      <c r="K68" s="131" t="n">
        <f aca="false">H68*(1+$B$3)</f>
        <v>9.444</v>
      </c>
      <c r="L68" s="131" t="n">
        <f aca="false">E68*H68</f>
        <v>382.5</v>
      </c>
      <c r="M68" s="131" t="n">
        <f aca="false">E68*K68</f>
        <v>481.644</v>
      </c>
      <c r="N68" s="98" t="n">
        <v>224</v>
      </c>
    </row>
    <row r="69" customFormat="false" ht="12.8" hidden="false" customHeight="false" outlineLevel="0" collapsed="false">
      <c r="A69" s="92" t="str">
        <f aca="false">'ORÇAMENTO POR ETAPAS'!A225</f>
        <v>6.97</v>
      </c>
      <c r="B69" s="92" t="str">
        <f aca="false">'ORÇAMENTO POR ETAPAS'!B225</f>
        <v>CP-EL-097</v>
      </c>
      <c r="C69" s="93" t="str">
        <f aca="false">'ORÇAMENTO POR ETAPAS'!C225</f>
        <v>Placa 2x4" — Placa p/ 3 funções</v>
      </c>
      <c r="D69" s="92" t="str">
        <f aca="false">'ORÇAMENTO POR ETAPAS'!D225</f>
        <v>pç</v>
      </c>
      <c r="E69" s="94" t="n">
        <f aca="false">'ORÇAMENTO POR ETAPAS'!E225</f>
        <v>2</v>
      </c>
      <c r="F69" s="95" t="n">
        <f aca="false">'ORÇAMENTO POR ETAPAS'!F225</f>
        <v>6.38</v>
      </c>
      <c r="G69" s="95" t="n">
        <f aca="false">'ORÇAMENTO POR ETAPAS'!G225</f>
        <v>1.12</v>
      </c>
      <c r="H69" s="95" t="n">
        <f aca="false">F69+G69</f>
        <v>7.5</v>
      </c>
      <c r="I69" s="95" t="n">
        <f aca="false">'COMPOSIÇÕES PRÓPRIAS'!J200</f>
        <v>7.5</v>
      </c>
      <c r="J69" s="130" t="n">
        <f aca="false">I69-H69</f>
        <v>0</v>
      </c>
      <c r="K69" s="131" t="n">
        <f aca="false">H69*(1+$B$3)</f>
        <v>9.444</v>
      </c>
      <c r="L69" s="131" t="n">
        <f aca="false">E69*H69</f>
        <v>15</v>
      </c>
      <c r="M69" s="131" t="n">
        <f aca="false">E69*K69</f>
        <v>18.888</v>
      </c>
      <c r="N69" s="98" t="n">
        <v>225</v>
      </c>
    </row>
    <row r="70" customFormat="false" ht="12.8" hidden="false" customHeight="false" outlineLevel="0" collapsed="false">
      <c r="A70" s="92" t="str">
        <f aca="false">'ORÇAMENTO POR ETAPAS'!A228</f>
        <v>6.100</v>
      </c>
      <c r="B70" s="92" t="str">
        <f aca="false">'ORÇAMENTO POR ETAPAS'!B228</f>
        <v>CP-EL-100</v>
      </c>
      <c r="C70" s="93" t="str">
        <f aca="false">'ORÇAMENTO POR ETAPAS'!C228</f>
        <v>Placa 4x4" — Interruptor 2 teclas simples</v>
      </c>
      <c r="D70" s="92" t="str">
        <f aca="false">'ORÇAMENTO POR ETAPAS'!D228</f>
        <v>pç</v>
      </c>
      <c r="E70" s="94" t="n">
        <f aca="false">'ORÇAMENTO POR ETAPAS'!E228</f>
        <v>10</v>
      </c>
      <c r="F70" s="95" t="n">
        <f aca="false">'ORÇAMENTO POR ETAPAS'!F228</f>
        <v>12.75</v>
      </c>
      <c r="G70" s="95" t="n">
        <f aca="false">'ORÇAMENTO POR ETAPAS'!G228</f>
        <v>2.25</v>
      </c>
      <c r="H70" s="95" t="n">
        <f aca="false">F70+G70</f>
        <v>15</v>
      </c>
      <c r="I70" s="95" t="n">
        <f aca="false">'COMPOSIÇÕES PRÓPRIAS'!J203</f>
        <v>15</v>
      </c>
      <c r="J70" s="130" t="n">
        <f aca="false">I70-H70</f>
        <v>0</v>
      </c>
      <c r="K70" s="131" t="n">
        <f aca="false">H70*(1+$B$3)</f>
        <v>18.888</v>
      </c>
      <c r="L70" s="131" t="n">
        <f aca="false">E70*H70</f>
        <v>150</v>
      </c>
      <c r="M70" s="131" t="n">
        <f aca="false">E70*K70</f>
        <v>188.88</v>
      </c>
      <c r="N70" s="98" t="n">
        <v>228</v>
      </c>
    </row>
    <row r="71" customFormat="false" ht="23.85" hidden="false" customHeight="false" outlineLevel="0" collapsed="false">
      <c r="A71" s="92" t="str">
        <f aca="false">'ORÇAMENTO POR ETAPAS'!A229</f>
        <v>6.101</v>
      </c>
      <c r="B71" s="92" t="str">
        <f aca="false">'ORÇAMENTO POR ETAPAS'!B229</f>
        <v>CP-EL-101</v>
      </c>
      <c r="C71" s="93" t="str">
        <f aca="false">'ORÇAMENTO POR ETAPAS'!C229</f>
        <v>S/ placa — Interruptor 1 tecla simples e tomada hexagonal (NBR14136)</v>
      </c>
      <c r="D71" s="92" t="str">
        <f aca="false">'ORÇAMENTO POR ETAPAS'!D229</f>
        <v>pç</v>
      </c>
      <c r="E71" s="94" t="n">
        <f aca="false">'ORÇAMENTO POR ETAPAS'!E229</f>
        <v>16</v>
      </c>
      <c r="F71" s="95" t="n">
        <f aca="false">'ORÇAMENTO POR ETAPAS'!F229</f>
        <v>23.8</v>
      </c>
      <c r="G71" s="95" t="n">
        <f aca="false">'ORÇAMENTO POR ETAPAS'!G229</f>
        <v>4.2</v>
      </c>
      <c r="H71" s="95" t="n">
        <f aca="false">F71+G71</f>
        <v>28</v>
      </c>
      <c r="I71" s="95" t="n">
        <f aca="false">'COMPOSIÇÕES PRÓPRIAS'!J206</f>
        <v>28</v>
      </c>
      <c r="J71" s="130" t="n">
        <f aca="false">I71-H71</f>
        <v>0</v>
      </c>
      <c r="K71" s="131" t="n">
        <f aca="false">H71*(1+$B$3)</f>
        <v>35.2576</v>
      </c>
      <c r="L71" s="131" t="n">
        <f aca="false">E71*H71</f>
        <v>448</v>
      </c>
      <c r="M71" s="131" t="n">
        <f aca="false">E71*K71</f>
        <v>564.1216</v>
      </c>
      <c r="N71" s="98" t="n">
        <v>229</v>
      </c>
    </row>
    <row r="72" customFormat="false" ht="12.8" hidden="false" customHeight="false" outlineLevel="0" collapsed="false">
      <c r="A72" s="92" t="str">
        <f aca="false">'ORÇAMENTO POR ETAPAS'!A230</f>
        <v>6.102</v>
      </c>
      <c r="B72" s="92" t="str">
        <f aca="false">'ORÇAMENTO POR ETAPAS'!B230</f>
        <v>CP-EL-102</v>
      </c>
      <c r="C72" s="93" t="str">
        <f aca="false">'ORÇAMENTO POR ETAPAS'!C230</f>
        <v>S/ placa — Interruptor 2 teclas - simples e paralela separadas</v>
      </c>
      <c r="D72" s="92" t="str">
        <f aca="false">'ORÇAMENTO POR ETAPAS'!D230</f>
        <v>pç</v>
      </c>
      <c r="E72" s="94" t="n">
        <f aca="false">'ORÇAMENTO POR ETAPAS'!E230</f>
        <v>2</v>
      </c>
      <c r="F72" s="95" t="n">
        <f aca="false">'ORÇAMENTO POR ETAPAS'!F230</f>
        <v>23.8</v>
      </c>
      <c r="G72" s="95" t="n">
        <f aca="false">'ORÇAMENTO POR ETAPAS'!G230</f>
        <v>4.2</v>
      </c>
      <c r="H72" s="95" t="n">
        <f aca="false">F72+G72</f>
        <v>28</v>
      </c>
      <c r="I72" s="95" t="n">
        <f aca="false">'COMPOSIÇÕES PRÓPRIAS'!J209</f>
        <v>28</v>
      </c>
      <c r="J72" s="130" t="n">
        <f aca="false">I72-H72</f>
        <v>0</v>
      </c>
      <c r="K72" s="131" t="n">
        <f aca="false">H72*(1+$B$3)</f>
        <v>35.2576</v>
      </c>
      <c r="L72" s="131" t="n">
        <f aca="false">E72*H72</f>
        <v>56</v>
      </c>
      <c r="M72" s="131" t="n">
        <f aca="false">E72*K72</f>
        <v>70.5152</v>
      </c>
      <c r="N72" s="98" t="n">
        <v>230</v>
      </c>
    </row>
    <row r="73" customFormat="false" ht="12.8" hidden="false" customHeight="false" outlineLevel="0" collapsed="false">
      <c r="A73" s="92" t="str">
        <f aca="false">'ORÇAMENTO POR ETAPAS'!A237</f>
        <v>6.109</v>
      </c>
      <c r="B73" s="92" t="str">
        <f aca="false">'ORÇAMENTO POR ETAPAS'!B237</f>
        <v>CP-EL-109</v>
      </c>
      <c r="C73" s="93" t="str">
        <f aca="false">'ORÇAMENTO POR ETAPAS'!C237</f>
        <v>Interruptor autom. por presença — 220V - 1200W resistivo</v>
      </c>
      <c r="D73" s="92" t="str">
        <f aca="false">'ORÇAMENTO POR ETAPAS'!D237</f>
        <v>pç</v>
      </c>
      <c r="E73" s="94" t="n">
        <f aca="false">'ORÇAMENTO POR ETAPAS'!E237</f>
        <v>15</v>
      </c>
      <c r="F73" s="95" t="n">
        <f aca="false">'ORÇAMENTO POR ETAPAS'!F237</f>
        <v>66.3</v>
      </c>
      <c r="G73" s="95" t="n">
        <f aca="false">'ORÇAMENTO POR ETAPAS'!G237</f>
        <v>11.7</v>
      </c>
      <c r="H73" s="95" t="n">
        <f aca="false">F73+G73</f>
        <v>78</v>
      </c>
      <c r="I73" s="95" t="n">
        <f aca="false">'COMPOSIÇÕES PRÓPRIAS'!J212</f>
        <v>78</v>
      </c>
      <c r="J73" s="130" t="n">
        <f aca="false">I73-H73</f>
        <v>0</v>
      </c>
      <c r="K73" s="131" t="n">
        <f aca="false">H73*(1+$B$3)</f>
        <v>98.2176</v>
      </c>
      <c r="L73" s="131" t="n">
        <f aca="false">E73*H73</f>
        <v>1170</v>
      </c>
      <c r="M73" s="131" t="n">
        <f aca="false">E73*K73</f>
        <v>1473.264</v>
      </c>
      <c r="N73" s="98" t="n">
        <v>237</v>
      </c>
    </row>
    <row r="74" customFormat="false" ht="23.85" hidden="false" customHeight="false" outlineLevel="0" collapsed="false">
      <c r="A74" s="92" t="str">
        <f aca="false">'ORÇAMENTO POR ETAPAS'!A238</f>
        <v>6.110</v>
      </c>
      <c r="B74" s="92" t="str">
        <f aca="false">'ORÇAMENTO POR ETAPAS'!B238</f>
        <v>CP-EL-110</v>
      </c>
      <c r="C74" s="93" t="str">
        <f aca="false">'ORÇAMENTO POR ETAPAS'!C238</f>
        <v>Disjuntor Tripolar Termomagnético - norma DIN (Curva C) — 25 A - 3 kA</v>
      </c>
      <c r="D74" s="92" t="str">
        <f aca="false">'ORÇAMENTO POR ETAPAS'!D238</f>
        <v>pç</v>
      </c>
      <c r="E74" s="94" t="n">
        <f aca="false">'ORÇAMENTO POR ETAPAS'!E238</f>
        <v>1</v>
      </c>
      <c r="F74" s="95" t="n">
        <f aca="false">'ORÇAMENTO POR ETAPAS'!F238</f>
        <v>123.25</v>
      </c>
      <c r="G74" s="95" t="n">
        <f aca="false">'ORÇAMENTO POR ETAPAS'!G238</f>
        <v>21.75</v>
      </c>
      <c r="H74" s="95" t="n">
        <f aca="false">F74+G74</f>
        <v>145</v>
      </c>
      <c r="I74" s="95" t="n">
        <f aca="false">'COMPOSIÇÕES PRÓPRIAS'!J215</f>
        <v>145</v>
      </c>
      <c r="J74" s="130" t="n">
        <f aca="false">I74-H74</f>
        <v>0</v>
      </c>
      <c r="K74" s="131" t="n">
        <f aca="false">H74*(1+$B$3)</f>
        <v>182.584</v>
      </c>
      <c r="L74" s="131" t="n">
        <f aca="false">E74*H74</f>
        <v>145</v>
      </c>
      <c r="M74" s="131" t="n">
        <f aca="false">E74*K74</f>
        <v>182.584</v>
      </c>
      <c r="N74" s="98" t="n">
        <v>238</v>
      </c>
    </row>
    <row r="75" customFormat="false" ht="23.85" hidden="false" customHeight="false" outlineLevel="0" collapsed="false">
      <c r="A75" s="92" t="str">
        <f aca="false">'ORÇAMENTO POR ETAPAS'!A239</f>
        <v>6.111</v>
      </c>
      <c r="B75" s="92" t="str">
        <f aca="false">'ORÇAMENTO POR ETAPAS'!B239</f>
        <v>CP-EL-111</v>
      </c>
      <c r="C75" s="93" t="str">
        <f aca="false">'ORÇAMENTO POR ETAPAS'!C239</f>
        <v>Disjuntor Tripolar Termomagnético - norma DIN (Curva C) — 40 A - 10 kA</v>
      </c>
      <c r="D75" s="92" t="str">
        <f aca="false">'ORÇAMENTO POR ETAPAS'!D239</f>
        <v>pç</v>
      </c>
      <c r="E75" s="94" t="n">
        <f aca="false">'ORÇAMENTO POR ETAPAS'!E239</f>
        <v>2</v>
      </c>
      <c r="F75" s="95" t="n">
        <f aca="false">'ORÇAMENTO POR ETAPAS'!F239</f>
        <v>123.25</v>
      </c>
      <c r="G75" s="95" t="n">
        <f aca="false">'ORÇAMENTO POR ETAPAS'!G239</f>
        <v>21.75</v>
      </c>
      <c r="H75" s="95" t="n">
        <f aca="false">F75+G75</f>
        <v>145</v>
      </c>
      <c r="I75" s="95" t="n">
        <f aca="false">'COMPOSIÇÕES PRÓPRIAS'!J218</f>
        <v>145</v>
      </c>
      <c r="J75" s="130" t="n">
        <f aca="false">I75-H75</f>
        <v>0</v>
      </c>
      <c r="K75" s="131" t="n">
        <f aca="false">H75*(1+$B$3)</f>
        <v>182.584</v>
      </c>
      <c r="L75" s="131" t="n">
        <f aca="false">E75*H75</f>
        <v>290</v>
      </c>
      <c r="M75" s="131" t="n">
        <f aca="false">E75*K75</f>
        <v>365.168</v>
      </c>
      <c r="N75" s="98" t="n">
        <v>239</v>
      </c>
    </row>
    <row r="76" customFormat="false" ht="23.85" hidden="false" customHeight="false" outlineLevel="0" collapsed="false">
      <c r="A76" s="92" t="str">
        <f aca="false">'ORÇAMENTO POR ETAPAS'!A240</f>
        <v>6.112</v>
      </c>
      <c r="B76" s="92" t="str">
        <f aca="false">'ORÇAMENTO POR ETAPAS'!B240</f>
        <v>CP-EL-112</v>
      </c>
      <c r="C76" s="93" t="str">
        <f aca="false">'ORÇAMENTO POR ETAPAS'!C240</f>
        <v>Disjuntor Tripolar Termomagnético - norma DIN (Curva C) — 40 A - 3 kA</v>
      </c>
      <c r="D76" s="92" t="str">
        <f aca="false">'ORÇAMENTO POR ETAPAS'!D240</f>
        <v>pç</v>
      </c>
      <c r="E76" s="94" t="n">
        <f aca="false">'ORÇAMENTO POR ETAPAS'!E240</f>
        <v>10</v>
      </c>
      <c r="F76" s="95" t="n">
        <f aca="false">'ORÇAMENTO POR ETAPAS'!F240</f>
        <v>123.25</v>
      </c>
      <c r="G76" s="95" t="n">
        <f aca="false">'ORÇAMENTO POR ETAPAS'!G240</f>
        <v>21.75</v>
      </c>
      <c r="H76" s="95" t="n">
        <f aca="false">F76+G76</f>
        <v>145</v>
      </c>
      <c r="I76" s="95" t="n">
        <f aca="false">'COMPOSIÇÕES PRÓPRIAS'!J221</f>
        <v>145</v>
      </c>
      <c r="J76" s="130" t="n">
        <f aca="false">I76-H76</f>
        <v>0</v>
      </c>
      <c r="K76" s="131" t="n">
        <f aca="false">H76*(1+$B$3)</f>
        <v>182.584</v>
      </c>
      <c r="L76" s="131" t="n">
        <f aca="false">E76*H76</f>
        <v>1450</v>
      </c>
      <c r="M76" s="131" t="n">
        <f aca="false">E76*K76</f>
        <v>1825.84</v>
      </c>
      <c r="N76" s="98" t="n">
        <v>240</v>
      </c>
    </row>
    <row r="77" customFormat="false" ht="23.85" hidden="false" customHeight="false" outlineLevel="0" collapsed="false">
      <c r="A77" s="92" t="str">
        <f aca="false">'ORÇAMENTO POR ETAPAS'!A241</f>
        <v>6.113</v>
      </c>
      <c r="B77" s="92" t="str">
        <f aca="false">'ORÇAMENTO POR ETAPAS'!B241</f>
        <v>CP-EL-113</v>
      </c>
      <c r="C77" s="93" t="str">
        <f aca="false">'ORÇAMENTO POR ETAPAS'!C241</f>
        <v>Disjuntor Tripolar Termomagnético - norma DIN (Curva C) — 40 A - 4,5 kA</v>
      </c>
      <c r="D77" s="92" t="str">
        <f aca="false">'ORÇAMENTO POR ETAPAS'!D241</f>
        <v>pç</v>
      </c>
      <c r="E77" s="94" t="n">
        <f aca="false">'ORÇAMENTO POR ETAPAS'!E241</f>
        <v>6</v>
      </c>
      <c r="F77" s="95" t="n">
        <f aca="false">'ORÇAMENTO POR ETAPAS'!F241</f>
        <v>123.25</v>
      </c>
      <c r="G77" s="95" t="n">
        <f aca="false">'ORÇAMENTO POR ETAPAS'!G241</f>
        <v>21.75</v>
      </c>
      <c r="H77" s="95" t="n">
        <f aca="false">F77+G77</f>
        <v>145</v>
      </c>
      <c r="I77" s="95" t="n">
        <f aca="false">'COMPOSIÇÕES PRÓPRIAS'!J224</f>
        <v>145</v>
      </c>
      <c r="J77" s="130" t="n">
        <f aca="false">I77-H77</f>
        <v>0</v>
      </c>
      <c r="K77" s="131" t="n">
        <f aca="false">H77*(1+$B$3)</f>
        <v>182.584</v>
      </c>
      <c r="L77" s="131" t="n">
        <f aca="false">E77*H77</f>
        <v>870</v>
      </c>
      <c r="M77" s="131" t="n">
        <f aca="false">E77*K77</f>
        <v>1095.504</v>
      </c>
      <c r="N77" s="98" t="n">
        <v>241</v>
      </c>
    </row>
    <row r="78" customFormat="false" ht="23.85" hidden="false" customHeight="false" outlineLevel="0" collapsed="false">
      <c r="A78" s="92" t="str">
        <f aca="false">'ORÇAMENTO POR ETAPAS'!A242</f>
        <v>6.114</v>
      </c>
      <c r="B78" s="92" t="str">
        <f aca="false">'ORÇAMENTO POR ETAPAS'!B242</f>
        <v>CP-EL-114</v>
      </c>
      <c r="C78" s="93" t="str">
        <f aca="false">'ORÇAMENTO POR ETAPAS'!C242</f>
        <v>Disjuntor Tripolar Termomagnético - norma DIN (Curva C) — 40 A - 6 kA</v>
      </c>
      <c r="D78" s="92" t="str">
        <f aca="false">'ORÇAMENTO POR ETAPAS'!D242</f>
        <v>pç</v>
      </c>
      <c r="E78" s="94" t="n">
        <f aca="false">'ORÇAMENTO POR ETAPAS'!E242</f>
        <v>2</v>
      </c>
      <c r="F78" s="95" t="n">
        <f aca="false">'ORÇAMENTO POR ETAPAS'!F242</f>
        <v>123.25</v>
      </c>
      <c r="G78" s="95" t="n">
        <f aca="false">'ORÇAMENTO POR ETAPAS'!G242</f>
        <v>21.75</v>
      </c>
      <c r="H78" s="95" t="n">
        <f aca="false">F78+G78</f>
        <v>145</v>
      </c>
      <c r="I78" s="95" t="n">
        <f aca="false">'COMPOSIÇÕES PRÓPRIAS'!J227</f>
        <v>145</v>
      </c>
      <c r="J78" s="130" t="n">
        <f aca="false">I78-H78</f>
        <v>0</v>
      </c>
      <c r="K78" s="131" t="n">
        <f aca="false">H78*(1+$B$3)</f>
        <v>182.584</v>
      </c>
      <c r="L78" s="131" t="n">
        <f aca="false">E78*H78</f>
        <v>290</v>
      </c>
      <c r="M78" s="131" t="n">
        <f aca="false">E78*K78</f>
        <v>365.168</v>
      </c>
      <c r="N78" s="98" t="n">
        <v>242</v>
      </c>
    </row>
    <row r="79" customFormat="false" ht="23.85" hidden="false" customHeight="false" outlineLevel="0" collapsed="false">
      <c r="A79" s="92" t="str">
        <f aca="false">'ORÇAMENTO POR ETAPAS'!A243</f>
        <v>6.115</v>
      </c>
      <c r="B79" s="92" t="str">
        <f aca="false">'ORÇAMENTO POR ETAPAS'!B243</f>
        <v>CP-EL-115</v>
      </c>
      <c r="C79" s="93" t="str">
        <f aca="false">'ORÇAMENTO POR ETAPAS'!C243</f>
        <v>Disjuntor Unipolar Termomagnético - norma DIN (Curva C) — 10 A - 3 kA</v>
      </c>
      <c r="D79" s="92" t="str">
        <f aca="false">'ORÇAMENTO POR ETAPAS'!D243</f>
        <v>pç</v>
      </c>
      <c r="E79" s="94" t="n">
        <f aca="false">'ORÇAMENTO POR ETAPAS'!E243</f>
        <v>21</v>
      </c>
      <c r="F79" s="95" t="n">
        <f aca="false">'ORÇAMENTO POR ETAPAS'!F243</f>
        <v>27.2</v>
      </c>
      <c r="G79" s="95" t="n">
        <f aca="false">'ORÇAMENTO POR ETAPAS'!G243</f>
        <v>4.8</v>
      </c>
      <c r="H79" s="95" t="n">
        <f aca="false">F79+G79</f>
        <v>32</v>
      </c>
      <c r="I79" s="95" t="n">
        <f aca="false">'COMPOSIÇÕES PRÓPRIAS'!J230</f>
        <v>32</v>
      </c>
      <c r="J79" s="130" t="n">
        <f aca="false">I79-H79</f>
        <v>0</v>
      </c>
      <c r="K79" s="131" t="n">
        <f aca="false">H79*(1+$B$3)</f>
        <v>40.2944</v>
      </c>
      <c r="L79" s="131" t="n">
        <f aca="false">E79*H79</f>
        <v>672</v>
      </c>
      <c r="M79" s="131" t="n">
        <f aca="false">E79*K79</f>
        <v>846.1824</v>
      </c>
      <c r="N79" s="98" t="n">
        <v>243</v>
      </c>
    </row>
    <row r="80" customFormat="false" ht="23.85" hidden="false" customHeight="false" outlineLevel="0" collapsed="false">
      <c r="A80" s="92" t="str">
        <f aca="false">'ORÇAMENTO POR ETAPAS'!A244</f>
        <v>6.116</v>
      </c>
      <c r="B80" s="92" t="str">
        <f aca="false">'ORÇAMENTO POR ETAPAS'!B244</f>
        <v>CP-EL-116</v>
      </c>
      <c r="C80" s="93" t="str">
        <f aca="false">'ORÇAMENTO POR ETAPAS'!C244</f>
        <v>Disjuntor Unipolar Termomagnético - norma DIN (Curva C) — 16 A - 3 kA</v>
      </c>
      <c r="D80" s="92" t="str">
        <f aca="false">'ORÇAMENTO POR ETAPAS'!D244</f>
        <v>pç</v>
      </c>
      <c r="E80" s="94" t="n">
        <f aca="false">'ORÇAMENTO POR ETAPAS'!E244</f>
        <v>42</v>
      </c>
      <c r="F80" s="95" t="n">
        <f aca="false">'ORÇAMENTO POR ETAPAS'!F244</f>
        <v>27.2</v>
      </c>
      <c r="G80" s="95" t="n">
        <f aca="false">'ORÇAMENTO POR ETAPAS'!G244</f>
        <v>4.8</v>
      </c>
      <c r="H80" s="95" t="n">
        <f aca="false">F80+G80</f>
        <v>32</v>
      </c>
      <c r="I80" s="95" t="n">
        <f aca="false">'COMPOSIÇÕES PRÓPRIAS'!J233</f>
        <v>32</v>
      </c>
      <c r="J80" s="130" t="n">
        <f aca="false">I80-H80</f>
        <v>0</v>
      </c>
      <c r="K80" s="131" t="n">
        <f aca="false">H80*(1+$B$3)</f>
        <v>40.2944</v>
      </c>
      <c r="L80" s="131" t="n">
        <f aca="false">E80*H80</f>
        <v>1344</v>
      </c>
      <c r="M80" s="131" t="n">
        <f aca="false">E80*K80</f>
        <v>1692.3648</v>
      </c>
      <c r="N80" s="98" t="n">
        <v>244</v>
      </c>
    </row>
    <row r="81" customFormat="false" ht="23.85" hidden="false" customHeight="false" outlineLevel="0" collapsed="false">
      <c r="A81" s="92" t="str">
        <f aca="false">'ORÇAMENTO POR ETAPAS'!A245</f>
        <v>6.117</v>
      </c>
      <c r="B81" s="92" t="str">
        <f aca="false">'ORÇAMENTO POR ETAPAS'!B245</f>
        <v>CP-EL-117</v>
      </c>
      <c r="C81" s="93" t="str">
        <f aca="false">'ORÇAMENTO POR ETAPAS'!C245</f>
        <v>Disjuntor Unipolar Termomagnético - norma DIN (Curva C) — 20 A - 3 kA</v>
      </c>
      <c r="D81" s="92" t="str">
        <f aca="false">'ORÇAMENTO POR ETAPAS'!D245</f>
        <v>pç</v>
      </c>
      <c r="E81" s="94" t="n">
        <f aca="false">'ORÇAMENTO POR ETAPAS'!E245</f>
        <v>8</v>
      </c>
      <c r="F81" s="95" t="n">
        <f aca="false">'ORÇAMENTO POR ETAPAS'!F245</f>
        <v>27.2</v>
      </c>
      <c r="G81" s="95" t="n">
        <f aca="false">'ORÇAMENTO POR ETAPAS'!G245</f>
        <v>4.8</v>
      </c>
      <c r="H81" s="95" t="n">
        <f aca="false">F81+G81</f>
        <v>32</v>
      </c>
      <c r="I81" s="95" t="n">
        <f aca="false">'COMPOSIÇÕES PRÓPRIAS'!J236</f>
        <v>32</v>
      </c>
      <c r="J81" s="130" t="n">
        <f aca="false">I81-H81</f>
        <v>0</v>
      </c>
      <c r="K81" s="131" t="n">
        <f aca="false">H81*(1+$B$3)</f>
        <v>40.2944</v>
      </c>
      <c r="L81" s="131" t="n">
        <f aca="false">E81*H81</f>
        <v>256</v>
      </c>
      <c r="M81" s="131" t="n">
        <f aca="false">E81*K81</f>
        <v>322.3552</v>
      </c>
      <c r="N81" s="98" t="n">
        <v>245</v>
      </c>
    </row>
    <row r="82" customFormat="false" ht="23.85" hidden="false" customHeight="false" outlineLevel="0" collapsed="false">
      <c r="A82" s="92" t="str">
        <f aca="false">'ORÇAMENTO POR ETAPAS'!A246</f>
        <v>6.118</v>
      </c>
      <c r="B82" s="92" t="str">
        <f aca="false">'ORÇAMENTO POR ETAPAS'!B246</f>
        <v>CP-EL-118</v>
      </c>
      <c r="C82" s="93" t="str">
        <f aca="false">'ORÇAMENTO POR ETAPAS'!C246</f>
        <v>Disjuntor Unipolar Termomagnético - norma DIN (Curva C) — 25 A - 3 kA</v>
      </c>
      <c r="D82" s="92" t="str">
        <f aca="false">'ORÇAMENTO POR ETAPAS'!D246</f>
        <v>pç</v>
      </c>
      <c r="E82" s="94" t="n">
        <f aca="false">'ORÇAMENTO POR ETAPAS'!E246</f>
        <v>10</v>
      </c>
      <c r="F82" s="95" t="n">
        <f aca="false">'ORÇAMENTO POR ETAPAS'!F246</f>
        <v>27.2</v>
      </c>
      <c r="G82" s="95" t="n">
        <f aca="false">'ORÇAMENTO POR ETAPAS'!G246</f>
        <v>4.8</v>
      </c>
      <c r="H82" s="95" t="n">
        <f aca="false">F82+G82</f>
        <v>32</v>
      </c>
      <c r="I82" s="95" t="n">
        <f aca="false">'COMPOSIÇÕES PRÓPRIAS'!J239</f>
        <v>32</v>
      </c>
      <c r="J82" s="130" t="n">
        <f aca="false">I82-H82</f>
        <v>0</v>
      </c>
      <c r="K82" s="131" t="n">
        <f aca="false">H82*(1+$B$3)</f>
        <v>40.2944</v>
      </c>
      <c r="L82" s="131" t="n">
        <f aca="false">E82*H82</f>
        <v>320</v>
      </c>
      <c r="M82" s="131" t="n">
        <f aca="false">E82*K82</f>
        <v>402.944</v>
      </c>
      <c r="N82" s="98" t="n">
        <v>246</v>
      </c>
    </row>
    <row r="83" customFormat="false" ht="23.85" hidden="false" customHeight="false" outlineLevel="0" collapsed="false">
      <c r="A83" s="92" t="str">
        <f aca="false">'ORÇAMENTO POR ETAPAS'!A247</f>
        <v>6.119</v>
      </c>
      <c r="B83" s="92" t="str">
        <f aca="false">'ORÇAMENTO POR ETAPAS'!B247</f>
        <v>CP-EL-119</v>
      </c>
      <c r="C83" s="93" t="str">
        <f aca="false">'ORÇAMENTO POR ETAPAS'!C247</f>
        <v>Disjuntor Unipolar Termomagnético - norma DIN (Curva C) — 32 A - 3 kA</v>
      </c>
      <c r="D83" s="92" t="str">
        <f aca="false">'ORÇAMENTO POR ETAPAS'!D247</f>
        <v>pç</v>
      </c>
      <c r="E83" s="94" t="n">
        <f aca="false">'ORÇAMENTO POR ETAPAS'!E247</f>
        <v>1</v>
      </c>
      <c r="F83" s="95" t="n">
        <f aca="false">'ORÇAMENTO POR ETAPAS'!F247</f>
        <v>27.2</v>
      </c>
      <c r="G83" s="95" t="n">
        <f aca="false">'ORÇAMENTO POR ETAPAS'!G247</f>
        <v>4.8</v>
      </c>
      <c r="H83" s="95" t="n">
        <f aca="false">F83+G83</f>
        <v>32</v>
      </c>
      <c r="I83" s="95" t="n">
        <f aca="false">'COMPOSIÇÕES PRÓPRIAS'!J242</f>
        <v>32</v>
      </c>
      <c r="J83" s="130" t="n">
        <f aca="false">I83-H83</f>
        <v>0</v>
      </c>
      <c r="K83" s="131" t="n">
        <f aca="false">H83*(1+$B$3)</f>
        <v>40.2944</v>
      </c>
      <c r="L83" s="131" t="n">
        <f aca="false">E83*H83</f>
        <v>32</v>
      </c>
      <c r="M83" s="131" t="n">
        <f aca="false">E83*K83</f>
        <v>40.2944</v>
      </c>
      <c r="N83" s="98" t="n">
        <v>247</v>
      </c>
    </row>
    <row r="84" customFormat="false" ht="23.85" hidden="false" customHeight="false" outlineLevel="0" collapsed="false">
      <c r="A84" s="92" t="str">
        <f aca="false">'ORÇAMENTO POR ETAPAS'!A248</f>
        <v>6.120</v>
      </c>
      <c r="B84" s="92" t="str">
        <f aca="false">'ORÇAMENTO POR ETAPAS'!B248</f>
        <v>CP-EL-120</v>
      </c>
      <c r="C84" s="93" t="str">
        <f aca="false">'ORÇAMENTO POR ETAPAS'!C248</f>
        <v>Disjuntor Unipolar Termomagnético - norma DIN (Curva C) — 40 A - 3 kA</v>
      </c>
      <c r="D84" s="92" t="str">
        <f aca="false">'ORÇAMENTO POR ETAPAS'!D248</f>
        <v>pç</v>
      </c>
      <c r="E84" s="94" t="n">
        <f aca="false">'ORÇAMENTO POR ETAPAS'!E248</f>
        <v>11</v>
      </c>
      <c r="F84" s="95" t="n">
        <f aca="false">'ORÇAMENTO POR ETAPAS'!F248</f>
        <v>27.2</v>
      </c>
      <c r="G84" s="95" t="n">
        <f aca="false">'ORÇAMENTO POR ETAPAS'!G248</f>
        <v>4.8</v>
      </c>
      <c r="H84" s="95" t="n">
        <f aca="false">F84+G84</f>
        <v>32</v>
      </c>
      <c r="I84" s="95" t="n">
        <f aca="false">'COMPOSIÇÕES PRÓPRIAS'!J245</f>
        <v>32</v>
      </c>
      <c r="J84" s="130" t="n">
        <f aca="false">I84-H84</f>
        <v>0</v>
      </c>
      <c r="K84" s="131" t="n">
        <f aca="false">H84*(1+$B$3)</f>
        <v>40.2944</v>
      </c>
      <c r="L84" s="131" t="n">
        <f aca="false">E84*H84</f>
        <v>352</v>
      </c>
      <c r="M84" s="131" t="n">
        <f aca="false">E84*K84</f>
        <v>443.2384</v>
      </c>
      <c r="N84" s="98" t="n">
        <v>248</v>
      </c>
    </row>
    <row r="85" customFormat="false" ht="23.85" hidden="false" customHeight="false" outlineLevel="0" collapsed="false">
      <c r="A85" s="92" t="str">
        <f aca="false">'ORÇAMENTO POR ETAPAS'!A249</f>
        <v>6.121</v>
      </c>
      <c r="B85" s="92" t="str">
        <f aca="false">'ORÇAMENTO POR ETAPAS'!B249</f>
        <v>CP-EL-121</v>
      </c>
      <c r="C85" s="93" t="str">
        <f aca="false">'ORÇAMENTO POR ETAPAS'!C249</f>
        <v>Disjuntor Unipolar Termomagnético - norma DIN (Curva C) — 40 A - 4,5 kA</v>
      </c>
      <c r="D85" s="92" t="str">
        <f aca="false">'ORÇAMENTO POR ETAPAS'!D249</f>
        <v>pç</v>
      </c>
      <c r="E85" s="94" t="n">
        <f aca="false">'ORÇAMENTO POR ETAPAS'!E249</f>
        <v>4</v>
      </c>
      <c r="F85" s="95" t="n">
        <f aca="false">'ORÇAMENTO POR ETAPAS'!F249</f>
        <v>27.2</v>
      </c>
      <c r="G85" s="95" t="n">
        <f aca="false">'ORÇAMENTO POR ETAPAS'!G249</f>
        <v>4.8</v>
      </c>
      <c r="H85" s="95" t="n">
        <f aca="false">F85+G85</f>
        <v>32</v>
      </c>
      <c r="I85" s="95" t="n">
        <f aca="false">'COMPOSIÇÕES PRÓPRIAS'!J248</f>
        <v>32</v>
      </c>
      <c r="J85" s="130" t="n">
        <f aca="false">I85-H85</f>
        <v>0</v>
      </c>
      <c r="K85" s="131" t="n">
        <f aca="false">H85*(1+$B$3)</f>
        <v>40.2944</v>
      </c>
      <c r="L85" s="131" t="n">
        <f aca="false">E85*H85</f>
        <v>128</v>
      </c>
      <c r="M85" s="131" t="n">
        <f aca="false">E85*K85</f>
        <v>161.1776</v>
      </c>
      <c r="N85" s="98" t="n">
        <v>249</v>
      </c>
    </row>
    <row r="86" customFormat="false" ht="23.85" hidden="false" customHeight="false" outlineLevel="0" collapsed="false">
      <c r="A86" s="92" t="str">
        <f aca="false">'ORÇAMENTO POR ETAPAS'!A250</f>
        <v>6.122</v>
      </c>
      <c r="B86" s="92" t="str">
        <f aca="false">'ORÇAMENTO POR ETAPAS'!B250</f>
        <v>CP-EL-122</v>
      </c>
      <c r="C86" s="93" t="str">
        <f aca="false">'ORÇAMENTO POR ETAPAS'!C250</f>
        <v>Disjuntor Unipolar Termomagnético - norma DIN (Curva C) — 40 A - 6 kA</v>
      </c>
      <c r="D86" s="92" t="str">
        <f aca="false">'ORÇAMENTO POR ETAPAS'!D250</f>
        <v>pç</v>
      </c>
      <c r="E86" s="94" t="n">
        <f aca="false">'ORÇAMENTO POR ETAPAS'!E250</f>
        <v>2</v>
      </c>
      <c r="F86" s="95" t="n">
        <f aca="false">'ORÇAMENTO POR ETAPAS'!F250</f>
        <v>27.2</v>
      </c>
      <c r="G86" s="95" t="n">
        <f aca="false">'ORÇAMENTO POR ETAPAS'!G250</f>
        <v>4.8</v>
      </c>
      <c r="H86" s="95" t="n">
        <f aca="false">F86+G86</f>
        <v>32</v>
      </c>
      <c r="I86" s="95" t="n">
        <f aca="false">'COMPOSIÇÕES PRÓPRIAS'!J251</f>
        <v>32</v>
      </c>
      <c r="J86" s="130" t="n">
        <f aca="false">I86-H86</f>
        <v>0</v>
      </c>
      <c r="K86" s="131" t="n">
        <f aca="false">H86*(1+$B$3)</f>
        <v>40.2944</v>
      </c>
      <c r="L86" s="131" t="n">
        <f aca="false">E86*H86</f>
        <v>64</v>
      </c>
      <c r="M86" s="131" t="n">
        <f aca="false">E86*K86</f>
        <v>80.5888</v>
      </c>
      <c r="N86" s="98" t="n">
        <v>250</v>
      </c>
    </row>
    <row r="87" customFormat="false" ht="23.85" hidden="false" customHeight="false" outlineLevel="0" collapsed="false">
      <c r="A87" s="92" t="str">
        <f aca="false">'ORÇAMENTO POR ETAPAS'!A251</f>
        <v>6.123</v>
      </c>
      <c r="B87" s="92" t="str">
        <f aca="false">'ORÇAMENTO POR ETAPAS'!B251</f>
        <v>CP-EL-123</v>
      </c>
      <c r="C87" s="93" t="str">
        <f aca="false">'ORÇAMENTO POR ETAPAS'!C251</f>
        <v>Disjuntor Unipolar Termomagnético - norma DIN (Curva C) — 40 A - 10 kA</v>
      </c>
      <c r="D87" s="92" t="str">
        <f aca="false">'ORÇAMENTO POR ETAPAS'!D251</f>
        <v>pç</v>
      </c>
      <c r="E87" s="94" t="n">
        <f aca="false">'ORÇAMENTO POR ETAPAS'!E251</f>
        <v>1</v>
      </c>
      <c r="F87" s="95" t="n">
        <f aca="false">'ORÇAMENTO POR ETAPAS'!F251</f>
        <v>27.2</v>
      </c>
      <c r="G87" s="95" t="n">
        <f aca="false">'ORÇAMENTO POR ETAPAS'!G251</f>
        <v>4.8</v>
      </c>
      <c r="H87" s="95" t="n">
        <f aca="false">F87+G87</f>
        <v>32</v>
      </c>
      <c r="I87" s="95" t="n">
        <f aca="false">'COMPOSIÇÕES PRÓPRIAS'!J254</f>
        <v>32</v>
      </c>
      <c r="J87" s="130" t="n">
        <f aca="false">I87-H87</f>
        <v>0</v>
      </c>
      <c r="K87" s="131" t="n">
        <f aca="false">H87*(1+$B$3)</f>
        <v>40.2944</v>
      </c>
      <c r="L87" s="131" t="n">
        <f aca="false">E87*H87</f>
        <v>32</v>
      </c>
      <c r="M87" s="131" t="n">
        <f aca="false">E87*K87</f>
        <v>40.2944</v>
      </c>
      <c r="N87" s="98" t="n">
        <v>251</v>
      </c>
    </row>
    <row r="88" customFormat="false" ht="23.85" hidden="false" customHeight="false" outlineLevel="0" collapsed="false">
      <c r="A88" s="92" t="str">
        <f aca="false">'ORÇAMENTO POR ETAPAS'!A252</f>
        <v>6.124</v>
      </c>
      <c r="B88" s="92" t="str">
        <f aca="false">'ORÇAMENTO POR ETAPAS'!B252</f>
        <v>CP-EL-124</v>
      </c>
      <c r="C88" s="93" t="str">
        <f aca="false">'ORÇAMENTO POR ETAPAS'!C252</f>
        <v>Disjuntor bipolar termomagnético (380 V/220 V) - DIN (Curva C) — 25 A - 4.5 kA</v>
      </c>
      <c r="D88" s="92" t="str">
        <f aca="false">'ORÇAMENTO POR ETAPAS'!D252</f>
        <v>pç</v>
      </c>
      <c r="E88" s="94" t="n">
        <f aca="false">'ORÇAMENTO POR ETAPAS'!E252</f>
        <v>1</v>
      </c>
      <c r="F88" s="95" t="n">
        <f aca="false">'ORÇAMENTO POR ETAPAS'!F252</f>
        <v>66.3</v>
      </c>
      <c r="G88" s="95" t="n">
        <f aca="false">'ORÇAMENTO POR ETAPAS'!G252</f>
        <v>11.7</v>
      </c>
      <c r="H88" s="95" t="n">
        <f aca="false">F88+G88</f>
        <v>78</v>
      </c>
      <c r="I88" s="95" t="n">
        <f aca="false">'COMPOSIÇÕES PRÓPRIAS'!J257</f>
        <v>78</v>
      </c>
      <c r="J88" s="130" t="n">
        <f aca="false">I88-H88</f>
        <v>0</v>
      </c>
      <c r="K88" s="131" t="n">
        <f aca="false">H88*(1+$B$3)</f>
        <v>98.2176</v>
      </c>
      <c r="L88" s="131" t="n">
        <f aca="false">E88*H88</f>
        <v>78</v>
      </c>
      <c r="M88" s="131" t="n">
        <f aca="false">E88*K88</f>
        <v>98.2176</v>
      </c>
      <c r="N88" s="98" t="n">
        <v>252</v>
      </c>
    </row>
    <row r="89" customFormat="false" ht="23.85" hidden="false" customHeight="false" outlineLevel="0" collapsed="false">
      <c r="A89" s="92" t="str">
        <f aca="false">'ORÇAMENTO POR ETAPAS'!A253</f>
        <v>6.125</v>
      </c>
      <c r="B89" s="92" t="str">
        <f aca="false">'ORÇAMENTO POR ETAPAS'!B253</f>
        <v>CP-EL-125</v>
      </c>
      <c r="C89" s="93" t="str">
        <f aca="false">'ORÇAMENTO POR ETAPAS'!C253</f>
        <v>Disjuntor tetrapolar termomagnético caixa moldada (380/415 V) — 250 A - 50 kA</v>
      </c>
      <c r="D89" s="92" t="str">
        <f aca="false">'ORÇAMENTO POR ETAPAS'!D253</f>
        <v>pç</v>
      </c>
      <c r="E89" s="94" t="n">
        <f aca="false">'ORÇAMENTO POR ETAPAS'!E253</f>
        <v>2</v>
      </c>
      <c r="F89" s="95" t="n">
        <f aca="false">'ORÇAMENTO POR ETAPAS'!F253</f>
        <v>1785</v>
      </c>
      <c r="G89" s="95" t="n">
        <f aca="false">'ORÇAMENTO POR ETAPAS'!G253</f>
        <v>315</v>
      </c>
      <c r="H89" s="95" t="n">
        <f aca="false">F89+G89</f>
        <v>2100</v>
      </c>
      <c r="I89" s="95" t="n">
        <f aca="false">'COMPOSIÇÕES PRÓPRIAS'!J260</f>
        <v>2100</v>
      </c>
      <c r="J89" s="130" t="n">
        <f aca="false">I89-H89</f>
        <v>0</v>
      </c>
      <c r="K89" s="131" t="n">
        <f aca="false">H89*(1+$B$3)</f>
        <v>2644.32</v>
      </c>
      <c r="L89" s="131" t="n">
        <f aca="false">E89*H89</f>
        <v>4200</v>
      </c>
      <c r="M89" s="131" t="n">
        <f aca="false">E89*K89</f>
        <v>5288.64</v>
      </c>
      <c r="N89" s="98" t="n">
        <v>253</v>
      </c>
    </row>
    <row r="90" customFormat="false" ht="23.85" hidden="false" customHeight="false" outlineLevel="0" collapsed="false">
      <c r="A90" s="92" t="str">
        <f aca="false">'ORÇAMENTO POR ETAPAS'!A254</f>
        <v>6.126</v>
      </c>
      <c r="B90" s="92" t="str">
        <f aca="false">'ORÇAMENTO POR ETAPAS'!B254</f>
        <v>CP-EL-126</v>
      </c>
      <c r="C90" s="93" t="str">
        <f aca="false">'ORÇAMENTO POR ETAPAS'!C254</f>
        <v>Disjuntor tetrapolar termomagnético caixa moldada (380/415 V) — 300 A - 50 kA</v>
      </c>
      <c r="D90" s="92" t="str">
        <f aca="false">'ORÇAMENTO POR ETAPAS'!D254</f>
        <v>pç</v>
      </c>
      <c r="E90" s="94" t="n">
        <f aca="false">'ORÇAMENTO POR ETAPAS'!E254</f>
        <v>2</v>
      </c>
      <c r="F90" s="95" t="n">
        <f aca="false">'ORÇAMENTO POR ETAPAS'!F254</f>
        <v>2082.5</v>
      </c>
      <c r="G90" s="95" t="n">
        <f aca="false">'ORÇAMENTO POR ETAPAS'!G254</f>
        <v>367.5</v>
      </c>
      <c r="H90" s="95" t="n">
        <f aca="false">F90+G90</f>
        <v>2450</v>
      </c>
      <c r="I90" s="95" t="n">
        <f aca="false">'COMPOSIÇÕES PRÓPRIAS'!J263</f>
        <v>2450</v>
      </c>
      <c r="J90" s="130" t="n">
        <f aca="false">I90-H90</f>
        <v>0</v>
      </c>
      <c r="K90" s="131" t="n">
        <f aca="false">H90*(1+$B$3)</f>
        <v>3085.04</v>
      </c>
      <c r="L90" s="131" t="n">
        <f aca="false">E90*H90</f>
        <v>4900</v>
      </c>
      <c r="M90" s="131" t="n">
        <f aca="false">E90*K90</f>
        <v>6170.08</v>
      </c>
      <c r="N90" s="98" t="n">
        <v>254</v>
      </c>
    </row>
    <row r="91" customFormat="false" ht="23.85" hidden="false" customHeight="false" outlineLevel="0" collapsed="false">
      <c r="A91" s="92" t="str">
        <f aca="false">'ORÇAMENTO POR ETAPAS'!A255</f>
        <v>6.127</v>
      </c>
      <c r="B91" s="92" t="str">
        <f aca="false">'ORÇAMENTO POR ETAPAS'!B255</f>
        <v>CP-EL-127</v>
      </c>
      <c r="C91" s="93" t="str">
        <f aca="false">'ORÇAMENTO POR ETAPAS'!C255</f>
        <v>Disjuntor tetrapolar termomagnético caixa moldada (380/415 V) — 350 A - 50 kA</v>
      </c>
      <c r="D91" s="92" t="str">
        <f aca="false">'ORÇAMENTO POR ETAPAS'!D255</f>
        <v>pç</v>
      </c>
      <c r="E91" s="94" t="n">
        <f aca="false">'ORÇAMENTO POR ETAPAS'!E255</f>
        <v>1</v>
      </c>
      <c r="F91" s="95" t="n">
        <f aca="false">'ORÇAMENTO POR ETAPAS'!F255</f>
        <v>2422.5</v>
      </c>
      <c r="G91" s="95" t="n">
        <f aca="false">'ORÇAMENTO POR ETAPAS'!G255</f>
        <v>427.5</v>
      </c>
      <c r="H91" s="95" t="n">
        <f aca="false">F91+G91</f>
        <v>2850</v>
      </c>
      <c r="I91" s="95" t="n">
        <f aca="false">'COMPOSIÇÕES PRÓPRIAS'!J266</f>
        <v>2850</v>
      </c>
      <c r="J91" s="130" t="n">
        <f aca="false">I91-H91</f>
        <v>0</v>
      </c>
      <c r="K91" s="131" t="n">
        <f aca="false">H91*(1+$B$3)</f>
        <v>3588.72</v>
      </c>
      <c r="L91" s="131" t="n">
        <f aca="false">E91*H91</f>
        <v>2850</v>
      </c>
      <c r="M91" s="131" t="n">
        <f aca="false">E91*K91</f>
        <v>3588.72</v>
      </c>
      <c r="N91" s="98" t="n">
        <v>255</v>
      </c>
    </row>
    <row r="92" customFormat="false" ht="23.85" hidden="false" customHeight="false" outlineLevel="0" collapsed="false">
      <c r="A92" s="92" t="str">
        <f aca="false">'ORÇAMENTO POR ETAPAS'!A256</f>
        <v>6.128</v>
      </c>
      <c r="B92" s="92" t="str">
        <f aca="false">'ORÇAMENTO POR ETAPAS'!B256</f>
        <v>CP-EL-128</v>
      </c>
      <c r="C92" s="93" t="str">
        <f aca="false">'ORÇAMENTO POR ETAPAS'!C256</f>
        <v>Disjuntor tripolar termomagnético (380 V/220 V) - DIN (Curva C) — 50 A - 18 kA</v>
      </c>
      <c r="D92" s="92" t="str">
        <f aca="false">'ORÇAMENTO POR ETAPAS'!D256</f>
        <v>pç</v>
      </c>
      <c r="E92" s="94" t="n">
        <f aca="false">'ORÇAMENTO POR ETAPAS'!E256</f>
        <v>1</v>
      </c>
      <c r="F92" s="95" t="n">
        <f aca="false">'ORÇAMENTO POR ETAPAS'!F256</f>
        <v>123.25</v>
      </c>
      <c r="G92" s="95" t="n">
        <f aca="false">'ORÇAMENTO POR ETAPAS'!G256</f>
        <v>21.75</v>
      </c>
      <c r="H92" s="95" t="n">
        <f aca="false">F92+G92</f>
        <v>145</v>
      </c>
      <c r="I92" s="95" t="n">
        <f aca="false">'COMPOSIÇÕES PRÓPRIAS'!J269</f>
        <v>145</v>
      </c>
      <c r="J92" s="130" t="n">
        <f aca="false">I92-H92</f>
        <v>0</v>
      </c>
      <c r="K92" s="131" t="n">
        <f aca="false">H92*(1+$B$3)</f>
        <v>182.584</v>
      </c>
      <c r="L92" s="131" t="n">
        <f aca="false">E92*H92</f>
        <v>145</v>
      </c>
      <c r="M92" s="131" t="n">
        <f aca="false">E92*K92</f>
        <v>182.584</v>
      </c>
      <c r="N92" s="98" t="n">
        <v>256</v>
      </c>
    </row>
    <row r="93" customFormat="false" ht="23.85" hidden="false" customHeight="false" outlineLevel="0" collapsed="false">
      <c r="A93" s="92" t="str">
        <f aca="false">'ORÇAMENTO POR ETAPAS'!A257</f>
        <v>6.129</v>
      </c>
      <c r="B93" s="92" t="str">
        <f aca="false">'ORÇAMENTO POR ETAPAS'!B257</f>
        <v>CP-EL-129</v>
      </c>
      <c r="C93" s="93" t="str">
        <f aca="false">'ORÇAMENTO POR ETAPAS'!C257</f>
        <v>Disjuntor tripolar termomagnético (380 V/220 V) - DIN (Curva C) — 63 A - 18 kA</v>
      </c>
      <c r="D93" s="92" t="str">
        <f aca="false">'ORÇAMENTO POR ETAPAS'!D257</f>
        <v>pç</v>
      </c>
      <c r="E93" s="94" t="n">
        <f aca="false">'ORÇAMENTO POR ETAPAS'!E257</f>
        <v>1</v>
      </c>
      <c r="F93" s="95" t="n">
        <f aca="false">'ORÇAMENTO POR ETAPAS'!F257</f>
        <v>123.25</v>
      </c>
      <c r="G93" s="95" t="n">
        <f aca="false">'ORÇAMENTO POR ETAPAS'!G257</f>
        <v>21.75</v>
      </c>
      <c r="H93" s="95" t="n">
        <f aca="false">F93+G93</f>
        <v>145</v>
      </c>
      <c r="I93" s="95" t="n">
        <f aca="false">'COMPOSIÇÕES PRÓPRIAS'!J272</f>
        <v>145</v>
      </c>
      <c r="J93" s="130" t="n">
        <f aca="false">I93-H93</f>
        <v>0</v>
      </c>
      <c r="K93" s="131" t="n">
        <f aca="false">H93*(1+$B$3)</f>
        <v>182.584</v>
      </c>
      <c r="L93" s="131" t="n">
        <f aca="false">E93*H93</f>
        <v>145</v>
      </c>
      <c r="M93" s="131" t="n">
        <f aca="false">E93*K93</f>
        <v>182.584</v>
      </c>
      <c r="N93" s="98" t="n">
        <v>257</v>
      </c>
    </row>
    <row r="94" customFormat="false" ht="35.05" hidden="false" customHeight="false" outlineLevel="0" collapsed="false">
      <c r="A94" s="92" t="str">
        <f aca="false">'ORÇAMENTO POR ETAPAS'!A258</f>
        <v>6.130</v>
      </c>
      <c r="B94" s="92" t="str">
        <f aca="false">'ORÇAMENTO POR ETAPAS'!B258</f>
        <v>CP-EL-130</v>
      </c>
      <c r="C94" s="93" t="str">
        <f aca="false">'ORÇAMENTO POR ETAPAS'!C258</f>
        <v>Dispositivo de proteção contra surto — DPS T1+T2 – 3+1 – TT – Uc 275 V – Iimp ≥ 12,5 kA/polo (10/350 µs) – Iimp N-PE ≥ 50 kA – In ≥ 20 kA – Imax ≥ 40 kA – Up ≤ 1,5 kV.</v>
      </c>
      <c r="D94" s="92" t="str">
        <f aca="false">'ORÇAMENTO POR ETAPAS'!D258</f>
        <v>pç</v>
      </c>
      <c r="E94" s="94" t="n">
        <f aca="false">'ORÇAMENTO POR ETAPAS'!E258</f>
        <v>20</v>
      </c>
      <c r="F94" s="95" t="n">
        <f aca="false">'ORÇAMENTO POR ETAPAS'!F258</f>
        <v>442</v>
      </c>
      <c r="G94" s="95" t="n">
        <f aca="false">'ORÇAMENTO POR ETAPAS'!G258</f>
        <v>78</v>
      </c>
      <c r="H94" s="95" t="n">
        <f aca="false">F94+G94</f>
        <v>520</v>
      </c>
      <c r="I94" s="95" t="n">
        <f aca="false">'COMPOSIÇÕES PRÓPRIAS'!J275</f>
        <v>520</v>
      </c>
      <c r="J94" s="130" t="n">
        <f aca="false">I94-H94</f>
        <v>0</v>
      </c>
      <c r="K94" s="131" t="n">
        <f aca="false">H94*(1+$B$3)</f>
        <v>654.784</v>
      </c>
      <c r="L94" s="131" t="n">
        <f aca="false">E94*H94</f>
        <v>10400</v>
      </c>
      <c r="M94" s="131" t="n">
        <f aca="false">E94*K94</f>
        <v>13095.68</v>
      </c>
      <c r="N94" s="98" t="n">
        <v>258</v>
      </c>
    </row>
    <row r="95" customFormat="false" ht="23.85" hidden="false" customHeight="false" outlineLevel="0" collapsed="false">
      <c r="A95" s="92" t="str">
        <f aca="false">'ORÇAMENTO POR ETAPAS'!A259</f>
        <v>6.131</v>
      </c>
      <c r="B95" s="92" t="str">
        <f aca="false">'ORÇAMENTO POR ETAPAS'!B259</f>
        <v>CP-EL-131</v>
      </c>
      <c r="C95" s="93" t="str">
        <f aca="false">'ORÇAMENTO POR ETAPAS'!C259</f>
        <v>Dispositivo de proteção contra surto — DPS Tipo 2 coordenado com o T1+T2 a montante</v>
      </c>
      <c r="D95" s="92" t="str">
        <f aca="false">'ORÇAMENTO POR ETAPAS'!D259</f>
        <v>pç</v>
      </c>
      <c r="E95" s="94" t="n">
        <f aca="false">'ORÇAMENTO POR ETAPAS'!E259</f>
        <v>8</v>
      </c>
      <c r="F95" s="95" t="n">
        <f aca="false">'ORÇAMENTO POR ETAPAS'!F259</f>
        <v>442</v>
      </c>
      <c r="G95" s="95" t="n">
        <f aca="false">'ORÇAMENTO POR ETAPAS'!G259</f>
        <v>78</v>
      </c>
      <c r="H95" s="95" t="n">
        <f aca="false">F95+G95</f>
        <v>520</v>
      </c>
      <c r="I95" s="95" t="n">
        <f aca="false">'COMPOSIÇÕES PRÓPRIAS'!J278</f>
        <v>520</v>
      </c>
      <c r="J95" s="130" t="n">
        <f aca="false">I95-H95</f>
        <v>0</v>
      </c>
      <c r="K95" s="131" t="n">
        <f aca="false">H95*(1+$B$3)</f>
        <v>654.784</v>
      </c>
      <c r="L95" s="131" t="n">
        <f aca="false">E95*H95</f>
        <v>4160</v>
      </c>
      <c r="M95" s="131" t="n">
        <f aca="false">E95*K95</f>
        <v>5238.272</v>
      </c>
      <c r="N95" s="98" t="n">
        <v>259</v>
      </c>
    </row>
    <row r="96" customFormat="false" ht="12.8" hidden="false" customHeight="false" outlineLevel="0" collapsed="false">
      <c r="A96" s="92" t="str">
        <f aca="false">'ORÇAMENTO POR ETAPAS'!A260</f>
        <v>6.132</v>
      </c>
      <c r="B96" s="92" t="str">
        <f aca="false">'ORÇAMENTO POR ETAPAS'!B260</f>
        <v>CP-EL-132</v>
      </c>
      <c r="C96" s="93" t="str">
        <f aca="false">'ORÇAMENTO POR ETAPAS'!C260</f>
        <v>Interruptor bipolar DR (fase/neutro - In 30mA) - DIN — 40 A</v>
      </c>
      <c r="D96" s="92" t="str">
        <f aca="false">'ORÇAMENTO POR ETAPAS'!D260</f>
        <v>pç</v>
      </c>
      <c r="E96" s="94" t="n">
        <f aca="false">'ORÇAMENTO POR ETAPAS'!E260</f>
        <v>18</v>
      </c>
      <c r="F96" s="95" t="n">
        <f aca="false">'ORÇAMENTO POR ETAPAS'!F260</f>
        <v>23.8</v>
      </c>
      <c r="G96" s="95" t="n">
        <f aca="false">'ORÇAMENTO POR ETAPAS'!G260</f>
        <v>4.2</v>
      </c>
      <c r="H96" s="95" t="n">
        <f aca="false">F96+G96</f>
        <v>28</v>
      </c>
      <c r="I96" s="95" t="n">
        <f aca="false">'COMPOSIÇÕES PRÓPRIAS'!J281</f>
        <v>28</v>
      </c>
      <c r="J96" s="130" t="n">
        <f aca="false">I96-H96</f>
        <v>0</v>
      </c>
      <c r="K96" s="131" t="n">
        <f aca="false">H96*(1+$B$3)</f>
        <v>35.2576</v>
      </c>
      <c r="L96" s="131" t="n">
        <f aca="false">E96*H96</f>
        <v>504</v>
      </c>
      <c r="M96" s="131" t="n">
        <f aca="false">E96*K96</f>
        <v>634.6368</v>
      </c>
      <c r="N96" s="98" t="n">
        <v>260</v>
      </c>
    </row>
    <row r="97" customFormat="false" ht="12.8" hidden="false" customHeight="false" outlineLevel="0" collapsed="false">
      <c r="A97" s="92" t="str">
        <f aca="false">'ORÇAMENTO POR ETAPAS'!A261</f>
        <v>6.133</v>
      </c>
      <c r="B97" s="92" t="str">
        <f aca="false">'ORÇAMENTO POR ETAPAS'!B261</f>
        <v>CP-EL-133</v>
      </c>
      <c r="C97" s="93" t="str">
        <f aca="false">'ORÇAMENTO POR ETAPAS'!C261</f>
        <v>Interruptor tetrapolar DR (3 fases/neutro - In 30mA) - DIN — 25 A</v>
      </c>
      <c r="D97" s="92" t="str">
        <f aca="false">'ORÇAMENTO POR ETAPAS'!D261</f>
        <v>pç</v>
      </c>
      <c r="E97" s="94" t="n">
        <f aca="false">'ORÇAMENTO POR ETAPAS'!E261</f>
        <v>2</v>
      </c>
      <c r="F97" s="95" t="n">
        <f aca="false">'ORÇAMENTO POR ETAPAS'!F261</f>
        <v>23.8</v>
      </c>
      <c r="G97" s="95" t="n">
        <f aca="false">'ORÇAMENTO POR ETAPAS'!G261</f>
        <v>4.2</v>
      </c>
      <c r="H97" s="95" t="n">
        <f aca="false">F97+G97</f>
        <v>28</v>
      </c>
      <c r="I97" s="95" t="n">
        <f aca="false">'COMPOSIÇÕES PRÓPRIAS'!J284</f>
        <v>28</v>
      </c>
      <c r="J97" s="130" t="n">
        <f aca="false">I97-H97</f>
        <v>0</v>
      </c>
      <c r="K97" s="131" t="n">
        <f aca="false">H97*(1+$B$3)</f>
        <v>35.2576</v>
      </c>
      <c r="L97" s="131" t="n">
        <f aca="false">E97*H97</f>
        <v>56</v>
      </c>
      <c r="M97" s="131" t="n">
        <f aca="false">E97*K97</f>
        <v>70.5152</v>
      </c>
      <c r="N97" s="98" t="n">
        <v>261</v>
      </c>
    </row>
    <row r="98" customFormat="false" ht="12.8" hidden="false" customHeight="false" outlineLevel="0" collapsed="false">
      <c r="A98" s="92" t="str">
        <f aca="false">'ORÇAMENTO POR ETAPAS'!A262</f>
        <v>6.134</v>
      </c>
      <c r="B98" s="92" t="str">
        <f aca="false">'ORÇAMENTO POR ETAPAS'!B262</f>
        <v>CP-EL-134</v>
      </c>
      <c r="C98" s="93" t="str">
        <f aca="false">'ORÇAMENTO POR ETAPAS'!C262</f>
        <v>Interruptor tetrapolar DR (3 fases/neutro - In 30mA) - DIN — 63 A</v>
      </c>
      <c r="D98" s="92" t="str">
        <f aca="false">'ORÇAMENTO POR ETAPAS'!D262</f>
        <v>pç</v>
      </c>
      <c r="E98" s="94" t="n">
        <f aca="false">'ORÇAMENTO POR ETAPAS'!E262</f>
        <v>2</v>
      </c>
      <c r="F98" s="95" t="n">
        <f aca="false">'ORÇAMENTO POR ETAPAS'!F262</f>
        <v>23.8</v>
      </c>
      <c r="G98" s="95" t="n">
        <f aca="false">'ORÇAMENTO POR ETAPAS'!G262</f>
        <v>4.2</v>
      </c>
      <c r="H98" s="95" t="n">
        <f aca="false">F98+G98</f>
        <v>28</v>
      </c>
      <c r="I98" s="95" t="n">
        <f aca="false">'COMPOSIÇÕES PRÓPRIAS'!J287</f>
        <v>28</v>
      </c>
      <c r="J98" s="130" t="n">
        <f aca="false">I98-H98</f>
        <v>0</v>
      </c>
      <c r="K98" s="131" t="n">
        <f aca="false">H98*(1+$B$3)</f>
        <v>35.2576</v>
      </c>
      <c r="L98" s="131" t="n">
        <f aca="false">E98*H98</f>
        <v>56</v>
      </c>
      <c r="M98" s="131" t="n">
        <f aca="false">E98*K98</f>
        <v>70.5152</v>
      </c>
      <c r="N98" s="98" t="n">
        <v>262</v>
      </c>
    </row>
    <row r="99" customFormat="false" ht="12.8" hidden="false" customHeight="false" outlineLevel="0" collapsed="false">
      <c r="A99" s="92" t="str">
        <f aca="false">'ORÇAMENTO POR ETAPAS'!A263</f>
        <v>6.135</v>
      </c>
      <c r="B99" s="92" t="str">
        <f aca="false">'ORÇAMENTO POR ETAPAS'!B263</f>
        <v>CP-EL-135</v>
      </c>
      <c r="C99" s="93" t="str">
        <f aca="false">'ORÇAMENTO POR ETAPAS'!C263</f>
        <v>Relé diferencial 300 mA seletivo Tipo A + toroide — 63 A</v>
      </c>
      <c r="D99" s="92" t="str">
        <f aca="false">'ORÇAMENTO POR ETAPAS'!D263</f>
        <v>pç</v>
      </c>
      <c r="E99" s="94" t="n">
        <f aca="false">'ORÇAMENTO POR ETAPAS'!E263</f>
        <v>5</v>
      </c>
      <c r="F99" s="95" t="n">
        <f aca="false">'ORÇAMENTO POR ETAPAS'!F263</f>
        <v>663</v>
      </c>
      <c r="G99" s="95" t="n">
        <f aca="false">'ORÇAMENTO POR ETAPAS'!G263</f>
        <v>117</v>
      </c>
      <c r="H99" s="95" t="n">
        <f aca="false">F99+G99</f>
        <v>780</v>
      </c>
      <c r="I99" s="95" t="n">
        <f aca="false">'COMPOSIÇÕES PRÓPRIAS'!J290</f>
        <v>780</v>
      </c>
      <c r="J99" s="130" t="n">
        <f aca="false">I99-H99</f>
        <v>0</v>
      </c>
      <c r="K99" s="131" t="n">
        <f aca="false">H99*(1+$B$3)</f>
        <v>982.176</v>
      </c>
      <c r="L99" s="131" t="n">
        <f aca="false">E99*H99</f>
        <v>3900</v>
      </c>
      <c r="M99" s="131" t="n">
        <f aca="false">E99*K99</f>
        <v>4910.88</v>
      </c>
      <c r="N99" s="98" t="n">
        <v>263</v>
      </c>
    </row>
    <row r="100" customFormat="false" ht="12.8" hidden="false" customHeight="false" outlineLevel="0" collapsed="false">
      <c r="A100" s="92" t="str">
        <f aca="false">'ORÇAMENTO POR ETAPAS'!A264</f>
        <v>6.136</v>
      </c>
      <c r="B100" s="92" t="str">
        <f aca="false">'ORÇAMENTO POR ETAPAS'!B264</f>
        <v>CP-EL-136</v>
      </c>
      <c r="C100" s="93" t="str">
        <f aca="false">'ORÇAMENTO POR ETAPAS'!C264</f>
        <v>Cotovelo reto — 200x50mm chapa 18</v>
      </c>
      <c r="D100" s="92" t="str">
        <f aca="false">'ORÇAMENTO POR ETAPAS'!D264</f>
        <v>pç</v>
      </c>
      <c r="E100" s="94" t="n">
        <f aca="false">'ORÇAMENTO POR ETAPAS'!E264</f>
        <v>1</v>
      </c>
      <c r="F100" s="95" t="n">
        <f aca="false">'ORÇAMENTO POR ETAPAS'!F264</f>
        <v>80.75</v>
      </c>
      <c r="G100" s="95" t="n">
        <f aca="false">'ORÇAMENTO POR ETAPAS'!G264</f>
        <v>14.25</v>
      </c>
      <c r="H100" s="95" t="n">
        <f aca="false">F100+G100</f>
        <v>95</v>
      </c>
      <c r="I100" s="95" t="n">
        <f aca="false">'COMPOSIÇÕES PRÓPRIAS'!J293</f>
        <v>95</v>
      </c>
      <c r="J100" s="130" t="n">
        <f aca="false">I100-H100</f>
        <v>0</v>
      </c>
      <c r="K100" s="131" t="n">
        <f aca="false">H100*(1+$B$3)</f>
        <v>119.624</v>
      </c>
      <c r="L100" s="131" t="n">
        <f aca="false">E100*H100</f>
        <v>95</v>
      </c>
      <c r="M100" s="131" t="n">
        <f aca="false">E100*K100</f>
        <v>119.624</v>
      </c>
      <c r="N100" s="98" t="n">
        <v>264</v>
      </c>
    </row>
    <row r="101" customFormat="false" ht="12.8" hidden="false" customHeight="false" outlineLevel="0" collapsed="false">
      <c r="A101" s="92" t="str">
        <f aca="false">'ORÇAMENTO POR ETAPAS'!A265</f>
        <v>6.137</v>
      </c>
      <c r="B101" s="92" t="str">
        <f aca="false">'ORÇAMENTO POR ETAPAS'!B265</f>
        <v>CP-EL-137</v>
      </c>
      <c r="C101" s="93" t="str">
        <f aca="false">'ORÇAMENTO POR ETAPAS'!C265</f>
        <v>Cruzeta (X) horizontal 90º — 200x50mm chapa 18</v>
      </c>
      <c r="D101" s="92" t="str">
        <f aca="false">'ORÇAMENTO POR ETAPAS'!D265</f>
        <v>pç</v>
      </c>
      <c r="E101" s="94" t="n">
        <f aca="false">'ORÇAMENTO POR ETAPAS'!E265</f>
        <v>45</v>
      </c>
      <c r="F101" s="95" t="n">
        <f aca="false">'ORÇAMENTO POR ETAPAS'!F265</f>
        <v>80.75</v>
      </c>
      <c r="G101" s="95" t="n">
        <f aca="false">'ORÇAMENTO POR ETAPAS'!G265</f>
        <v>14.25</v>
      </c>
      <c r="H101" s="95" t="n">
        <f aca="false">F101+G101</f>
        <v>95</v>
      </c>
      <c r="I101" s="95" t="n">
        <f aca="false">'COMPOSIÇÕES PRÓPRIAS'!J296</f>
        <v>95</v>
      </c>
      <c r="J101" s="130" t="n">
        <f aca="false">I101-H101</f>
        <v>0</v>
      </c>
      <c r="K101" s="131" t="n">
        <f aca="false">H101*(1+$B$3)</f>
        <v>119.624</v>
      </c>
      <c r="L101" s="131" t="n">
        <f aca="false">E101*H101</f>
        <v>4275</v>
      </c>
      <c r="M101" s="131" t="n">
        <f aca="false">E101*K101</f>
        <v>5383.08</v>
      </c>
      <c r="N101" s="98" t="n">
        <v>265</v>
      </c>
    </row>
    <row r="102" customFormat="false" ht="12.8" hidden="false" customHeight="false" outlineLevel="0" collapsed="false">
      <c r="A102" s="92" t="str">
        <f aca="false">'ORÇAMENTO POR ETAPAS'!A268</f>
        <v>6.140</v>
      </c>
      <c r="B102" s="92" t="str">
        <f aca="false">'ORÇAMENTO POR ETAPAS'!B268</f>
        <v>CP-EL-143</v>
      </c>
      <c r="C102" s="93" t="str">
        <f aca="false">'ORÇAMENTO POR ETAPAS'!C268</f>
        <v>Tala plana perfurada — 50mm</v>
      </c>
      <c r="D102" s="92" t="str">
        <f aca="false">'ORÇAMENTO POR ETAPAS'!D268</f>
        <v>pç</v>
      </c>
      <c r="E102" s="94" t="n">
        <f aca="false">'ORÇAMENTO POR ETAPAS'!E268</f>
        <v>1548</v>
      </c>
      <c r="F102" s="95" t="n">
        <f aca="false">'ORÇAMENTO POR ETAPAS'!F268</f>
        <v>4.67</v>
      </c>
      <c r="G102" s="95" t="n">
        <f aca="false">'ORÇAMENTO POR ETAPAS'!G268</f>
        <v>0.83</v>
      </c>
      <c r="H102" s="95" t="n">
        <f aca="false">F102+G102</f>
        <v>5.5</v>
      </c>
      <c r="I102" s="95" t="n">
        <f aca="false">'COMPOSIÇÕES PRÓPRIAS'!J299</f>
        <v>5.5</v>
      </c>
      <c r="J102" s="130" t="n">
        <f aca="false">I102-H102</f>
        <v>0</v>
      </c>
      <c r="K102" s="131" t="n">
        <f aca="false">H102*(1+$B$3)</f>
        <v>6.9256</v>
      </c>
      <c r="L102" s="131" t="n">
        <f aca="false">E102*H102</f>
        <v>8514</v>
      </c>
      <c r="M102" s="131" t="n">
        <f aca="false">E102*K102</f>
        <v>10720.8288</v>
      </c>
      <c r="N102" s="98" t="n">
        <v>268</v>
      </c>
    </row>
    <row r="103" customFormat="false" ht="12.8" hidden="false" customHeight="false" outlineLevel="0" collapsed="false">
      <c r="A103" s="92" t="str">
        <f aca="false">'ORÇAMENTO POR ETAPAS'!A269</f>
        <v>6.141</v>
      </c>
      <c r="B103" s="92" t="str">
        <f aca="false">'ORÇAMENTO POR ETAPAS'!B269</f>
        <v>CP-EL-144</v>
      </c>
      <c r="C103" s="93" t="str">
        <f aca="false">'ORÇAMENTO POR ETAPAS'!C269</f>
        <v>Tala plana perfurada — 75mm</v>
      </c>
      <c r="D103" s="92" t="str">
        <f aca="false">'ORÇAMENTO POR ETAPAS'!D269</f>
        <v>pç</v>
      </c>
      <c r="E103" s="94" t="n">
        <f aca="false">'ORÇAMENTO POR ETAPAS'!E269</f>
        <v>2</v>
      </c>
      <c r="F103" s="95" t="n">
        <f aca="false">'ORÇAMENTO POR ETAPAS'!F269</f>
        <v>4.67</v>
      </c>
      <c r="G103" s="95" t="n">
        <f aca="false">'ORÇAMENTO POR ETAPAS'!G269</f>
        <v>0.83</v>
      </c>
      <c r="H103" s="95" t="n">
        <f aca="false">F103+G103</f>
        <v>5.5</v>
      </c>
      <c r="I103" s="95" t="n">
        <f aca="false">'COMPOSIÇÕES PRÓPRIAS'!J302</f>
        <v>5.5</v>
      </c>
      <c r="J103" s="130" t="n">
        <f aca="false">I103-H103</f>
        <v>0</v>
      </c>
      <c r="K103" s="131" t="n">
        <f aca="false">H103*(1+$B$3)</f>
        <v>6.9256</v>
      </c>
      <c r="L103" s="131" t="n">
        <f aca="false">E103*H103</f>
        <v>11</v>
      </c>
      <c r="M103" s="131" t="n">
        <f aca="false">E103*K103</f>
        <v>13.8512</v>
      </c>
      <c r="N103" s="98" t="n">
        <v>269</v>
      </c>
    </row>
    <row r="104" customFormat="false" ht="12.8" hidden="false" customHeight="false" outlineLevel="0" collapsed="false">
      <c r="A104" s="92" t="str">
        <f aca="false">'ORÇAMENTO POR ETAPAS'!A272</f>
        <v>6.144</v>
      </c>
      <c r="B104" s="92" t="str">
        <f aca="false">'ORÇAMENTO POR ETAPAS'!B272</f>
        <v>CP-EL-147</v>
      </c>
      <c r="C104" s="93" t="str">
        <f aca="false">'ORÇAMENTO POR ETAPAS'!C272</f>
        <v>Tampa pressão — 200mm chapa 24</v>
      </c>
      <c r="D104" s="92" t="str">
        <f aca="false">'ORÇAMENTO POR ETAPAS'!D272</f>
        <v>m</v>
      </c>
      <c r="E104" s="94" t="n">
        <f aca="false">'ORÇAMENTO POR ETAPAS'!E272</f>
        <v>11.85</v>
      </c>
      <c r="F104" s="95" t="n">
        <f aca="false">'ORÇAMENTO POR ETAPAS'!F272</f>
        <v>23.8</v>
      </c>
      <c r="G104" s="95" t="n">
        <f aca="false">'ORÇAMENTO POR ETAPAS'!G272</f>
        <v>4.2</v>
      </c>
      <c r="H104" s="95" t="n">
        <f aca="false">F104+G104</f>
        <v>28</v>
      </c>
      <c r="I104" s="95" t="n">
        <f aca="false">'COMPOSIÇÕES PRÓPRIAS'!J305</f>
        <v>28</v>
      </c>
      <c r="J104" s="130" t="n">
        <f aca="false">I104-H104</f>
        <v>0</v>
      </c>
      <c r="K104" s="131" t="n">
        <f aca="false">H104*(1+$B$3)</f>
        <v>35.2576</v>
      </c>
      <c r="L104" s="131" t="n">
        <f aca="false">E104*H104</f>
        <v>331.8</v>
      </c>
      <c r="M104" s="131" t="n">
        <f aca="false">E104*K104</f>
        <v>417.80256</v>
      </c>
      <c r="N104" s="98" t="n">
        <v>272</v>
      </c>
    </row>
    <row r="105" customFormat="false" ht="12.8" hidden="false" customHeight="false" outlineLevel="0" collapsed="false">
      <c r="A105" s="92" t="str">
        <f aca="false">'ORÇAMENTO POR ETAPAS'!A273</f>
        <v>6.145</v>
      </c>
      <c r="B105" s="92" t="str">
        <f aca="false">'ORÇAMENTO POR ETAPAS'!B273</f>
        <v>CP-EL-148</v>
      </c>
      <c r="C105" s="93" t="str">
        <f aca="false">'ORÇAMENTO POR ETAPAS'!C273</f>
        <v>Eletroduto leve — 1"</v>
      </c>
      <c r="D105" s="92" t="str">
        <f aca="false">'ORÇAMENTO POR ETAPAS'!D273</f>
        <v>m</v>
      </c>
      <c r="E105" s="94" t="n">
        <f aca="false">'ORÇAMENTO POR ETAPAS'!E273</f>
        <v>276.38</v>
      </c>
      <c r="F105" s="95" t="n">
        <f aca="false">'ORÇAMENTO POR ETAPAS'!F273</f>
        <v>9.17</v>
      </c>
      <c r="G105" s="95" t="n">
        <f aca="false">'ORÇAMENTO POR ETAPAS'!G273</f>
        <v>1.62</v>
      </c>
      <c r="H105" s="95" t="n">
        <f aca="false">F105+G105</f>
        <v>10.79</v>
      </c>
      <c r="I105" s="95" t="n">
        <f aca="false">'COMPOSIÇÕES PRÓPRIAS'!J308</f>
        <v>10.79</v>
      </c>
      <c r="J105" s="130" t="n">
        <f aca="false">I105-H105</f>
        <v>0</v>
      </c>
      <c r="K105" s="131" t="n">
        <f aca="false">H105*(1+$B$3)</f>
        <v>13.586768</v>
      </c>
      <c r="L105" s="131" t="n">
        <f aca="false">E105*H105</f>
        <v>2982.1402</v>
      </c>
      <c r="M105" s="131" t="n">
        <f aca="false">E105*K105</f>
        <v>3755.11093984</v>
      </c>
      <c r="N105" s="98" t="n">
        <v>273</v>
      </c>
    </row>
    <row r="106" customFormat="false" ht="12.8" hidden="false" customHeight="false" outlineLevel="0" collapsed="false">
      <c r="A106" s="92" t="str">
        <f aca="false">'ORÇAMENTO POR ETAPAS'!A274</f>
        <v>6.146</v>
      </c>
      <c r="B106" s="92" t="str">
        <f aca="false">'ORÇAMENTO POR ETAPAS'!B274</f>
        <v>CP-EL-149</v>
      </c>
      <c r="C106" s="93" t="str">
        <f aca="false">'ORÇAMENTO POR ETAPAS'!C274</f>
        <v>Eletroduto leve — 3/4"</v>
      </c>
      <c r="D106" s="92" t="str">
        <f aca="false">'ORÇAMENTO POR ETAPAS'!D274</f>
        <v>m</v>
      </c>
      <c r="E106" s="94" t="n">
        <f aca="false">'ORÇAMENTO POR ETAPAS'!E274</f>
        <v>696.43</v>
      </c>
      <c r="F106" s="95" t="n">
        <f aca="false">'ORÇAMENTO POR ETAPAS'!F274</f>
        <v>9.17</v>
      </c>
      <c r="G106" s="95" t="n">
        <f aca="false">'ORÇAMENTO POR ETAPAS'!G274</f>
        <v>1.62</v>
      </c>
      <c r="H106" s="95" t="n">
        <f aca="false">F106+G106</f>
        <v>10.79</v>
      </c>
      <c r="I106" s="95" t="n">
        <f aca="false">'COMPOSIÇÕES PRÓPRIAS'!J311</f>
        <v>10.79</v>
      </c>
      <c r="J106" s="130" t="n">
        <f aca="false">I106-H106</f>
        <v>0</v>
      </c>
      <c r="K106" s="131" t="n">
        <f aca="false">H106*(1+$B$3)</f>
        <v>13.586768</v>
      </c>
      <c r="L106" s="131" t="n">
        <f aca="false">E106*H106</f>
        <v>7514.4797</v>
      </c>
      <c r="M106" s="131" t="n">
        <f aca="false">E106*K106</f>
        <v>9462.23283824</v>
      </c>
      <c r="N106" s="98" t="n">
        <v>274</v>
      </c>
    </row>
    <row r="107" customFormat="false" ht="12.8" hidden="false" customHeight="false" outlineLevel="0" collapsed="false">
      <c r="A107" s="92" t="str">
        <f aca="false">'ORÇAMENTO POR ETAPAS'!A275</f>
        <v>6.147</v>
      </c>
      <c r="B107" s="92" t="str">
        <f aca="false">'ORÇAMENTO POR ETAPAS'!B275</f>
        <v>CP-EL-150</v>
      </c>
      <c r="C107" s="93" t="str">
        <f aca="false">'ORÇAMENTO POR ETAPAS'!C275</f>
        <v>Eletroduto pesado — 1.1/2"</v>
      </c>
      <c r="D107" s="92" t="str">
        <f aca="false">'ORÇAMENTO POR ETAPAS'!D275</f>
        <v>m</v>
      </c>
      <c r="E107" s="94" t="n">
        <f aca="false">'ORÇAMENTO POR ETAPAS'!E275</f>
        <v>5.45</v>
      </c>
      <c r="F107" s="95" t="n">
        <f aca="false">'ORÇAMENTO POR ETAPAS'!F275</f>
        <v>9.17</v>
      </c>
      <c r="G107" s="95" t="n">
        <f aca="false">'ORÇAMENTO POR ETAPAS'!G275</f>
        <v>1.62</v>
      </c>
      <c r="H107" s="95" t="n">
        <f aca="false">F107+G107</f>
        <v>10.79</v>
      </c>
      <c r="I107" s="95" t="n">
        <f aca="false">'COMPOSIÇÕES PRÓPRIAS'!J314</f>
        <v>10.79</v>
      </c>
      <c r="J107" s="130" t="n">
        <f aca="false">I107-H107</f>
        <v>0</v>
      </c>
      <c r="K107" s="131" t="n">
        <f aca="false">H107*(1+$B$3)</f>
        <v>13.586768</v>
      </c>
      <c r="L107" s="131" t="n">
        <f aca="false">E107*H107</f>
        <v>58.8055</v>
      </c>
      <c r="M107" s="131" t="n">
        <f aca="false">E107*K107</f>
        <v>74.0478856</v>
      </c>
      <c r="N107" s="98" t="n">
        <v>275</v>
      </c>
    </row>
    <row r="108" customFormat="false" ht="12.8" hidden="false" customHeight="false" outlineLevel="0" collapsed="false">
      <c r="A108" s="92" t="str">
        <f aca="false">'ORÇAMENTO POR ETAPAS'!A276</f>
        <v>6.148</v>
      </c>
      <c r="B108" s="92" t="str">
        <f aca="false">'ORÇAMENTO POR ETAPAS'!B276</f>
        <v>CP-EL-151</v>
      </c>
      <c r="C108" s="93" t="str">
        <f aca="false">'ORÇAMENTO POR ETAPAS'!C276</f>
        <v>Eletroduto pesado — 1.1/4"</v>
      </c>
      <c r="D108" s="92" t="str">
        <f aca="false">'ORÇAMENTO POR ETAPAS'!D276</f>
        <v>m</v>
      </c>
      <c r="E108" s="94" t="n">
        <f aca="false">'ORÇAMENTO POR ETAPAS'!E276</f>
        <v>5.05</v>
      </c>
      <c r="F108" s="95" t="n">
        <f aca="false">'ORÇAMENTO POR ETAPAS'!F276</f>
        <v>9.17</v>
      </c>
      <c r="G108" s="95" t="n">
        <f aca="false">'ORÇAMENTO POR ETAPAS'!G276</f>
        <v>1.62</v>
      </c>
      <c r="H108" s="95" t="n">
        <f aca="false">F108+G108</f>
        <v>10.79</v>
      </c>
      <c r="I108" s="95" t="n">
        <f aca="false">'COMPOSIÇÕES PRÓPRIAS'!J317</f>
        <v>10.79</v>
      </c>
      <c r="J108" s="130" t="n">
        <f aca="false">I108-H108</f>
        <v>0</v>
      </c>
      <c r="K108" s="131" t="n">
        <f aca="false">H108*(1+$B$3)</f>
        <v>13.586768</v>
      </c>
      <c r="L108" s="131" t="n">
        <f aca="false">E108*H108</f>
        <v>54.4895</v>
      </c>
      <c r="M108" s="131" t="n">
        <f aca="false">E108*K108</f>
        <v>68.6131784</v>
      </c>
      <c r="N108" s="98" t="n">
        <v>276</v>
      </c>
    </row>
    <row r="109" customFormat="false" ht="12.8" hidden="false" customHeight="false" outlineLevel="0" collapsed="false">
      <c r="A109" s="92" t="str">
        <f aca="false">'ORÇAMENTO POR ETAPAS'!A277</f>
        <v>6.149</v>
      </c>
      <c r="B109" s="92" t="str">
        <f aca="false">'ORÇAMENTO POR ETAPAS'!B277</f>
        <v>CP-EL-152</v>
      </c>
      <c r="C109" s="93" t="str">
        <f aca="false">'ORÇAMENTO POR ETAPAS'!C277</f>
        <v>Eletroduto pesado — 2"</v>
      </c>
      <c r="D109" s="92" t="str">
        <f aca="false">'ORÇAMENTO POR ETAPAS'!D277</f>
        <v>m</v>
      </c>
      <c r="E109" s="94" t="n">
        <f aca="false">'ORÇAMENTO POR ETAPAS'!E277</f>
        <v>17.31</v>
      </c>
      <c r="F109" s="95" t="n">
        <f aca="false">'ORÇAMENTO POR ETAPAS'!F277</f>
        <v>9.17</v>
      </c>
      <c r="G109" s="95" t="n">
        <f aca="false">'ORÇAMENTO POR ETAPAS'!G277</f>
        <v>1.62</v>
      </c>
      <c r="H109" s="95" t="n">
        <f aca="false">F109+G109</f>
        <v>10.79</v>
      </c>
      <c r="I109" s="95" t="n">
        <f aca="false">'COMPOSIÇÕES PRÓPRIAS'!J320</f>
        <v>10.79</v>
      </c>
      <c r="J109" s="130" t="n">
        <f aca="false">I109-H109</f>
        <v>0</v>
      </c>
      <c r="K109" s="131" t="n">
        <f aca="false">H109*(1+$B$3)</f>
        <v>13.586768</v>
      </c>
      <c r="L109" s="131" t="n">
        <f aca="false">E109*H109</f>
        <v>186.7749</v>
      </c>
      <c r="M109" s="131" t="n">
        <f aca="false">E109*K109</f>
        <v>235.18695408</v>
      </c>
      <c r="N109" s="98" t="n">
        <v>277</v>
      </c>
    </row>
    <row r="110" customFormat="false" ht="12.8" hidden="false" customHeight="false" outlineLevel="0" collapsed="false">
      <c r="A110" s="92" t="str">
        <f aca="false">'ORÇAMENTO POR ETAPAS'!A278</f>
        <v>6.150</v>
      </c>
      <c r="B110" s="92" t="str">
        <f aca="false">'ORÇAMENTO POR ETAPAS'!B278</f>
        <v>CP-EL-153</v>
      </c>
      <c r="C110" s="93" t="str">
        <f aca="false">'ORÇAMENTO POR ETAPAS'!C278</f>
        <v>Eletroduto pesado — 5"</v>
      </c>
      <c r="D110" s="92" t="str">
        <f aca="false">'ORÇAMENTO POR ETAPAS'!D278</f>
        <v>m</v>
      </c>
      <c r="E110" s="94" t="n">
        <f aca="false">'ORÇAMENTO POR ETAPAS'!E278</f>
        <v>385.92</v>
      </c>
      <c r="F110" s="95" t="n">
        <f aca="false">'ORÇAMENTO POR ETAPAS'!F278</f>
        <v>9.17</v>
      </c>
      <c r="G110" s="95" t="n">
        <f aca="false">'ORÇAMENTO POR ETAPAS'!G278</f>
        <v>1.62</v>
      </c>
      <c r="H110" s="95" t="n">
        <f aca="false">F110+G110</f>
        <v>10.79</v>
      </c>
      <c r="I110" s="95" t="n">
        <f aca="false">'COMPOSIÇÕES PRÓPRIAS'!J323</f>
        <v>10.79</v>
      </c>
      <c r="J110" s="130" t="n">
        <f aca="false">I110-H110</f>
        <v>0</v>
      </c>
      <c r="K110" s="131" t="n">
        <f aca="false">H110*(1+$B$3)</f>
        <v>13.586768</v>
      </c>
      <c r="L110" s="131" t="n">
        <f aca="false">E110*H110</f>
        <v>4164.0768</v>
      </c>
      <c r="M110" s="131" t="n">
        <f aca="false">E110*K110</f>
        <v>5243.40550656</v>
      </c>
      <c r="N110" s="98" t="n">
        <v>278</v>
      </c>
    </row>
    <row r="111" customFormat="false" ht="12.8" hidden="false" customHeight="false" outlineLevel="0" collapsed="false">
      <c r="A111" s="92" t="str">
        <f aca="false">'ORÇAMENTO POR ETAPAS'!A279</f>
        <v>6.151</v>
      </c>
      <c r="B111" s="92" t="str">
        <f aca="false">'ORÇAMENTO POR ETAPAS'!B279</f>
        <v>CP-EL-154</v>
      </c>
      <c r="C111" s="93" t="str">
        <f aca="false">'ORÇAMENTO POR ETAPAS'!C279</f>
        <v>Eletroduto, vara 3,0m — 1/2"</v>
      </c>
      <c r="D111" s="92" t="str">
        <f aca="false">'ORÇAMENTO POR ETAPAS'!D279</f>
        <v>m</v>
      </c>
      <c r="E111" s="94" t="n">
        <f aca="false">'ORÇAMENTO POR ETAPAS'!E279</f>
        <v>1</v>
      </c>
      <c r="F111" s="95" t="n">
        <f aca="false">'ORÇAMENTO POR ETAPAS'!F279</f>
        <v>9.17</v>
      </c>
      <c r="G111" s="95" t="n">
        <f aca="false">'ORÇAMENTO POR ETAPAS'!G279</f>
        <v>1.62</v>
      </c>
      <c r="H111" s="95" t="n">
        <f aca="false">F111+G111</f>
        <v>10.79</v>
      </c>
      <c r="I111" s="95" t="n">
        <f aca="false">'COMPOSIÇÕES PRÓPRIAS'!J326</f>
        <v>10.79</v>
      </c>
      <c r="J111" s="130" t="n">
        <f aca="false">I111-H111</f>
        <v>0</v>
      </c>
      <c r="K111" s="131" t="n">
        <f aca="false">H111*(1+$B$3)</f>
        <v>13.586768</v>
      </c>
      <c r="L111" s="131" t="n">
        <f aca="false">E111*H111</f>
        <v>10.79</v>
      </c>
      <c r="M111" s="131" t="n">
        <f aca="false">E111*K111</f>
        <v>13.586768</v>
      </c>
      <c r="N111" s="98" t="n">
        <v>279</v>
      </c>
    </row>
    <row r="112" customFormat="false" ht="12.8" hidden="false" customHeight="false" outlineLevel="0" collapsed="false">
      <c r="A112" s="92" t="str">
        <f aca="false">'ORÇAMENTO POR ETAPAS'!A280</f>
        <v>6.152</v>
      </c>
      <c r="B112" s="92" t="str">
        <f aca="false">'ORÇAMENTO POR ETAPAS'!B280</f>
        <v>CP-EL-155</v>
      </c>
      <c r="C112" s="93" t="str">
        <f aca="false">'ORÇAMENTO POR ETAPAS'!C280</f>
        <v>Eletroduto, vara 3,0m — 2"</v>
      </c>
      <c r="D112" s="92" t="str">
        <f aca="false">'ORÇAMENTO POR ETAPAS'!D280</f>
        <v>m</v>
      </c>
      <c r="E112" s="94" t="n">
        <f aca="false">'ORÇAMENTO POR ETAPAS'!E280</f>
        <v>1</v>
      </c>
      <c r="F112" s="95" t="n">
        <f aca="false">'ORÇAMENTO POR ETAPAS'!F280</f>
        <v>9.17</v>
      </c>
      <c r="G112" s="95" t="n">
        <f aca="false">'ORÇAMENTO POR ETAPAS'!G280</f>
        <v>1.62</v>
      </c>
      <c r="H112" s="95" t="n">
        <f aca="false">F112+G112</f>
        <v>10.79</v>
      </c>
      <c r="I112" s="95" t="n">
        <f aca="false">'COMPOSIÇÕES PRÓPRIAS'!J329</f>
        <v>10.79</v>
      </c>
      <c r="J112" s="130" t="n">
        <f aca="false">I112-H112</f>
        <v>0</v>
      </c>
      <c r="K112" s="131" t="n">
        <f aca="false">H112*(1+$B$3)</f>
        <v>13.586768</v>
      </c>
      <c r="L112" s="131" t="n">
        <f aca="false">E112*H112</f>
        <v>10.79</v>
      </c>
      <c r="M112" s="131" t="n">
        <f aca="false">E112*K112</f>
        <v>13.586768</v>
      </c>
      <c r="N112" s="98" t="n">
        <v>280</v>
      </c>
    </row>
    <row r="113" customFormat="false" ht="12.8" hidden="false" customHeight="false" outlineLevel="0" collapsed="false">
      <c r="A113" s="92" t="str">
        <f aca="false">'ORÇAMENTO POR ETAPAS'!A281</f>
        <v>6.153</v>
      </c>
      <c r="B113" s="92" t="str">
        <f aca="false">'ORÇAMENTO POR ETAPAS'!B281</f>
        <v>CP-EL-161</v>
      </c>
      <c r="C113" s="93" t="str">
        <f aca="false">'ORÇAMENTO POR ETAPAS'!C281</f>
        <v>Eletroduto galvanizado, vara 3,0m — 1"</v>
      </c>
      <c r="D113" s="92" t="str">
        <f aca="false">'ORÇAMENTO POR ETAPAS'!D281</f>
        <v>m</v>
      </c>
      <c r="E113" s="94" t="n">
        <f aca="false">'ORÇAMENTO POR ETAPAS'!E281</f>
        <v>400.76</v>
      </c>
      <c r="F113" s="95" t="n">
        <f aca="false">'ORÇAMENTO POR ETAPAS'!F281</f>
        <v>9.17</v>
      </c>
      <c r="G113" s="95" t="n">
        <f aca="false">'ORÇAMENTO POR ETAPAS'!G281</f>
        <v>1.62</v>
      </c>
      <c r="H113" s="95" t="n">
        <f aca="false">F113+G113</f>
        <v>10.79</v>
      </c>
      <c r="I113" s="95" t="n">
        <f aca="false">'COMPOSIÇÕES PRÓPRIAS'!J332</f>
        <v>10.79</v>
      </c>
      <c r="J113" s="130" t="n">
        <f aca="false">I113-H113</f>
        <v>0</v>
      </c>
      <c r="K113" s="131" t="n">
        <f aca="false">H113*(1+$B$3)</f>
        <v>13.586768</v>
      </c>
      <c r="L113" s="131" t="n">
        <f aca="false">E113*H113</f>
        <v>4324.2004</v>
      </c>
      <c r="M113" s="131" t="n">
        <f aca="false">E113*K113</f>
        <v>5445.03314368</v>
      </c>
      <c r="N113" s="98" t="n">
        <v>281</v>
      </c>
    </row>
    <row r="114" customFormat="false" ht="12.8" hidden="false" customHeight="false" outlineLevel="0" collapsed="false">
      <c r="A114" s="92" t="str">
        <f aca="false">'ORÇAMENTO POR ETAPAS'!A282</f>
        <v>6.154</v>
      </c>
      <c r="B114" s="92" t="str">
        <f aca="false">'ORÇAMENTO POR ETAPAS'!B282</f>
        <v>CP-EL-162</v>
      </c>
      <c r="C114" s="93" t="str">
        <f aca="false">'ORÇAMENTO POR ETAPAS'!C282</f>
        <v>Eletroduto galvanizado, vara 3,0m — 1.1/2"</v>
      </c>
      <c r="D114" s="92" t="str">
        <f aca="false">'ORÇAMENTO POR ETAPAS'!D282</f>
        <v>m</v>
      </c>
      <c r="E114" s="94" t="n">
        <f aca="false">'ORÇAMENTO POR ETAPAS'!E282</f>
        <v>36.2</v>
      </c>
      <c r="F114" s="95" t="n">
        <f aca="false">'ORÇAMENTO POR ETAPAS'!F282</f>
        <v>9.17</v>
      </c>
      <c r="G114" s="95" t="n">
        <f aca="false">'ORÇAMENTO POR ETAPAS'!G282</f>
        <v>1.62</v>
      </c>
      <c r="H114" s="95" t="n">
        <f aca="false">F114+G114</f>
        <v>10.79</v>
      </c>
      <c r="I114" s="95" t="n">
        <f aca="false">'COMPOSIÇÕES PRÓPRIAS'!J335</f>
        <v>10.79</v>
      </c>
      <c r="J114" s="130" t="n">
        <f aca="false">I114-H114</f>
        <v>0</v>
      </c>
      <c r="K114" s="131" t="n">
        <f aca="false">H114*(1+$B$3)</f>
        <v>13.586768</v>
      </c>
      <c r="L114" s="131" t="n">
        <f aca="false">E114*H114</f>
        <v>390.598</v>
      </c>
      <c r="M114" s="131" t="n">
        <f aca="false">E114*K114</f>
        <v>491.8410016</v>
      </c>
      <c r="N114" s="98" t="n">
        <v>282</v>
      </c>
    </row>
    <row r="115" customFormat="false" ht="12.8" hidden="false" customHeight="false" outlineLevel="0" collapsed="false">
      <c r="A115" s="92" t="str">
        <f aca="false">'ORÇAMENTO POR ETAPAS'!A283</f>
        <v>6.155</v>
      </c>
      <c r="B115" s="92" t="str">
        <f aca="false">'ORÇAMENTO POR ETAPAS'!B283</f>
        <v>CP-EL-163</v>
      </c>
      <c r="C115" s="93" t="str">
        <f aca="false">'ORÇAMENTO POR ETAPAS'!C283</f>
        <v>Eletroduto galvanizado, vara 3,0m — 1.1/4"</v>
      </c>
      <c r="D115" s="92" t="str">
        <f aca="false">'ORÇAMENTO POR ETAPAS'!D283</f>
        <v>m</v>
      </c>
      <c r="E115" s="94" t="n">
        <f aca="false">'ORÇAMENTO POR ETAPAS'!E283</f>
        <v>24.45</v>
      </c>
      <c r="F115" s="95" t="n">
        <f aca="false">'ORÇAMENTO POR ETAPAS'!F283</f>
        <v>9.17</v>
      </c>
      <c r="G115" s="95" t="n">
        <f aca="false">'ORÇAMENTO POR ETAPAS'!G283</f>
        <v>1.62</v>
      </c>
      <c r="H115" s="95" t="n">
        <f aca="false">F115+G115</f>
        <v>10.79</v>
      </c>
      <c r="I115" s="95" t="n">
        <f aca="false">'COMPOSIÇÕES PRÓPRIAS'!J338</f>
        <v>10.79</v>
      </c>
      <c r="J115" s="130" t="n">
        <f aca="false">I115-H115</f>
        <v>0</v>
      </c>
      <c r="K115" s="131" t="n">
        <f aca="false">H115*(1+$B$3)</f>
        <v>13.586768</v>
      </c>
      <c r="L115" s="131" t="n">
        <f aca="false">E115*H115</f>
        <v>263.8155</v>
      </c>
      <c r="M115" s="131" t="n">
        <f aca="false">E115*K115</f>
        <v>332.1964776</v>
      </c>
      <c r="N115" s="98" t="n">
        <v>283</v>
      </c>
    </row>
    <row r="116" customFormat="false" ht="12.8" hidden="false" customHeight="false" outlineLevel="0" collapsed="false">
      <c r="A116" s="92" t="str">
        <f aca="false">'ORÇAMENTO POR ETAPAS'!A284</f>
        <v>6.156</v>
      </c>
      <c r="B116" s="92" t="str">
        <f aca="false">'ORÇAMENTO POR ETAPAS'!B284</f>
        <v>CP-EL-164</v>
      </c>
      <c r="C116" s="93" t="str">
        <f aca="false">'ORÇAMENTO POR ETAPAS'!C284</f>
        <v>Eletroduto galvanizado, vara 3,0m — 2"</v>
      </c>
      <c r="D116" s="92" t="str">
        <f aca="false">'ORÇAMENTO POR ETAPAS'!D284</f>
        <v>m</v>
      </c>
      <c r="E116" s="94" t="n">
        <f aca="false">'ORÇAMENTO POR ETAPAS'!E284</f>
        <v>47.43</v>
      </c>
      <c r="F116" s="95" t="n">
        <f aca="false">'ORÇAMENTO POR ETAPAS'!F284</f>
        <v>9.17</v>
      </c>
      <c r="G116" s="95" t="n">
        <f aca="false">'ORÇAMENTO POR ETAPAS'!G284</f>
        <v>1.62</v>
      </c>
      <c r="H116" s="95" t="n">
        <f aca="false">F116+G116</f>
        <v>10.79</v>
      </c>
      <c r="I116" s="95" t="n">
        <f aca="false">'COMPOSIÇÕES PRÓPRIAS'!J341</f>
        <v>10.79</v>
      </c>
      <c r="J116" s="130" t="n">
        <f aca="false">I116-H116</f>
        <v>0</v>
      </c>
      <c r="K116" s="131" t="n">
        <f aca="false">H116*(1+$B$3)</f>
        <v>13.586768</v>
      </c>
      <c r="L116" s="131" t="n">
        <f aca="false">E116*H116</f>
        <v>511.7697</v>
      </c>
      <c r="M116" s="131" t="n">
        <f aca="false">E116*K116</f>
        <v>644.42040624</v>
      </c>
      <c r="N116" s="98" t="n">
        <v>284</v>
      </c>
    </row>
    <row r="117" customFormat="false" ht="12.8" hidden="false" customHeight="false" outlineLevel="0" collapsed="false">
      <c r="A117" s="92" t="str">
        <f aca="false">'ORÇAMENTO POR ETAPAS'!A286</f>
        <v>6.158</v>
      </c>
      <c r="B117" s="92" t="str">
        <f aca="false">'ORÇAMENTO POR ETAPAS'!B286</f>
        <v>CP-EL-166</v>
      </c>
      <c r="C117" s="93" t="str">
        <f aca="false">'ORÇAMENTO POR ETAPAS'!C286</f>
        <v>Luminária Led Sobrepor — Industrial 400w Ufo Led Highbay</v>
      </c>
      <c r="D117" s="92" t="str">
        <f aca="false">'ORÇAMENTO POR ETAPAS'!D286</f>
        <v>pç</v>
      </c>
      <c r="E117" s="94" t="n">
        <f aca="false">'ORÇAMENTO POR ETAPAS'!E286</f>
        <v>90</v>
      </c>
      <c r="F117" s="95" t="n">
        <f aca="false">'ORÇAMENTO POR ETAPAS'!F286</f>
        <v>26.74</v>
      </c>
      <c r="G117" s="95" t="n">
        <f aca="false">'ORÇAMENTO POR ETAPAS'!G286</f>
        <v>4.72</v>
      </c>
      <c r="H117" s="95" t="n">
        <f aca="false">F117+G117</f>
        <v>31.46</v>
      </c>
      <c r="I117" s="95" t="n">
        <f aca="false">'COMPOSIÇÕES PRÓPRIAS'!J344</f>
        <v>31.46</v>
      </c>
      <c r="J117" s="130" t="n">
        <f aca="false">I117-H117</f>
        <v>0</v>
      </c>
      <c r="K117" s="131" t="n">
        <f aca="false">H117*(1+$B$3)</f>
        <v>39.614432</v>
      </c>
      <c r="L117" s="131" t="n">
        <f aca="false">E117*H117</f>
        <v>2831.4</v>
      </c>
      <c r="M117" s="131" t="n">
        <f aca="false">E117*K117</f>
        <v>3565.29888</v>
      </c>
      <c r="N117" s="98" t="n">
        <v>286</v>
      </c>
    </row>
    <row r="118" customFormat="false" ht="12.8" hidden="false" customHeight="false" outlineLevel="0" collapsed="false">
      <c r="A118" s="92" t="str">
        <f aca="false">'ORÇAMENTO POR ETAPAS'!A287</f>
        <v>6.159</v>
      </c>
      <c r="B118" s="92" t="str">
        <f aca="false">'ORÇAMENTO POR ETAPAS'!B287</f>
        <v>CP-EL-167</v>
      </c>
      <c r="C118" s="93" t="str">
        <f aca="false">'ORÇAMENTO POR ETAPAS'!C287</f>
        <v>Soquete — base E 27</v>
      </c>
      <c r="D118" s="92" t="str">
        <f aca="false">'ORÇAMENTO POR ETAPAS'!D287</f>
        <v>pç</v>
      </c>
      <c r="E118" s="94" t="n">
        <f aca="false">'ORÇAMENTO POR ETAPAS'!E287</f>
        <v>17</v>
      </c>
      <c r="F118" s="95" t="n">
        <f aca="false">'ORÇAMENTO POR ETAPAS'!F287</f>
        <v>26.74</v>
      </c>
      <c r="G118" s="95" t="n">
        <f aca="false">'ORÇAMENTO POR ETAPAS'!G287</f>
        <v>4.72</v>
      </c>
      <c r="H118" s="95" t="n">
        <f aca="false">F118+G118</f>
        <v>31.46</v>
      </c>
      <c r="I118" s="95" t="n">
        <f aca="false">'COMPOSIÇÕES PRÓPRIAS'!J347</f>
        <v>31.46</v>
      </c>
      <c r="J118" s="130" t="n">
        <f aca="false">I118-H118</f>
        <v>0</v>
      </c>
      <c r="K118" s="131" t="n">
        <f aca="false">H118*(1+$B$3)</f>
        <v>39.614432</v>
      </c>
      <c r="L118" s="131" t="n">
        <f aca="false">E118*H118</f>
        <v>534.82</v>
      </c>
      <c r="M118" s="131" t="n">
        <f aca="false">E118*K118</f>
        <v>673.445344</v>
      </c>
      <c r="N118" s="98" t="n">
        <v>287</v>
      </c>
    </row>
    <row r="119" customFormat="false" ht="12.8" hidden="false" customHeight="false" outlineLevel="0" collapsed="false">
      <c r="A119" s="92" t="str">
        <f aca="false">'ORÇAMENTO POR ETAPAS'!A288</f>
        <v>6.160</v>
      </c>
      <c r="B119" s="92" t="str">
        <f aca="false">'ORÇAMENTO POR ETAPAS'!B288</f>
        <v>CP-EL-168</v>
      </c>
      <c r="C119" s="93" t="str">
        <f aca="false">'ORÇAMENTO POR ETAPAS'!C288</f>
        <v>Espeto embutir piso — 50W</v>
      </c>
      <c r="D119" s="92" t="str">
        <f aca="false">'ORÇAMENTO POR ETAPAS'!D288</f>
        <v>pç</v>
      </c>
      <c r="E119" s="94" t="n">
        <f aca="false">'ORÇAMENTO POR ETAPAS'!E288</f>
        <v>17</v>
      </c>
      <c r="F119" s="95" t="n">
        <f aca="false">'ORÇAMENTO POR ETAPAS'!F288</f>
        <v>26.74</v>
      </c>
      <c r="G119" s="95" t="n">
        <f aca="false">'ORÇAMENTO POR ETAPAS'!G288</f>
        <v>4.72</v>
      </c>
      <c r="H119" s="95" t="n">
        <f aca="false">F119+G119</f>
        <v>31.46</v>
      </c>
      <c r="I119" s="95" t="n">
        <f aca="false">'COMPOSIÇÕES PRÓPRIAS'!J350</f>
        <v>31.46</v>
      </c>
      <c r="J119" s="130" t="n">
        <f aca="false">I119-H119</f>
        <v>0</v>
      </c>
      <c r="K119" s="131" t="n">
        <f aca="false">H119*(1+$B$3)</f>
        <v>39.614432</v>
      </c>
      <c r="L119" s="131" t="n">
        <f aca="false">E119*H119</f>
        <v>534.82</v>
      </c>
      <c r="M119" s="131" t="n">
        <f aca="false">E119*K119</f>
        <v>673.445344</v>
      </c>
      <c r="N119" s="98" t="n">
        <v>288</v>
      </c>
    </row>
    <row r="120" customFormat="false" ht="12.8" hidden="false" customHeight="false" outlineLevel="0" collapsed="false">
      <c r="A120" s="92" t="str">
        <f aca="false">'ORÇAMENTO POR ETAPAS'!A289</f>
        <v>6.161</v>
      </c>
      <c r="B120" s="92" t="str">
        <f aca="false">'ORÇAMENTO POR ETAPAS'!B289</f>
        <v>CP-EL-169</v>
      </c>
      <c r="C120" s="93" t="str">
        <f aca="false">'ORÇAMENTO POR ETAPAS'!C289</f>
        <v>Refletores — 30W</v>
      </c>
      <c r="D120" s="92" t="str">
        <f aca="false">'ORÇAMENTO POR ETAPAS'!D289</f>
        <v>pç</v>
      </c>
      <c r="E120" s="94" t="n">
        <f aca="false">'ORÇAMENTO POR ETAPAS'!E289</f>
        <v>58</v>
      </c>
      <c r="F120" s="95" t="n">
        <f aca="false">'ORÇAMENTO POR ETAPAS'!F289</f>
        <v>26.74</v>
      </c>
      <c r="G120" s="95" t="n">
        <f aca="false">'ORÇAMENTO POR ETAPAS'!G289</f>
        <v>4.72</v>
      </c>
      <c r="H120" s="95" t="n">
        <f aca="false">F120+G120</f>
        <v>31.46</v>
      </c>
      <c r="I120" s="95" t="n">
        <f aca="false">'COMPOSIÇÕES PRÓPRIAS'!J353</f>
        <v>31.46</v>
      </c>
      <c r="J120" s="130" t="n">
        <f aca="false">I120-H120</f>
        <v>0</v>
      </c>
      <c r="K120" s="131" t="n">
        <f aca="false">H120*(1+$B$3)</f>
        <v>39.614432</v>
      </c>
      <c r="L120" s="131" t="n">
        <f aca="false">E120*H120</f>
        <v>1824.68</v>
      </c>
      <c r="M120" s="131" t="n">
        <f aca="false">E120*K120</f>
        <v>2297.637056</v>
      </c>
      <c r="N120" s="98" t="n">
        <v>289</v>
      </c>
    </row>
    <row r="121" customFormat="false" ht="12.8" hidden="false" customHeight="false" outlineLevel="0" collapsed="false">
      <c r="A121" s="92" t="str">
        <f aca="false">'ORÇAMENTO POR ETAPAS'!A290</f>
        <v>6.162</v>
      </c>
      <c r="B121" s="92" t="str">
        <f aca="false">'ORÇAMENTO POR ETAPAS'!B290</f>
        <v>CP-EL-170</v>
      </c>
      <c r="C121" s="93" t="str">
        <f aca="false">'ORÇAMENTO POR ETAPAS'!C290</f>
        <v>Ponto de luz — 100W</v>
      </c>
      <c r="D121" s="92" t="str">
        <f aca="false">'ORÇAMENTO POR ETAPAS'!D290</f>
        <v>pç</v>
      </c>
      <c r="E121" s="94" t="n">
        <f aca="false">'ORÇAMENTO POR ETAPAS'!E290</f>
        <v>110</v>
      </c>
      <c r="F121" s="95" t="n">
        <f aca="false">'ORÇAMENTO POR ETAPAS'!F290</f>
        <v>26.74</v>
      </c>
      <c r="G121" s="95" t="n">
        <f aca="false">'ORÇAMENTO POR ETAPAS'!G290</f>
        <v>4.72</v>
      </c>
      <c r="H121" s="95" t="n">
        <f aca="false">F121+G121</f>
        <v>31.46</v>
      </c>
      <c r="I121" s="95" t="n">
        <f aca="false">'COMPOSIÇÕES PRÓPRIAS'!J356</f>
        <v>31.46</v>
      </c>
      <c r="J121" s="130" t="n">
        <f aca="false">I121-H121</f>
        <v>0</v>
      </c>
      <c r="K121" s="131" t="n">
        <f aca="false">H121*(1+$B$3)</f>
        <v>39.614432</v>
      </c>
      <c r="L121" s="131" t="n">
        <f aca="false">E121*H121</f>
        <v>3460.6</v>
      </c>
      <c r="M121" s="131" t="n">
        <f aca="false">E121*K121</f>
        <v>4357.58752</v>
      </c>
      <c r="N121" s="98" t="n">
        <v>290</v>
      </c>
    </row>
    <row r="122" customFormat="false" ht="12.8" hidden="false" customHeight="false" outlineLevel="0" collapsed="false">
      <c r="A122" s="92" t="str">
        <f aca="false">'ORÇAMENTO POR ETAPAS'!A291</f>
        <v>6.163</v>
      </c>
      <c r="B122" s="92" t="str">
        <f aca="false">'ORÇAMENTO POR ETAPAS'!B291</f>
        <v>CP-EL-171</v>
      </c>
      <c r="C122" s="93" t="str">
        <f aca="false">'ORÇAMENTO POR ETAPAS'!C291</f>
        <v>Barr. trif., disj. geral, - DIN — Cap. 24 disj. unip. - In barr. 150 A</v>
      </c>
      <c r="D122" s="92" t="str">
        <f aca="false">'ORÇAMENTO POR ETAPAS'!D291</f>
        <v>pç</v>
      </c>
      <c r="E122" s="94" t="n">
        <f aca="false">'ORÇAMENTO POR ETAPAS'!E291</f>
        <v>3</v>
      </c>
      <c r="F122" s="95" t="n">
        <f aca="false">'ORÇAMENTO POR ETAPAS'!F291</f>
        <v>26.74</v>
      </c>
      <c r="G122" s="95" t="n">
        <f aca="false">'ORÇAMENTO POR ETAPAS'!G291</f>
        <v>4.72</v>
      </c>
      <c r="H122" s="95" t="n">
        <f aca="false">F122+G122</f>
        <v>31.46</v>
      </c>
      <c r="I122" s="95" t="n">
        <f aca="false">'COMPOSIÇÕES PRÓPRIAS'!J359</f>
        <v>31.46</v>
      </c>
      <c r="J122" s="130" t="n">
        <f aca="false">I122-H122</f>
        <v>0</v>
      </c>
      <c r="K122" s="131" t="n">
        <f aca="false">H122*(1+$B$3)</f>
        <v>39.614432</v>
      </c>
      <c r="L122" s="131" t="n">
        <f aca="false">E122*H122</f>
        <v>94.38</v>
      </c>
      <c r="M122" s="131" t="n">
        <f aca="false">E122*K122</f>
        <v>118.843296</v>
      </c>
      <c r="N122" s="98" t="n">
        <v>291</v>
      </c>
    </row>
    <row r="123" customFormat="false" ht="12.8" hidden="false" customHeight="false" outlineLevel="0" collapsed="false">
      <c r="A123" s="92" t="str">
        <f aca="false">'ORÇAMENTO POR ETAPAS'!A292</f>
        <v>6.164</v>
      </c>
      <c r="B123" s="92" t="str">
        <f aca="false">'ORÇAMENTO POR ETAPAS'!B292</f>
        <v>CP-EL-172</v>
      </c>
      <c r="C123" s="93" t="str">
        <f aca="false">'ORÇAMENTO POR ETAPAS'!C292</f>
        <v>Barr. trif., disj. geral, - DIN — Cap. 50 disj. unip. - In barr. 225 A</v>
      </c>
      <c r="D123" s="92" t="str">
        <f aca="false">'ORÇAMENTO POR ETAPAS'!D292</f>
        <v>pç</v>
      </c>
      <c r="E123" s="94" t="n">
        <f aca="false">'ORÇAMENTO POR ETAPAS'!E292</f>
        <v>5</v>
      </c>
      <c r="F123" s="95" t="n">
        <f aca="false">'ORÇAMENTO POR ETAPAS'!F292</f>
        <v>26.74</v>
      </c>
      <c r="G123" s="95" t="n">
        <f aca="false">'ORÇAMENTO POR ETAPAS'!G292</f>
        <v>4.72</v>
      </c>
      <c r="H123" s="95" t="n">
        <f aca="false">F123+G123</f>
        <v>31.46</v>
      </c>
      <c r="I123" s="95" t="n">
        <f aca="false">'COMPOSIÇÕES PRÓPRIAS'!J362</f>
        <v>31.46</v>
      </c>
      <c r="J123" s="130" t="n">
        <f aca="false">I123-H123</f>
        <v>0</v>
      </c>
      <c r="K123" s="131" t="n">
        <f aca="false">H123*(1+$B$3)</f>
        <v>39.614432</v>
      </c>
      <c r="L123" s="131" t="n">
        <f aca="false">E123*H123</f>
        <v>157.3</v>
      </c>
      <c r="M123" s="131" t="n">
        <f aca="false">E123*K123</f>
        <v>198.07216</v>
      </c>
      <c r="N123" s="98" t="n">
        <v>292</v>
      </c>
    </row>
    <row r="124" customFormat="false" ht="12.8" hidden="false" customHeight="false" outlineLevel="0" collapsed="false">
      <c r="A124" s="92" t="str">
        <f aca="false">'ORÇAMENTO POR ETAPAS'!A293</f>
        <v>6.165</v>
      </c>
      <c r="B124" s="92" t="str">
        <f aca="false">'ORÇAMENTO POR ETAPAS'!B293</f>
        <v>CP-EL-173</v>
      </c>
      <c r="C124" s="93" t="str">
        <f aca="false">'ORÇAMENTO POR ETAPAS'!C293</f>
        <v>Sem barr., - DIN — Cap. 16 disj. unip.</v>
      </c>
      <c r="D124" s="92" t="str">
        <f aca="false">'ORÇAMENTO POR ETAPAS'!D293</f>
        <v>pç</v>
      </c>
      <c r="E124" s="94" t="n">
        <f aca="false">'ORÇAMENTO POR ETAPAS'!E293</f>
        <v>1</v>
      </c>
      <c r="F124" s="95" t="n">
        <f aca="false">'ORÇAMENTO POR ETAPAS'!F293</f>
        <v>26.74</v>
      </c>
      <c r="G124" s="95" t="n">
        <f aca="false">'ORÇAMENTO POR ETAPAS'!G293</f>
        <v>4.72</v>
      </c>
      <c r="H124" s="95" t="n">
        <f aca="false">F124+G124</f>
        <v>31.46</v>
      </c>
      <c r="I124" s="95" t="n">
        <f aca="false">'COMPOSIÇÕES PRÓPRIAS'!J365</f>
        <v>31.46</v>
      </c>
      <c r="J124" s="130" t="n">
        <f aca="false">I124-H124</f>
        <v>0</v>
      </c>
      <c r="K124" s="131" t="n">
        <f aca="false">H124*(1+$B$3)</f>
        <v>39.614432</v>
      </c>
      <c r="L124" s="131" t="n">
        <f aca="false">E124*H124</f>
        <v>31.46</v>
      </c>
      <c r="M124" s="131" t="n">
        <f aca="false">E124*K124</f>
        <v>39.614432</v>
      </c>
      <c r="N124" s="98" t="n">
        <v>293</v>
      </c>
    </row>
    <row r="125" customFormat="false" ht="23.85" hidden="false" customHeight="false" outlineLevel="0" collapsed="false">
      <c r="A125" s="92" t="str">
        <f aca="false">'ORÇAMENTO POR ETAPAS'!A310</f>
        <v>6.182</v>
      </c>
      <c r="B125" s="92" t="str">
        <f aca="false">'ORÇAMENTO POR ETAPAS'!B310</f>
        <v>CP03</v>
      </c>
      <c r="C125" s="93" t="str">
        <f aca="false">'ORÇAMENTO POR ETAPAS'!C310</f>
        <v>Switch 24 Portas Gerenciável 10/100/1000 Fornecimento E Instalação</v>
      </c>
      <c r="D125" s="92" t="str">
        <f aca="false">'ORÇAMENTO POR ETAPAS'!D310</f>
        <v>un</v>
      </c>
      <c r="E125" s="94" t="n">
        <f aca="false">'ORÇAMENTO POR ETAPAS'!E310</f>
        <v>2</v>
      </c>
      <c r="F125" s="95" t="n">
        <f aca="false">'ORÇAMENTO POR ETAPAS'!F310</f>
        <v>1580</v>
      </c>
      <c r="G125" s="95" t="n">
        <f aca="false">'ORÇAMENTO POR ETAPAS'!G310</f>
        <v>96</v>
      </c>
      <c r="H125" s="95" t="n">
        <f aca="false">F125+G125</f>
        <v>1676</v>
      </c>
      <c r="I125" s="95" t="n">
        <f aca="false">'COMPOSIÇÕES PRÓPRIAS'!J368</f>
        <v>1676</v>
      </c>
      <c r="J125" s="130" t="n">
        <f aca="false">I125-H125</f>
        <v>0</v>
      </c>
      <c r="K125" s="131" t="n">
        <f aca="false">H125*(1+$B$3)</f>
        <v>2110.4192</v>
      </c>
      <c r="L125" s="131" t="n">
        <f aca="false">E125*H125</f>
        <v>3352</v>
      </c>
      <c r="M125" s="131" t="n">
        <f aca="false">E125*K125</f>
        <v>4220.8384</v>
      </c>
      <c r="N125" s="98" t="n">
        <v>310</v>
      </c>
    </row>
    <row r="126" customFormat="false" ht="12.8" hidden="false" customHeight="false" outlineLevel="0" collapsed="false">
      <c r="A126" s="92" t="str">
        <f aca="false">'ORÇAMENTO POR ETAPAS'!A322</f>
        <v>6.194</v>
      </c>
      <c r="B126" s="92" t="str">
        <f aca="false">'ORÇAMENTO POR ETAPAS'!B322</f>
        <v>CP-EL-139</v>
      </c>
      <c r="C126" s="93" t="str">
        <f aca="false">'ORÇAMENTO POR ETAPAS'!C322</f>
        <v>Eletrocalha perfurada tipo C — 200x100mm chapa 18</v>
      </c>
      <c r="D126" s="92" t="str">
        <f aca="false">'ORÇAMENTO POR ETAPAS'!D322</f>
        <v>m</v>
      </c>
      <c r="E126" s="94" t="n">
        <f aca="false">'ORÇAMENTO POR ETAPAS'!E322</f>
        <v>6.33</v>
      </c>
      <c r="F126" s="95" t="n">
        <f aca="false">'ORÇAMENTO POR ETAPAS'!F322</f>
        <v>69.7</v>
      </c>
      <c r="G126" s="95" t="n">
        <f aca="false">'ORÇAMENTO POR ETAPAS'!G322</f>
        <v>12.3</v>
      </c>
      <c r="H126" s="95" t="n">
        <f aca="false">F126+G126</f>
        <v>82</v>
      </c>
      <c r="I126" s="95" t="n">
        <f aca="false">'COMPOSIÇÕES PRÓPRIAS'!J371</f>
        <v>82</v>
      </c>
      <c r="J126" s="130" t="n">
        <f aca="false">I126-H126</f>
        <v>0</v>
      </c>
      <c r="K126" s="131" t="n">
        <f aca="false">H126*(1+$B$3)</f>
        <v>103.2544</v>
      </c>
      <c r="L126" s="131" t="n">
        <f aca="false">E126*H126</f>
        <v>519.06</v>
      </c>
      <c r="M126" s="131" t="n">
        <f aca="false">E126*K126</f>
        <v>653.600352</v>
      </c>
      <c r="N126" s="98" t="n">
        <v>322</v>
      </c>
    </row>
    <row r="127" customFormat="false" ht="12.8" hidden="false" customHeight="false" outlineLevel="0" collapsed="false">
      <c r="A127" s="92" t="str">
        <f aca="false">'ORÇAMENTO POR ETAPAS'!A324</f>
        <v>6.196</v>
      </c>
      <c r="B127" s="92" t="str">
        <f aca="false">'ORÇAMENTO POR ETAPAS'!B324</f>
        <v>CP-EL-141</v>
      </c>
      <c r="C127" s="93" t="str">
        <f aca="false">'ORÇAMENTO POR ETAPAS'!C324</f>
        <v>Eletrocalha perfurada tipo C — 200x75mm chapa 18</v>
      </c>
      <c r="D127" s="92" t="str">
        <f aca="false">'ORÇAMENTO POR ETAPAS'!D324</f>
        <v>m</v>
      </c>
      <c r="E127" s="94" t="n">
        <f aca="false">'ORÇAMENTO POR ETAPAS'!E324</f>
        <v>21.46</v>
      </c>
      <c r="F127" s="95" t="n">
        <f aca="false">'ORÇAMENTO POR ETAPAS'!F324</f>
        <v>69.7</v>
      </c>
      <c r="G127" s="95" t="n">
        <f aca="false">'ORÇAMENTO POR ETAPAS'!G324</f>
        <v>12.3</v>
      </c>
      <c r="H127" s="95" t="n">
        <f aca="false">F127+G127</f>
        <v>82</v>
      </c>
      <c r="I127" s="95" t="n">
        <f aca="false">'COMPOSIÇÕES PRÓPRIAS'!J374</f>
        <v>82</v>
      </c>
      <c r="J127" s="130" t="n">
        <f aca="false">I127-H127</f>
        <v>0</v>
      </c>
      <c r="K127" s="131" t="n">
        <f aca="false">H127*(1+$B$3)</f>
        <v>103.2544</v>
      </c>
      <c r="L127" s="131" t="n">
        <f aca="false">E127*H127</f>
        <v>1759.72</v>
      </c>
      <c r="M127" s="131" t="n">
        <f aca="false">E127*K127</f>
        <v>2215.839424</v>
      </c>
      <c r="N127" s="98" t="n">
        <v>324</v>
      </c>
    </row>
    <row r="128" customFormat="false" ht="12.8" hidden="false" customHeight="false" outlineLevel="0" collapsed="false">
      <c r="A128" s="92" t="str">
        <f aca="false">'ORÇAMENTO POR ETAPAS'!A325</f>
        <v>6.197</v>
      </c>
      <c r="B128" s="92" t="str">
        <f aca="false">'ORÇAMENTO POR ETAPAS'!B325</f>
        <v>CP-EL-174</v>
      </c>
      <c r="C128" s="93" t="str">
        <f aca="false">'ORÇAMENTO POR ETAPAS'!C325</f>
        <v>Suporte vertical para eletrocalha — 200x100mm</v>
      </c>
      <c r="D128" s="92" t="str">
        <f aca="false">'ORÇAMENTO POR ETAPAS'!D325</f>
        <v>pç</v>
      </c>
      <c r="E128" s="94" t="n">
        <f aca="false">'ORÇAMENTO POR ETAPAS'!E325</f>
        <v>5</v>
      </c>
      <c r="F128" s="95" t="n">
        <f aca="false">'ORÇAMENTO POR ETAPAS'!F325</f>
        <v>69.7</v>
      </c>
      <c r="G128" s="95" t="n">
        <f aca="false">'ORÇAMENTO POR ETAPAS'!G325</f>
        <v>12.3</v>
      </c>
      <c r="H128" s="95" t="n">
        <f aca="false">F128+G128</f>
        <v>82</v>
      </c>
      <c r="I128" s="95" t="n">
        <f aca="false">'COMPOSIÇÕES PRÓPRIAS'!J377</f>
        <v>82</v>
      </c>
      <c r="J128" s="130" t="n">
        <f aca="false">I128-H128</f>
        <v>0</v>
      </c>
      <c r="K128" s="131" t="n">
        <f aca="false">H128*(1+$B$3)</f>
        <v>103.2544</v>
      </c>
      <c r="L128" s="131" t="n">
        <f aca="false">E128*H128</f>
        <v>410</v>
      </c>
      <c r="M128" s="131" t="n">
        <f aca="false">E128*K128</f>
        <v>516.272</v>
      </c>
      <c r="N128" s="98" t="n">
        <v>325</v>
      </c>
    </row>
    <row r="129" customFormat="false" ht="12.8" hidden="false" customHeight="false" outlineLevel="0" collapsed="false">
      <c r="A129" s="92" t="str">
        <f aca="false">'ORÇAMENTO POR ETAPAS'!A326</f>
        <v>6.198</v>
      </c>
      <c r="B129" s="92" t="str">
        <f aca="false">'ORÇAMENTO POR ETAPAS'!B326</f>
        <v>CP-EL-175</v>
      </c>
      <c r="C129" s="93" t="str">
        <f aca="false">'ORÇAMENTO POR ETAPAS'!C326</f>
        <v>Suporte vertical para eletrocalha — 200x50mm</v>
      </c>
      <c r="D129" s="92" t="str">
        <f aca="false">'ORÇAMENTO POR ETAPAS'!D326</f>
        <v>pç</v>
      </c>
      <c r="E129" s="94" t="n">
        <f aca="false">'ORÇAMENTO POR ETAPAS'!E326</f>
        <v>1370</v>
      </c>
      <c r="F129" s="95" t="n">
        <f aca="false">'ORÇAMENTO POR ETAPAS'!F326</f>
        <v>69.7</v>
      </c>
      <c r="G129" s="95" t="n">
        <f aca="false">'ORÇAMENTO POR ETAPAS'!G326</f>
        <v>12.3</v>
      </c>
      <c r="H129" s="95" t="n">
        <f aca="false">F129+G129</f>
        <v>82</v>
      </c>
      <c r="I129" s="95" t="n">
        <f aca="false">'COMPOSIÇÕES PRÓPRIAS'!J380</f>
        <v>82</v>
      </c>
      <c r="J129" s="130" t="n">
        <f aca="false">I129-H129</f>
        <v>0</v>
      </c>
      <c r="K129" s="131" t="n">
        <f aca="false">H129*(1+$B$3)</f>
        <v>103.2544</v>
      </c>
      <c r="L129" s="131" t="n">
        <f aca="false">E129*H129</f>
        <v>112340</v>
      </c>
      <c r="M129" s="131" t="n">
        <f aca="false">E129*K129</f>
        <v>141458.528</v>
      </c>
      <c r="N129" s="98" t="n">
        <v>326</v>
      </c>
    </row>
    <row r="130" customFormat="false" ht="12.8" hidden="false" customHeight="false" outlineLevel="0" collapsed="false">
      <c r="A130" s="92" t="str">
        <f aca="false">'ORÇAMENTO POR ETAPAS'!A327</f>
        <v>6.199</v>
      </c>
      <c r="B130" s="92" t="str">
        <f aca="false">'ORÇAMENTO POR ETAPAS'!B327</f>
        <v>CP-EL-176</v>
      </c>
      <c r="C130" s="93" t="str">
        <f aca="false">'ORÇAMENTO POR ETAPAS'!C327</f>
        <v>Suporte vertical para eletrocalha — 200x75mm</v>
      </c>
      <c r="D130" s="92" t="str">
        <f aca="false">'ORÇAMENTO POR ETAPAS'!D327</f>
        <v>pç</v>
      </c>
      <c r="E130" s="94" t="n">
        <f aca="false">'ORÇAMENTO POR ETAPAS'!E327</f>
        <v>18</v>
      </c>
      <c r="F130" s="95" t="n">
        <f aca="false">'ORÇAMENTO POR ETAPAS'!F327</f>
        <v>69.7</v>
      </c>
      <c r="G130" s="95" t="n">
        <f aca="false">'ORÇAMENTO POR ETAPAS'!G327</f>
        <v>12.3</v>
      </c>
      <c r="H130" s="95" t="n">
        <f aca="false">F130+G130</f>
        <v>82</v>
      </c>
      <c r="I130" s="95" t="n">
        <f aca="false">'COMPOSIÇÕES PRÓPRIAS'!J383</f>
        <v>82</v>
      </c>
      <c r="J130" s="130" t="n">
        <f aca="false">I130-H130</f>
        <v>0</v>
      </c>
      <c r="K130" s="131" t="n">
        <f aca="false">H130*(1+$B$3)</f>
        <v>103.2544</v>
      </c>
      <c r="L130" s="131" t="n">
        <f aca="false">E130*H130</f>
        <v>1476</v>
      </c>
      <c r="M130" s="131" t="n">
        <f aca="false">E130*K130</f>
        <v>1858.5792</v>
      </c>
      <c r="N130" s="98" t="n">
        <v>327</v>
      </c>
    </row>
    <row r="131" customFormat="false" ht="12.8" hidden="false" customHeight="false" outlineLevel="0" collapsed="false">
      <c r="A131" s="92" t="str">
        <f aca="false">'ORÇAMENTO POR ETAPAS'!A359</f>
        <v>8.2</v>
      </c>
      <c r="B131" s="92" t="str">
        <f aca="false">'ORÇAMENTO POR ETAPAS'!B359</f>
        <v>CP-SPDA-002</v>
      </c>
      <c r="C131" s="93" t="str">
        <f aca="false">'ORÇAMENTO POR ETAPAS'!C359</f>
        <v>Caixa de inspeção — PVC - 4"x2" (parede)</v>
      </c>
      <c r="D131" s="92" t="str">
        <f aca="false">'ORÇAMENTO POR ETAPAS'!D359</f>
        <v>pç</v>
      </c>
      <c r="E131" s="94" t="n">
        <f aca="false">'ORÇAMENTO POR ETAPAS'!E359</f>
        <v>25</v>
      </c>
      <c r="F131" s="95" t="n">
        <f aca="false">'ORÇAMENTO POR ETAPAS'!F359</f>
        <v>26.74</v>
      </c>
      <c r="G131" s="95" t="n">
        <f aca="false">'ORÇAMENTO POR ETAPAS'!G359</f>
        <v>4.72</v>
      </c>
      <c r="H131" s="95" t="n">
        <f aca="false">F131+G131</f>
        <v>31.46</v>
      </c>
      <c r="I131" s="95" t="n">
        <f aca="false">'COMPOSIÇÕES PRÓPRIAS'!J386</f>
        <v>31.46</v>
      </c>
      <c r="J131" s="130" t="n">
        <f aca="false">I131-H131</f>
        <v>0</v>
      </c>
      <c r="K131" s="131" t="n">
        <f aca="false">H131*(1+$B$3)</f>
        <v>39.614432</v>
      </c>
      <c r="L131" s="131" t="n">
        <f aca="false">E131*H131</f>
        <v>786.5</v>
      </c>
      <c r="M131" s="131" t="n">
        <f aca="false">E131*K131</f>
        <v>990.3608</v>
      </c>
      <c r="N131" s="98" t="n">
        <v>359</v>
      </c>
    </row>
    <row r="132" customFormat="false" ht="12.8" hidden="false" customHeight="false" outlineLevel="0" collapsed="false">
      <c r="A132" s="92" t="str">
        <f aca="false">'ORÇAMENTO POR ETAPAS'!A360</f>
        <v>8.3</v>
      </c>
      <c r="B132" s="92" t="str">
        <f aca="false">'ORÇAMENTO POR ETAPAS'!B360</f>
        <v>CP-SPDA-003</v>
      </c>
      <c r="C132" s="93" t="str">
        <f aca="false">'ORÇAMENTO POR ETAPAS'!C360</f>
        <v>Conector bimetálico — Al/Cu (parede)</v>
      </c>
      <c r="D132" s="92" t="str">
        <f aca="false">'ORÇAMENTO POR ETAPAS'!D360</f>
        <v>pç</v>
      </c>
      <c r="E132" s="94" t="n">
        <f aca="false">'ORÇAMENTO POR ETAPAS'!E360</f>
        <v>25</v>
      </c>
      <c r="F132" s="95" t="n">
        <f aca="false">'ORÇAMENTO POR ETAPAS'!F360</f>
        <v>26.74</v>
      </c>
      <c r="G132" s="95" t="n">
        <f aca="false">'ORÇAMENTO POR ETAPAS'!G360</f>
        <v>4.72</v>
      </c>
      <c r="H132" s="95" t="n">
        <f aca="false">F132+G132</f>
        <v>31.46</v>
      </c>
      <c r="I132" s="95" t="n">
        <f aca="false">'COMPOSIÇÕES PRÓPRIAS'!J389</f>
        <v>31.46</v>
      </c>
      <c r="J132" s="130" t="n">
        <f aca="false">I132-H132</f>
        <v>0</v>
      </c>
      <c r="K132" s="131" t="n">
        <f aca="false">H132*(1+$B$3)</f>
        <v>39.614432</v>
      </c>
      <c r="L132" s="131" t="n">
        <f aca="false">E132*H132</f>
        <v>786.5</v>
      </c>
      <c r="M132" s="131" t="n">
        <f aca="false">E132*K132</f>
        <v>990.3608</v>
      </c>
      <c r="N132" s="98" t="n">
        <v>360</v>
      </c>
    </row>
    <row r="133" customFormat="false" ht="23.85" hidden="false" customHeight="false" outlineLevel="0" collapsed="false">
      <c r="A133" s="92" t="str">
        <f aca="false">'ORÇAMENTO POR ETAPAS'!A361</f>
        <v>8.4</v>
      </c>
      <c r="B133" s="92" t="str">
        <f aca="false">'ORÇAMENTO POR ETAPAS'!B361</f>
        <v>CP-SPDA-004</v>
      </c>
      <c r="C133" s="93" t="str">
        <f aca="false">'ORÇAMENTO POR ETAPAS'!C361</f>
        <v>Conector de ensaio/seccionável — Conector de ensaio/seccionável para SPDA</v>
      </c>
      <c r="D133" s="92" t="str">
        <f aca="false">'ORÇAMENTO POR ETAPAS'!D361</f>
        <v>pç</v>
      </c>
      <c r="E133" s="94" t="n">
        <f aca="false">'ORÇAMENTO POR ETAPAS'!E361</f>
        <v>25</v>
      </c>
      <c r="F133" s="95" t="n">
        <f aca="false">'ORÇAMENTO POR ETAPAS'!F361</f>
        <v>26.74</v>
      </c>
      <c r="G133" s="95" t="n">
        <f aca="false">'ORÇAMENTO POR ETAPAS'!G361</f>
        <v>4.72</v>
      </c>
      <c r="H133" s="95" t="n">
        <f aca="false">F133+G133</f>
        <v>31.46</v>
      </c>
      <c r="I133" s="95" t="n">
        <f aca="false">'COMPOSIÇÕES PRÓPRIAS'!J392</f>
        <v>31.46</v>
      </c>
      <c r="J133" s="130" t="n">
        <f aca="false">I133-H133</f>
        <v>0</v>
      </c>
      <c r="K133" s="131" t="n">
        <f aca="false">H133*(1+$B$3)</f>
        <v>39.614432</v>
      </c>
      <c r="L133" s="131" t="n">
        <f aca="false">E133*H133</f>
        <v>786.5</v>
      </c>
      <c r="M133" s="131" t="n">
        <f aca="false">E133*K133</f>
        <v>990.3608</v>
      </c>
      <c r="N133" s="98" t="n">
        <v>361</v>
      </c>
    </row>
    <row r="134" customFormat="false" ht="23.85" hidden="false" customHeight="false" outlineLevel="0" collapsed="false">
      <c r="A134" s="92" t="str">
        <f aca="false">'ORÇAMENTO POR ETAPAS'!A362</f>
        <v>8.5</v>
      </c>
      <c r="B134" s="92" t="str">
        <f aca="false">'ORÇAMENTO POR ETAPAS'!B362</f>
        <v>CP-SPDA-005</v>
      </c>
      <c r="C134" s="93" t="str">
        <f aca="false">'ORÇAMENTO POR ETAPAS'!C362</f>
        <v>Caixa/quadro metálico — Para Barramento de Equipotencialização</v>
      </c>
      <c r="D134" s="92" t="str">
        <f aca="false">'ORÇAMENTO POR ETAPAS'!D362</f>
        <v>pç</v>
      </c>
      <c r="E134" s="94" t="n">
        <f aca="false">'ORÇAMENTO POR ETAPAS'!E362</f>
        <v>5</v>
      </c>
      <c r="F134" s="95" t="n">
        <f aca="false">'ORÇAMENTO POR ETAPAS'!F362</f>
        <v>26.74</v>
      </c>
      <c r="G134" s="95" t="n">
        <f aca="false">'ORÇAMENTO POR ETAPAS'!G362</f>
        <v>4.72</v>
      </c>
      <c r="H134" s="95" t="n">
        <f aca="false">F134+G134</f>
        <v>31.46</v>
      </c>
      <c r="I134" s="95" t="n">
        <f aca="false">'COMPOSIÇÕES PRÓPRIAS'!J395</f>
        <v>31.46</v>
      </c>
      <c r="J134" s="130" t="n">
        <f aca="false">I134-H134</f>
        <v>0</v>
      </c>
      <c r="K134" s="131" t="n">
        <f aca="false">H134*(1+$B$3)</f>
        <v>39.614432</v>
      </c>
      <c r="L134" s="131" t="n">
        <f aca="false">E134*H134</f>
        <v>157.3</v>
      </c>
      <c r="M134" s="131" t="n">
        <f aca="false">E134*K134</f>
        <v>198.07216</v>
      </c>
      <c r="N134" s="98" t="n">
        <v>362</v>
      </c>
    </row>
    <row r="135" customFormat="false" ht="12.8" hidden="false" customHeight="false" outlineLevel="0" collapsed="false">
      <c r="A135" s="92" t="str">
        <f aca="false">'ORÇAMENTO POR ETAPAS'!A363</f>
        <v>8.6</v>
      </c>
      <c r="B135" s="92" t="str">
        <f aca="false">'ORÇAMENTO POR ETAPAS'!B363</f>
        <v>CP-SPDA-006</v>
      </c>
      <c r="C135" s="93" t="str">
        <f aca="false">'ORÇAMENTO POR ETAPAS'!C363</f>
        <v>Barramento de cobre — Para Equipotencialização Local</v>
      </c>
      <c r="D135" s="92" t="str">
        <f aca="false">'ORÇAMENTO POR ETAPAS'!D363</f>
        <v>pç</v>
      </c>
      <c r="E135" s="94" t="n">
        <f aca="false">'ORÇAMENTO POR ETAPAS'!E363</f>
        <v>5</v>
      </c>
      <c r="F135" s="95" t="n">
        <f aca="false">'ORÇAMENTO POR ETAPAS'!F363</f>
        <v>26.74</v>
      </c>
      <c r="G135" s="95" t="n">
        <f aca="false">'ORÇAMENTO POR ETAPAS'!G363</f>
        <v>4.72</v>
      </c>
      <c r="H135" s="95" t="n">
        <f aca="false">F135+G135</f>
        <v>31.46</v>
      </c>
      <c r="I135" s="95" t="n">
        <f aca="false">'COMPOSIÇÕES PRÓPRIAS'!J398</f>
        <v>31.46</v>
      </c>
      <c r="J135" s="130" t="n">
        <f aca="false">I135-H135</f>
        <v>0</v>
      </c>
      <c r="K135" s="131" t="n">
        <f aca="false">H135*(1+$B$3)</f>
        <v>39.614432</v>
      </c>
      <c r="L135" s="131" t="n">
        <f aca="false">E135*H135</f>
        <v>157.3</v>
      </c>
      <c r="M135" s="131" t="n">
        <f aca="false">E135*K135</f>
        <v>198.07216</v>
      </c>
      <c r="N135" s="98" t="n">
        <v>363</v>
      </c>
    </row>
    <row r="136" customFormat="false" ht="23.85" hidden="false" customHeight="false" outlineLevel="0" collapsed="false">
      <c r="A136" s="92" t="str">
        <f aca="false">'ORÇAMENTO POR ETAPAS'!A364</f>
        <v>8.7</v>
      </c>
      <c r="B136" s="92" t="str">
        <f aca="false">'ORÇAMENTO POR ETAPAS'!B364</f>
        <v>CP-SPDA-007</v>
      </c>
      <c r="C136" s="93" t="str">
        <f aca="false">'ORÇAMENTO POR ETAPAS'!C364</f>
        <v>Cargas para solda cabo passante/haste — Solda/conexão exotérmica cabo Cu 50 mm² × haste cobreada 5/8"</v>
      </c>
      <c r="D136" s="92" t="str">
        <f aca="false">'ORÇAMENTO POR ETAPAS'!D364</f>
        <v>pç</v>
      </c>
      <c r="E136" s="94" t="n">
        <f aca="false">'ORÇAMENTO POR ETAPAS'!E364</f>
        <v>63</v>
      </c>
      <c r="F136" s="95" t="n">
        <f aca="false">'ORÇAMENTO POR ETAPAS'!F364</f>
        <v>24.82</v>
      </c>
      <c r="G136" s="95" t="n">
        <f aca="false">'ORÇAMENTO POR ETAPAS'!G364</f>
        <v>4.38</v>
      </c>
      <c r="H136" s="95" t="n">
        <f aca="false">F136+G136</f>
        <v>29.2</v>
      </c>
      <c r="I136" s="95" t="n">
        <f aca="false">'COMPOSIÇÕES PRÓPRIAS'!J401</f>
        <v>29.2</v>
      </c>
      <c r="J136" s="130" t="n">
        <f aca="false">I136-H136</f>
        <v>0</v>
      </c>
      <c r="K136" s="131" t="n">
        <f aca="false">H136*(1+$B$3)</f>
        <v>36.76864</v>
      </c>
      <c r="L136" s="131" t="n">
        <f aca="false">E136*H136</f>
        <v>1839.6</v>
      </c>
      <c r="M136" s="131" t="n">
        <f aca="false">E136*K136</f>
        <v>2316.42432</v>
      </c>
      <c r="N136" s="98" t="n">
        <v>364</v>
      </c>
    </row>
    <row r="137" customFormat="false" ht="23.85" hidden="false" customHeight="false" outlineLevel="0" collapsed="false">
      <c r="A137" s="92" t="str">
        <f aca="false">'ORÇAMENTO POR ETAPAS'!A365</f>
        <v>8.8</v>
      </c>
      <c r="B137" s="92" t="str">
        <f aca="false">'ORÇAMENTO POR ETAPAS'!B365</f>
        <v>CP-SPDA-008</v>
      </c>
      <c r="C137" s="93" t="str">
        <f aca="false">'ORÇAMENTO POR ETAPAS'!C365</f>
        <v>Cargas para solda cabo/haste em caixa de inspeção — Solda/conexão exotérmica cabo Cu 50 mm² × haste cobreada 5/8"</v>
      </c>
      <c r="D137" s="92" t="str">
        <f aca="false">'ORÇAMENTO POR ETAPAS'!D365</f>
        <v>pç</v>
      </c>
      <c r="E137" s="94" t="n">
        <f aca="false">'ORÇAMENTO POR ETAPAS'!E365</f>
        <v>14</v>
      </c>
      <c r="F137" s="95" t="n">
        <f aca="false">'ORÇAMENTO POR ETAPAS'!F365</f>
        <v>24.82</v>
      </c>
      <c r="G137" s="95" t="n">
        <f aca="false">'ORÇAMENTO POR ETAPAS'!G365</f>
        <v>4.38</v>
      </c>
      <c r="H137" s="95" t="n">
        <f aca="false">F137+G137</f>
        <v>29.2</v>
      </c>
      <c r="I137" s="95" t="n">
        <f aca="false">'COMPOSIÇÕES PRÓPRIAS'!J404</f>
        <v>29.2</v>
      </c>
      <c r="J137" s="130" t="n">
        <f aca="false">I137-H137</f>
        <v>0</v>
      </c>
      <c r="K137" s="131" t="n">
        <f aca="false">H137*(1+$B$3)</f>
        <v>36.76864</v>
      </c>
      <c r="L137" s="131" t="n">
        <f aca="false">E137*H137</f>
        <v>408.8</v>
      </c>
      <c r="M137" s="131" t="n">
        <f aca="false">E137*K137</f>
        <v>514.76096</v>
      </c>
      <c r="N137" s="98" t="n">
        <v>365</v>
      </c>
    </row>
    <row r="138" customFormat="false" ht="12.8" hidden="false" customHeight="false" outlineLevel="0" collapsed="false">
      <c r="A138" s="92" t="str">
        <f aca="false">'ORÇAMENTO POR ETAPAS'!A367</f>
        <v>8.10</v>
      </c>
      <c r="B138" s="92" t="str">
        <f aca="false">'ORÇAMENTO POR ETAPAS'!B367</f>
        <v>CP-SPDA-010</v>
      </c>
      <c r="C138" s="93" t="str">
        <f aca="false">'ORÇAMENTO POR ETAPAS'!C367</f>
        <v>Terminal Aéreo — 300 mm - Barra chata de alumínio</v>
      </c>
      <c r="D138" s="92" t="str">
        <f aca="false">'ORÇAMENTO POR ETAPAS'!D367</f>
        <v>pç</v>
      </c>
      <c r="E138" s="94" t="n">
        <f aca="false">'ORÇAMENTO POR ETAPAS'!E367</f>
        <v>52</v>
      </c>
      <c r="F138" s="95" t="n">
        <f aca="false">'ORÇAMENTO POR ETAPAS'!F367</f>
        <v>26.74</v>
      </c>
      <c r="G138" s="95" t="n">
        <f aca="false">'ORÇAMENTO POR ETAPAS'!G367</f>
        <v>4.72</v>
      </c>
      <c r="H138" s="95" t="n">
        <f aca="false">F138+G138</f>
        <v>31.46</v>
      </c>
      <c r="I138" s="95" t="n">
        <f aca="false">'COMPOSIÇÕES PRÓPRIAS'!J407</f>
        <v>31.46</v>
      </c>
      <c r="J138" s="130" t="n">
        <f aca="false">I138-H138</f>
        <v>0</v>
      </c>
      <c r="K138" s="131" t="n">
        <f aca="false">H138*(1+$B$3)</f>
        <v>39.614432</v>
      </c>
      <c r="L138" s="131" t="n">
        <f aca="false">E138*H138</f>
        <v>1635.92</v>
      </c>
      <c r="M138" s="131" t="n">
        <f aca="false">E138*K138</f>
        <v>2059.950464</v>
      </c>
      <c r="N138" s="98" t="n">
        <v>367</v>
      </c>
    </row>
    <row r="139" customFormat="false" ht="12.8" hidden="false" customHeight="false" outlineLevel="0" collapsed="false">
      <c r="A139" s="92" t="str">
        <f aca="false">'ORÇAMENTO POR ETAPAS'!A369</f>
        <v>8.12</v>
      </c>
      <c r="B139" s="92" t="str">
        <f aca="false">'ORÇAMENTO POR ETAPAS'!B369</f>
        <v>CP-SPDA-012</v>
      </c>
      <c r="C139" s="93" t="str">
        <f aca="false">'ORÇAMENTO POR ETAPAS'!C369</f>
        <v>Barra chata em alumínio - com furos — 7/8" x 1/8"</v>
      </c>
      <c r="D139" s="92" t="str">
        <f aca="false">'ORÇAMENTO POR ETAPAS'!D369</f>
        <v>m</v>
      </c>
      <c r="E139" s="94" t="n">
        <f aca="false">'ORÇAMENTO POR ETAPAS'!E369</f>
        <v>1336.57</v>
      </c>
      <c r="F139" s="95" t="n">
        <f aca="false">'ORÇAMENTO POR ETAPAS'!F369</f>
        <v>20.4</v>
      </c>
      <c r="G139" s="95" t="n">
        <f aca="false">'ORÇAMENTO POR ETAPAS'!G369</f>
        <v>3.6</v>
      </c>
      <c r="H139" s="95" t="n">
        <f aca="false">F139+G139</f>
        <v>24</v>
      </c>
      <c r="I139" s="95" t="n">
        <f aca="false">'COMPOSIÇÕES PRÓPRIAS'!J410</f>
        <v>24</v>
      </c>
      <c r="J139" s="130" t="n">
        <f aca="false">I139-H139</f>
        <v>0</v>
      </c>
      <c r="K139" s="131" t="n">
        <f aca="false">H139*(1+$B$3)</f>
        <v>30.2208</v>
      </c>
      <c r="L139" s="131" t="n">
        <f aca="false">E139*H139</f>
        <v>32077.68</v>
      </c>
      <c r="M139" s="131" t="n">
        <f aca="false">E139*K139</f>
        <v>40392.214656</v>
      </c>
      <c r="N139" s="98" t="n">
        <v>369</v>
      </c>
    </row>
    <row r="140" customFormat="false" ht="23.85" hidden="false" customHeight="false" outlineLevel="0" collapsed="false">
      <c r="A140" s="92" t="str">
        <f aca="false">'ORÇAMENTO POR ETAPAS'!A370</f>
        <v>8.13</v>
      </c>
      <c r="B140" s="92" t="str">
        <f aca="false">'ORÇAMENTO POR ETAPAS'!B370</f>
        <v>CP-SPDA-013</v>
      </c>
      <c r="C140" s="93" t="str">
        <f aca="false">'ORÇAMENTO POR ETAPAS'!C370</f>
        <v>Kit de fixação da barra chata de alumínio — parafuso inox + bucha + vedação para cobertura</v>
      </c>
      <c r="D140" s="92" t="str">
        <f aca="false">'ORÇAMENTO POR ETAPAS'!D370</f>
        <v>pç</v>
      </c>
      <c r="E140" s="94" t="n">
        <f aca="false">'ORÇAMENTO POR ETAPAS'!E370</f>
        <v>1200</v>
      </c>
      <c r="F140" s="95" t="n">
        <f aca="false">'ORÇAMENTO POR ETAPAS'!F370</f>
        <v>1.06</v>
      </c>
      <c r="G140" s="95" t="n">
        <f aca="false">'ORÇAMENTO POR ETAPAS'!G370</f>
        <v>0.19</v>
      </c>
      <c r="H140" s="95" t="n">
        <f aca="false">F140+G140</f>
        <v>1.25</v>
      </c>
      <c r="I140" s="95" t="n">
        <f aca="false">'COMPOSIÇÕES PRÓPRIAS'!J413</f>
        <v>1.25</v>
      </c>
      <c r="J140" s="130" t="n">
        <f aca="false">I140-H140</f>
        <v>0</v>
      </c>
      <c r="K140" s="131" t="n">
        <f aca="false">H140*(1+$B$3)</f>
        <v>1.574</v>
      </c>
      <c r="L140" s="131" t="n">
        <f aca="false">E140*H140</f>
        <v>1500</v>
      </c>
      <c r="M140" s="131" t="n">
        <f aca="false">E140*K140</f>
        <v>1888.8</v>
      </c>
      <c r="N140" s="98" t="n">
        <v>370</v>
      </c>
    </row>
    <row r="141" customFormat="false" ht="23.85" hidden="false" customHeight="false" outlineLevel="0" collapsed="false">
      <c r="A141" s="92" t="str">
        <f aca="false">'ORÇAMENTO POR ETAPAS'!A371</f>
        <v>8.14</v>
      </c>
      <c r="B141" s="92" t="str">
        <f aca="false">'ORÇAMENTO POR ETAPAS'!B371</f>
        <v>CP-SPDA-014</v>
      </c>
      <c r="C141" s="93" t="str">
        <f aca="false">'ORÇAMENTO POR ETAPAS'!C371</f>
        <v>Kit de fixação da barra chata de alumínio — parafuso inox + bucha + vedação para descida</v>
      </c>
      <c r="D141" s="92" t="str">
        <f aca="false">'ORÇAMENTO POR ETAPAS'!D371</f>
        <v>pç</v>
      </c>
      <c r="E141" s="94" t="n">
        <f aca="false">'ORÇAMENTO POR ETAPAS'!E371</f>
        <v>180</v>
      </c>
      <c r="F141" s="95" t="n">
        <f aca="false">'ORÇAMENTO POR ETAPAS'!F371</f>
        <v>1.06</v>
      </c>
      <c r="G141" s="95" t="n">
        <f aca="false">'ORÇAMENTO POR ETAPAS'!G371</f>
        <v>0.19</v>
      </c>
      <c r="H141" s="95" t="n">
        <f aca="false">F141+G141</f>
        <v>1.25</v>
      </c>
      <c r="I141" s="95" t="n">
        <f aca="false">'COMPOSIÇÕES PRÓPRIAS'!J416</f>
        <v>1.25</v>
      </c>
      <c r="J141" s="130" t="n">
        <f aca="false">I141-H141</f>
        <v>0</v>
      </c>
      <c r="K141" s="131" t="n">
        <f aca="false">H141*(1+$B$3)</f>
        <v>1.574</v>
      </c>
      <c r="L141" s="131" t="n">
        <f aca="false">E141*H141</f>
        <v>225</v>
      </c>
      <c r="M141" s="131" t="n">
        <f aca="false">E141*K141</f>
        <v>283.32</v>
      </c>
      <c r="N141" s="98" t="n">
        <v>371</v>
      </c>
    </row>
    <row r="142" customFormat="false" ht="12.8" hidden="false" customHeight="false" outlineLevel="0" collapsed="false">
      <c r="A142" s="92" t="str">
        <f aca="false">'ORÇAMENTO POR ETAPAS'!A372</f>
        <v>8.15</v>
      </c>
      <c r="B142" s="92" t="str">
        <f aca="false">'ORÇAMENTO POR ETAPAS'!B372</f>
        <v>CP-SPDA-015</v>
      </c>
      <c r="C142" s="93" t="str">
        <f aca="false">'ORÇAMENTO POR ETAPAS'!C372</f>
        <v>Cabo de cobre Nú - 7 fios — 50mm²</v>
      </c>
      <c r="D142" s="92" t="str">
        <f aca="false">'ORÇAMENTO POR ETAPAS'!D372</f>
        <v>m</v>
      </c>
      <c r="E142" s="94" t="n">
        <f aca="false">'ORÇAMENTO POR ETAPAS'!E372</f>
        <v>352</v>
      </c>
      <c r="F142" s="95" t="n">
        <f aca="false">'ORÇAMENTO POR ETAPAS'!F372</f>
        <v>24.82</v>
      </c>
      <c r="G142" s="95" t="n">
        <f aca="false">'ORÇAMENTO POR ETAPAS'!G372</f>
        <v>4.38</v>
      </c>
      <c r="H142" s="95" t="n">
        <f aca="false">F142+G142</f>
        <v>29.2</v>
      </c>
      <c r="I142" s="95" t="n">
        <f aca="false">'COMPOSIÇÕES PRÓPRIAS'!J419</f>
        <v>29.2</v>
      </c>
      <c r="J142" s="130" t="n">
        <f aca="false">I142-H142</f>
        <v>0</v>
      </c>
      <c r="K142" s="131" t="n">
        <f aca="false">H142*(1+$B$3)</f>
        <v>36.76864</v>
      </c>
      <c r="L142" s="131" t="n">
        <f aca="false">E142*H142</f>
        <v>10278.4</v>
      </c>
      <c r="M142" s="131" t="n">
        <f aca="false">E142*K142</f>
        <v>12942.56128</v>
      </c>
      <c r="N142" s="98" t="n">
        <v>372</v>
      </c>
    </row>
    <row r="143" customFormat="false" ht="12.8" hidden="false" customHeight="false" outlineLevel="0" collapsed="false">
      <c r="A143" s="92" t="str">
        <f aca="false">'ORÇAMENTO POR ETAPAS'!A373</f>
        <v>8.16</v>
      </c>
      <c r="B143" s="92" t="str">
        <f aca="false">'ORÇAMENTO POR ETAPAS'!B373</f>
        <v>CP-SPDA-016</v>
      </c>
      <c r="C143" s="93" t="str">
        <f aca="false">'ORÇAMENTO POR ETAPAS'!C373</f>
        <v>Conector de emenda linear Al/Al — Para barra chata 7/8"×1/8"</v>
      </c>
      <c r="D143" s="92" t="str">
        <f aca="false">'ORÇAMENTO POR ETAPAS'!D373</f>
        <v>pç</v>
      </c>
      <c r="E143" s="94" t="n">
        <f aca="false">'ORÇAMENTO POR ETAPAS'!E373</f>
        <v>160</v>
      </c>
      <c r="F143" s="95" t="n">
        <f aca="false">'ORÇAMENTO POR ETAPAS'!F373</f>
        <v>27.2</v>
      </c>
      <c r="G143" s="95" t="n">
        <f aca="false">'ORÇAMENTO POR ETAPAS'!G373</f>
        <v>4.8</v>
      </c>
      <c r="H143" s="95" t="n">
        <f aca="false">F143+G143</f>
        <v>32</v>
      </c>
      <c r="I143" s="95" t="n">
        <f aca="false">'COMPOSIÇÕES PRÓPRIAS'!J422</f>
        <v>32</v>
      </c>
      <c r="J143" s="130" t="n">
        <f aca="false">I143-H143</f>
        <v>0</v>
      </c>
      <c r="K143" s="131" t="n">
        <f aca="false">H143*(1+$B$3)</f>
        <v>40.2944</v>
      </c>
      <c r="L143" s="131" t="n">
        <f aca="false">E143*H143</f>
        <v>5120</v>
      </c>
      <c r="M143" s="131" t="n">
        <f aca="false">E143*K143</f>
        <v>6447.104</v>
      </c>
      <c r="N143" s="98" t="n">
        <v>373</v>
      </c>
    </row>
    <row r="144" customFormat="false" ht="12.8" hidden="false" customHeight="false" outlineLevel="0" collapsed="false">
      <c r="A144" s="92" t="str">
        <f aca="false">'ORÇAMENTO POR ETAPAS'!A374</f>
        <v>8.17</v>
      </c>
      <c r="B144" s="92" t="str">
        <f aca="false">'ORÇAMENTO POR ETAPAS'!B374</f>
        <v>CP-SPDA-017</v>
      </c>
      <c r="C144" s="93" t="str">
        <f aca="false">'ORÇAMENTO POR ETAPAS'!C374</f>
        <v>Conector de cruzamento Al/Al — Para barra chata 7/8"×1/8"</v>
      </c>
      <c r="D144" s="92" t="str">
        <f aca="false">'ORÇAMENTO POR ETAPAS'!D374</f>
        <v>pç</v>
      </c>
      <c r="E144" s="94" t="n">
        <f aca="false">'ORÇAMENTO POR ETAPAS'!E374</f>
        <v>19</v>
      </c>
      <c r="F144" s="95" t="n">
        <f aca="false">'ORÇAMENTO POR ETAPAS'!F374</f>
        <v>27.2</v>
      </c>
      <c r="G144" s="95" t="n">
        <f aca="false">'ORÇAMENTO POR ETAPAS'!G374</f>
        <v>4.8</v>
      </c>
      <c r="H144" s="95" t="n">
        <f aca="false">F144+G144</f>
        <v>32</v>
      </c>
      <c r="I144" s="95" t="n">
        <f aca="false">'COMPOSIÇÕES PRÓPRIAS'!J425</f>
        <v>32</v>
      </c>
      <c r="J144" s="130" t="n">
        <f aca="false">I144-H144</f>
        <v>0</v>
      </c>
      <c r="K144" s="131" t="n">
        <f aca="false">H144*(1+$B$3)</f>
        <v>40.2944</v>
      </c>
      <c r="L144" s="131" t="n">
        <f aca="false">E144*H144</f>
        <v>608</v>
      </c>
      <c r="M144" s="131" t="n">
        <f aca="false">E144*K144</f>
        <v>765.5936</v>
      </c>
      <c r="N144" s="98" t="n">
        <v>374</v>
      </c>
    </row>
    <row r="145" customFormat="false" ht="12.8" hidden="false" customHeight="false" outlineLevel="0" collapsed="false">
      <c r="A145" s="92" t="str">
        <f aca="false">'ORÇAMENTO POR ETAPAS'!A375</f>
        <v>8.18</v>
      </c>
      <c r="B145" s="92" t="str">
        <f aca="false">'ORÇAMENTO POR ETAPAS'!B375</f>
        <v>CP-SPDA-018</v>
      </c>
      <c r="C145" s="93" t="str">
        <f aca="false">'ORÇAMENTO POR ETAPAS'!C375</f>
        <v>Conector de derivação “T” Al/Al — Para barra chata 7/8"×1/8"</v>
      </c>
      <c r="D145" s="92" t="str">
        <f aca="false">'ORÇAMENTO POR ETAPAS'!D375</f>
        <v>pç</v>
      </c>
      <c r="E145" s="94" t="n">
        <f aca="false">'ORÇAMENTO POR ETAPAS'!E375</f>
        <v>33</v>
      </c>
      <c r="F145" s="95" t="n">
        <f aca="false">'ORÇAMENTO POR ETAPAS'!F375</f>
        <v>27.2</v>
      </c>
      <c r="G145" s="95" t="n">
        <f aca="false">'ORÇAMENTO POR ETAPAS'!G375</f>
        <v>4.8</v>
      </c>
      <c r="H145" s="95" t="n">
        <f aca="false">F145+G145</f>
        <v>32</v>
      </c>
      <c r="I145" s="95" t="n">
        <f aca="false">'COMPOSIÇÕES PRÓPRIAS'!J428</f>
        <v>32</v>
      </c>
      <c r="J145" s="130" t="n">
        <f aca="false">I145-H145</f>
        <v>0</v>
      </c>
      <c r="K145" s="131" t="n">
        <f aca="false">H145*(1+$B$3)</f>
        <v>40.2944</v>
      </c>
      <c r="L145" s="131" t="n">
        <f aca="false">E145*H145</f>
        <v>1056</v>
      </c>
      <c r="M145" s="131" t="n">
        <f aca="false">E145*K145</f>
        <v>1329.7152</v>
      </c>
      <c r="N145" s="98" t="n">
        <v>375</v>
      </c>
    </row>
    <row r="146" customFormat="false" ht="23.85" hidden="false" customHeight="false" outlineLevel="0" collapsed="false">
      <c r="A146" s="92" t="str">
        <f aca="false">'ORÇAMENTO POR ETAPAS'!A376</f>
        <v>8.19</v>
      </c>
      <c r="B146" s="92" t="str">
        <f aca="false">'ORÇAMENTO POR ETAPAS'!B376</f>
        <v>CP-SPDA-019</v>
      </c>
      <c r="C146" s="93" t="str">
        <f aca="false">'ORÇAMENTO POR ETAPAS'!C376</f>
        <v>Kit de ligação do minicaptor à barra Al — Compatível com captor 300 mm</v>
      </c>
      <c r="D146" s="92" t="str">
        <f aca="false">'ORÇAMENTO POR ETAPAS'!D376</f>
        <v>pç</v>
      </c>
      <c r="E146" s="94" t="n">
        <f aca="false">'ORÇAMENTO POR ETAPAS'!E376</f>
        <v>52</v>
      </c>
      <c r="F146" s="95" t="n">
        <f aca="false">'ORÇAMENTO POR ETAPAS'!F376</f>
        <v>35.7</v>
      </c>
      <c r="G146" s="95" t="n">
        <f aca="false">'ORÇAMENTO POR ETAPAS'!G376</f>
        <v>6.3</v>
      </c>
      <c r="H146" s="95" t="n">
        <f aca="false">F146+G146</f>
        <v>42</v>
      </c>
      <c r="I146" s="95" t="n">
        <f aca="false">'COMPOSIÇÕES PRÓPRIAS'!J431</f>
        <v>42</v>
      </c>
      <c r="J146" s="130" t="n">
        <f aca="false">I146-H146</f>
        <v>0</v>
      </c>
      <c r="K146" s="131" t="n">
        <f aca="false">H146*(1+$B$3)</f>
        <v>52.8864</v>
      </c>
      <c r="L146" s="131" t="n">
        <f aca="false">E146*H146</f>
        <v>2184</v>
      </c>
      <c r="M146" s="131" t="n">
        <f aca="false">E146*K146</f>
        <v>2750.0928</v>
      </c>
      <c r="N146" s="98" t="n">
        <v>376</v>
      </c>
    </row>
    <row r="147" customFormat="false" ht="12.8" hidden="false" customHeight="false" outlineLevel="0" collapsed="false">
      <c r="A147" s="92" t="str">
        <f aca="false">'ORÇAMENTO POR ETAPAS'!A377</f>
        <v>8.20</v>
      </c>
      <c r="B147" s="92" t="str">
        <f aca="false">'ORÇAMENTO POR ETAPAS'!B377</f>
        <v>CP-SPDA-020</v>
      </c>
      <c r="C147" s="93" t="str">
        <f aca="false">'ORÇAMENTO POR ETAPAS'!C377</f>
        <v>Isol.PVC - 450/750V — 95 mm² - Verde-amarelo</v>
      </c>
      <c r="D147" s="92" t="str">
        <f aca="false">'ORÇAMENTO POR ETAPAS'!D377</f>
        <v>m</v>
      </c>
      <c r="E147" s="94" t="n">
        <f aca="false">'ORÇAMENTO POR ETAPAS'!E377</f>
        <v>11</v>
      </c>
      <c r="F147" s="95" t="n">
        <f aca="false">'ORÇAMENTO POR ETAPAS'!F377</f>
        <v>44.71</v>
      </c>
      <c r="G147" s="95" t="n">
        <f aca="false">'ORÇAMENTO POR ETAPAS'!G377</f>
        <v>7.89</v>
      </c>
      <c r="H147" s="95" t="n">
        <f aca="false">F147+G147</f>
        <v>52.6</v>
      </c>
      <c r="I147" s="95" t="n">
        <f aca="false">'COMPOSIÇÕES PRÓPRIAS'!J434</f>
        <v>52.6</v>
      </c>
      <c r="J147" s="130" t="n">
        <f aca="false">I147-H147</f>
        <v>0</v>
      </c>
      <c r="K147" s="131" t="n">
        <f aca="false">H147*(1+$B$3)</f>
        <v>66.23392</v>
      </c>
      <c r="L147" s="131" t="n">
        <f aca="false">E147*H147</f>
        <v>578.6</v>
      </c>
      <c r="M147" s="131" t="n">
        <f aca="false">E147*K147</f>
        <v>728.57312</v>
      </c>
      <c r="N147" s="98" t="n">
        <v>377</v>
      </c>
    </row>
    <row r="148" customFormat="false" ht="12.8" hidden="false" customHeight="false" outlineLevel="0" collapsed="false">
      <c r="A148" s="92" t="str">
        <f aca="false">'ORÇAMENTO POR ETAPAS'!A378</f>
        <v>8.21</v>
      </c>
      <c r="B148" s="92" t="str">
        <f aca="false">'ORÇAMENTO POR ETAPAS'!B378</f>
        <v>CP-SPDA-021</v>
      </c>
      <c r="C148" s="93" t="str">
        <f aca="false">'ORÇAMENTO POR ETAPAS'!C378</f>
        <v>Isol.PVC - 450/750V — 120 mm² - Verde-amarelo</v>
      </c>
      <c r="D148" s="92" t="str">
        <f aca="false">'ORÇAMENTO POR ETAPAS'!D378</f>
        <v>m</v>
      </c>
      <c r="E148" s="94" t="n">
        <f aca="false">'ORÇAMENTO POR ETAPAS'!E378</f>
        <v>11</v>
      </c>
      <c r="F148" s="95" t="n">
        <f aca="false">'ORÇAMENTO POR ETAPAS'!F378</f>
        <v>55.76</v>
      </c>
      <c r="G148" s="95" t="n">
        <f aca="false">'ORÇAMENTO POR ETAPAS'!G378</f>
        <v>9.84</v>
      </c>
      <c r="H148" s="95" t="n">
        <f aca="false">F148+G148</f>
        <v>65.6</v>
      </c>
      <c r="I148" s="95" t="n">
        <f aca="false">'COMPOSIÇÕES PRÓPRIAS'!J437</f>
        <v>65.6</v>
      </c>
      <c r="J148" s="130" t="n">
        <f aca="false">I148-H148</f>
        <v>0</v>
      </c>
      <c r="K148" s="131" t="n">
        <f aca="false">H148*(1+$B$3)</f>
        <v>82.60352</v>
      </c>
      <c r="L148" s="131" t="n">
        <f aca="false">E148*H148</f>
        <v>721.6</v>
      </c>
      <c r="M148" s="131" t="n">
        <f aca="false">E148*K148</f>
        <v>908.63872</v>
      </c>
      <c r="N148" s="98" t="n">
        <v>378</v>
      </c>
    </row>
    <row r="149" customFormat="false" ht="12.8" hidden="false" customHeight="false" outlineLevel="0" collapsed="false">
      <c r="A149" s="92" t="str">
        <f aca="false">'ORÇAMENTO POR ETAPAS'!A379</f>
        <v>8.22</v>
      </c>
      <c r="B149" s="92" t="str">
        <f aca="false">'ORÇAMENTO POR ETAPAS'!B379</f>
        <v>CP-SPDA-022</v>
      </c>
      <c r="C149" s="93" t="str">
        <f aca="false">'ORÇAMENTO POR ETAPAS'!C379</f>
        <v>Isol.PVC - 450/750V — 150 mm² - Verde-amarelo</v>
      </c>
      <c r="D149" s="92" t="str">
        <f aca="false">'ORÇAMENTO POR ETAPAS'!D379</f>
        <v>m</v>
      </c>
      <c r="E149" s="94" t="n">
        <f aca="false">'ORÇAMENTO POR ETAPAS'!E379</f>
        <v>5</v>
      </c>
      <c r="F149" s="95" t="n">
        <f aca="false">'ORÇAMENTO POR ETAPAS'!F379</f>
        <v>69.02</v>
      </c>
      <c r="G149" s="95" t="n">
        <f aca="false">'ORÇAMENTO POR ETAPAS'!G379</f>
        <v>12.18</v>
      </c>
      <c r="H149" s="95" t="n">
        <f aca="false">F149+G149</f>
        <v>81.2</v>
      </c>
      <c r="I149" s="95" t="n">
        <f aca="false">'COMPOSIÇÕES PRÓPRIAS'!J440</f>
        <v>81.2</v>
      </c>
      <c r="J149" s="130" t="n">
        <f aca="false">I149-H149</f>
        <v>0</v>
      </c>
      <c r="K149" s="131" t="n">
        <f aca="false">H149*(1+$B$3)</f>
        <v>102.24704</v>
      </c>
      <c r="L149" s="131" t="n">
        <f aca="false">E149*H149</f>
        <v>406</v>
      </c>
      <c r="M149" s="131" t="n">
        <f aca="false">E149*K149</f>
        <v>511.2352</v>
      </c>
      <c r="N149" s="98" t="n">
        <v>379</v>
      </c>
    </row>
    <row r="150" customFormat="false" ht="12.8" hidden="false" customHeight="false" outlineLevel="0" collapsed="false">
      <c r="A150" s="92" t="str">
        <f aca="false">'ORÇAMENTO POR ETAPAS'!A380</f>
        <v>8.23</v>
      </c>
      <c r="B150" s="92" t="str">
        <f aca="false">'ORÇAMENTO POR ETAPAS'!B380</f>
        <v>CP-SPDA-023</v>
      </c>
      <c r="C150" s="93" t="str">
        <f aca="false">'ORÇAMENTO POR ETAPAS'!C380</f>
        <v>Terminal compressão — Cu 95 mm²</v>
      </c>
      <c r="D150" s="92" t="str">
        <f aca="false">'ORÇAMENTO POR ETAPAS'!D380</f>
        <v>pç</v>
      </c>
      <c r="E150" s="94" t="n">
        <f aca="false">'ORÇAMENTO POR ETAPAS'!E380</f>
        <v>4</v>
      </c>
      <c r="F150" s="95" t="n">
        <f aca="false">'ORÇAMENTO POR ETAPAS'!F380</f>
        <v>30.6</v>
      </c>
      <c r="G150" s="95" t="n">
        <f aca="false">'ORÇAMENTO POR ETAPAS'!G380</f>
        <v>5.4</v>
      </c>
      <c r="H150" s="95" t="n">
        <f aca="false">F150+G150</f>
        <v>36</v>
      </c>
      <c r="I150" s="95" t="n">
        <f aca="false">'COMPOSIÇÕES PRÓPRIAS'!J443</f>
        <v>36</v>
      </c>
      <c r="J150" s="130" t="n">
        <f aca="false">I150-H150</f>
        <v>0</v>
      </c>
      <c r="K150" s="131" t="n">
        <f aca="false">H150*(1+$B$3)</f>
        <v>45.3312</v>
      </c>
      <c r="L150" s="131" t="n">
        <f aca="false">E150*H150</f>
        <v>144</v>
      </c>
      <c r="M150" s="131" t="n">
        <f aca="false">E150*K150</f>
        <v>181.3248</v>
      </c>
      <c r="N150" s="98" t="n">
        <v>380</v>
      </c>
    </row>
    <row r="151" customFormat="false" ht="12.8" hidden="false" customHeight="false" outlineLevel="0" collapsed="false">
      <c r="A151" s="92" t="str">
        <f aca="false">'ORÇAMENTO POR ETAPAS'!A381</f>
        <v>8.24</v>
      </c>
      <c r="B151" s="92" t="str">
        <f aca="false">'ORÇAMENTO POR ETAPAS'!B381</f>
        <v>CP-SPDA-024</v>
      </c>
      <c r="C151" s="93" t="str">
        <f aca="false">'ORÇAMENTO POR ETAPAS'!C381</f>
        <v>Terminal compressão — Cu 120 mm²</v>
      </c>
      <c r="D151" s="92" t="str">
        <f aca="false">'ORÇAMENTO POR ETAPAS'!D381</f>
        <v>pç</v>
      </c>
      <c r="E151" s="94" t="n">
        <f aca="false">'ORÇAMENTO POR ETAPAS'!E381</f>
        <v>4</v>
      </c>
      <c r="F151" s="95" t="n">
        <f aca="false">'ORÇAMENTO POR ETAPAS'!F381</f>
        <v>30.6</v>
      </c>
      <c r="G151" s="95" t="n">
        <f aca="false">'ORÇAMENTO POR ETAPAS'!G381</f>
        <v>5.4</v>
      </c>
      <c r="H151" s="95" t="n">
        <f aca="false">F151+G151</f>
        <v>36</v>
      </c>
      <c r="I151" s="95" t="n">
        <f aca="false">'COMPOSIÇÕES PRÓPRIAS'!J446</f>
        <v>36</v>
      </c>
      <c r="J151" s="130" t="n">
        <f aca="false">I151-H151</f>
        <v>0</v>
      </c>
      <c r="K151" s="131" t="n">
        <f aca="false">H151*(1+$B$3)</f>
        <v>45.3312</v>
      </c>
      <c r="L151" s="131" t="n">
        <f aca="false">E151*H151</f>
        <v>144</v>
      </c>
      <c r="M151" s="131" t="n">
        <f aca="false">E151*K151</f>
        <v>181.3248</v>
      </c>
      <c r="N151" s="98" t="n">
        <v>381</v>
      </c>
    </row>
    <row r="152" customFormat="false" ht="12.8" hidden="false" customHeight="false" outlineLevel="0" collapsed="false">
      <c r="A152" s="92" t="str">
        <f aca="false">'ORÇAMENTO POR ETAPAS'!A382</f>
        <v>8.25</v>
      </c>
      <c r="B152" s="92" t="str">
        <f aca="false">'ORÇAMENTO POR ETAPAS'!B382</f>
        <v>CP-SPDA-025</v>
      </c>
      <c r="C152" s="93" t="str">
        <f aca="false">'ORÇAMENTO POR ETAPAS'!C382</f>
        <v>Terminal compressão — Cu 150 mm²</v>
      </c>
      <c r="D152" s="92" t="str">
        <f aca="false">'ORÇAMENTO POR ETAPAS'!D382</f>
        <v>pç</v>
      </c>
      <c r="E152" s="94" t="n">
        <f aca="false">'ORÇAMENTO POR ETAPAS'!E382</f>
        <v>2</v>
      </c>
      <c r="F152" s="95" t="n">
        <f aca="false">'ORÇAMENTO POR ETAPAS'!F382</f>
        <v>30.6</v>
      </c>
      <c r="G152" s="95" t="n">
        <f aca="false">'ORÇAMENTO POR ETAPAS'!G382</f>
        <v>5.4</v>
      </c>
      <c r="H152" s="95" t="n">
        <f aca="false">F152+G152</f>
        <v>36</v>
      </c>
      <c r="I152" s="95" t="n">
        <f aca="false">'COMPOSIÇÕES PRÓPRIAS'!J449</f>
        <v>36</v>
      </c>
      <c r="J152" s="130" t="n">
        <f aca="false">I152-H152</f>
        <v>0</v>
      </c>
      <c r="K152" s="131" t="n">
        <f aca="false">H152*(1+$B$3)</f>
        <v>45.3312</v>
      </c>
      <c r="L152" s="131" t="n">
        <f aca="false">E152*H152</f>
        <v>72</v>
      </c>
      <c r="M152" s="131" t="n">
        <f aca="false">E152*K152</f>
        <v>90.6624</v>
      </c>
      <c r="N152" s="98" t="n">
        <v>382</v>
      </c>
    </row>
    <row r="153" customFormat="false" ht="57.45" hidden="false" customHeight="false" outlineLevel="0" collapsed="false">
      <c r="A153" s="92" t="str">
        <f aca="false">'ORÇAMENTO POR ETAPAS'!A415</f>
        <v>11.1</v>
      </c>
      <c r="B153" s="92" t="str">
        <f aca="false">'ORÇAMENTO POR ETAPAS'!B415</f>
        <v>CP01</v>
      </c>
      <c r="C153" s="93" t="str">
        <f aca="false">'ORÇAMENTO POR ETAPAS'!C415</f>
        <v>Conjunto De Construções E Instalações Provisórias Para Canteiro De Obras. Incluso Bebedouro, Local Para Conservação E Aquecimento   De Refeições, Demais Mobiliários, Limpeza Permanente, Sinalização E Manutenção Do Canteiro, Para 10 Funcionários</v>
      </c>
      <c r="D153" s="92" t="str">
        <f aca="false">'ORÇAMENTO POR ETAPAS'!D415</f>
        <v>un</v>
      </c>
      <c r="E153" s="94" t="n">
        <f aca="false">'ORÇAMENTO POR ETAPAS'!E415</f>
        <v>1</v>
      </c>
      <c r="F153" s="95" t="n">
        <f aca="false">'ORÇAMENTO POR ETAPAS'!F415</f>
        <v>11542.73</v>
      </c>
      <c r="G153" s="95" t="n">
        <f aca="false">'ORÇAMENTO POR ETAPAS'!G415</f>
        <v>4946.89</v>
      </c>
      <c r="H153" s="95" t="n">
        <f aca="false">F153+G153</f>
        <v>16489.62</v>
      </c>
      <c r="I153" s="95" t="n">
        <f aca="false">'COMPOSIÇÕES PRÓPRIAS'!J455</f>
        <v>16489.62</v>
      </c>
      <c r="J153" s="130" t="n">
        <f aca="false">I153-H153</f>
        <v>0</v>
      </c>
      <c r="K153" s="131" t="n">
        <f aca="false">H153*(1+$B$3)</f>
        <v>20763.729504</v>
      </c>
      <c r="L153" s="131" t="n">
        <f aca="false">E153*H153</f>
        <v>16489.62</v>
      </c>
      <c r="M153" s="131" t="n">
        <f aca="false">E153*K153</f>
        <v>20763.729504</v>
      </c>
      <c r="N153" s="98" t="n">
        <v>415</v>
      </c>
    </row>
    <row r="154" customFormat="false" ht="12.8" hidden="false" customHeight="false" outlineLevel="0" collapsed="false">
      <c r="A154" s="92" t="str">
        <f aca="false">'ORÇAMENTO POR ETAPAS'!A417</f>
        <v>11.3</v>
      </c>
      <c r="B154" s="92" t="str">
        <f aca="false">'ORÇAMENTO POR ETAPAS'!B417</f>
        <v>CP-EL-157</v>
      </c>
      <c r="C154" s="93" t="str">
        <f aca="false">'ORÇAMENTO POR ETAPAS'!C417</f>
        <v>Braçadeira galvan. tipo cunha — 1.1/2"</v>
      </c>
      <c r="D154" s="92" t="str">
        <f aca="false">'ORÇAMENTO POR ETAPAS'!D417</f>
        <v>pç</v>
      </c>
      <c r="E154" s="94" t="n">
        <f aca="false">'ORÇAMENTO POR ETAPAS'!E417</f>
        <v>42</v>
      </c>
      <c r="F154" s="95" t="n">
        <f aca="false">'ORÇAMENTO POR ETAPAS'!F417</f>
        <v>26.74</v>
      </c>
      <c r="G154" s="95" t="n">
        <f aca="false">'ORÇAMENTO POR ETAPAS'!G417</f>
        <v>4.72</v>
      </c>
      <c r="H154" s="95" t="n">
        <f aca="false">F154+G154</f>
        <v>31.46</v>
      </c>
      <c r="I154" s="95" t="n">
        <f aca="false">'COMPOSIÇÕES PRÓPRIAS'!J458</f>
        <v>31.46</v>
      </c>
      <c r="J154" s="130" t="n">
        <f aca="false">I154-H154</f>
        <v>0</v>
      </c>
      <c r="K154" s="131" t="n">
        <f aca="false">H154*(1+$B$3)</f>
        <v>39.614432</v>
      </c>
      <c r="L154" s="131" t="n">
        <f aca="false">E154*H154</f>
        <v>1321.32</v>
      </c>
      <c r="M154" s="131" t="n">
        <f aca="false">E154*K154</f>
        <v>1663.806144</v>
      </c>
      <c r="N154" s="98" t="n">
        <v>417</v>
      </c>
    </row>
    <row r="155" customFormat="false" ht="12.8" hidden="false" customHeight="false" outlineLevel="0" collapsed="false">
      <c r="A155" s="92" t="str">
        <f aca="false">'ORÇAMENTO POR ETAPAS'!A418</f>
        <v>11.4</v>
      </c>
      <c r="B155" s="92" t="str">
        <f aca="false">'ORÇAMENTO POR ETAPAS'!B418</f>
        <v>CP-EL-158</v>
      </c>
      <c r="C155" s="93" t="str">
        <f aca="false">'ORÇAMENTO POR ETAPAS'!C418</f>
        <v>Braçadeira galvan. tipo cunha — 1.1/4"</v>
      </c>
      <c r="D155" s="92" t="str">
        <f aca="false">'ORÇAMENTO POR ETAPAS'!D418</f>
        <v>pç</v>
      </c>
      <c r="E155" s="94" t="n">
        <f aca="false">'ORÇAMENTO POR ETAPAS'!E418</f>
        <v>28</v>
      </c>
      <c r="F155" s="95" t="n">
        <f aca="false">'ORÇAMENTO POR ETAPAS'!F418</f>
        <v>26.74</v>
      </c>
      <c r="G155" s="95" t="n">
        <f aca="false">'ORÇAMENTO POR ETAPAS'!G418</f>
        <v>4.72</v>
      </c>
      <c r="H155" s="95" t="n">
        <f aca="false">F155+G155</f>
        <v>31.46</v>
      </c>
      <c r="I155" s="95" t="n">
        <f aca="false">'COMPOSIÇÕES PRÓPRIAS'!J461</f>
        <v>31.46</v>
      </c>
      <c r="J155" s="130" t="n">
        <f aca="false">I155-H155</f>
        <v>0</v>
      </c>
      <c r="K155" s="131" t="n">
        <f aca="false">H155*(1+$B$3)</f>
        <v>39.614432</v>
      </c>
      <c r="L155" s="131" t="n">
        <f aca="false">E155*H155</f>
        <v>880.88</v>
      </c>
      <c r="M155" s="131" t="n">
        <f aca="false">E155*K155</f>
        <v>1109.204096</v>
      </c>
      <c r="N155" s="98" t="n">
        <v>418</v>
      </c>
    </row>
    <row r="156" customFormat="false" ht="12.8" hidden="false" customHeight="false" outlineLevel="0" collapsed="false">
      <c r="A156" s="92" t="str">
        <f aca="false">'ORÇAMENTO POR ETAPAS'!A419</f>
        <v>11.5</v>
      </c>
      <c r="B156" s="92" t="str">
        <f aca="false">'ORÇAMENTO POR ETAPAS'!B419</f>
        <v>CP-EL-159</v>
      </c>
      <c r="C156" s="93" t="str">
        <f aca="false">'ORÇAMENTO POR ETAPAS'!C419</f>
        <v>Braçadeira galvan. tipo cunha — 2"</v>
      </c>
      <c r="D156" s="92" t="str">
        <f aca="false">'ORÇAMENTO POR ETAPAS'!D419</f>
        <v>pç</v>
      </c>
      <c r="E156" s="94" t="n">
        <f aca="false">'ORÇAMENTO POR ETAPAS'!E419</f>
        <v>55</v>
      </c>
      <c r="F156" s="95" t="n">
        <f aca="false">'ORÇAMENTO POR ETAPAS'!F419</f>
        <v>26.74</v>
      </c>
      <c r="G156" s="95" t="n">
        <f aca="false">'ORÇAMENTO POR ETAPAS'!G419</f>
        <v>4.72</v>
      </c>
      <c r="H156" s="95" t="n">
        <f aca="false">F156+G156</f>
        <v>31.46</v>
      </c>
      <c r="I156" s="95" t="n">
        <f aca="false">'COMPOSIÇÕES PRÓPRIAS'!J464</f>
        <v>31.46</v>
      </c>
      <c r="J156" s="130" t="n">
        <f aca="false">I156-H156</f>
        <v>0</v>
      </c>
      <c r="K156" s="131" t="n">
        <f aca="false">H156*(1+$B$3)</f>
        <v>39.614432</v>
      </c>
      <c r="L156" s="131" t="n">
        <f aca="false">E156*H156</f>
        <v>1730.3</v>
      </c>
      <c r="M156" s="131" t="n">
        <f aca="false">E156*K156</f>
        <v>2178.79376</v>
      </c>
      <c r="N156" s="98" t="n">
        <v>419</v>
      </c>
    </row>
    <row r="157" customFormat="false" ht="12.8" hidden="false" customHeight="false" outlineLevel="0" collapsed="false">
      <c r="A157" s="92" t="str">
        <f aca="false">'ORÇAMENTO POR ETAPAS'!A420</f>
        <v>11.6</v>
      </c>
      <c r="B157" s="92" t="str">
        <f aca="false">'ORÇAMENTO POR ETAPAS'!B420</f>
        <v>CP-EL-160</v>
      </c>
      <c r="C157" s="93" t="str">
        <f aca="false">'ORÇAMENTO POR ETAPAS'!C420</f>
        <v>Braçadeira galvan. tipo cunha — 3/4"</v>
      </c>
      <c r="D157" s="92" t="str">
        <f aca="false">'ORÇAMENTO POR ETAPAS'!D420</f>
        <v>pç</v>
      </c>
      <c r="E157" s="94" t="n">
        <f aca="false">'ORÇAMENTO POR ETAPAS'!E420</f>
        <v>455</v>
      </c>
      <c r="F157" s="95" t="n">
        <f aca="false">'ORÇAMENTO POR ETAPAS'!F420</f>
        <v>26.74</v>
      </c>
      <c r="G157" s="95" t="n">
        <f aca="false">'ORÇAMENTO POR ETAPAS'!G420</f>
        <v>4.72</v>
      </c>
      <c r="H157" s="95" t="n">
        <f aca="false">F157+G157</f>
        <v>31.46</v>
      </c>
      <c r="I157" s="95" t="n">
        <f aca="false">'COMPOSIÇÕES PRÓPRIAS'!J467</f>
        <v>31.46</v>
      </c>
      <c r="J157" s="130" t="n">
        <f aca="false">I157-H157</f>
        <v>0</v>
      </c>
      <c r="K157" s="131" t="n">
        <f aca="false">H157*(1+$B$3)</f>
        <v>39.614432</v>
      </c>
      <c r="L157" s="131" t="n">
        <f aca="false">E157*H157</f>
        <v>14314.3</v>
      </c>
      <c r="M157" s="131" t="n">
        <f aca="false">E157*K157</f>
        <v>18024.56656</v>
      </c>
      <c r="N157" s="98" t="n">
        <v>420</v>
      </c>
    </row>
    <row r="158" customFormat="false" ht="23.85" hidden="false" customHeight="false" outlineLevel="0" collapsed="false">
      <c r="A158" s="92" t="str">
        <f aca="false">'ORÇAMENTO POR ETAPAS'!A421</f>
        <v>11.7</v>
      </c>
      <c r="B158" s="92" t="str">
        <f aca="false">'ORÇAMENTO POR ETAPAS'!B421</f>
        <v>CP04</v>
      </c>
      <c r="C158" s="93" t="str">
        <f aca="false">'ORÇAMENTO POR ETAPAS'!C421</f>
        <v>Longarina confort encosto médio 4 lugares courino ou tecido cor inza grafite</v>
      </c>
      <c r="D158" s="92" t="str">
        <f aca="false">'ORÇAMENTO POR ETAPAS'!D421</f>
        <v>un</v>
      </c>
      <c r="E158" s="94" t="n">
        <f aca="false">'ORÇAMENTO POR ETAPAS'!E421</f>
        <v>145</v>
      </c>
      <c r="F158" s="95" t="n">
        <f aca="false">'ORÇAMENTO POR ETAPAS'!F421</f>
        <v>1220.59</v>
      </c>
      <c r="G158" s="95" t="n">
        <f aca="false">'ORÇAMENTO POR ETAPAS'!G421</f>
        <v>40.1</v>
      </c>
      <c r="H158" s="95" t="n">
        <f aca="false">F158+G158</f>
        <v>1260.69</v>
      </c>
      <c r="I158" s="95" t="n">
        <f aca="false">'COMPOSIÇÕES PRÓPRIAS'!J471</f>
        <v>1260.69</v>
      </c>
      <c r="J158" s="130" t="n">
        <f aca="false">I158-H158</f>
        <v>0</v>
      </c>
      <c r="K158" s="131" t="n">
        <f aca="false">H158*(1+$B$3)</f>
        <v>1587.460848</v>
      </c>
      <c r="L158" s="131" t="n">
        <f aca="false">E158*H158</f>
        <v>182800.05</v>
      </c>
      <c r="M158" s="131" t="n">
        <f aca="false">E158*K158</f>
        <v>230181.82296</v>
      </c>
      <c r="N158" s="98" t="n">
        <v>421</v>
      </c>
    </row>
    <row r="159" customFormat="false" ht="23.85" hidden="false" customHeight="false" outlineLevel="0" collapsed="false">
      <c r="A159" s="92" t="str">
        <f aca="false">'ORÇAMENTO POR ETAPAS'!A422</f>
        <v>11.8</v>
      </c>
      <c r="B159" s="92" t="str">
        <f aca="false">'ORÇAMENTO POR ETAPAS'!B422</f>
        <v>CP04</v>
      </c>
      <c r="C159" s="93" t="str">
        <f aca="false">'ORÇAMENTO POR ETAPAS'!C422</f>
        <v>Conjunto de poltronas obeso auditório estofadas retrátil – linha coletiva</v>
      </c>
      <c r="D159" s="92" t="str">
        <f aca="false">'ORÇAMENTO POR ETAPAS'!D422</f>
        <v>un</v>
      </c>
      <c r="E159" s="94" t="n">
        <f aca="false">'ORÇAMENTO POR ETAPAS'!E422</f>
        <v>5</v>
      </c>
      <c r="F159" s="95" t="n">
        <f aca="false">'ORÇAMENTO POR ETAPAS'!F422</f>
        <v>625.26</v>
      </c>
      <c r="G159" s="95" t="n">
        <f aca="false">'ORÇAMENTO POR ETAPAS'!G422</f>
        <v>40.1</v>
      </c>
      <c r="H159" s="95" t="n">
        <f aca="false">F159+G159</f>
        <v>665.36</v>
      </c>
      <c r="I159" s="95" t="n">
        <f aca="false">'COMPOSIÇÕES PRÓPRIAS'!J475</f>
        <v>665.36</v>
      </c>
      <c r="J159" s="130" t="n">
        <f aca="false">I159-H159</f>
        <v>0</v>
      </c>
      <c r="K159" s="131" t="n">
        <f aca="false">H159*(1+$B$3)</f>
        <v>837.821312</v>
      </c>
      <c r="L159" s="131" t="n">
        <f aca="false">E159*H159</f>
        <v>3326.8</v>
      </c>
      <c r="M159" s="131" t="n">
        <f aca="false">E159*K159</f>
        <v>4189.10656</v>
      </c>
      <c r="N159" s="98" t="n">
        <v>422</v>
      </c>
    </row>
    <row r="160" customFormat="false" ht="46.25" hidden="false" customHeight="false" outlineLevel="0" collapsed="false">
      <c r="A160" s="92" t="str">
        <f aca="false">'ORÇAMENTO POR ETAPAS'!A446</f>
        <v>14.1</v>
      </c>
      <c r="B160" s="92" t="str">
        <f aca="false">'ORÇAMENTO POR ETAPAS'!B446</f>
        <v>CP05</v>
      </c>
      <c r="C160" s="93" t="str">
        <f aca="false">'ORÇAMENTO POR ETAPAS'!C446</f>
        <v>Composição  mínima  para  administração  local,  composta  por  técnico  em
edificações  em  tempo integral no canteiro de obras e responsável técnico pelo menos 12 horas semanais</v>
      </c>
      <c r="D160" s="92" t="str">
        <f aca="false">'ORÇAMENTO POR ETAPAS'!D446</f>
        <v>un</v>
      </c>
      <c r="E160" s="94" t="n">
        <f aca="false">'ORÇAMENTO POR ETAPAS'!E446</f>
        <v>1</v>
      </c>
      <c r="F160" s="95" t="n">
        <f aca="false">'ORÇAMENTO POR ETAPAS'!F446</f>
        <v>1</v>
      </c>
      <c r="G160" s="95" t="n">
        <f aca="false">'ORÇAMENTO POR ETAPAS'!G446</f>
        <v>300348.97</v>
      </c>
      <c r="H160" s="95" t="n">
        <f aca="false">F160+G160</f>
        <v>300349.97</v>
      </c>
      <c r="I160" s="95" t="n">
        <f aca="false">'COMPOSIÇÕES PRÓPRIAS'!J480</f>
        <v>300349.97</v>
      </c>
      <c r="J160" s="130" t="n">
        <f aca="false">I160-H160</f>
        <v>0</v>
      </c>
      <c r="K160" s="131" t="n">
        <f aca="false">H160*(1+$B$3)</f>
        <v>378200.682224</v>
      </c>
      <c r="L160" s="131" t="n">
        <f aca="false">E160*H160</f>
        <v>300349.97</v>
      </c>
      <c r="M160" s="131" t="n">
        <f aca="false">E160*K160</f>
        <v>378200.682224</v>
      </c>
      <c r="N160" s="98" t="n">
        <v>446</v>
      </c>
    </row>
    <row r="161" customFormat="false" ht="12.8" hidden="false" customHeight="false" outlineLevel="0" collapsed="false">
      <c r="A161" s="103" t="s">
        <v>1024</v>
      </c>
      <c r="B161" s="103"/>
      <c r="C161" s="100"/>
      <c r="D161" s="103"/>
      <c r="E161" s="103"/>
      <c r="F161" s="101"/>
      <c r="G161" s="101"/>
      <c r="H161" s="101"/>
      <c r="I161" s="101"/>
      <c r="J161" s="132"/>
      <c r="K161" s="133"/>
      <c r="L161" s="133" t="n">
        <f aca="false">SUM(L6:L160)</f>
        <v>1411794.9722</v>
      </c>
      <c r="M161" s="133" t="n">
        <f aca="false">SUM(M6:M160)</f>
        <v>1777732.22899424</v>
      </c>
      <c r="N161" s="108"/>
    </row>
  </sheetData>
  <mergeCells count="1">
    <mergeCell ref="A2:H2"/>
  </mergeCells>
  <conditionalFormatting sqref="J6:J160">
    <cfRule type="cellIs" priority="2" operator="notEqual" aboveAverage="0" equalAverage="0" bottom="0" percent="0" rank="0" text="" dxfId="5">
      <formula>0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75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A9D18E"/>
    <pageSetUpPr fitToPage="false"/>
  </sheetPr>
  <dimension ref="A1:J48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5" topLeftCell="A6" activePane="bottomLeft" state="frozen"/>
      <selection pane="topLeft" activeCell="A1" activeCellId="0" sqref="A1"/>
      <selection pane="bottomLeft" activeCell="D8" activeCellId="0" sqref="D8"/>
    </sheetView>
  </sheetViews>
  <sheetFormatPr defaultColWidth="8.70703125" defaultRowHeight="12.8" zeroHeight="false" outlineLevelRow="0" outlineLevelCol="0"/>
  <cols>
    <col collapsed="false" customWidth="true" hidden="false" outlineLevel="0" max="1" min="1" style="0" width="6.67"/>
    <col collapsed="false" customWidth="true" hidden="false" outlineLevel="0" max="2" min="2" style="0" width="10.12"/>
    <col collapsed="false" customWidth="true" hidden="false" outlineLevel="0" max="3" min="3" style="0" width="52"/>
    <col collapsed="false" customWidth="true" hidden="false" outlineLevel="0" max="4" min="4" style="78" width="9.03"/>
    <col collapsed="false" customWidth="true" hidden="false" outlineLevel="0" max="5" min="5" style="0" width="11.11"/>
    <col collapsed="false" customWidth="true" hidden="false" outlineLevel="0" max="6" min="6" style="0" width="54.98"/>
    <col collapsed="false" customWidth="true" hidden="false" outlineLevel="0" max="7" min="7" style="4" width="7.92"/>
    <col collapsed="false" customWidth="true" hidden="false" outlineLevel="0" max="8" min="8" style="134" width="8.61"/>
    <col collapsed="false" customWidth="true" hidden="false" outlineLevel="0" max="9" min="9" style="4" width="11.53"/>
    <col collapsed="false" customWidth="true" hidden="false" outlineLevel="0" max="10" min="10" style="4" width="12.5"/>
  </cols>
  <sheetData>
    <row r="1" customFormat="false" ht="12.8" hidden="false" customHeight="false" outlineLevel="0" collapsed="false">
      <c r="A1" s="83"/>
      <c r="B1" s="83"/>
      <c r="C1" s="83"/>
      <c r="D1" s="104"/>
      <c r="E1" s="83"/>
      <c r="F1" s="83"/>
      <c r="G1" s="104"/>
      <c r="H1" s="135"/>
      <c r="I1" s="104"/>
      <c r="J1" s="104"/>
    </row>
    <row r="2" customFormat="false" ht="22.35" hidden="false" customHeight="true" outlineLevel="0" collapsed="false">
      <c r="A2" s="136" t="s">
        <v>1052</v>
      </c>
      <c r="B2" s="136"/>
      <c r="C2" s="136"/>
      <c r="D2" s="136"/>
      <c r="E2" s="136"/>
      <c r="F2" s="136"/>
      <c r="G2" s="104"/>
      <c r="H2" s="135"/>
      <c r="I2" s="104"/>
      <c r="J2" s="104"/>
    </row>
    <row r="3" customFormat="false" ht="23.85" hidden="false" customHeight="true" outlineLevel="0" collapsed="false">
      <c r="A3" s="106" t="s">
        <v>1053</v>
      </c>
      <c r="B3" s="106"/>
      <c r="C3" s="106"/>
      <c r="D3" s="104"/>
      <c r="E3" s="83"/>
      <c r="F3" s="83"/>
      <c r="G3" s="104"/>
      <c r="H3" s="135"/>
      <c r="I3" s="104"/>
      <c r="J3" s="104"/>
    </row>
    <row r="4" customFormat="false" ht="12.8" hidden="false" customHeight="false" outlineLevel="0" collapsed="false">
      <c r="A4" s="83"/>
      <c r="B4" s="83"/>
      <c r="C4" s="83"/>
      <c r="D4" s="104"/>
      <c r="E4" s="83"/>
      <c r="F4" s="83"/>
      <c r="G4" s="104"/>
      <c r="H4" s="135"/>
      <c r="I4" s="104"/>
      <c r="J4" s="104"/>
    </row>
    <row r="5" s="138" customFormat="true" ht="23.85" hidden="false" customHeight="false" outlineLevel="0" collapsed="false">
      <c r="A5" s="88" t="s">
        <v>4</v>
      </c>
      <c r="B5" s="88" t="s">
        <v>5</v>
      </c>
      <c r="C5" s="88" t="s">
        <v>1054</v>
      </c>
      <c r="D5" s="88" t="s">
        <v>1055</v>
      </c>
      <c r="E5" s="88" t="s">
        <v>1056</v>
      </c>
      <c r="F5" s="88" t="s">
        <v>1057</v>
      </c>
      <c r="G5" s="88" t="s">
        <v>1058</v>
      </c>
      <c r="H5" s="137" t="s">
        <v>1059</v>
      </c>
      <c r="I5" s="88" t="s">
        <v>1060</v>
      </c>
      <c r="J5" s="88" t="s">
        <v>1061</v>
      </c>
    </row>
    <row r="6" customFormat="false" ht="35.05" hidden="false" customHeight="false" outlineLevel="0" collapsed="false">
      <c r="A6" s="93" t="s">
        <v>165</v>
      </c>
      <c r="B6" s="93" t="s">
        <v>166</v>
      </c>
      <c r="C6" s="93" t="s">
        <v>167</v>
      </c>
      <c r="D6" s="98" t="s">
        <v>22</v>
      </c>
      <c r="E6" s="93" t="s">
        <v>1062</v>
      </c>
      <c r="F6" s="93" t="s">
        <v>1063</v>
      </c>
      <c r="G6" s="98" t="s">
        <v>22</v>
      </c>
      <c r="H6" s="139" t="n">
        <v>1.05</v>
      </c>
      <c r="I6" s="131" t="n">
        <v>130</v>
      </c>
      <c r="J6" s="131" t="n">
        <f aca="false">H6*I6</f>
        <v>136.5</v>
      </c>
    </row>
    <row r="7" customFormat="false" ht="35.05" hidden="false" customHeight="false" outlineLevel="0" collapsed="false">
      <c r="A7" s="93" t="s">
        <v>165</v>
      </c>
      <c r="B7" s="93" t="s">
        <v>166</v>
      </c>
      <c r="C7" s="93" t="s">
        <v>167</v>
      </c>
      <c r="D7" s="98" t="s">
        <v>22</v>
      </c>
      <c r="E7" s="93" t="s">
        <v>1062</v>
      </c>
      <c r="F7" s="93" t="s">
        <v>1064</v>
      </c>
      <c r="G7" s="98" t="s">
        <v>27</v>
      </c>
      <c r="H7" s="139" t="n">
        <v>0.025</v>
      </c>
      <c r="I7" s="131" t="n">
        <v>620</v>
      </c>
      <c r="J7" s="131" t="n">
        <f aca="false">H7*I7</f>
        <v>15.5</v>
      </c>
    </row>
    <row r="8" customFormat="false" ht="35.05" hidden="false" customHeight="false" outlineLevel="0" collapsed="false">
      <c r="A8" s="93" t="s">
        <v>165</v>
      </c>
      <c r="B8" s="93" t="s">
        <v>166</v>
      </c>
      <c r="C8" s="93" t="s">
        <v>167</v>
      </c>
      <c r="D8" s="98" t="s">
        <v>22</v>
      </c>
      <c r="E8" s="93" t="s">
        <v>1062</v>
      </c>
      <c r="F8" s="93" t="s">
        <v>1065</v>
      </c>
      <c r="G8" s="98" t="s">
        <v>75</v>
      </c>
      <c r="H8" s="139" t="n">
        <v>1</v>
      </c>
      <c r="I8" s="131" t="n">
        <v>3.6</v>
      </c>
      <c r="J8" s="131" t="n">
        <f aca="false">H8*I8</f>
        <v>3.6</v>
      </c>
    </row>
    <row r="9" customFormat="false" ht="35.05" hidden="false" customHeight="false" outlineLevel="0" collapsed="false">
      <c r="A9" s="93" t="s">
        <v>165</v>
      </c>
      <c r="B9" s="93" t="s">
        <v>166</v>
      </c>
      <c r="C9" s="93" t="s">
        <v>167</v>
      </c>
      <c r="D9" s="98" t="s">
        <v>22</v>
      </c>
      <c r="E9" s="93" t="s">
        <v>1066</v>
      </c>
      <c r="F9" s="93" t="s">
        <v>1067</v>
      </c>
      <c r="G9" s="98" t="s">
        <v>134</v>
      </c>
      <c r="H9" s="139" t="n">
        <v>1</v>
      </c>
      <c r="I9" s="131" t="n">
        <v>32</v>
      </c>
      <c r="J9" s="131" t="n">
        <f aca="false">H9*I9</f>
        <v>32</v>
      </c>
    </row>
    <row r="10" customFormat="false" ht="35.05" hidden="false" customHeight="false" outlineLevel="0" collapsed="false">
      <c r="A10" s="93" t="s">
        <v>165</v>
      </c>
      <c r="B10" s="93" t="s">
        <v>166</v>
      </c>
      <c r="C10" s="93" t="s">
        <v>167</v>
      </c>
      <c r="D10" s="98" t="s">
        <v>22</v>
      </c>
      <c r="E10" s="93" t="s">
        <v>1066</v>
      </c>
      <c r="F10" s="93" t="s">
        <v>1068</v>
      </c>
      <c r="G10" s="98" t="s">
        <v>134</v>
      </c>
      <c r="H10" s="139" t="n">
        <v>1</v>
      </c>
      <c r="I10" s="131" t="n">
        <v>20</v>
      </c>
      <c r="J10" s="131" t="n">
        <f aca="false">H10*I10</f>
        <v>20</v>
      </c>
    </row>
    <row r="11" customFormat="false" ht="12.8" hidden="false" customHeight="false" outlineLevel="0" collapsed="false">
      <c r="A11" s="100" t="s">
        <v>165</v>
      </c>
      <c r="B11" s="100" t="s">
        <v>166</v>
      </c>
      <c r="C11" s="100" t="s">
        <v>1069</v>
      </c>
      <c r="D11" s="108" t="s">
        <v>22</v>
      </c>
      <c r="E11" s="100"/>
      <c r="F11" s="100"/>
      <c r="G11" s="108"/>
      <c r="H11" s="140"/>
      <c r="I11" s="133"/>
      <c r="J11" s="133" t="n">
        <f aca="false">SUM(J6:J10)</f>
        <v>207.6</v>
      </c>
    </row>
    <row r="12" customFormat="false" ht="23.85" hidden="false" customHeight="false" outlineLevel="0" collapsed="false">
      <c r="A12" s="93" t="s">
        <v>258</v>
      </c>
      <c r="B12" s="93" t="s">
        <v>259</v>
      </c>
      <c r="C12" s="93" t="s">
        <v>260</v>
      </c>
      <c r="D12" s="98" t="s">
        <v>261</v>
      </c>
      <c r="E12" s="93" t="s">
        <v>1070</v>
      </c>
      <c r="F12" s="93" t="s">
        <v>1071</v>
      </c>
      <c r="G12" s="98" t="s">
        <v>261</v>
      </c>
      <c r="H12" s="139" t="n">
        <v>1</v>
      </c>
      <c r="I12" s="131" t="n">
        <v>0.47</v>
      </c>
      <c r="J12" s="131" t="n">
        <f aca="false">H12*I12</f>
        <v>0.47</v>
      </c>
    </row>
    <row r="13" customFormat="false" ht="12.8" hidden="false" customHeight="false" outlineLevel="0" collapsed="false">
      <c r="A13" s="93" t="s">
        <v>258</v>
      </c>
      <c r="B13" s="93" t="s">
        <v>259</v>
      </c>
      <c r="C13" s="93" t="s">
        <v>260</v>
      </c>
      <c r="D13" s="98" t="s">
        <v>261</v>
      </c>
      <c r="E13" s="93" t="s">
        <v>1066</v>
      </c>
      <c r="F13" s="93" t="s">
        <v>1072</v>
      </c>
      <c r="G13" s="98" t="s">
        <v>261</v>
      </c>
      <c r="H13" s="139" t="n">
        <v>1</v>
      </c>
      <c r="I13" s="131" t="n">
        <v>0.08</v>
      </c>
      <c r="J13" s="131" t="n">
        <f aca="false">H13*I13</f>
        <v>0.08</v>
      </c>
    </row>
    <row r="14" customFormat="false" ht="12.8" hidden="false" customHeight="false" outlineLevel="0" collapsed="false">
      <c r="A14" s="100" t="s">
        <v>258</v>
      </c>
      <c r="B14" s="100" t="s">
        <v>259</v>
      </c>
      <c r="C14" s="100" t="s">
        <v>1069</v>
      </c>
      <c r="D14" s="108" t="s">
        <v>261</v>
      </c>
      <c r="E14" s="100"/>
      <c r="F14" s="100"/>
      <c r="G14" s="108"/>
      <c r="H14" s="140"/>
      <c r="I14" s="133"/>
      <c r="J14" s="133" t="n">
        <f aca="false">SUM(J12:J13)</f>
        <v>0.55</v>
      </c>
    </row>
    <row r="15" customFormat="false" ht="23.85" hidden="false" customHeight="false" outlineLevel="0" collapsed="false">
      <c r="A15" s="93" t="s">
        <v>262</v>
      </c>
      <c r="B15" s="93" t="s">
        <v>263</v>
      </c>
      <c r="C15" s="93" t="s">
        <v>264</v>
      </c>
      <c r="D15" s="98" t="s">
        <v>261</v>
      </c>
      <c r="E15" s="93" t="s">
        <v>1070</v>
      </c>
      <c r="F15" s="93" t="s">
        <v>1073</v>
      </c>
      <c r="G15" s="98" t="s">
        <v>261</v>
      </c>
      <c r="H15" s="139" t="n">
        <v>1</v>
      </c>
      <c r="I15" s="131" t="n">
        <v>0.47</v>
      </c>
      <c r="J15" s="131" t="n">
        <f aca="false">H15*I15</f>
        <v>0.47</v>
      </c>
    </row>
    <row r="16" customFormat="false" ht="12.8" hidden="false" customHeight="false" outlineLevel="0" collapsed="false">
      <c r="A16" s="93" t="s">
        <v>262</v>
      </c>
      <c r="B16" s="93" t="s">
        <v>263</v>
      </c>
      <c r="C16" s="93" t="s">
        <v>264</v>
      </c>
      <c r="D16" s="98" t="s">
        <v>261</v>
      </c>
      <c r="E16" s="93" t="s">
        <v>1066</v>
      </c>
      <c r="F16" s="93" t="s">
        <v>1072</v>
      </c>
      <c r="G16" s="98" t="s">
        <v>261</v>
      </c>
      <c r="H16" s="139" t="n">
        <v>1</v>
      </c>
      <c r="I16" s="131" t="n">
        <v>0.08</v>
      </c>
      <c r="J16" s="131" t="n">
        <f aca="false">H16*I16</f>
        <v>0.08</v>
      </c>
    </row>
    <row r="17" customFormat="false" ht="12.8" hidden="false" customHeight="false" outlineLevel="0" collapsed="false">
      <c r="A17" s="100" t="s">
        <v>262</v>
      </c>
      <c r="B17" s="100" t="s">
        <v>263</v>
      </c>
      <c r="C17" s="100" t="s">
        <v>1069</v>
      </c>
      <c r="D17" s="108" t="s">
        <v>261</v>
      </c>
      <c r="E17" s="100"/>
      <c r="F17" s="100"/>
      <c r="G17" s="108"/>
      <c r="H17" s="140"/>
      <c r="I17" s="133"/>
      <c r="J17" s="133" t="n">
        <f aca="false">SUM(J15:J16)</f>
        <v>0.55</v>
      </c>
    </row>
    <row r="18" customFormat="false" ht="23.85" hidden="false" customHeight="false" outlineLevel="0" collapsed="false">
      <c r="A18" s="93" t="s">
        <v>265</v>
      </c>
      <c r="B18" s="93" t="s">
        <v>266</v>
      </c>
      <c r="C18" s="93" t="s">
        <v>267</v>
      </c>
      <c r="D18" s="98" t="s">
        <v>261</v>
      </c>
      <c r="E18" s="93" t="s">
        <v>1070</v>
      </c>
      <c r="F18" s="93" t="s">
        <v>1074</v>
      </c>
      <c r="G18" s="98" t="s">
        <v>261</v>
      </c>
      <c r="H18" s="139" t="n">
        <v>1</v>
      </c>
      <c r="I18" s="131" t="n">
        <v>26.74</v>
      </c>
      <c r="J18" s="131" t="n">
        <f aca="false">H18*I18</f>
        <v>26.74</v>
      </c>
    </row>
    <row r="19" customFormat="false" ht="12.8" hidden="false" customHeight="false" outlineLevel="0" collapsed="false">
      <c r="A19" s="93" t="s">
        <v>265</v>
      </c>
      <c r="B19" s="93" t="s">
        <v>266</v>
      </c>
      <c r="C19" s="93" t="s">
        <v>267</v>
      </c>
      <c r="D19" s="98" t="s">
        <v>261</v>
      </c>
      <c r="E19" s="93" t="s">
        <v>1066</v>
      </c>
      <c r="F19" s="93" t="s">
        <v>1072</v>
      </c>
      <c r="G19" s="98" t="s">
        <v>261</v>
      </c>
      <c r="H19" s="139" t="n">
        <v>1</v>
      </c>
      <c r="I19" s="131" t="n">
        <v>4.72</v>
      </c>
      <c r="J19" s="131" t="n">
        <f aca="false">H19*I19</f>
        <v>4.72</v>
      </c>
    </row>
    <row r="20" customFormat="false" ht="12.8" hidden="false" customHeight="false" outlineLevel="0" collapsed="false">
      <c r="A20" s="100" t="s">
        <v>265</v>
      </c>
      <c r="B20" s="100" t="s">
        <v>266</v>
      </c>
      <c r="C20" s="100" t="s">
        <v>1069</v>
      </c>
      <c r="D20" s="108" t="s">
        <v>261</v>
      </c>
      <c r="E20" s="100"/>
      <c r="F20" s="100"/>
      <c r="G20" s="108"/>
      <c r="H20" s="140"/>
      <c r="I20" s="133"/>
      <c r="J20" s="133" t="n">
        <f aca="false">SUM(J18:J19)</f>
        <v>31.46</v>
      </c>
    </row>
    <row r="21" customFormat="false" ht="23.85" hidden="false" customHeight="false" outlineLevel="0" collapsed="false">
      <c r="A21" s="93" t="s">
        <v>268</v>
      </c>
      <c r="B21" s="93" t="s">
        <v>269</v>
      </c>
      <c r="C21" s="93" t="s">
        <v>270</v>
      </c>
      <c r="D21" s="98" t="s">
        <v>261</v>
      </c>
      <c r="E21" s="93" t="s">
        <v>1070</v>
      </c>
      <c r="F21" s="93" t="s">
        <v>1075</v>
      </c>
      <c r="G21" s="98" t="s">
        <v>261</v>
      </c>
      <c r="H21" s="139" t="n">
        <v>1</v>
      </c>
      <c r="I21" s="131" t="n">
        <v>26.74</v>
      </c>
      <c r="J21" s="131" t="n">
        <f aca="false">H21*I21</f>
        <v>26.74</v>
      </c>
    </row>
    <row r="22" customFormat="false" ht="12.8" hidden="false" customHeight="false" outlineLevel="0" collapsed="false">
      <c r="A22" s="93" t="s">
        <v>268</v>
      </c>
      <c r="B22" s="93" t="s">
        <v>269</v>
      </c>
      <c r="C22" s="93" t="s">
        <v>270</v>
      </c>
      <c r="D22" s="98" t="s">
        <v>261</v>
      </c>
      <c r="E22" s="93" t="s">
        <v>1066</v>
      </c>
      <c r="F22" s="93" t="s">
        <v>1072</v>
      </c>
      <c r="G22" s="98" t="s">
        <v>261</v>
      </c>
      <c r="H22" s="139" t="n">
        <v>1</v>
      </c>
      <c r="I22" s="131" t="n">
        <v>4.72</v>
      </c>
      <c r="J22" s="131" t="n">
        <f aca="false">H22*I22</f>
        <v>4.72</v>
      </c>
    </row>
    <row r="23" customFormat="false" ht="12.8" hidden="false" customHeight="false" outlineLevel="0" collapsed="false">
      <c r="A23" s="100" t="s">
        <v>268</v>
      </c>
      <c r="B23" s="100" t="s">
        <v>269</v>
      </c>
      <c r="C23" s="100" t="s">
        <v>1069</v>
      </c>
      <c r="D23" s="108" t="s">
        <v>261</v>
      </c>
      <c r="E23" s="100"/>
      <c r="F23" s="100"/>
      <c r="G23" s="108"/>
      <c r="H23" s="140"/>
      <c r="I23" s="133"/>
      <c r="J23" s="133" t="n">
        <f aca="false">SUM(J21:J22)</f>
        <v>31.46</v>
      </c>
    </row>
    <row r="24" customFormat="false" ht="23.85" hidden="false" customHeight="false" outlineLevel="0" collapsed="false">
      <c r="A24" s="93" t="s">
        <v>273</v>
      </c>
      <c r="B24" s="93" t="s">
        <v>274</v>
      </c>
      <c r="C24" s="93" t="s">
        <v>275</v>
      </c>
      <c r="D24" s="98" t="s">
        <v>261</v>
      </c>
      <c r="E24" s="93" t="s">
        <v>1070</v>
      </c>
      <c r="F24" s="93" t="s">
        <v>1076</v>
      </c>
      <c r="G24" s="98" t="s">
        <v>261</v>
      </c>
      <c r="H24" s="139" t="n">
        <v>1</v>
      </c>
      <c r="I24" s="131" t="n">
        <v>13.6</v>
      </c>
      <c r="J24" s="131" t="n">
        <f aca="false">H24*I24</f>
        <v>13.6</v>
      </c>
    </row>
    <row r="25" customFormat="false" ht="12.8" hidden="false" customHeight="false" outlineLevel="0" collapsed="false">
      <c r="A25" s="93" t="s">
        <v>273</v>
      </c>
      <c r="B25" s="93" t="s">
        <v>274</v>
      </c>
      <c r="C25" s="93" t="s">
        <v>275</v>
      </c>
      <c r="D25" s="98" t="s">
        <v>261</v>
      </c>
      <c r="E25" s="93" t="s">
        <v>1066</v>
      </c>
      <c r="F25" s="93" t="s">
        <v>1072</v>
      </c>
      <c r="G25" s="98" t="s">
        <v>261</v>
      </c>
      <c r="H25" s="139" t="n">
        <v>1</v>
      </c>
      <c r="I25" s="131" t="n">
        <v>2.4</v>
      </c>
      <c r="J25" s="131" t="n">
        <f aca="false">H25*I25</f>
        <v>2.4</v>
      </c>
    </row>
    <row r="26" customFormat="false" ht="12.8" hidden="false" customHeight="false" outlineLevel="0" collapsed="false">
      <c r="A26" s="100" t="s">
        <v>273</v>
      </c>
      <c r="B26" s="100" t="s">
        <v>274</v>
      </c>
      <c r="C26" s="100" t="s">
        <v>1069</v>
      </c>
      <c r="D26" s="108" t="s">
        <v>261</v>
      </c>
      <c r="E26" s="100"/>
      <c r="F26" s="100"/>
      <c r="G26" s="108"/>
      <c r="H26" s="140"/>
      <c r="I26" s="133"/>
      <c r="J26" s="133" t="n">
        <f aca="false">SUM(J24:J25)</f>
        <v>16</v>
      </c>
    </row>
    <row r="27" customFormat="false" ht="23.85" hidden="false" customHeight="false" outlineLevel="0" collapsed="false">
      <c r="A27" s="93" t="s">
        <v>276</v>
      </c>
      <c r="B27" s="93" t="s">
        <v>277</v>
      </c>
      <c r="C27" s="93" t="s">
        <v>278</v>
      </c>
      <c r="D27" s="98" t="s">
        <v>261</v>
      </c>
      <c r="E27" s="93" t="s">
        <v>1070</v>
      </c>
      <c r="F27" s="93" t="s">
        <v>1077</v>
      </c>
      <c r="G27" s="98" t="s">
        <v>261</v>
      </c>
      <c r="H27" s="139" t="n">
        <v>1</v>
      </c>
      <c r="I27" s="131" t="n">
        <v>13.6</v>
      </c>
      <c r="J27" s="131" t="n">
        <f aca="false">H27*I27</f>
        <v>13.6</v>
      </c>
    </row>
    <row r="28" customFormat="false" ht="12.8" hidden="false" customHeight="false" outlineLevel="0" collapsed="false">
      <c r="A28" s="93" t="s">
        <v>276</v>
      </c>
      <c r="B28" s="93" t="s">
        <v>277</v>
      </c>
      <c r="C28" s="93" t="s">
        <v>278</v>
      </c>
      <c r="D28" s="98" t="s">
        <v>261</v>
      </c>
      <c r="E28" s="93" t="s">
        <v>1066</v>
      </c>
      <c r="F28" s="93" t="s">
        <v>1072</v>
      </c>
      <c r="G28" s="98" t="s">
        <v>261</v>
      </c>
      <c r="H28" s="139" t="n">
        <v>1</v>
      </c>
      <c r="I28" s="131" t="n">
        <v>2.4</v>
      </c>
      <c r="J28" s="131" t="n">
        <f aca="false">H28*I28</f>
        <v>2.4</v>
      </c>
    </row>
    <row r="29" customFormat="false" ht="12.8" hidden="false" customHeight="false" outlineLevel="0" collapsed="false">
      <c r="A29" s="100" t="s">
        <v>276</v>
      </c>
      <c r="B29" s="100" t="s">
        <v>277</v>
      </c>
      <c r="C29" s="100" t="s">
        <v>1069</v>
      </c>
      <c r="D29" s="108" t="s">
        <v>261</v>
      </c>
      <c r="E29" s="100"/>
      <c r="F29" s="100"/>
      <c r="G29" s="108"/>
      <c r="H29" s="140"/>
      <c r="I29" s="133"/>
      <c r="J29" s="133" t="n">
        <f aca="false">SUM(J27:J28)</f>
        <v>16</v>
      </c>
    </row>
    <row r="30" customFormat="false" ht="23.85" hidden="false" customHeight="false" outlineLevel="0" collapsed="false">
      <c r="A30" s="93" t="s">
        <v>279</v>
      </c>
      <c r="B30" s="93" t="s">
        <v>280</v>
      </c>
      <c r="C30" s="93" t="s">
        <v>281</v>
      </c>
      <c r="D30" s="98" t="s">
        <v>261</v>
      </c>
      <c r="E30" s="93" t="s">
        <v>1070</v>
      </c>
      <c r="F30" s="93" t="s">
        <v>1078</v>
      </c>
      <c r="G30" s="98" t="s">
        <v>261</v>
      </c>
      <c r="H30" s="139" t="n">
        <v>1</v>
      </c>
      <c r="I30" s="131" t="n">
        <v>28.9</v>
      </c>
      <c r="J30" s="131" t="n">
        <f aca="false">H30*I30</f>
        <v>28.9</v>
      </c>
    </row>
    <row r="31" customFormat="false" ht="12.8" hidden="false" customHeight="false" outlineLevel="0" collapsed="false">
      <c r="A31" s="93" t="s">
        <v>279</v>
      </c>
      <c r="B31" s="93" t="s">
        <v>280</v>
      </c>
      <c r="C31" s="93" t="s">
        <v>281</v>
      </c>
      <c r="D31" s="98" t="s">
        <v>261</v>
      </c>
      <c r="E31" s="93" t="s">
        <v>1066</v>
      </c>
      <c r="F31" s="93" t="s">
        <v>1072</v>
      </c>
      <c r="G31" s="98" t="s">
        <v>261</v>
      </c>
      <c r="H31" s="139" t="n">
        <v>1</v>
      </c>
      <c r="I31" s="131" t="n">
        <v>5.1</v>
      </c>
      <c r="J31" s="131" t="n">
        <f aca="false">H31*I31</f>
        <v>5.1</v>
      </c>
    </row>
    <row r="32" customFormat="false" ht="12.8" hidden="false" customHeight="false" outlineLevel="0" collapsed="false">
      <c r="A32" s="100" t="s">
        <v>279</v>
      </c>
      <c r="B32" s="100" t="s">
        <v>280</v>
      </c>
      <c r="C32" s="100" t="s">
        <v>1069</v>
      </c>
      <c r="D32" s="108" t="s">
        <v>261</v>
      </c>
      <c r="E32" s="100"/>
      <c r="F32" s="100"/>
      <c r="G32" s="108"/>
      <c r="H32" s="140"/>
      <c r="I32" s="133"/>
      <c r="J32" s="133" t="n">
        <f aca="false">SUM(J30:J31)</f>
        <v>34</v>
      </c>
    </row>
    <row r="33" customFormat="false" ht="23.85" hidden="false" customHeight="false" outlineLevel="0" collapsed="false">
      <c r="A33" s="93" t="s">
        <v>282</v>
      </c>
      <c r="B33" s="93" t="s">
        <v>283</v>
      </c>
      <c r="C33" s="93" t="s">
        <v>284</v>
      </c>
      <c r="D33" s="98" t="s">
        <v>261</v>
      </c>
      <c r="E33" s="93" t="s">
        <v>1070</v>
      </c>
      <c r="F33" s="93" t="s">
        <v>1079</v>
      </c>
      <c r="G33" s="98" t="s">
        <v>261</v>
      </c>
      <c r="H33" s="139" t="n">
        <v>1</v>
      </c>
      <c r="I33" s="131" t="n">
        <v>23.8</v>
      </c>
      <c r="J33" s="131" t="n">
        <f aca="false">H33*I33</f>
        <v>23.8</v>
      </c>
    </row>
    <row r="34" customFormat="false" ht="12.8" hidden="false" customHeight="false" outlineLevel="0" collapsed="false">
      <c r="A34" s="93" t="s">
        <v>282</v>
      </c>
      <c r="B34" s="93" t="s">
        <v>283</v>
      </c>
      <c r="C34" s="93" t="s">
        <v>284</v>
      </c>
      <c r="D34" s="98" t="s">
        <v>261</v>
      </c>
      <c r="E34" s="93" t="s">
        <v>1066</v>
      </c>
      <c r="F34" s="93" t="s">
        <v>1072</v>
      </c>
      <c r="G34" s="98" t="s">
        <v>261</v>
      </c>
      <c r="H34" s="139" t="n">
        <v>1</v>
      </c>
      <c r="I34" s="131" t="n">
        <v>4.2</v>
      </c>
      <c r="J34" s="131" t="n">
        <f aca="false">H34*I34</f>
        <v>4.2</v>
      </c>
    </row>
    <row r="35" customFormat="false" ht="12.8" hidden="false" customHeight="false" outlineLevel="0" collapsed="false">
      <c r="A35" s="100" t="s">
        <v>282</v>
      </c>
      <c r="B35" s="100" t="s">
        <v>283</v>
      </c>
      <c r="C35" s="100" t="s">
        <v>1069</v>
      </c>
      <c r="D35" s="108" t="s">
        <v>261</v>
      </c>
      <c r="E35" s="100"/>
      <c r="F35" s="100"/>
      <c r="G35" s="108"/>
      <c r="H35" s="140"/>
      <c r="I35" s="133"/>
      <c r="J35" s="133" t="n">
        <f aca="false">SUM(J33:J34)</f>
        <v>28</v>
      </c>
    </row>
    <row r="36" customFormat="false" ht="23.85" hidden="false" customHeight="false" outlineLevel="0" collapsed="false">
      <c r="A36" s="93" t="s">
        <v>285</v>
      </c>
      <c r="B36" s="93" t="s">
        <v>286</v>
      </c>
      <c r="C36" s="93" t="s">
        <v>287</v>
      </c>
      <c r="D36" s="98" t="s">
        <v>261</v>
      </c>
      <c r="E36" s="93" t="s">
        <v>1070</v>
      </c>
      <c r="F36" s="93" t="s">
        <v>1080</v>
      </c>
      <c r="G36" s="98" t="s">
        <v>261</v>
      </c>
      <c r="H36" s="139" t="n">
        <v>1</v>
      </c>
      <c r="I36" s="131" t="n">
        <v>23.8</v>
      </c>
      <c r="J36" s="131" t="n">
        <f aca="false">H36*I36</f>
        <v>23.8</v>
      </c>
    </row>
    <row r="37" customFormat="false" ht="12.8" hidden="false" customHeight="false" outlineLevel="0" collapsed="false">
      <c r="A37" s="93" t="s">
        <v>285</v>
      </c>
      <c r="B37" s="93" t="s">
        <v>286</v>
      </c>
      <c r="C37" s="93" t="s">
        <v>287</v>
      </c>
      <c r="D37" s="98" t="s">
        <v>261</v>
      </c>
      <c r="E37" s="93" t="s">
        <v>1066</v>
      </c>
      <c r="F37" s="93" t="s">
        <v>1072</v>
      </c>
      <c r="G37" s="98" t="s">
        <v>261</v>
      </c>
      <c r="H37" s="139" t="n">
        <v>1</v>
      </c>
      <c r="I37" s="131" t="n">
        <v>4.2</v>
      </c>
      <c r="J37" s="131" t="n">
        <f aca="false">H37*I37</f>
        <v>4.2</v>
      </c>
    </row>
    <row r="38" customFormat="false" ht="12.8" hidden="false" customHeight="false" outlineLevel="0" collapsed="false">
      <c r="A38" s="100" t="s">
        <v>285</v>
      </c>
      <c r="B38" s="100" t="s">
        <v>286</v>
      </c>
      <c r="C38" s="100" t="s">
        <v>1069</v>
      </c>
      <c r="D38" s="108" t="s">
        <v>261</v>
      </c>
      <c r="E38" s="100"/>
      <c r="F38" s="100"/>
      <c r="G38" s="108"/>
      <c r="H38" s="140"/>
      <c r="I38" s="133"/>
      <c r="J38" s="133" t="n">
        <f aca="false">SUM(J36:J37)</f>
        <v>28</v>
      </c>
    </row>
    <row r="39" customFormat="false" ht="23.85" hidden="false" customHeight="false" outlineLevel="0" collapsed="false">
      <c r="A39" s="93" t="s">
        <v>288</v>
      </c>
      <c r="B39" s="93" t="s">
        <v>289</v>
      </c>
      <c r="C39" s="93" t="s">
        <v>290</v>
      </c>
      <c r="D39" s="98" t="s">
        <v>261</v>
      </c>
      <c r="E39" s="93" t="s">
        <v>1070</v>
      </c>
      <c r="F39" s="93" t="s">
        <v>1081</v>
      </c>
      <c r="G39" s="98" t="s">
        <v>261</v>
      </c>
      <c r="H39" s="139" t="n">
        <v>1</v>
      </c>
      <c r="I39" s="131" t="n">
        <v>12.75</v>
      </c>
      <c r="J39" s="131" t="n">
        <f aca="false">H39*I39</f>
        <v>12.75</v>
      </c>
    </row>
    <row r="40" customFormat="false" ht="12.8" hidden="false" customHeight="false" outlineLevel="0" collapsed="false">
      <c r="A40" s="93" t="s">
        <v>288</v>
      </c>
      <c r="B40" s="93" t="s">
        <v>289</v>
      </c>
      <c r="C40" s="93" t="s">
        <v>290</v>
      </c>
      <c r="D40" s="98" t="s">
        <v>261</v>
      </c>
      <c r="E40" s="93" t="s">
        <v>1066</v>
      </c>
      <c r="F40" s="93" t="s">
        <v>1072</v>
      </c>
      <c r="G40" s="98" t="s">
        <v>261</v>
      </c>
      <c r="H40" s="139" t="n">
        <v>1</v>
      </c>
      <c r="I40" s="131" t="n">
        <v>2.25</v>
      </c>
      <c r="J40" s="131" t="n">
        <f aca="false">H40*I40</f>
        <v>2.25</v>
      </c>
    </row>
    <row r="41" customFormat="false" ht="12.8" hidden="false" customHeight="false" outlineLevel="0" collapsed="false">
      <c r="A41" s="100" t="s">
        <v>288</v>
      </c>
      <c r="B41" s="100" t="s">
        <v>289</v>
      </c>
      <c r="C41" s="100" t="s">
        <v>1069</v>
      </c>
      <c r="D41" s="108" t="s">
        <v>261</v>
      </c>
      <c r="E41" s="100"/>
      <c r="F41" s="100"/>
      <c r="G41" s="108"/>
      <c r="H41" s="140"/>
      <c r="I41" s="133"/>
      <c r="J41" s="133" t="n">
        <f aca="false">SUM(J39:J40)</f>
        <v>15</v>
      </c>
    </row>
    <row r="42" customFormat="false" ht="23.85" hidden="false" customHeight="false" outlineLevel="0" collapsed="false">
      <c r="A42" s="93" t="s">
        <v>291</v>
      </c>
      <c r="B42" s="93" t="s">
        <v>292</v>
      </c>
      <c r="C42" s="93" t="s">
        <v>293</v>
      </c>
      <c r="D42" s="98" t="s">
        <v>261</v>
      </c>
      <c r="E42" s="93" t="s">
        <v>1070</v>
      </c>
      <c r="F42" s="93" t="s">
        <v>1082</v>
      </c>
      <c r="G42" s="98" t="s">
        <v>261</v>
      </c>
      <c r="H42" s="139" t="n">
        <v>1</v>
      </c>
      <c r="I42" s="131" t="n">
        <v>12.75</v>
      </c>
      <c r="J42" s="131" t="n">
        <f aca="false">H42*I42</f>
        <v>12.75</v>
      </c>
    </row>
    <row r="43" customFormat="false" ht="12.8" hidden="false" customHeight="false" outlineLevel="0" collapsed="false">
      <c r="A43" s="93" t="s">
        <v>291</v>
      </c>
      <c r="B43" s="93" t="s">
        <v>292</v>
      </c>
      <c r="C43" s="93" t="s">
        <v>293</v>
      </c>
      <c r="D43" s="98" t="s">
        <v>261</v>
      </c>
      <c r="E43" s="93" t="s">
        <v>1066</v>
      </c>
      <c r="F43" s="93" t="s">
        <v>1072</v>
      </c>
      <c r="G43" s="98" t="s">
        <v>261</v>
      </c>
      <c r="H43" s="139" t="n">
        <v>1</v>
      </c>
      <c r="I43" s="131" t="n">
        <v>2.25</v>
      </c>
      <c r="J43" s="131" t="n">
        <f aca="false">H43*I43</f>
        <v>2.25</v>
      </c>
    </row>
    <row r="44" customFormat="false" ht="12.8" hidden="false" customHeight="false" outlineLevel="0" collapsed="false">
      <c r="A44" s="100" t="s">
        <v>291</v>
      </c>
      <c r="B44" s="100" t="s">
        <v>292</v>
      </c>
      <c r="C44" s="100" t="s">
        <v>1069</v>
      </c>
      <c r="D44" s="108" t="s">
        <v>261</v>
      </c>
      <c r="E44" s="100"/>
      <c r="F44" s="100"/>
      <c r="G44" s="108"/>
      <c r="H44" s="140"/>
      <c r="I44" s="133"/>
      <c r="J44" s="133" t="n">
        <f aca="false">SUM(J42:J43)</f>
        <v>15</v>
      </c>
    </row>
    <row r="45" customFormat="false" ht="23.85" hidden="false" customHeight="false" outlineLevel="0" collapsed="false">
      <c r="A45" s="93" t="s">
        <v>294</v>
      </c>
      <c r="B45" s="93" t="s">
        <v>295</v>
      </c>
      <c r="C45" s="93" t="s">
        <v>296</v>
      </c>
      <c r="D45" s="98" t="s">
        <v>261</v>
      </c>
      <c r="E45" s="93" t="s">
        <v>1070</v>
      </c>
      <c r="F45" s="93" t="s">
        <v>1083</v>
      </c>
      <c r="G45" s="98" t="s">
        <v>261</v>
      </c>
      <c r="H45" s="139" t="n">
        <v>1</v>
      </c>
      <c r="I45" s="131" t="n">
        <v>12.75</v>
      </c>
      <c r="J45" s="131" t="n">
        <f aca="false">H45*I45</f>
        <v>12.75</v>
      </c>
    </row>
    <row r="46" customFormat="false" ht="12.8" hidden="false" customHeight="false" outlineLevel="0" collapsed="false">
      <c r="A46" s="93" t="s">
        <v>294</v>
      </c>
      <c r="B46" s="93" t="s">
        <v>295</v>
      </c>
      <c r="C46" s="93" t="s">
        <v>296</v>
      </c>
      <c r="D46" s="98" t="s">
        <v>261</v>
      </c>
      <c r="E46" s="93" t="s">
        <v>1066</v>
      </c>
      <c r="F46" s="93" t="s">
        <v>1072</v>
      </c>
      <c r="G46" s="98" t="s">
        <v>261</v>
      </c>
      <c r="H46" s="139" t="n">
        <v>1</v>
      </c>
      <c r="I46" s="131" t="n">
        <v>2.25</v>
      </c>
      <c r="J46" s="131" t="n">
        <f aca="false">H46*I46</f>
        <v>2.25</v>
      </c>
    </row>
    <row r="47" customFormat="false" ht="12.8" hidden="false" customHeight="false" outlineLevel="0" collapsed="false">
      <c r="A47" s="100" t="s">
        <v>294</v>
      </c>
      <c r="B47" s="100" t="s">
        <v>295</v>
      </c>
      <c r="C47" s="100" t="s">
        <v>1069</v>
      </c>
      <c r="D47" s="108" t="s">
        <v>261</v>
      </c>
      <c r="E47" s="100"/>
      <c r="F47" s="100"/>
      <c r="G47" s="108"/>
      <c r="H47" s="140"/>
      <c r="I47" s="133"/>
      <c r="J47" s="133" t="n">
        <f aca="false">SUM(J45:J46)</f>
        <v>15</v>
      </c>
    </row>
    <row r="48" customFormat="false" ht="23.85" hidden="false" customHeight="false" outlineLevel="0" collapsed="false">
      <c r="A48" s="93" t="s">
        <v>297</v>
      </c>
      <c r="B48" s="93" t="s">
        <v>298</v>
      </c>
      <c r="C48" s="93" t="s">
        <v>299</v>
      </c>
      <c r="D48" s="98" t="s">
        <v>261</v>
      </c>
      <c r="E48" s="93" t="s">
        <v>1070</v>
      </c>
      <c r="F48" s="93" t="s">
        <v>1084</v>
      </c>
      <c r="G48" s="98" t="s">
        <v>261</v>
      </c>
      <c r="H48" s="139" t="n">
        <v>1</v>
      </c>
      <c r="I48" s="131" t="n">
        <v>4.08</v>
      </c>
      <c r="J48" s="131" t="n">
        <f aca="false">H48*I48</f>
        <v>4.08</v>
      </c>
    </row>
    <row r="49" customFormat="false" ht="12.8" hidden="false" customHeight="false" outlineLevel="0" collapsed="false">
      <c r="A49" s="93" t="s">
        <v>297</v>
      </c>
      <c r="B49" s="93" t="s">
        <v>298</v>
      </c>
      <c r="C49" s="93" t="s">
        <v>299</v>
      </c>
      <c r="D49" s="98" t="s">
        <v>261</v>
      </c>
      <c r="E49" s="93" t="s">
        <v>1066</v>
      </c>
      <c r="F49" s="93" t="s">
        <v>1072</v>
      </c>
      <c r="G49" s="98" t="s">
        <v>261</v>
      </c>
      <c r="H49" s="139" t="n">
        <v>1</v>
      </c>
      <c r="I49" s="131" t="n">
        <v>0.72</v>
      </c>
      <c r="J49" s="131" t="n">
        <f aca="false">H49*I49</f>
        <v>0.72</v>
      </c>
    </row>
    <row r="50" customFormat="false" ht="12.8" hidden="false" customHeight="false" outlineLevel="0" collapsed="false">
      <c r="A50" s="100" t="s">
        <v>297</v>
      </c>
      <c r="B50" s="100" t="s">
        <v>298</v>
      </c>
      <c r="C50" s="100" t="s">
        <v>1069</v>
      </c>
      <c r="D50" s="108" t="s">
        <v>261</v>
      </c>
      <c r="E50" s="100"/>
      <c r="F50" s="100"/>
      <c r="G50" s="108"/>
      <c r="H50" s="140"/>
      <c r="I50" s="133"/>
      <c r="J50" s="133" t="n">
        <f aca="false">SUM(J48:J49)</f>
        <v>4.8</v>
      </c>
    </row>
    <row r="51" customFormat="false" ht="23.85" hidden="false" customHeight="false" outlineLevel="0" collapsed="false">
      <c r="A51" s="93" t="s">
        <v>300</v>
      </c>
      <c r="B51" s="93" t="s">
        <v>301</v>
      </c>
      <c r="C51" s="93" t="s">
        <v>302</v>
      </c>
      <c r="D51" s="98" t="s">
        <v>261</v>
      </c>
      <c r="E51" s="93" t="s">
        <v>1070</v>
      </c>
      <c r="F51" s="93" t="s">
        <v>1085</v>
      </c>
      <c r="G51" s="98" t="s">
        <v>261</v>
      </c>
      <c r="H51" s="139" t="n">
        <v>1</v>
      </c>
      <c r="I51" s="131" t="n">
        <v>11.47</v>
      </c>
      <c r="J51" s="131" t="n">
        <f aca="false">H51*I51</f>
        <v>11.47</v>
      </c>
    </row>
    <row r="52" customFormat="false" ht="12.8" hidden="false" customHeight="false" outlineLevel="0" collapsed="false">
      <c r="A52" s="93" t="s">
        <v>300</v>
      </c>
      <c r="B52" s="93" t="s">
        <v>301</v>
      </c>
      <c r="C52" s="93" t="s">
        <v>302</v>
      </c>
      <c r="D52" s="98" t="s">
        <v>261</v>
      </c>
      <c r="E52" s="93" t="s">
        <v>1066</v>
      </c>
      <c r="F52" s="93" t="s">
        <v>1072</v>
      </c>
      <c r="G52" s="98" t="s">
        <v>261</v>
      </c>
      <c r="H52" s="139" t="n">
        <v>1</v>
      </c>
      <c r="I52" s="131" t="n">
        <v>2.03</v>
      </c>
      <c r="J52" s="131" t="n">
        <f aca="false">H52*I52</f>
        <v>2.03</v>
      </c>
    </row>
    <row r="53" customFormat="false" ht="12.8" hidden="false" customHeight="false" outlineLevel="0" collapsed="false">
      <c r="A53" s="100" t="s">
        <v>300</v>
      </c>
      <c r="B53" s="100" t="s">
        <v>301</v>
      </c>
      <c r="C53" s="100" t="s">
        <v>1069</v>
      </c>
      <c r="D53" s="108" t="s">
        <v>261</v>
      </c>
      <c r="E53" s="100"/>
      <c r="F53" s="100"/>
      <c r="G53" s="108"/>
      <c r="H53" s="140"/>
      <c r="I53" s="133"/>
      <c r="J53" s="133" t="n">
        <f aca="false">SUM(J51:J52)</f>
        <v>13.5</v>
      </c>
    </row>
    <row r="54" customFormat="false" ht="23.85" hidden="false" customHeight="false" outlineLevel="0" collapsed="false">
      <c r="A54" s="93" t="s">
        <v>303</v>
      </c>
      <c r="B54" s="93" t="s">
        <v>304</v>
      </c>
      <c r="C54" s="93" t="s">
        <v>305</v>
      </c>
      <c r="D54" s="98" t="s">
        <v>261</v>
      </c>
      <c r="E54" s="93" t="s">
        <v>1070</v>
      </c>
      <c r="F54" s="93" t="s">
        <v>1086</v>
      </c>
      <c r="G54" s="98" t="s">
        <v>261</v>
      </c>
      <c r="H54" s="139" t="n">
        <v>1</v>
      </c>
      <c r="I54" s="131" t="n">
        <v>11.47</v>
      </c>
      <c r="J54" s="131" t="n">
        <f aca="false">H54*I54</f>
        <v>11.47</v>
      </c>
    </row>
    <row r="55" customFormat="false" ht="12.8" hidden="false" customHeight="false" outlineLevel="0" collapsed="false">
      <c r="A55" s="93" t="s">
        <v>303</v>
      </c>
      <c r="B55" s="93" t="s">
        <v>304</v>
      </c>
      <c r="C55" s="93" t="s">
        <v>305</v>
      </c>
      <c r="D55" s="98" t="s">
        <v>261</v>
      </c>
      <c r="E55" s="93" t="s">
        <v>1066</v>
      </c>
      <c r="F55" s="93" t="s">
        <v>1072</v>
      </c>
      <c r="G55" s="98" t="s">
        <v>261</v>
      </c>
      <c r="H55" s="139" t="n">
        <v>1</v>
      </c>
      <c r="I55" s="131" t="n">
        <v>2.03</v>
      </c>
      <c r="J55" s="131" t="n">
        <f aca="false">H55*I55</f>
        <v>2.03</v>
      </c>
    </row>
    <row r="56" customFormat="false" ht="12.8" hidden="false" customHeight="false" outlineLevel="0" collapsed="false">
      <c r="A56" s="100" t="s">
        <v>303</v>
      </c>
      <c r="B56" s="100" t="s">
        <v>304</v>
      </c>
      <c r="C56" s="100" t="s">
        <v>1069</v>
      </c>
      <c r="D56" s="108" t="s">
        <v>261</v>
      </c>
      <c r="E56" s="100"/>
      <c r="F56" s="100"/>
      <c r="G56" s="108"/>
      <c r="H56" s="140"/>
      <c r="I56" s="133"/>
      <c r="J56" s="133" t="n">
        <f aca="false">SUM(J54:J55)</f>
        <v>13.5</v>
      </c>
    </row>
    <row r="57" customFormat="false" ht="23.85" hidden="false" customHeight="false" outlineLevel="0" collapsed="false">
      <c r="A57" s="93" t="s">
        <v>306</v>
      </c>
      <c r="B57" s="93" t="s">
        <v>307</v>
      </c>
      <c r="C57" s="93" t="s">
        <v>308</v>
      </c>
      <c r="D57" s="98" t="s">
        <v>44</v>
      </c>
      <c r="E57" s="93" t="s">
        <v>1070</v>
      </c>
      <c r="F57" s="93" t="s">
        <v>1087</v>
      </c>
      <c r="G57" s="98" t="s">
        <v>44</v>
      </c>
      <c r="H57" s="139" t="n">
        <v>1</v>
      </c>
      <c r="I57" s="131" t="n">
        <v>2.38</v>
      </c>
      <c r="J57" s="131" t="n">
        <f aca="false">H57*I57</f>
        <v>2.38</v>
      </c>
    </row>
    <row r="58" customFormat="false" ht="12.8" hidden="false" customHeight="false" outlineLevel="0" collapsed="false">
      <c r="A58" s="93" t="s">
        <v>306</v>
      </c>
      <c r="B58" s="93" t="s">
        <v>307</v>
      </c>
      <c r="C58" s="93" t="s">
        <v>308</v>
      </c>
      <c r="D58" s="98" t="s">
        <v>44</v>
      </c>
      <c r="E58" s="93" t="s">
        <v>1066</v>
      </c>
      <c r="F58" s="93" t="s">
        <v>1072</v>
      </c>
      <c r="G58" s="98" t="s">
        <v>44</v>
      </c>
      <c r="H58" s="139" t="n">
        <v>1</v>
      </c>
      <c r="I58" s="131" t="n">
        <v>0.42</v>
      </c>
      <c r="J58" s="131" t="n">
        <f aca="false">H58*I58</f>
        <v>0.42</v>
      </c>
    </row>
    <row r="59" customFormat="false" ht="12.8" hidden="false" customHeight="false" outlineLevel="0" collapsed="false">
      <c r="A59" s="100" t="s">
        <v>306</v>
      </c>
      <c r="B59" s="100" t="s">
        <v>307</v>
      </c>
      <c r="C59" s="100" t="s">
        <v>1069</v>
      </c>
      <c r="D59" s="108" t="s">
        <v>44</v>
      </c>
      <c r="E59" s="100"/>
      <c r="F59" s="100"/>
      <c r="G59" s="108"/>
      <c r="H59" s="140"/>
      <c r="I59" s="133"/>
      <c r="J59" s="133" t="n">
        <f aca="false">SUM(J57:J58)</f>
        <v>2.8</v>
      </c>
    </row>
    <row r="60" customFormat="false" ht="23.85" hidden="false" customHeight="false" outlineLevel="0" collapsed="false">
      <c r="A60" s="93" t="s">
        <v>309</v>
      </c>
      <c r="B60" s="93" t="s">
        <v>310</v>
      </c>
      <c r="C60" s="93" t="s">
        <v>311</v>
      </c>
      <c r="D60" s="98" t="s">
        <v>261</v>
      </c>
      <c r="E60" s="93" t="s">
        <v>1070</v>
      </c>
      <c r="F60" s="93" t="s">
        <v>1088</v>
      </c>
      <c r="G60" s="98" t="s">
        <v>261</v>
      </c>
      <c r="H60" s="139" t="n">
        <v>1</v>
      </c>
      <c r="I60" s="131" t="n">
        <v>0.47</v>
      </c>
      <c r="J60" s="131" t="n">
        <f aca="false">H60*I60</f>
        <v>0.47</v>
      </c>
    </row>
    <row r="61" customFormat="false" ht="12.8" hidden="false" customHeight="false" outlineLevel="0" collapsed="false">
      <c r="A61" s="93" t="s">
        <v>309</v>
      </c>
      <c r="B61" s="93" t="s">
        <v>310</v>
      </c>
      <c r="C61" s="93" t="s">
        <v>311</v>
      </c>
      <c r="D61" s="98" t="s">
        <v>261</v>
      </c>
      <c r="E61" s="93" t="s">
        <v>1066</v>
      </c>
      <c r="F61" s="93" t="s">
        <v>1072</v>
      </c>
      <c r="G61" s="98" t="s">
        <v>261</v>
      </c>
      <c r="H61" s="139" t="n">
        <v>1</v>
      </c>
      <c r="I61" s="131" t="n">
        <v>0.08</v>
      </c>
      <c r="J61" s="131" t="n">
        <f aca="false">H61*I61</f>
        <v>0.08</v>
      </c>
    </row>
    <row r="62" customFormat="false" ht="12.8" hidden="false" customHeight="false" outlineLevel="0" collapsed="false">
      <c r="A62" s="100" t="s">
        <v>309</v>
      </c>
      <c r="B62" s="100" t="s">
        <v>310</v>
      </c>
      <c r="C62" s="100" t="s">
        <v>1069</v>
      </c>
      <c r="D62" s="108" t="s">
        <v>261</v>
      </c>
      <c r="E62" s="100"/>
      <c r="F62" s="100"/>
      <c r="G62" s="108"/>
      <c r="H62" s="140"/>
      <c r="I62" s="133"/>
      <c r="J62" s="133" t="n">
        <f aca="false">SUM(J60:J61)</f>
        <v>0.55</v>
      </c>
    </row>
    <row r="63" customFormat="false" ht="23.85" hidden="false" customHeight="false" outlineLevel="0" collapsed="false">
      <c r="A63" s="93" t="s">
        <v>312</v>
      </c>
      <c r="B63" s="93" t="s">
        <v>313</v>
      </c>
      <c r="C63" s="93" t="s">
        <v>314</v>
      </c>
      <c r="D63" s="98" t="s">
        <v>261</v>
      </c>
      <c r="E63" s="93" t="s">
        <v>1070</v>
      </c>
      <c r="F63" s="93" t="s">
        <v>1089</v>
      </c>
      <c r="G63" s="98" t="s">
        <v>261</v>
      </c>
      <c r="H63" s="139" t="n">
        <v>1</v>
      </c>
      <c r="I63" s="131" t="n">
        <v>0.47</v>
      </c>
      <c r="J63" s="131" t="n">
        <f aca="false">H63*I63</f>
        <v>0.47</v>
      </c>
    </row>
    <row r="64" customFormat="false" ht="12.8" hidden="false" customHeight="false" outlineLevel="0" collapsed="false">
      <c r="A64" s="93" t="s">
        <v>312</v>
      </c>
      <c r="B64" s="93" t="s">
        <v>313</v>
      </c>
      <c r="C64" s="93" t="s">
        <v>314</v>
      </c>
      <c r="D64" s="98" t="s">
        <v>261</v>
      </c>
      <c r="E64" s="93" t="s">
        <v>1066</v>
      </c>
      <c r="F64" s="93" t="s">
        <v>1072</v>
      </c>
      <c r="G64" s="98" t="s">
        <v>261</v>
      </c>
      <c r="H64" s="139" t="n">
        <v>1</v>
      </c>
      <c r="I64" s="131" t="n">
        <v>0.08</v>
      </c>
      <c r="J64" s="131" t="n">
        <f aca="false">H64*I64</f>
        <v>0.08</v>
      </c>
    </row>
    <row r="65" customFormat="false" ht="12.8" hidden="false" customHeight="false" outlineLevel="0" collapsed="false">
      <c r="A65" s="100" t="s">
        <v>312</v>
      </c>
      <c r="B65" s="100" t="s">
        <v>313</v>
      </c>
      <c r="C65" s="100" t="s">
        <v>1069</v>
      </c>
      <c r="D65" s="108" t="s">
        <v>261</v>
      </c>
      <c r="E65" s="100"/>
      <c r="F65" s="100"/>
      <c r="G65" s="108"/>
      <c r="H65" s="140"/>
      <c r="I65" s="133"/>
      <c r="J65" s="133" t="n">
        <f aca="false">SUM(J63:J64)</f>
        <v>0.55</v>
      </c>
    </row>
    <row r="66" customFormat="false" ht="23.85" hidden="false" customHeight="false" outlineLevel="0" collapsed="false">
      <c r="A66" s="93" t="s">
        <v>315</v>
      </c>
      <c r="B66" s="93" t="s">
        <v>316</v>
      </c>
      <c r="C66" s="93" t="s">
        <v>317</v>
      </c>
      <c r="D66" s="98" t="s">
        <v>261</v>
      </c>
      <c r="E66" s="93" t="s">
        <v>1070</v>
      </c>
      <c r="F66" s="93" t="s">
        <v>1090</v>
      </c>
      <c r="G66" s="98" t="s">
        <v>261</v>
      </c>
      <c r="H66" s="139" t="n">
        <v>1</v>
      </c>
      <c r="I66" s="131" t="n">
        <v>0.47</v>
      </c>
      <c r="J66" s="131" t="n">
        <f aca="false">H66*I66</f>
        <v>0.47</v>
      </c>
    </row>
    <row r="67" customFormat="false" ht="12.8" hidden="false" customHeight="false" outlineLevel="0" collapsed="false">
      <c r="A67" s="93" t="s">
        <v>315</v>
      </c>
      <c r="B67" s="93" t="s">
        <v>316</v>
      </c>
      <c r="C67" s="93" t="s">
        <v>317</v>
      </c>
      <c r="D67" s="98" t="s">
        <v>261</v>
      </c>
      <c r="E67" s="93" t="s">
        <v>1066</v>
      </c>
      <c r="F67" s="93" t="s">
        <v>1072</v>
      </c>
      <c r="G67" s="98" t="s">
        <v>261</v>
      </c>
      <c r="H67" s="139" t="n">
        <v>1</v>
      </c>
      <c r="I67" s="131" t="n">
        <v>0.08</v>
      </c>
      <c r="J67" s="131" t="n">
        <f aca="false">H67*I67</f>
        <v>0.08</v>
      </c>
    </row>
    <row r="68" customFormat="false" ht="12.8" hidden="false" customHeight="false" outlineLevel="0" collapsed="false">
      <c r="A68" s="100" t="s">
        <v>315</v>
      </c>
      <c r="B68" s="100" t="s">
        <v>316</v>
      </c>
      <c r="C68" s="100" t="s">
        <v>1069</v>
      </c>
      <c r="D68" s="108" t="s">
        <v>261</v>
      </c>
      <c r="E68" s="100"/>
      <c r="F68" s="100"/>
      <c r="G68" s="108"/>
      <c r="H68" s="140"/>
      <c r="I68" s="133"/>
      <c r="J68" s="133" t="n">
        <f aca="false">SUM(J66:J67)</f>
        <v>0.55</v>
      </c>
    </row>
    <row r="69" customFormat="false" ht="23.85" hidden="false" customHeight="false" outlineLevel="0" collapsed="false">
      <c r="A69" s="93" t="s">
        <v>318</v>
      </c>
      <c r="B69" s="93" t="s">
        <v>319</v>
      </c>
      <c r="C69" s="93" t="s">
        <v>320</v>
      </c>
      <c r="D69" s="98" t="s">
        <v>261</v>
      </c>
      <c r="E69" s="93" t="s">
        <v>1070</v>
      </c>
      <c r="F69" s="93" t="s">
        <v>1091</v>
      </c>
      <c r="G69" s="98" t="s">
        <v>261</v>
      </c>
      <c r="H69" s="139" t="n">
        <v>1</v>
      </c>
      <c r="I69" s="131" t="n">
        <v>0.38</v>
      </c>
      <c r="J69" s="131" t="n">
        <f aca="false">H69*I69</f>
        <v>0.38</v>
      </c>
    </row>
    <row r="70" customFormat="false" ht="12.8" hidden="false" customHeight="false" outlineLevel="0" collapsed="false">
      <c r="A70" s="93" t="s">
        <v>318</v>
      </c>
      <c r="B70" s="93" t="s">
        <v>319</v>
      </c>
      <c r="C70" s="93" t="s">
        <v>320</v>
      </c>
      <c r="D70" s="98" t="s">
        <v>261</v>
      </c>
      <c r="E70" s="93" t="s">
        <v>1066</v>
      </c>
      <c r="F70" s="93" t="s">
        <v>1072</v>
      </c>
      <c r="G70" s="98" t="s">
        <v>261</v>
      </c>
      <c r="H70" s="139" t="n">
        <v>1</v>
      </c>
      <c r="I70" s="131" t="n">
        <v>0.07</v>
      </c>
      <c r="J70" s="131" t="n">
        <f aca="false">H70*I70</f>
        <v>0.07</v>
      </c>
    </row>
    <row r="71" customFormat="false" ht="12.8" hidden="false" customHeight="false" outlineLevel="0" collapsed="false">
      <c r="A71" s="100" t="s">
        <v>318</v>
      </c>
      <c r="B71" s="100" t="s">
        <v>319</v>
      </c>
      <c r="C71" s="100" t="s">
        <v>1069</v>
      </c>
      <c r="D71" s="108" t="s">
        <v>261</v>
      </c>
      <c r="E71" s="100"/>
      <c r="F71" s="100"/>
      <c r="G71" s="108"/>
      <c r="H71" s="140"/>
      <c r="I71" s="133"/>
      <c r="J71" s="133" t="n">
        <f aca="false">SUM(J69:J70)</f>
        <v>0.45</v>
      </c>
    </row>
    <row r="72" customFormat="false" ht="23.85" hidden="false" customHeight="false" outlineLevel="0" collapsed="false">
      <c r="A72" s="93" t="s">
        <v>321</v>
      </c>
      <c r="B72" s="93" t="s">
        <v>322</v>
      </c>
      <c r="C72" s="93" t="s">
        <v>323</v>
      </c>
      <c r="D72" s="98" t="s">
        <v>261</v>
      </c>
      <c r="E72" s="93" t="s">
        <v>1070</v>
      </c>
      <c r="F72" s="93" t="s">
        <v>1092</v>
      </c>
      <c r="G72" s="98" t="s">
        <v>261</v>
      </c>
      <c r="H72" s="139" t="n">
        <v>1</v>
      </c>
      <c r="I72" s="131" t="n">
        <v>0.38</v>
      </c>
      <c r="J72" s="131" t="n">
        <f aca="false">H72*I72</f>
        <v>0.38</v>
      </c>
    </row>
    <row r="73" customFormat="false" ht="12.8" hidden="false" customHeight="false" outlineLevel="0" collapsed="false">
      <c r="A73" s="93" t="s">
        <v>321</v>
      </c>
      <c r="B73" s="93" t="s">
        <v>322</v>
      </c>
      <c r="C73" s="93" t="s">
        <v>323</v>
      </c>
      <c r="D73" s="98" t="s">
        <v>261</v>
      </c>
      <c r="E73" s="93" t="s">
        <v>1066</v>
      </c>
      <c r="F73" s="93" t="s">
        <v>1072</v>
      </c>
      <c r="G73" s="98" t="s">
        <v>261</v>
      </c>
      <c r="H73" s="139" t="n">
        <v>1</v>
      </c>
      <c r="I73" s="131" t="n">
        <v>0.07</v>
      </c>
      <c r="J73" s="131" t="n">
        <f aca="false">H73*I73</f>
        <v>0.07</v>
      </c>
    </row>
    <row r="74" customFormat="false" ht="12.8" hidden="false" customHeight="false" outlineLevel="0" collapsed="false">
      <c r="A74" s="100" t="s">
        <v>321</v>
      </c>
      <c r="B74" s="100" t="s">
        <v>322</v>
      </c>
      <c r="C74" s="100" t="s">
        <v>1069</v>
      </c>
      <c r="D74" s="108" t="s">
        <v>261</v>
      </c>
      <c r="E74" s="100"/>
      <c r="F74" s="100"/>
      <c r="G74" s="108"/>
      <c r="H74" s="140"/>
      <c r="I74" s="133"/>
      <c r="J74" s="133" t="n">
        <f aca="false">SUM(J72:J73)</f>
        <v>0.45</v>
      </c>
    </row>
    <row r="75" customFormat="false" ht="23.85" hidden="false" customHeight="false" outlineLevel="0" collapsed="false">
      <c r="A75" s="93" t="s">
        <v>324</v>
      </c>
      <c r="B75" s="93" t="s">
        <v>325</v>
      </c>
      <c r="C75" s="93" t="s">
        <v>326</v>
      </c>
      <c r="D75" s="98" t="s">
        <v>261</v>
      </c>
      <c r="E75" s="93" t="s">
        <v>1070</v>
      </c>
      <c r="F75" s="93" t="s">
        <v>1093</v>
      </c>
      <c r="G75" s="98" t="s">
        <v>261</v>
      </c>
      <c r="H75" s="139" t="n">
        <v>1</v>
      </c>
      <c r="I75" s="131" t="n">
        <v>15.3</v>
      </c>
      <c r="J75" s="131" t="n">
        <f aca="false">H75*I75</f>
        <v>15.3</v>
      </c>
    </row>
    <row r="76" customFormat="false" ht="12.8" hidden="false" customHeight="false" outlineLevel="0" collapsed="false">
      <c r="A76" s="93" t="s">
        <v>324</v>
      </c>
      <c r="B76" s="93" t="s">
        <v>325</v>
      </c>
      <c r="C76" s="93" t="s">
        <v>326</v>
      </c>
      <c r="D76" s="98" t="s">
        <v>261</v>
      </c>
      <c r="E76" s="93" t="s">
        <v>1066</v>
      </c>
      <c r="F76" s="93" t="s">
        <v>1072</v>
      </c>
      <c r="G76" s="98" t="s">
        <v>261</v>
      </c>
      <c r="H76" s="139" t="n">
        <v>1</v>
      </c>
      <c r="I76" s="131" t="n">
        <v>2.7</v>
      </c>
      <c r="J76" s="131" t="n">
        <f aca="false">H76*I76</f>
        <v>2.7</v>
      </c>
    </row>
    <row r="77" customFormat="false" ht="12.8" hidden="false" customHeight="false" outlineLevel="0" collapsed="false">
      <c r="A77" s="100" t="s">
        <v>324</v>
      </c>
      <c r="B77" s="100" t="s">
        <v>325</v>
      </c>
      <c r="C77" s="100" t="s">
        <v>1069</v>
      </c>
      <c r="D77" s="108" t="s">
        <v>261</v>
      </c>
      <c r="E77" s="100"/>
      <c r="F77" s="100"/>
      <c r="G77" s="108"/>
      <c r="H77" s="140"/>
      <c r="I77" s="133"/>
      <c r="J77" s="133" t="n">
        <f aca="false">SUM(J75:J76)</f>
        <v>18</v>
      </c>
    </row>
    <row r="78" customFormat="false" ht="23.85" hidden="false" customHeight="false" outlineLevel="0" collapsed="false">
      <c r="A78" s="93" t="s">
        <v>327</v>
      </c>
      <c r="B78" s="93" t="s">
        <v>328</v>
      </c>
      <c r="C78" s="93" t="s">
        <v>329</v>
      </c>
      <c r="D78" s="98" t="s">
        <v>261</v>
      </c>
      <c r="E78" s="93" t="s">
        <v>1070</v>
      </c>
      <c r="F78" s="93" t="s">
        <v>1094</v>
      </c>
      <c r="G78" s="98" t="s">
        <v>261</v>
      </c>
      <c r="H78" s="139" t="n">
        <v>1</v>
      </c>
      <c r="I78" s="131" t="n">
        <v>1.06</v>
      </c>
      <c r="J78" s="131" t="n">
        <f aca="false">H78*I78</f>
        <v>1.06</v>
      </c>
    </row>
    <row r="79" customFormat="false" ht="12.8" hidden="false" customHeight="false" outlineLevel="0" collapsed="false">
      <c r="A79" s="93" t="s">
        <v>327</v>
      </c>
      <c r="B79" s="93" t="s">
        <v>328</v>
      </c>
      <c r="C79" s="93" t="s">
        <v>329</v>
      </c>
      <c r="D79" s="98" t="s">
        <v>261</v>
      </c>
      <c r="E79" s="93" t="s">
        <v>1066</v>
      </c>
      <c r="F79" s="93" t="s">
        <v>1072</v>
      </c>
      <c r="G79" s="98" t="s">
        <v>261</v>
      </c>
      <c r="H79" s="139" t="n">
        <v>1</v>
      </c>
      <c r="I79" s="131" t="n">
        <v>0.19</v>
      </c>
      <c r="J79" s="131" t="n">
        <f aca="false">H79*I79</f>
        <v>0.19</v>
      </c>
    </row>
    <row r="80" customFormat="false" ht="12.8" hidden="false" customHeight="false" outlineLevel="0" collapsed="false">
      <c r="A80" s="100" t="s">
        <v>327</v>
      </c>
      <c r="B80" s="100" t="s">
        <v>328</v>
      </c>
      <c r="C80" s="100" t="s">
        <v>1069</v>
      </c>
      <c r="D80" s="108" t="s">
        <v>261</v>
      </c>
      <c r="E80" s="100"/>
      <c r="F80" s="100"/>
      <c r="G80" s="108"/>
      <c r="H80" s="140"/>
      <c r="I80" s="133"/>
      <c r="J80" s="133" t="n">
        <f aca="false">SUM(J78:J79)</f>
        <v>1.25</v>
      </c>
    </row>
    <row r="81" customFormat="false" ht="23.85" hidden="false" customHeight="false" outlineLevel="0" collapsed="false">
      <c r="A81" s="93" t="s">
        <v>330</v>
      </c>
      <c r="B81" s="93" t="s">
        <v>331</v>
      </c>
      <c r="C81" s="93" t="s">
        <v>332</v>
      </c>
      <c r="D81" s="98" t="s">
        <v>261</v>
      </c>
      <c r="E81" s="93" t="s">
        <v>1070</v>
      </c>
      <c r="F81" s="93" t="s">
        <v>1095</v>
      </c>
      <c r="G81" s="98" t="s">
        <v>261</v>
      </c>
      <c r="H81" s="139" t="n">
        <v>1</v>
      </c>
      <c r="I81" s="131" t="n">
        <v>1.06</v>
      </c>
      <c r="J81" s="131" t="n">
        <f aca="false">H81*I81</f>
        <v>1.06</v>
      </c>
    </row>
    <row r="82" customFormat="false" ht="12.8" hidden="false" customHeight="false" outlineLevel="0" collapsed="false">
      <c r="A82" s="93" t="s">
        <v>330</v>
      </c>
      <c r="B82" s="93" t="s">
        <v>331</v>
      </c>
      <c r="C82" s="93" t="s">
        <v>332</v>
      </c>
      <c r="D82" s="98" t="s">
        <v>261</v>
      </c>
      <c r="E82" s="93" t="s">
        <v>1066</v>
      </c>
      <c r="F82" s="93" t="s">
        <v>1072</v>
      </c>
      <c r="G82" s="98" t="s">
        <v>261</v>
      </c>
      <c r="H82" s="139" t="n">
        <v>1</v>
      </c>
      <c r="I82" s="131" t="n">
        <v>0.19</v>
      </c>
      <c r="J82" s="131" t="n">
        <f aca="false">H82*I82</f>
        <v>0.19</v>
      </c>
    </row>
    <row r="83" customFormat="false" ht="12.8" hidden="false" customHeight="false" outlineLevel="0" collapsed="false">
      <c r="A83" s="100" t="s">
        <v>330</v>
      </c>
      <c r="B83" s="100" t="s">
        <v>331</v>
      </c>
      <c r="C83" s="100" t="s">
        <v>1069</v>
      </c>
      <c r="D83" s="108" t="s">
        <v>261</v>
      </c>
      <c r="E83" s="100"/>
      <c r="F83" s="100"/>
      <c r="G83" s="108"/>
      <c r="H83" s="140"/>
      <c r="I83" s="133"/>
      <c r="J83" s="133" t="n">
        <f aca="false">SUM(J81:J82)</f>
        <v>1.25</v>
      </c>
    </row>
    <row r="84" customFormat="false" ht="23.85" hidden="false" customHeight="false" outlineLevel="0" collapsed="false">
      <c r="A84" s="93" t="s">
        <v>333</v>
      </c>
      <c r="B84" s="93" t="s">
        <v>334</v>
      </c>
      <c r="C84" s="93" t="s">
        <v>335</v>
      </c>
      <c r="D84" s="98" t="s">
        <v>261</v>
      </c>
      <c r="E84" s="93" t="s">
        <v>1070</v>
      </c>
      <c r="F84" s="93" t="s">
        <v>1096</v>
      </c>
      <c r="G84" s="98" t="s">
        <v>261</v>
      </c>
      <c r="H84" s="139" t="n">
        <v>1</v>
      </c>
      <c r="I84" s="131" t="n">
        <v>1.06</v>
      </c>
      <c r="J84" s="131" t="n">
        <f aca="false">H84*I84</f>
        <v>1.06</v>
      </c>
    </row>
    <row r="85" customFormat="false" ht="12.8" hidden="false" customHeight="false" outlineLevel="0" collapsed="false">
      <c r="A85" s="93" t="s">
        <v>333</v>
      </c>
      <c r="B85" s="93" t="s">
        <v>334</v>
      </c>
      <c r="C85" s="93" t="s">
        <v>335</v>
      </c>
      <c r="D85" s="98" t="s">
        <v>261</v>
      </c>
      <c r="E85" s="93" t="s">
        <v>1066</v>
      </c>
      <c r="F85" s="93" t="s">
        <v>1072</v>
      </c>
      <c r="G85" s="98" t="s">
        <v>261</v>
      </c>
      <c r="H85" s="139" t="n">
        <v>1</v>
      </c>
      <c r="I85" s="131" t="n">
        <v>0.19</v>
      </c>
      <c r="J85" s="131" t="n">
        <f aca="false">H85*I85</f>
        <v>0.19</v>
      </c>
    </row>
    <row r="86" customFormat="false" ht="12.8" hidden="false" customHeight="false" outlineLevel="0" collapsed="false">
      <c r="A86" s="100" t="s">
        <v>333</v>
      </c>
      <c r="B86" s="100" t="s">
        <v>334</v>
      </c>
      <c r="C86" s="100" t="s">
        <v>1069</v>
      </c>
      <c r="D86" s="108" t="s">
        <v>261</v>
      </c>
      <c r="E86" s="100"/>
      <c r="F86" s="100"/>
      <c r="G86" s="108"/>
      <c r="H86" s="140"/>
      <c r="I86" s="133"/>
      <c r="J86" s="133" t="n">
        <f aca="false">SUM(J84:J85)</f>
        <v>1.25</v>
      </c>
    </row>
    <row r="87" customFormat="false" ht="23.85" hidden="false" customHeight="false" outlineLevel="0" collapsed="false">
      <c r="A87" s="93" t="s">
        <v>336</v>
      </c>
      <c r="B87" s="93" t="s">
        <v>337</v>
      </c>
      <c r="C87" s="93" t="s">
        <v>338</v>
      </c>
      <c r="D87" s="98" t="s">
        <v>261</v>
      </c>
      <c r="E87" s="93" t="s">
        <v>1070</v>
      </c>
      <c r="F87" s="93" t="s">
        <v>1097</v>
      </c>
      <c r="G87" s="98" t="s">
        <v>261</v>
      </c>
      <c r="H87" s="139" t="n">
        <v>1</v>
      </c>
      <c r="I87" s="131" t="n">
        <v>1.06</v>
      </c>
      <c r="J87" s="131" t="n">
        <f aca="false">H87*I87</f>
        <v>1.06</v>
      </c>
    </row>
    <row r="88" customFormat="false" ht="12.8" hidden="false" customHeight="false" outlineLevel="0" collapsed="false">
      <c r="A88" s="93" t="s">
        <v>336</v>
      </c>
      <c r="B88" s="93" t="s">
        <v>337</v>
      </c>
      <c r="C88" s="93" t="s">
        <v>338</v>
      </c>
      <c r="D88" s="98" t="s">
        <v>261</v>
      </c>
      <c r="E88" s="93" t="s">
        <v>1066</v>
      </c>
      <c r="F88" s="93" t="s">
        <v>1072</v>
      </c>
      <c r="G88" s="98" t="s">
        <v>261</v>
      </c>
      <c r="H88" s="139" t="n">
        <v>1</v>
      </c>
      <c r="I88" s="131" t="n">
        <v>0.19</v>
      </c>
      <c r="J88" s="131" t="n">
        <f aca="false">H88*I88</f>
        <v>0.19</v>
      </c>
    </row>
    <row r="89" customFormat="false" ht="12.8" hidden="false" customHeight="false" outlineLevel="0" collapsed="false">
      <c r="A89" s="100" t="s">
        <v>336</v>
      </c>
      <c r="B89" s="100" t="s">
        <v>337</v>
      </c>
      <c r="C89" s="100" t="s">
        <v>1069</v>
      </c>
      <c r="D89" s="108" t="s">
        <v>261</v>
      </c>
      <c r="E89" s="100"/>
      <c r="F89" s="100"/>
      <c r="G89" s="108"/>
      <c r="H89" s="140"/>
      <c r="I89" s="133"/>
      <c r="J89" s="133" t="n">
        <f aca="false">SUM(J87:J88)</f>
        <v>1.25</v>
      </c>
    </row>
    <row r="90" customFormat="false" ht="23.85" hidden="false" customHeight="false" outlineLevel="0" collapsed="false">
      <c r="A90" s="93" t="s">
        <v>339</v>
      </c>
      <c r="B90" s="93" t="s">
        <v>340</v>
      </c>
      <c r="C90" s="93" t="s">
        <v>341</v>
      </c>
      <c r="D90" s="98" t="s">
        <v>261</v>
      </c>
      <c r="E90" s="93" t="s">
        <v>1070</v>
      </c>
      <c r="F90" s="93" t="s">
        <v>1098</v>
      </c>
      <c r="G90" s="98" t="s">
        <v>261</v>
      </c>
      <c r="H90" s="139" t="n">
        <v>1</v>
      </c>
      <c r="I90" s="131" t="n">
        <v>1.06</v>
      </c>
      <c r="J90" s="131" t="n">
        <f aca="false">H90*I90</f>
        <v>1.06</v>
      </c>
    </row>
    <row r="91" customFormat="false" ht="12.8" hidden="false" customHeight="false" outlineLevel="0" collapsed="false">
      <c r="A91" s="93" t="s">
        <v>339</v>
      </c>
      <c r="B91" s="93" t="s">
        <v>340</v>
      </c>
      <c r="C91" s="93" t="s">
        <v>341</v>
      </c>
      <c r="D91" s="98" t="s">
        <v>261</v>
      </c>
      <c r="E91" s="93" t="s">
        <v>1066</v>
      </c>
      <c r="F91" s="93" t="s">
        <v>1072</v>
      </c>
      <c r="G91" s="98" t="s">
        <v>261</v>
      </c>
      <c r="H91" s="139" t="n">
        <v>1</v>
      </c>
      <c r="I91" s="131" t="n">
        <v>0.19</v>
      </c>
      <c r="J91" s="131" t="n">
        <f aca="false">H91*I91</f>
        <v>0.19</v>
      </c>
    </row>
    <row r="92" customFormat="false" ht="12.8" hidden="false" customHeight="false" outlineLevel="0" collapsed="false">
      <c r="A92" s="100" t="s">
        <v>339</v>
      </c>
      <c r="B92" s="100" t="s">
        <v>340</v>
      </c>
      <c r="C92" s="100" t="s">
        <v>1069</v>
      </c>
      <c r="D92" s="108" t="s">
        <v>261</v>
      </c>
      <c r="E92" s="100"/>
      <c r="F92" s="100"/>
      <c r="G92" s="108"/>
      <c r="H92" s="140"/>
      <c r="I92" s="133"/>
      <c r="J92" s="133" t="n">
        <f aca="false">SUM(J90:J91)</f>
        <v>1.25</v>
      </c>
    </row>
    <row r="93" customFormat="false" ht="23.85" hidden="false" customHeight="false" outlineLevel="0" collapsed="false">
      <c r="A93" s="93" t="s">
        <v>342</v>
      </c>
      <c r="B93" s="93" t="s">
        <v>343</v>
      </c>
      <c r="C93" s="93" t="s">
        <v>344</v>
      </c>
      <c r="D93" s="98" t="s">
        <v>261</v>
      </c>
      <c r="E93" s="93" t="s">
        <v>1070</v>
      </c>
      <c r="F93" s="93" t="s">
        <v>1099</v>
      </c>
      <c r="G93" s="98" t="s">
        <v>261</v>
      </c>
      <c r="H93" s="139" t="n">
        <v>1</v>
      </c>
      <c r="I93" s="131" t="n">
        <v>1.06</v>
      </c>
      <c r="J93" s="131" t="n">
        <f aca="false">H93*I93</f>
        <v>1.06</v>
      </c>
    </row>
    <row r="94" customFormat="false" ht="12.8" hidden="false" customHeight="false" outlineLevel="0" collapsed="false">
      <c r="A94" s="93" t="s">
        <v>342</v>
      </c>
      <c r="B94" s="93" t="s">
        <v>343</v>
      </c>
      <c r="C94" s="93" t="s">
        <v>344</v>
      </c>
      <c r="D94" s="98" t="s">
        <v>261</v>
      </c>
      <c r="E94" s="93" t="s">
        <v>1066</v>
      </c>
      <c r="F94" s="93" t="s">
        <v>1072</v>
      </c>
      <c r="G94" s="98" t="s">
        <v>261</v>
      </c>
      <c r="H94" s="139" t="n">
        <v>1</v>
      </c>
      <c r="I94" s="131" t="n">
        <v>0.19</v>
      </c>
      <c r="J94" s="131" t="n">
        <f aca="false">H94*I94</f>
        <v>0.19</v>
      </c>
    </row>
    <row r="95" customFormat="false" ht="12.8" hidden="false" customHeight="false" outlineLevel="0" collapsed="false">
      <c r="A95" s="100" t="s">
        <v>342</v>
      </c>
      <c r="B95" s="100" t="s">
        <v>343</v>
      </c>
      <c r="C95" s="100" t="s">
        <v>1069</v>
      </c>
      <c r="D95" s="108" t="s">
        <v>261</v>
      </c>
      <c r="E95" s="100"/>
      <c r="F95" s="100"/>
      <c r="G95" s="108"/>
      <c r="H95" s="140"/>
      <c r="I95" s="133"/>
      <c r="J95" s="133" t="n">
        <f aca="false">SUM(J93:J94)</f>
        <v>1.25</v>
      </c>
    </row>
    <row r="96" customFormat="false" ht="23.85" hidden="false" customHeight="false" outlineLevel="0" collapsed="false">
      <c r="A96" s="93" t="s">
        <v>345</v>
      </c>
      <c r="B96" s="93" t="s">
        <v>346</v>
      </c>
      <c r="C96" s="93" t="s">
        <v>347</v>
      </c>
      <c r="D96" s="98" t="s">
        <v>261</v>
      </c>
      <c r="E96" s="93" t="s">
        <v>1070</v>
      </c>
      <c r="F96" s="93" t="s">
        <v>1100</v>
      </c>
      <c r="G96" s="98" t="s">
        <v>261</v>
      </c>
      <c r="H96" s="139" t="n">
        <v>1</v>
      </c>
      <c r="I96" s="131" t="n">
        <v>0.64</v>
      </c>
      <c r="J96" s="131" t="n">
        <f aca="false">H96*I96</f>
        <v>0.64</v>
      </c>
    </row>
    <row r="97" customFormat="false" ht="12.8" hidden="false" customHeight="false" outlineLevel="0" collapsed="false">
      <c r="A97" s="93" t="s">
        <v>345</v>
      </c>
      <c r="B97" s="93" t="s">
        <v>346</v>
      </c>
      <c r="C97" s="93" t="s">
        <v>347</v>
      </c>
      <c r="D97" s="98" t="s">
        <v>261</v>
      </c>
      <c r="E97" s="93" t="s">
        <v>1066</v>
      </c>
      <c r="F97" s="93" t="s">
        <v>1072</v>
      </c>
      <c r="G97" s="98" t="s">
        <v>261</v>
      </c>
      <c r="H97" s="139" t="n">
        <v>1</v>
      </c>
      <c r="I97" s="131" t="n">
        <v>0.11</v>
      </c>
      <c r="J97" s="131" t="n">
        <f aca="false">H97*I97</f>
        <v>0.11</v>
      </c>
    </row>
    <row r="98" customFormat="false" ht="12.8" hidden="false" customHeight="false" outlineLevel="0" collapsed="false">
      <c r="A98" s="100" t="s">
        <v>345</v>
      </c>
      <c r="B98" s="100" t="s">
        <v>346</v>
      </c>
      <c r="C98" s="100" t="s">
        <v>1069</v>
      </c>
      <c r="D98" s="108" t="s">
        <v>261</v>
      </c>
      <c r="E98" s="100"/>
      <c r="F98" s="100"/>
      <c r="G98" s="108"/>
      <c r="H98" s="140"/>
      <c r="I98" s="133"/>
      <c r="J98" s="133" t="n">
        <f aca="false">SUM(J96:J97)</f>
        <v>0.75</v>
      </c>
    </row>
    <row r="99" customFormat="false" ht="23.85" hidden="false" customHeight="false" outlineLevel="0" collapsed="false">
      <c r="A99" s="93" t="s">
        <v>348</v>
      </c>
      <c r="B99" s="93" t="s">
        <v>349</v>
      </c>
      <c r="C99" s="93" t="s">
        <v>350</v>
      </c>
      <c r="D99" s="98" t="s">
        <v>261</v>
      </c>
      <c r="E99" s="93" t="s">
        <v>1070</v>
      </c>
      <c r="F99" s="93" t="s">
        <v>1101</v>
      </c>
      <c r="G99" s="98" t="s">
        <v>261</v>
      </c>
      <c r="H99" s="139" t="n">
        <v>1</v>
      </c>
      <c r="I99" s="131" t="n">
        <v>0.64</v>
      </c>
      <c r="J99" s="131" t="n">
        <f aca="false">H99*I99</f>
        <v>0.64</v>
      </c>
    </row>
    <row r="100" customFormat="false" ht="12.8" hidden="false" customHeight="false" outlineLevel="0" collapsed="false">
      <c r="A100" s="93" t="s">
        <v>348</v>
      </c>
      <c r="B100" s="93" t="s">
        <v>349</v>
      </c>
      <c r="C100" s="93" t="s">
        <v>350</v>
      </c>
      <c r="D100" s="98" t="s">
        <v>261</v>
      </c>
      <c r="E100" s="93" t="s">
        <v>1066</v>
      </c>
      <c r="F100" s="93" t="s">
        <v>1072</v>
      </c>
      <c r="G100" s="98" t="s">
        <v>261</v>
      </c>
      <c r="H100" s="139" t="n">
        <v>1</v>
      </c>
      <c r="I100" s="131" t="n">
        <v>0.11</v>
      </c>
      <c r="J100" s="131" t="n">
        <f aca="false">H100*I100</f>
        <v>0.11</v>
      </c>
    </row>
    <row r="101" customFormat="false" ht="12.8" hidden="false" customHeight="false" outlineLevel="0" collapsed="false">
      <c r="A101" s="100" t="s">
        <v>348</v>
      </c>
      <c r="B101" s="100" t="s">
        <v>349</v>
      </c>
      <c r="C101" s="100" t="s">
        <v>1069</v>
      </c>
      <c r="D101" s="108" t="s">
        <v>261</v>
      </c>
      <c r="E101" s="100"/>
      <c r="F101" s="100"/>
      <c r="G101" s="108"/>
      <c r="H101" s="140"/>
      <c r="I101" s="133"/>
      <c r="J101" s="133" t="n">
        <f aca="false">SUM(J99:J100)</f>
        <v>0.75</v>
      </c>
    </row>
    <row r="102" customFormat="false" ht="23.85" hidden="false" customHeight="false" outlineLevel="0" collapsed="false">
      <c r="A102" s="93" t="s">
        <v>351</v>
      </c>
      <c r="B102" s="93" t="s">
        <v>352</v>
      </c>
      <c r="C102" s="93" t="s">
        <v>353</v>
      </c>
      <c r="D102" s="98" t="s">
        <v>261</v>
      </c>
      <c r="E102" s="93" t="s">
        <v>1070</v>
      </c>
      <c r="F102" s="93" t="s">
        <v>1102</v>
      </c>
      <c r="G102" s="98" t="s">
        <v>261</v>
      </c>
      <c r="H102" s="139" t="n">
        <v>1</v>
      </c>
      <c r="I102" s="131" t="n">
        <v>42.5</v>
      </c>
      <c r="J102" s="131" t="n">
        <f aca="false">H102*I102</f>
        <v>42.5</v>
      </c>
    </row>
    <row r="103" customFormat="false" ht="12.8" hidden="false" customHeight="false" outlineLevel="0" collapsed="false">
      <c r="A103" s="93" t="s">
        <v>351</v>
      </c>
      <c r="B103" s="93" t="s">
        <v>352</v>
      </c>
      <c r="C103" s="93" t="s">
        <v>353</v>
      </c>
      <c r="D103" s="98" t="s">
        <v>261</v>
      </c>
      <c r="E103" s="93" t="s">
        <v>1066</v>
      </c>
      <c r="F103" s="93" t="s">
        <v>1072</v>
      </c>
      <c r="G103" s="98" t="s">
        <v>261</v>
      </c>
      <c r="H103" s="139" t="n">
        <v>1</v>
      </c>
      <c r="I103" s="131" t="n">
        <v>7.5</v>
      </c>
      <c r="J103" s="131" t="n">
        <f aca="false">H103*I103</f>
        <v>7.5</v>
      </c>
    </row>
    <row r="104" customFormat="false" ht="12.8" hidden="false" customHeight="false" outlineLevel="0" collapsed="false">
      <c r="A104" s="100" t="s">
        <v>351</v>
      </c>
      <c r="B104" s="100" t="s">
        <v>352</v>
      </c>
      <c r="C104" s="100" t="s">
        <v>1069</v>
      </c>
      <c r="D104" s="108" t="s">
        <v>261</v>
      </c>
      <c r="E104" s="100"/>
      <c r="F104" s="100"/>
      <c r="G104" s="108"/>
      <c r="H104" s="140"/>
      <c r="I104" s="133"/>
      <c r="J104" s="133" t="n">
        <f aca="false">SUM(J102:J103)</f>
        <v>50</v>
      </c>
    </row>
    <row r="105" customFormat="false" ht="23.85" hidden="false" customHeight="false" outlineLevel="0" collapsed="false">
      <c r="A105" s="93" t="s">
        <v>354</v>
      </c>
      <c r="B105" s="93" t="s">
        <v>355</v>
      </c>
      <c r="C105" s="93" t="s">
        <v>356</v>
      </c>
      <c r="D105" s="98" t="s">
        <v>261</v>
      </c>
      <c r="E105" s="93" t="s">
        <v>1070</v>
      </c>
      <c r="F105" s="93" t="s">
        <v>1103</v>
      </c>
      <c r="G105" s="98" t="s">
        <v>261</v>
      </c>
      <c r="H105" s="139" t="n">
        <v>1</v>
      </c>
      <c r="I105" s="131" t="n">
        <v>18.7</v>
      </c>
      <c r="J105" s="131" t="n">
        <f aca="false">H105*I105</f>
        <v>18.7</v>
      </c>
    </row>
    <row r="106" customFormat="false" ht="12.8" hidden="false" customHeight="false" outlineLevel="0" collapsed="false">
      <c r="A106" s="93" t="s">
        <v>354</v>
      </c>
      <c r="B106" s="93" t="s">
        <v>355</v>
      </c>
      <c r="C106" s="93" t="s">
        <v>356</v>
      </c>
      <c r="D106" s="98" t="s">
        <v>261</v>
      </c>
      <c r="E106" s="93" t="s">
        <v>1066</v>
      </c>
      <c r="F106" s="93" t="s">
        <v>1072</v>
      </c>
      <c r="G106" s="98" t="s">
        <v>261</v>
      </c>
      <c r="H106" s="139" t="n">
        <v>1</v>
      </c>
      <c r="I106" s="131" t="n">
        <v>3.3</v>
      </c>
      <c r="J106" s="131" t="n">
        <f aca="false">H106*I106</f>
        <v>3.3</v>
      </c>
    </row>
    <row r="107" customFormat="false" ht="12.8" hidden="false" customHeight="false" outlineLevel="0" collapsed="false">
      <c r="A107" s="100" t="s">
        <v>354</v>
      </c>
      <c r="B107" s="100" t="s">
        <v>355</v>
      </c>
      <c r="C107" s="100" t="s">
        <v>1069</v>
      </c>
      <c r="D107" s="108" t="s">
        <v>261</v>
      </c>
      <c r="E107" s="100"/>
      <c r="F107" s="100"/>
      <c r="G107" s="108"/>
      <c r="H107" s="140"/>
      <c r="I107" s="133"/>
      <c r="J107" s="133" t="n">
        <f aca="false">SUM(J105:J106)</f>
        <v>22</v>
      </c>
    </row>
    <row r="108" customFormat="false" ht="23.85" hidden="false" customHeight="false" outlineLevel="0" collapsed="false">
      <c r="A108" s="93" t="s">
        <v>357</v>
      </c>
      <c r="B108" s="93" t="s">
        <v>358</v>
      </c>
      <c r="C108" s="93" t="s">
        <v>359</v>
      </c>
      <c r="D108" s="98" t="s">
        <v>44</v>
      </c>
      <c r="E108" s="93" t="s">
        <v>1070</v>
      </c>
      <c r="F108" s="93" t="s">
        <v>1104</v>
      </c>
      <c r="G108" s="98" t="s">
        <v>44</v>
      </c>
      <c r="H108" s="139" t="n">
        <v>1</v>
      </c>
      <c r="I108" s="131" t="n">
        <v>84.49</v>
      </c>
      <c r="J108" s="131" t="n">
        <f aca="false">H108*I108</f>
        <v>84.49</v>
      </c>
    </row>
    <row r="109" customFormat="false" ht="12.8" hidden="false" customHeight="false" outlineLevel="0" collapsed="false">
      <c r="A109" s="93" t="s">
        <v>357</v>
      </c>
      <c r="B109" s="93" t="s">
        <v>358</v>
      </c>
      <c r="C109" s="93" t="s">
        <v>359</v>
      </c>
      <c r="D109" s="98" t="s">
        <v>44</v>
      </c>
      <c r="E109" s="93" t="s">
        <v>1066</v>
      </c>
      <c r="F109" s="93" t="s">
        <v>1072</v>
      </c>
      <c r="G109" s="98" t="s">
        <v>44</v>
      </c>
      <c r="H109" s="139" t="n">
        <v>1</v>
      </c>
      <c r="I109" s="131" t="n">
        <v>14.91</v>
      </c>
      <c r="J109" s="131" t="n">
        <f aca="false">H109*I109</f>
        <v>14.91</v>
      </c>
    </row>
    <row r="110" customFormat="false" ht="12.8" hidden="false" customHeight="false" outlineLevel="0" collapsed="false">
      <c r="A110" s="100" t="s">
        <v>357</v>
      </c>
      <c r="B110" s="100" t="s">
        <v>358</v>
      </c>
      <c r="C110" s="100" t="s">
        <v>1069</v>
      </c>
      <c r="D110" s="108" t="s">
        <v>44</v>
      </c>
      <c r="E110" s="100"/>
      <c r="F110" s="100"/>
      <c r="G110" s="108"/>
      <c r="H110" s="140"/>
      <c r="I110" s="133"/>
      <c r="J110" s="133" t="n">
        <f aca="false">SUM(J108:J109)</f>
        <v>99.4</v>
      </c>
    </row>
    <row r="111" customFormat="false" ht="23.85" hidden="false" customHeight="false" outlineLevel="0" collapsed="false">
      <c r="A111" s="93" t="s">
        <v>360</v>
      </c>
      <c r="B111" s="93" t="s">
        <v>361</v>
      </c>
      <c r="C111" s="93" t="s">
        <v>362</v>
      </c>
      <c r="D111" s="98" t="s">
        <v>44</v>
      </c>
      <c r="E111" s="93" t="s">
        <v>1070</v>
      </c>
      <c r="F111" s="93" t="s">
        <v>1105</v>
      </c>
      <c r="G111" s="98" t="s">
        <v>44</v>
      </c>
      <c r="H111" s="139" t="n">
        <v>1</v>
      </c>
      <c r="I111" s="131" t="n">
        <v>84.49</v>
      </c>
      <c r="J111" s="131" t="n">
        <f aca="false">H111*I111</f>
        <v>84.49</v>
      </c>
    </row>
    <row r="112" customFormat="false" ht="12.8" hidden="false" customHeight="false" outlineLevel="0" collapsed="false">
      <c r="A112" s="93" t="s">
        <v>360</v>
      </c>
      <c r="B112" s="93" t="s">
        <v>361</v>
      </c>
      <c r="C112" s="93" t="s">
        <v>362</v>
      </c>
      <c r="D112" s="98" t="s">
        <v>44</v>
      </c>
      <c r="E112" s="93" t="s">
        <v>1066</v>
      </c>
      <c r="F112" s="93" t="s">
        <v>1072</v>
      </c>
      <c r="G112" s="98" t="s">
        <v>44</v>
      </c>
      <c r="H112" s="139" t="n">
        <v>1</v>
      </c>
      <c r="I112" s="131" t="n">
        <v>14.91</v>
      </c>
      <c r="J112" s="131" t="n">
        <f aca="false">H112*I112</f>
        <v>14.91</v>
      </c>
    </row>
    <row r="113" customFormat="false" ht="12.8" hidden="false" customHeight="false" outlineLevel="0" collapsed="false">
      <c r="A113" s="100" t="s">
        <v>360</v>
      </c>
      <c r="B113" s="100" t="s">
        <v>361</v>
      </c>
      <c r="C113" s="100" t="s">
        <v>1069</v>
      </c>
      <c r="D113" s="108" t="s">
        <v>44</v>
      </c>
      <c r="E113" s="100"/>
      <c r="F113" s="100"/>
      <c r="G113" s="108"/>
      <c r="H113" s="140"/>
      <c r="I113" s="133"/>
      <c r="J113" s="133" t="n">
        <f aca="false">SUM(J111:J112)</f>
        <v>99.4</v>
      </c>
    </row>
    <row r="114" customFormat="false" ht="23.85" hidden="false" customHeight="false" outlineLevel="0" collapsed="false">
      <c r="A114" s="93" t="s">
        <v>363</v>
      </c>
      <c r="B114" s="93" t="s">
        <v>364</v>
      </c>
      <c r="C114" s="93" t="s">
        <v>365</v>
      </c>
      <c r="D114" s="98" t="s">
        <v>44</v>
      </c>
      <c r="E114" s="93" t="s">
        <v>1070</v>
      </c>
      <c r="F114" s="93" t="s">
        <v>1106</v>
      </c>
      <c r="G114" s="98" t="s">
        <v>44</v>
      </c>
      <c r="H114" s="139" t="n">
        <v>1</v>
      </c>
      <c r="I114" s="131" t="n">
        <v>84.49</v>
      </c>
      <c r="J114" s="131" t="n">
        <f aca="false">H114*I114</f>
        <v>84.49</v>
      </c>
    </row>
    <row r="115" customFormat="false" ht="12.8" hidden="false" customHeight="false" outlineLevel="0" collapsed="false">
      <c r="A115" s="93" t="s">
        <v>363</v>
      </c>
      <c r="B115" s="93" t="s">
        <v>364</v>
      </c>
      <c r="C115" s="93" t="s">
        <v>365</v>
      </c>
      <c r="D115" s="98" t="s">
        <v>44</v>
      </c>
      <c r="E115" s="93" t="s">
        <v>1066</v>
      </c>
      <c r="F115" s="93" t="s">
        <v>1072</v>
      </c>
      <c r="G115" s="98" t="s">
        <v>44</v>
      </c>
      <c r="H115" s="139" t="n">
        <v>1</v>
      </c>
      <c r="I115" s="131" t="n">
        <v>14.91</v>
      </c>
      <c r="J115" s="131" t="n">
        <f aca="false">H115*I115</f>
        <v>14.91</v>
      </c>
    </row>
    <row r="116" customFormat="false" ht="12.8" hidden="false" customHeight="false" outlineLevel="0" collapsed="false">
      <c r="A116" s="100" t="s">
        <v>363</v>
      </c>
      <c r="B116" s="100" t="s">
        <v>364</v>
      </c>
      <c r="C116" s="100" t="s">
        <v>1069</v>
      </c>
      <c r="D116" s="108" t="s">
        <v>44</v>
      </c>
      <c r="E116" s="100"/>
      <c r="F116" s="100"/>
      <c r="G116" s="108"/>
      <c r="H116" s="140"/>
      <c r="I116" s="133"/>
      <c r="J116" s="133" t="n">
        <f aca="false">SUM(J114:J115)</f>
        <v>99.4</v>
      </c>
    </row>
    <row r="117" customFormat="false" ht="23.85" hidden="false" customHeight="false" outlineLevel="0" collapsed="false">
      <c r="A117" s="93" t="s">
        <v>366</v>
      </c>
      <c r="B117" s="93" t="s">
        <v>367</v>
      </c>
      <c r="C117" s="93" t="s">
        <v>368</v>
      </c>
      <c r="D117" s="98" t="s">
        <v>44</v>
      </c>
      <c r="E117" s="93" t="s">
        <v>1070</v>
      </c>
      <c r="F117" s="93" t="s">
        <v>1107</v>
      </c>
      <c r="G117" s="98" t="s">
        <v>44</v>
      </c>
      <c r="H117" s="139" t="n">
        <v>1</v>
      </c>
      <c r="I117" s="131" t="n">
        <v>84.49</v>
      </c>
      <c r="J117" s="131" t="n">
        <f aca="false">H117*I117</f>
        <v>84.49</v>
      </c>
    </row>
    <row r="118" customFormat="false" ht="12.8" hidden="false" customHeight="false" outlineLevel="0" collapsed="false">
      <c r="A118" s="93" t="s">
        <v>366</v>
      </c>
      <c r="B118" s="93" t="s">
        <v>367</v>
      </c>
      <c r="C118" s="93" t="s">
        <v>368</v>
      </c>
      <c r="D118" s="98" t="s">
        <v>44</v>
      </c>
      <c r="E118" s="93" t="s">
        <v>1066</v>
      </c>
      <c r="F118" s="93" t="s">
        <v>1072</v>
      </c>
      <c r="G118" s="98" t="s">
        <v>44</v>
      </c>
      <c r="H118" s="139" t="n">
        <v>1</v>
      </c>
      <c r="I118" s="131" t="n">
        <v>14.91</v>
      </c>
      <c r="J118" s="131" t="n">
        <f aca="false">H118*I118</f>
        <v>14.91</v>
      </c>
    </row>
    <row r="119" customFormat="false" ht="12.8" hidden="false" customHeight="false" outlineLevel="0" collapsed="false">
      <c r="A119" s="100" t="s">
        <v>366</v>
      </c>
      <c r="B119" s="100" t="s">
        <v>367</v>
      </c>
      <c r="C119" s="100" t="s">
        <v>1069</v>
      </c>
      <c r="D119" s="108" t="s">
        <v>44</v>
      </c>
      <c r="E119" s="100"/>
      <c r="F119" s="100"/>
      <c r="G119" s="108"/>
      <c r="H119" s="140"/>
      <c r="I119" s="133"/>
      <c r="J119" s="133" t="n">
        <f aca="false">SUM(J117:J118)</f>
        <v>99.4</v>
      </c>
    </row>
    <row r="120" customFormat="false" ht="23.85" hidden="false" customHeight="false" outlineLevel="0" collapsed="false">
      <c r="A120" s="93" t="s">
        <v>369</v>
      </c>
      <c r="B120" s="93" t="s">
        <v>370</v>
      </c>
      <c r="C120" s="93" t="s">
        <v>371</v>
      </c>
      <c r="D120" s="98" t="s">
        <v>44</v>
      </c>
      <c r="E120" s="93" t="s">
        <v>1070</v>
      </c>
      <c r="F120" s="93" t="s">
        <v>1108</v>
      </c>
      <c r="G120" s="98" t="s">
        <v>44</v>
      </c>
      <c r="H120" s="139" t="n">
        <v>1</v>
      </c>
      <c r="I120" s="131" t="n">
        <v>108.8</v>
      </c>
      <c r="J120" s="131" t="n">
        <f aca="false">H120*I120</f>
        <v>108.8</v>
      </c>
    </row>
    <row r="121" customFormat="false" ht="12.8" hidden="false" customHeight="false" outlineLevel="0" collapsed="false">
      <c r="A121" s="93" t="s">
        <v>369</v>
      </c>
      <c r="B121" s="93" t="s">
        <v>370</v>
      </c>
      <c r="C121" s="93" t="s">
        <v>371</v>
      </c>
      <c r="D121" s="98" t="s">
        <v>44</v>
      </c>
      <c r="E121" s="93" t="s">
        <v>1066</v>
      </c>
      <c r="F121" s="93" t="s">
        <v>1072</v>
      </c>
      <c r="G121" s="98" t="s">
        <v>44</v>
      </c>
      <c r="H121" s="139" t="n">
        <v>1</v>
      </c>
      <c r="I121" s="131" t="n">
        <v>19.2</v>
      </c>
      <c r="J121" s="131" t="n">
        <f aca="false">H121*I121</f>
        <v>19.2</v>
      </c>
    </row>
    <row r="122" customFormat="false" ht="12.8" hidden="false" customHeight="false" outlineLevel="0" collapsed="false">
      <c r="A122" s="100" t="s">
        <v>369</v>
      </c>
      <c r="B122" s="100" t="s">
        <v>370</v>
      </c>
      <c r="C122" s="100" t="s">
        <v>1069</v>
      </c>
      <c r="D122" s="108" t="s">
        <v>44</v>
      </c>
      <c r="E122" s="100"/>
      <c r="F122" s="100"/>
      <c r="G122" s="108"/>
      <c r="H122" s="140"/>
      <c r="I122" s="133"/>
      <c r="J122" s="133" t="n">
        <f aca="false">SUM(J120:J121)</f>
        <v>128</v>
      </c>
    </row>
    <row r="123" customFormat="false" ht="23.85" hidden="false" customHeight="false" outlineLevel="0" collapsed="false">
      <c r="A123" s="93" t="s">
        <v>372</v>
      </c>
      <c r="B123" s="93" t="s">
        <v>373</v>
      </c>
      <c r="C123" s="93" t="s">
        <v>374</v>
      </c>
      <c r="D123" s="98" t="s">
        <v>44</v>
      </c>
      <c r="E123" s="93" t="s">
        <v>1070</v>
      </c>
      <c r="F123" s="93" t="s">
        <v>1109</v>
      </c>
      <c r="G123" s="98" t="s">
        <v>44</v>
      </c>
      <c r="H123" s="139" t="n">
        <v>1</v>
      </c>
      <c r="I123" s="131" t="n">
        <v>108.8</v>
      </c>
      <c r="J123" s="131" t="n">
        <f aca="false">H123*I123</f>
        <v>108.8</v>
      </c>
    </row>
    <row r="124" customFormat="false" ht="12.8" hidden="false" customHeight="false" outlineLevel="0" collapsed="false">
      <c r="A124" s="93" t="s">
        <v>372</v>
      </c>
      <c r="B124" s="93" t="s">
        <v>373</v>
      </c>
      <c r="C124" s="93" t="s">
        <v>374</v>
      </c>
      <c r="D124" s="98" t="s">
        <v>44</v>
      </c>
      <c r="E124" s="93" t="s">
        <v>1066</v>
      </c>
      <c r="F124" s="93" t="s">
        <v>1072</v>
      </c>
      <c r="G124" s="98" t="s">
        <v>44</v>
      </c>
      <c r="H124" s="139" t="n">
        <v>1</v>
      </c>
      <c r="I124" s="131" t="n">
        <v>19.2</v>
      </c>
      <c r="J124" s="131" t="n">
        <f aca="false">H124*I124</f>
        <v>19.2</v>
      </c>
    </row>
    <row r="125" customFormat="false" ht="12.8" hidden="false" customHeight="false" outlineLevel="0" collapsed="false">
      <c r="A125" s="100" t="s">
        <v>372</v>
      </c>
      <c r="B125" s="100" t="s">
        <v>373</v>
      </c>
      <c r="C125" s="100" t="s">
        <v>1069</v>
      </c>
      <c r="D125" s="108" t="s">
        <v>44</v>
      </c>
      <c r="E125" s="100"/>
      <c r="F125" s="100"/>
      <c r="G125" s="108"/>
      <c r="H125" s="140"/>
      <c r="I125" s="133"/>
      <c r="J125" s="133" t="n">
        <f aca="false">SUM(J123:J124)</f>
        <v>128</v>
      </c>
    </row>
    <row r="126" customFormat="false" ht="23.85" hidden="false" customHeight="false" outlineLevel="0" collapsed="false">
      <c r="A126" s="93" t="s">
        <v>375</v>
      </c>
      <c r="B126" s="93" t="s">
        <v>376</v>
      </c>
      <c r="C126" s="93" t="s">
        <v>377</v>
      </c>
      <c r="D126" s="98" t="s">
        <v>44</v>
      </c>
      <c r="E126" s="93" t="s">
        <v>1070</v>
      </c>
      <c r="F126" s="93" t="s">
        <v>1110</v>
      </c>
      <c r="G126" s="98" t="s">
        <v>44</v>
      </c>
      <c r="H126" s="139" t="n">
        <v>1</v>
      </c>
      <c r="I126" s="131" t="n">
        <v>108.8</v>
      </c>
      <c r="J126" s="131" t="n">
        <f aca="false">H126*I126</f>
        <v>108.8</v>
      </c>
    </row>
    <row r="127" customFormat="false" ht="12.8" hidden="false" customHeight="false" outlineLevel="0" collapsed="false">
      <c r="A127" s="93" t="s">
        <v>375</v>
      </c>
      <c r="B127" s="93" t="s">
        <v>376</v>
      </c>
      <c r="C127" s="93" t="s">
        <v>377</v>
      </c>
      <c r="D127" s="98" t="s">
        <v>44</v>
      </c>
      <c r="E127" s="93" t="s">
        <v>1066</v>
      </c>
      <c r="F127" s="93" t="s">
        <v>1072</v>
      </c>
      <c r="G127" s="98" t="s">
        <v>44</v>
      </c>
      <c r="H127" s="139" t="n">
        <v>1</v>
      </c>
      <c r="I127" s="131" t="n">
        <v>19.2</v>
      </c>
      <c r="J127" s="131" t="n">
        <f aca="false">H127*I127</f>
        <v>19.2</v>
      </c>
    </row>
    <row r="128" customFormat="false" ht="12.8" hidden="false" customHeight="false" outlineLevel="0" collapsed="false">
      <c r="A128" s="100" t="s">
        <v>375</v>
      </c>
      <c r="B128" s="100" t="s">
        <v>376</v>
      </c>
      <c r="C128" s="100" t="s">
        <v>1069</v>
      </c>
      <c r="D128" s="108" t="s">
        <v>44</v>
      </c>
      <c r="E128" s="100"/>
      <c r="F128" s="100"/>
      <c r="G128" s="108"/>
      <c r="H128" s="140"/>
      <c r="I128" s="133"/>
      <c r="J128" s="133" t="n">
        <f aca="false">SUM(J126:J127)</f>
        <v>128</v>
      </c>
    </row>
    <row r="129" customFormat="false" ht="23.85" hidden="false" customHeight="false" outlineLevel="0" collapsed="false">
      <c r="A129" s="93" t="s">
        <v>378</v>
      </c>
      <c r="B129" s="93" t="s">
        <v>379</v>
      </c>
      <c r="C129" s="93" t="s">
        <v>380</v>
      </c>
      <c r="D129" s="98" t="s">
        <v>44</v>
      </c>
      <c r="E129" s="93" t="s">
        <v>1070</v>
      </c>
      <c r="F129" s="93" t="s">
        <v>1111</v>
      </c>
      <c r="G129" s="98" t="s">
        <v>44</v>
      </c>
      <c r="H129" s="139" t="n">
        <v>1</v>
      </c>
      <c r="I129" s="131" t="n">
        <v>108.8</v>
      </c>
      <c r="J129" s="131" t="n">
        <f aca="false">H129*I129</f>
        <v>108.8</v>
      </c>
    </row>
    <row r="130" customFormat="false" ht="12.8" hidden="false" customHeight="false" outlineLevel="0" collapsed="false">
      <c r="A130" s="93" t="s">
        <v>378</v>
      </c>
      <c r="B130" s="93" t="s">
        <v>379</v>
      </c>
      <c r="C130" s="93" t="s">
        <v>380</v>
      </c>
      <c r="D130" s="98" t="s">
        <v>44</v>
      </c>
      <c r="E130" s="93" t="s">
        <v>1066</v>
      </c>
      <c r="F130" s="93" t="s">
        <v>1072</v>
      </c>
      <c r="G130" s="98" t="s">
        <v>44</v>
      </c>
      <c r="H130" s="139" t="n">
        <v>1</v>
      </c>
      <c r="I130" s="131" t="n">
        <v>19.2</v>
      </c>
      <c r="J130" s="131" t="n">
        <f aca="false">H130*I130</f>
        <v>19.2</v>
      </c>
    </row>
    <row r="131" customFormat="false" ht="12.8" hidden="false" customHeight="false" outlineLevel="0" collapsed="false">
      <c r="A131" s="100" t="s">
        <v>378</v>
      </c>
      <c r="B131" s="100" t="s">
        <v>379</v>
      </c>
      <c r="C131" s="100" t="s">
        <v>1069</v>
      </c>
      <c r="D131" s="108" t="s">
        <v>44</v>
      </c>
      <c r="E131" s="100"/>
      <c r="F131" s="100"/>
      <c r="G131" s="108"/>
      <c r="H131" s="140"/>
      <c r="I131" s="133"/>
      <c r="J131" s="133" t="n">
        <f aca="false">SUM(J129:J130)</f>
        <v>128</v>
      </c>
    </row>
    <row r="132" customFormat="false" ht="23.85" hidden="false" customHeight="false" outlineLevel="0" collapsed="false">
      <c r="A132" s="93" t="s">
        <v>381</v>
      </c>
      <c r="B132" s="93" t="s">
        <v>382</v>
      </c>
      <c r="C132" s="93" t="s">
        <v>383</v>
      </c>
      <c r="D132" s="98" t="s">
        <v>44</v>
      </c>
      <c r="E132" s="93" t="s">
        <v>1070</v>
      </c>
      <c r="F132" s="93" t="s">
        <v>1112</v>
      </c>
      <c r="G132" s="98" t="s">
        <v>44</v>
      </c>
      <c r="H132" s="139" t="n">
        <v>1</v>
      </c>
      <c r="I132" s="131" t="n">
        <v>135.32</v>
      </c>
      <c r="J132" s="131" t="n">
        <f aca="false">H132*I132</f>
        <v>135.32</v>
      </c>
    </row>
    <row r="133" customFormat="false" ht="12.8" hidden="false" customHeight="false" outlineLevel="0" collapsed="false">
      <c r="A133" s="93" t="s">
        <v>381</v>
      </c>
      <c r="B133" s="93" t="s">
        <v>382</v>
      </c>
      <c r="C133" s="93" t="s">
        <v>383</v>
      </c>
      <c r="D133" s="98" t="s">
        <v>44</v>
      </c>
      <c r="E133" s="93" t="s">
        <v>1066</v>
      </c>
      <c r="F133" s="93" t="s">
        <v>1072</v>
      </c>
      <c r="G133" s="98" t="s">
        <v>44</v>
      </c>
      <c r="H133" s="139" t="n">
        <v>1</v>
      </c>
      <c r="I133" s="131" t="n">
        <v>23.88</v>
      </c>
      <c r="J133" s="131" t="n">
        <f aca="false">H133*I133</f>
        <v>23.88</v>
      </c>
    </row>
    <row r="134" customFormat="false" ht="12.8" hidden="false" customHeight="false" outlineLevel="0" collapsed="false">
      <c r="A134" s="100" t="s">
        <v>381</v>
      </c>
      <c r="B134" s="100" t="s">
        <v>382</v>
      </c>
      <c r="C134" s="100" t="s">
        <v>1069</v>
      </c>
      <c r="D134" s="108" t="s">
        <v>44</v>
      </c>
      <c r="E134" s="100"/>
      <c r="F134" s="100"/>
      <c r="G134" s="108"/>
      <c r="H134" s="140"/>
      <c r="I134" s="133"/>
      <c r="J134" s="133" t="n">
        <f aca="false">SUM(J132:J133)</f>
        <v>159.2</v>
      </c>
    </row>
    <row r="135" customFormat="false" ht="23.85" hidden="false" customHeight="false" outlineLevel="0" collapsed="false">
      <c r="A135" s="93" t="s">
        <v>384</v>
      </c>
      <c r="B135" s="93" t="s">
        <v>385</v>
      </c>
      <c r="C135" s="93" t="s">
        <v>386</v>
      </c>
      <c r="D135" s="98" t="s">
        <v>44</v>
      </c>
      <c r="E135" s="93" t="s">
        <v>1070</v>
      </c>
      <c r="F135" s="93" t="s">
        <v>1113</v>
      </c>
      <c r="G135" s="98" t="s">
        <v>44</v>
      </c>
      <c r="H135" s="139" t="n">
        <v>1</v>
      </c>
      <c r="I135" s="131" t="n">
        <v>135.32</v>
      </c>
      <c r="J135" s="131" t="n">
        <f aca="false">H135*I135</f>
        <v>135.32</v>
      </c>
    </row>
    <row r="136" customFormat="false" ht="12.8" hidden="false" customHeight="false" outlineLevel="0" collapsed="false">
      <c r="A136" s="93" t="s">
        <v>384</v>
      </c>
      <c r="B136" s="93" t="s">
        <v>385</v>
      </c>
      <c r="C136" s="93" t="s">
        <v>386</v>
      </c>
      <c r="D136" s="98" t="s">
        <v>44</v>
      </c>
      <c r="E136" s="93" t="s">
        <v>1066</v>
      </c>
      <c r="F136" s="93" t="s">
        <v>1072</v>
      </c>
      <c r="G136" s="98" t="s">
        <v>44</v>
      </c>
      <c r="H136" s="139" t="n">
        <v>1</v>
      </c>
      <c r="I136" s="131" t="n">
        <v>23.88</v>
      </c>
      <c r="J136" s="131" t="n">
        <f aca="false">H136*I136</f>
        <v>23.88</v>
      </c>
    </row>
    <row r="137" customFormat="false" ht="12.8" hidden="false" customHeight="false" outlineLevel="0" collapsed="false">
      <c r="A137" s="100" t="s">
        <v>384</v>
      </c>
      <c r="B137" s="100" t="s">
        <v>385</v>
      </c>
      <c r="C137" s="100" t="s">
        <v>1069</v>
      </c>
      <c r="D137" s="108" t="s">
        <v>44</v>
      </c>
      <c r="E137" s="100"/>
      <c r="F137" s="100"/>
      <c r="G137" s="108"/>
      <c r="H137" s="140"/>
      <c r="I137" s="133"/>
      <c r="J137" s="133" t="n">
        <f aca="false">SUM(J135:J136)</f>
        <v>159.2</v>
      </c>
    </row>
    <row r="138" customFormat="false" ht="23.85" hidden="false" customHeight="false" outlineLevel="0" collapsed="false">
      <c r="A138" s="93" t="s">
        <v>387</v>
      </c>
      <c r="B138" s="93" t="s">
        <v>388</v>
      </c>
      <c r="C138" s="93" t="s">
        <v>389</v>
      </c>
      <c r="D138" s="98" t="s">
        <v>44</v>
      </c>
      <c r="E138" s="93" t="s">
        <v>1070</v>
      </c>
      <c r="F138" s="93" t="s">
        <v>1114</v>
      </c>
      <c r="G138" s="98" t="s">
        <v>44</v>
      </c>
      <c r="H138" s="139" t="n">
        <v>1</v>
      </c>
      <c r="I138" s="131" t="n">
        <v>135.32</v>
      </c>
      <c r="J138" s="131" t="n">
        <f aca="false">H138*I138</f>
        <v>135.32</v>
      </c>
    </row>
    <row r="139" customFormat="false" ht="12.8" hidden="false" customHeight="false" outlineLevel="0" collapsed="false">
      <c r="A139" s="93" t="s">
        <v>387</v>
      </c>
      <c r="B139" s="93" t="s">
        <v>388</v>
      </c>
      <c r="C139" s="93" t="s">
        <v>389</v>
      </c>
      <c r="D139" s="98" t="s">
        <v>44</v>
      </c>
      <c r="E139" s="93" t="s">
        <v>1066</v>
      </c>
      <c r="F139" s="93" t="s">
        <v>1072</v>
      </c>
      <c r="G139" s="98" t="s">
        <v>44</v>
      </c>
      <c r="H139" s="139" t="n">
        <v>1</v>
      </c>
      <c r="I139" s="131" t="n">
        <v>23.88</v>
      </c>
      <c r="J139" s="131" t="n">
        <f aca="false">H139*I139</f>
        <v>23.88</v>
      </c>
    </row>
    <row r="140" customFormat="false" ht="12.8" hidden="false" customHeight="false" outlineLevel="0" collapsed="false">
      <c r="A140" s="100" t="s">
        <v>387</v>
      </c>
      <c r="B140" s="100" t="s">
        <v>388</v>
      </c>
      <c r="C140" s="100" t="s">
        <v>1069</v>
      </c>
      <c r="D140" s="108" t="s">
        <v>44</v>
      </c>
      <c r="E140" s="100"/>
      <c r="F140" s="100"/>
      <c r="G140" s="108"/>
      <c r="H140" s="140"/>
      <c r="I140" s="133"/>
      <c r="J140" s="133" t="n">
        <f aca="false">SUM(J138:J139)</f>
        <v>159.2</v>
      </c>
    </row>
    <row r="141" customFormat="false" ht="23.85" hidden="false" customHeight="false" outlineLevel="0" collapsed="false">
      <c r="A141" s="93" t="s">
        <v>390</v>
      </c>
      <c r="B141" s="93" t="s">
        <v>391</v>
      </c>
      <c r="C141" s="93" t="s">
        <v>392</v>
      </c>
      <c r="D141" s="98" t="s">
        <v>44</v>
      </c>
      <c r="E141" s="93" t="s">
        <v>1070</v>
      </c>
      <c r="F141" s="93" t="s">
        <v>1115</v>
      </c>
      <c r="G141" s="98" t="s">
        <v>44</v>
      </c>
      <c r="H141" s="139" t="n">
        <v>1</v>
      </c>
      <c r="I141" s="131" t="n">
        <v>135.32</v>
      </c>
      <c r="J141" s="131" t="n">
        <f aca="false">H141*I141</f>
        <v>135.32</v>
      </c>
    </row>
    <row r="142" customFormat="false" ht="12.8" hidden="false" customHeight="false" outlineLevel="0" collapsed="false">
      <c r="A142" s="93" t="s">
        <v>390</v>
      </c>
      <c r="B142" s="93" t="s">
        <v>391</v>
      </c>
      <c r="C142" s="93" t="s">
        <v>392</v>
      </c>
      <c r="D142" s="98" t="s">
        <v>44</v>
      </c>
      <c r="E142" s="93" t="s">
        <v>1066</v>
      </c>
      <c r="F142" s="93" t="s">
        <v>1072</v>
      </c>
      <c r="G142" s="98" t="s">
        <v>44</v>
      </c>
      <c r="H142" s="139" t="n">
        <v>1</v>
      </c>
      <c r="I142" s="131" t="n">
        <v>23.88</v>
      </c>
      <c r="J142" s="131" t="n">
        <f aca="false">H142*I142</f>
        <v>23.88</v>
      </c>
    </row>
    <row r="143" customFormat="false" ht="12.8" hidden="false" customHeight="false" outlineLevel="0" collapsed="false">
      <c r="A143" s="100" t="s">
        <v>390</v>
      </c>
      <c r="B143" s="100" t="s">
        <v>391</v>
      </c>
      <c r="C143" s="100" t="s">
        <v>1069</v>
      </c>
      <c r="D143" s="108" t="s">
        <v>44</v>
      </c>
      <c r="E143" s="100"/>
      <c r="F143" s="100"/>
      <c r="G143" s="108"/>
      <c r="H143" s="140"/>
      <c r="I143" s="133"/>
      <c r="J143" s="133" t="n">
        <f aca="false">SUM(J141:J142)</f>
        <v>159.2</v>
      </c>
    </row>
    <row r="144" customFormat="false" ht="23.85" hidden="false" customHeight="false" outlineLevel="0" collapsed="false">
      <c r="A144" s="93" t="s">
        <v>393</v>
      </c>
      <c r="B144" s="93" t="s">
        <v>394</v>
      </c>
      <c r="C144" s="93" t="s">
        <v>395</v>
      </c>
      <c r="D144" s="98" t="s">
        <v>44</v>
      </c>
      <c r="E144" s="93" t="s">
        <v>1070</v>
      </c>
      <c r="F144" s="93" t="s">
        <v>1116</v>
      </c>
      <c r="G144" s="98" t="s">
        <v>44</v>
      </c>
      <c r="H144" s="139" t="n">
        <v>1</v>
      </c>
      <c r="I144" s="131" t="n">
        <v>7.14</v>
      </c>
      <c r="J144" s="131" t="n">
        <f aca="false">H144*I144</f>
        <v>7.14</v>
      </c>
    </row>
    <row r="145" customFormat="false" ht="12.8" hidden="false" customHeight="false" outlineLevel="0" collapsed="false">
      <c r="A145" s="93" t="s">
        <v>393</v>
      </c>
      <c r="B145" s="93" t="s">
        <v>394</v>
      </c>
      <c r="C145" s="93" t="s">
        <v>395</v>
      </c>
      <c r="D145" s="98" t="s">
        <v>44</v>
      </c>
      <c r="E145" s="93" t="s">
        <v>1066</v>
      </c>
      <c r="F145" s="93" t="s">
        <v>1072</v>
      </c>
      <c r="G145" s="98" t="s">
        <v>44</v>
      </c>
      <c r="H145" s="139" t="n">
        <v>1</v>
      </c>
      <c r="I145" s="131" t="n">
        <v>1.26</v>
      </c>
      <c r="J145" s="131" t="n">
        <f aca="false">H145*I145</f>
        <v>1.26</v>
      </c>
    </row>
    <row r="146" customFormat="false" ht="12.8" hidden="false" customHeight="false" outlineLevel="0" collapsed="false">
      <c r="A146" s="100" t="s">
        <v>393</v>
      </c>
      <c r="B146" s="100" t="s">
        <v>394</v>
      </c>
      <c r="C146" s="100" t="s">
        <v>1069</v>
      </c>
      <c r="D146" s="108" t="s">
        <v>44</v>
      </c>
      <c r="E146" s="100"/>
      <c r="F146" s="100"/>
      <c r="G146" s="108"/>
      <c r="H146" s="140"/>
      <c r="I146" s="133"/>
      <c r="J146" s="133" t="n">
        <f aca="false">SUM(J144:J145)</f>
        <v>8.4</v>
      </c>
    </row>
    <row r="147" customFormat="false" ht="23.85" hidden="false" customHeight="false" outlineLevel="0" collapsed="false">
      <c r="A147" s="93" t="s">
        <v>396</v>
      </c>
      <c r="B147" s="93" t="s">
        <v>397</v>
      </c>
      <c r="C147" s="93" t="s">
        <v>398</v>
      </c>
      <c r="D147" s="98" t="s">
        <v>44</v>
      </c>
      <c r="E147" s="93" t="s">
        <v>1070</v>
      </c>
      <c r="F147" s="93" t="s">
        <v>1117</v>
      </c>
      <c r="G147" s="98" t="s">
        <v>44</v>
      </c>
      <c r="H147" s="139" t="n">
        <v>1</v>
      </c>
      <c r="I147" s="131" t="n">
        <v>7.14</v>
      </c>
      <c r="J147" s="131" t="n">
        <f aca="false">H147*I147</f>
        <v>7.14</v>
      </c>
    </row>
    <row r="148" customFormat="false" ht="12.8" hidden="false" customHeight="false" outlineLevel="0" collapsed="false">
      <c r="A148" s="93" t="s">
        <v>396</v>
      </c>
      <c r="B148" s="93" t="s">
        <v>397</v>
      </c>
      <c r="C148" s="93" t="s">
        <v>398</v>
      </c>
      <c r="D148" s="98" t="s">
        <v>44</v>
      </c>
      <c r="E148" s="93" t="s">
        <v>1066</v>
      </c>
      <c r="F148" s="93" t="s">
        <v>1072</v>
      </c>
      <c r="G148" s="98" t="s">
        <v>44</v>
      </c>
      <c r="H148" s="139" t="n">
        <v>1</v>
      </c>
      <c r="I148" s="131" t="n">
        <v>1.26</v>
      </c>
      <c r="J148" s="131" t="n">
        <f aca="false">H148*I148</f>
        <v>1.26</v>
      </c>
    </row>
    <row r="149" customFormat="false" ht="12.8" hidden="false" customHeight="false" outlineLevel="0" collapsed="false">
      <c r="A149" s="100" t="s">
        <v>396</v>
      </c>
      <c r="B149" s="100" t="s">
        <v>397</v>
      </c>
      <c r="C149" s="100" t="s">
        <v>1069</v>
      </c>
      <c r="D149" s="108" t="s">
        <v>44</v>
      </c>
      <c r="E149" s="100"/>
      <c r="F149" s="100"/>
      <c r="G149" s="108"/>
      <c r="H149" s="140"/>
      <c r="I149" s="133"/>
      <c r="J149" s="133" t="n">
        <f aca="false">SUM(J147:J148)</f>
        <v>8.4</v>
      </c>
    </row>
    <row r="150" customFormat="false" ht="23.85" hidden="false" customHeight="false" outlineLevel="0" collapsed="false">
      <c r="A150" s="93" t="s">
        <v>399</v>
      </c>
      <c r="B150" s="93" t="s">
        <v>400</v>
      </c>
      <c r="C150" s="93" t="s">
        <v>401</v>
      </c>
      <c r="D150" s="98" t="s">
        <v>44</v>
      </c>
      <c r="E150" s="93" t="s">
        <v>1070</v>
      </c>
      <c r="F150" s="93" t="s">
        <v>1118</v>
      </c>
      <c r="G150" s="98" t="s">
        <v>44</v>
      </c>
      <c r="H150" s="139" t="n">
        <v>1</v>
      </c>
      <c r="I150" s="131" t="n">
        <v>7.14</v>
      </c>
      <c r="J150" s="131" t="n">
        <f aca="false">H150*I150</f>
        <v>7.14</v>
      </c>
    </row>
    <row r="151" customFormat="false" ht="12.8" hidden="false" customHeight="false" outlineLevel="0" collapsed="false">
      <c r="A151" s="93" t="s">
        <v>399</v>
      </c>
      <c r="B151" s="93" t="s">
        <v>400</v>
      </c>
      <c r="C151" s="93" t="s">
        <v>401</v>
      </c>
      <c r="D151" s="98" t="s">
        <v>44</v>
      </c>
      <c r="E151" s="93" t="s">
        <v>1066</v>
      </c>
      <c r="F151" s="93" t="s">
        <v>1072</v>
      </c>
      <c r="G151" s="98" t="s">
        <v>44</v>
      </c>
      <c r="H151" s="139" t="n">
        <v>1</v>
      </c>
      <c r="I151" s="131" t="n">
        <v>1.26</v>
      </c>
      <c r="J151" s="131" t="n">
        <f aca="false">H151*I151</f>
        <v>1.26</v>
      </c>
    </row>
    <row r="152" customFormat="false" ht="12.8" hidden="false" customHeight="false" outlineLevel="0" collapsed="false">
      <c r="A152" s="100" t="s">
        <v>399</v>
      </c>
      <c r="B152" s="100" t="s">
        <v>400</v>
      </c>
      <c r="C152" s="100" t="s">
        <v>1069</v>
      </c>
      <c r="D152" s="108" t="s">
        <v>44</v>
      </c>
      <c r="E152" s="100"/>
      <c r="F152" s="100"/>
      <c r="G152" s="108"/>
      <c r="H152" s="140"/>
      <c r="I152" s="133"/>
      <c r="J152" s="133" t="n">
        <f aca="false">SUM(J150:J151)</f>
        <v>8.4</v>
      </c>
    </row>
    <row r="153" customFormat="false" ht="23.85" hidden="false" customHeight="false" outlineLevel="0" collapsed="false">
      <c r="A153" s="93" t="s">
        <v>402</v>
      </c>
      <c r="B153" s="93" t="s">
        <v>403</v>
      </c>
      <c r="C153" s="93" t="s">
        <v>404</v>
      </c>
      <c r="D153" s="98" t="s">
        <v>44</v>
      </c>
      <c r="E153" s="93" t="s">
        <v>1070</v>
      </c>
      <c r="F153" s="93" t="s">
        <v>1119</v>
      </c>
      <c r="G153" s="98" t="s">
        <v>44</v>
      </c>
      <c r="H153" s="139" t="n">
        <v>1</v>
      </c>
      <c r="I153" s="131" t="n">
        <v>7.14</v>
      </c>
      <c r="J153" s="131" t="n">
        <f aca="false">H153*I153</f>
        <v>7.14</v>
      </c>
    </row>
    <row r="154" customFormat="false" ht="12.8" hidden="false" customHeight="false" outlineLevel="0" collapsed="false">
      <c r="A154" s="93" t="s">
        <v>402</v>
      </c>
      <c r="B154" s="93" t="s">
        <v>403</v>
      </c>
      <c r="C154" s="93" t="s">
        <v>404</v>
      </c>
      <c r="D154" s="98" t="s">
        <v>44</v>
      </c>
      <c r="E154" s="93" t="s">
        <v>1066</v>
      </c>
      <c r="F154" s="93" t="s">
        <v>1072</v>
      </c>
      <c r="G154" s="98" t="s">
        <v>44</v>
      </c>
      <c r="H154" s="139" t="n">
        <v>1</v>
      </c>
      <c r="I154" s="131" t="n">
        <v>1.26</v>
      </c>
      <c r="J154" s="131" t="n">
        <f aca="false">H154*I154</f>
        <v>1.26</v>
      </c>
    </row>
    <row r="155" customFormat="false" ht="12.8" hidden="false" customHeight="false" outlineLevel="0" collapsed="false">
      <c r="A155" s="100" t="s">
        <v>402</v>
      </c>
      <c r="B155" s="100" t="s">
        <v>403</v>
      </c>
      <c r="C155" s="100" t="s">
        <v>1069</v>
      </c>
      <c r="D155" s="108" t="s">
        <v>44</v>
      </c>
      <c r="E155" s="100"/>
      <c r="F155" s="100"/>
      <c r="G155" s="108"/>
      <c r="H155" s="140"/>
      <c r="I155" s="133"/>
      <c r="J155" s="133" t="n">
        <f aca="false">SUM(J153:J154)</f>
        <v>8.4</v>
      </c>
    </row>
    <row r="156" customFormat="false" ht="23.85" hidden="false" customHeight="false" outlineLevel="0" collapsed="false">
      <c r="A156" s="93" t="s">
        <v>405</v>
      </c>
      <c r="B156" s="93" t="s">
        <v>406</v>
      </c>
      <c r="C156" s="93" t="s">
        <v>407</v>
      </c>
      <c r="D156" s="98" t="s">
        <v>44</v>
      </c>
      <c r="E156" s="93" t="s">
        <v>1070</v>
      </c>
      <c r="F156" s="93" t="s">
        <v>1120</v>
      </c>
      <c r="G156" s="98" t="s">
        <v>44</v>
      </c>
      <c r="H156" s="139" t="n">
        <v>1</v>
      </c>
      <c r="I156" s="131" t="n">
        <v>7.14</v>
      </c>
      <c r="J156" s="131" t="n">
        <f aca="false">H156*I156</f>
        <v>7.14</v>
      </c>
    </row>
    <row r="157" customFormat="false" ht="12.8" hidden="false" customHeight="false" outlineLevel="0" collapsed="false">
      <c r="A157" s="93" t="s">
        <v>405</v>
      </c>
      <c r="B157" s="93" t="s">
        <v>406</v>
      </c>
      <c r="C157" s="93" t="s">
        <v>407</v>
      </c>
      <c r="D157" s="98" t="s">
        <v>44</v>
      </c>
      <c r="E157" s="93" t="s">
        <v>1066</v>
      </c>
      <c r="F157" s="93" t="s">
        <v>1072</v>
      </c>
      <c r="G157" s="98" t="s">
        <v>44</v>
      </c>
      <c r="H157" s="139" t="n">
        <v>1</v>
      </c>
      <c r="I157" s="131" t="n">
        <v>1.26</v>
      </c>
      <c r="J157" s="131" t="n">
        <f aca="false">H157*I157</f>
        <v>1.26</v>
      </c>
    </row>
    <row r="158" customFormat="false" ht="12.8" hidden="false" customHeight="false" outlineLevel="0" collapsed="false">
      <c r="A158" s="100" t="s">
        <v>405</v>
      </c>
      <c r="B158" s="100" t="s">
        <v>406</v>
      </c>
      <c r="C158" s="100" t="s">
        <v>1069</v>
      </c>
      <c r="D158" s="108" t="s">
        <v>44</v>
      </c>
      <c r="E158" s="100"/>
      <c r="F158" s="100"/>
      <c r="G158" s="108"/>
      <c r="H158" s="140"/>
      <c r="I158" s="133"/>
      <c r="J158" s="133" t="n">
        <f aca="false">SUM(J156:J157)</f>
        <v>8.4</v>
      </c>
    </row>
    <row r="159" customFormat="false" ht="23.85" hidden="false" customHeight="false" outlineLevel="0" collapsed="false">
      <c r="A159" s="93" t="s">
        <v>408</v>
      </c>
      <c r="B159" s="93" t="s">
        <v>409</v>
      </c>
      <c r="C159" s="93" t="s">
        <v>410</v>
      </c>
      <c r="D159" s="98" t="s">
        <v>44</v>
      </c>
      <c r="E159" s="93" t="s">
        <v>1070</v>
      </c>
      <c r="F159" s="93" t="s">
        <v>1121</v>
      </c>
      <c r="G159" s="98" t="s">
        <v>44</v>
      </c>
      <c r="H159" s="139" t="n">
        <v>1</v>
      </c>
      <c r="I159" s="131" t="n">
        <v>7.14</v>
      </c>
      <c r="J159" s="131" t="n">
        <f aca="false">H159*I159</f>
        <v>7.14</v>
      </c>
    </row>
    <row r="160" customFormat="false" ht="12.8" hidden="false" customHeight="false" outlineLevel="0" collapsed="false">
      <c r="A160" s="93" t="s">
        <v>408</v>
      </c>
      <c r="B160" s="93" t="s">
        <v>409</v>
      </c>
      <c r="C160" s="93" t="s">
        <v>410</v>
      </c>
      <c r="D160" s="98" t="s">
        <v>44</v>
      </c>
      <c r="E160" s="93" t="s">
        <v>1066</v>
      </c>
      <c r="F160" s="93" t="s">
        <v>1072</v>
      </c>
      <c r="G160" s="98" t="s">
        <v>44</v>
      </c>
      <c r="H160" s="139" t="n">
        <v>1</v>
      </c>
      <c r="I160" s="131" t="n">
        <v>1.26</v>
      </c>
      <c r="J160" s="131" t="n">
        <f aca="false">H160*I160</f>
        <v>1.26</v>
      </c>
    </row>
    <row r="161" customFormat="false" ht="12.8" hidden="false" customHeight="false" outlineLevel="0" collapsed="false">
      <c r="A161" s="100" t="s">
        <v>408</v>
      </c>
      <c r="B161" s="100" t="s">
        <v>409</v>
      </c>
      <c r="C161" s="100" t="s">
        <v>1069</v>
      </c>
      <c r="D161" s="108" t="s">
        <v>44</v>
      </c>
      <c r="E161" s="100"/>
      <c r="F161" s="100"/>
      <c r="G161" s="108"/>
      <c r="H161" s="140"/>
      <c r="I161" s="133"/>
      <c r="J161" s="133" t="n">
        <f aca="false">SUM(J159:J160)</f>
        <v>8.4</v>
      </c>
    </row>
    <row r="162" customFormat="false" ht="23.85" hidden="false" customHeight="false" outlineLevel="0" collapsed="false">
      <c r="A162" s="93" t="s">
        <v>433</v>
      </c>
      <c r="B162" s="93" t="s">
        <v>434</v>
      </c>
      <c r="C162" s="93" t="s">
        <v>435</v>
      </c>
      <c r="D162" s="98" t="s">
        <v>44</v>
      </c>
      <c r="E162" s="93" t="s">
        <v>1070</v>
      </c>
      <c r="F162" s="93" t="s">
        <v>1122</v>
      </c>
      <c r="G162" s="98" t="s">
        <v>44</v>
      </c>
      <c r="H162" s="139" t="n">
        <v>1</v>
      </c>
      <c r="I162" s="131" t="n">
        <v>18.19</v>
      </c>
      <c r="J162" s="131" t="n">
        <f aca="false">H162*I162</f>
        <v>18.19</v>
      </c>
    </row>
    <row r="163" customFormat="false" ht="12.8" hidden="false" customHeight="false" outlineLevel="0" collapsed="false">
      <c r="A163" s="93" t="s">
        <v>433</v>
      </c>
      <c r="B163" s="93" t="s">
        <v>434</v>
      </c>
      <c r="C163" s="93" t="s">
        <v>435</v>
      </c>
      <c r="D163" s="98" t="s">
        <v>44</v>
      </c>
      <c r="E163" s="93" t="s">
        <v>1066</v>
      </c>
      <c r="F163" s="93" t="s">
        <v>1072</v>
      </c>
      <c r="G163" s="98" t="s">
        <v>44</v>
      </c>
      <c r="H163" s="139" t="n">
        <v>1</v>
      </c>
      <c r="I163" s="131" t="n">
        <v>3.21</v>
      </c>
      <c r="J163" s="131" t="n">
        <f aca="false">H163*I163</f>
        <v>3.21</v>
      </c>
    </row>
    <row r="164" customFormat="false" ht="12.8" hidden="false" customHeight="false" outlineLevel="0" collapsed="false">
      <c r="A164" s="100" t="s">
        <v>433</v>
      </c>
      <c r="B164" s="100" t="s">
        <v>434</v>
      </c>
      <c r="C164" s="100" t="s">
        <v>1069</v>
      </c>
      <c r="D164" s="108" t="s">
        <v>44</v>
      </c>
      <c r="E164" s="100"/>
      <c r="F164" s="100"/>
      <c r="G164" s="108"/>
      <c r="H164" s="140"/>
      <c r="I164" s="133"/>
      <c r="J164" s="133" t="n">
        <f aca="false">SUM(J162:J163)</f>
        <v>21.4</v>
      </c>
    </row>
    <row r="165" customFormat="false" ht="23.85" hidden="false" customHeight="false" outlineLevel="0" collapsed="false">
      <c r="A165" s="93" t="s">
        <v>436</v>
      </c>
      <c r="B165" s="93" t="s">
        <v>437</v>
      </c>
      <c r="C165" s="93" t="s">
        <v>438</v>
      </c>
      <c r="D165" s="98" t="s">
        <v>44</v>
      </c>
      <c r="E165" s="93" t="s">
        <v>1070</v>
      </c>
      <c r="F165" s="93" t="s">
        <v>1123</v>
      </c>
      <c r="G165" s="98" t="s">
        <v>44</v>
      </c>
      <c r="H165" s="139" t="n">
        <v>1</v>
      </c>
      <c r="I165" s="131" t="n">
        <v>18.19</v>
      </c>
      <c r="J165" s="131" t="n">
        <f aca="false">H165*I165</f>
        <v>18.19</v>
      </c>
    </row>
    <row r="166" customFormat="false" ht="12.8" hidden="false" customHeight="false" outlineLevel="0" collapsed="false">
      <c r="A166" s="93" t="s">
        <v>436</v>
      </c>
      <c r="B166" s="93" t="s">
        <v>437</v>
      </c>
      <c r="C166" s="93" t="s">
        <v>438</v>
      </c>
      <c r="D166" s="98" t="s">
        <v>44</v>
      </c>
      <c r="E166" s="93" t="s">
        <v>1066</v>
      </c>
      <c r="F166" s="93" t="s">
        <v>1072</v>
      </c>
      <c r="G166" s="98" t="s">
        <v>44</v>
      </c>
      <c r="H166" s="139" t="n">
        <v>1</v>
      </c>
      <c r="I166" s="131" t="n">
        <v>3.21</v>
      </c>
      <c r="J166" s="131" t="n">
        <f aca="false">H166*I166</f>
        <v>3.21</v>
      </c>
    </row>
    <row r="167" customFormat="false" ht="12.8" hidden="false" customHeight="false" outlineLevel="0" collapsed="false">
      <c r="A167" s="100" t="s">
        <v>436</v>
      </c>
      <c r="B167" s="100" t="s">
        <v>437</v>
      </c>
      <c r="C167" s="100" t="s">
        <v>1069</v>
      </c>
      <c r="D167" s="108" t="s">
        <v>44</v>
      </c>
      <c r="E167" s="100"/>
      <c r="F167" s="100"/>
      <c r="G167" s="108"/>
      <c r="H167" s="140"/>
      <c r="I167" s="133"/>
      <c r="J167" s="133" t="n">
        <f aca="false">SUM(J165:J166)</f>
        <v>21.4</v>
      </c>
    </row>
    <row r="168" customFormat="false" ht="23.85" hidden="false" customHeight="false" outlineLevel="0" collapsed="false">
      <c r="A168" s="93" t="s">
        <v>439</v>
      </c>
      <c r="B168" s="93" t="s">
        <v>440</v>
      </c>
      <c r="C168" s="93" t="s">
        <v>441</v>
      </c>
      <c r="D168" s="98" t="s">
        <v>44</v>
      </c>
      <c r="E168" s="93" t="s">
        <v>1070</v>
      </c>
      <c r="F168" s="93" t="s">
        <v>1124</v>
      </c>
      <c r="G168" s="98" t="s">
        <v>44</v>
      </c>
      <c r="H168" s="139" t="n">
        <v>1</v>
      </c>
      <c r="I168" s="131" t="n">
        <v>18.19</v>
      </c>
      <c r="J168" s="131" t="n">
        <f aca="false">H168*I168</f>
        <v>18.19</v>
      </c>
    </row>
    <row r="169" customFormat="false" ht="12.8" hidden="false" customHeight="false" outlineLevel="0" collapsed="false">
      <c r="A169" s="93" t="s">
        <v>439</v>
      </c>
      <c r="B169" s="93" t="s">
        <v>440</v>
      </c>
      <c r="C169" s="93" t="s">
        <v>441</v>
      </c>
      <c r="D169" s="98" t="s">
        <v>44</v>
      </c>
      <c r="E169" s="93" t="s">
        <v>1066</v>
      </c>
      <c r="F169" s="93" t="s">
        <v>1072</v>
      </c>
      <c r="G169" s="98" t="s">
        <v>44</v>
      </c>
      <c r="H169" s="139" t="n">
        <v>1</v>
      </c>
      <c r="I169" s="131" t="n">
        <v>3.21</v>
      </c>
      <c r="J169" s="131" t="n">
        <f aca="false">H169*I169</f>
        <v>3.21</v>
      </c>
    </row>
    <row r="170" customFormat="false" ht="12.8" hidden="false" customHeight="false" outlineLevel="0" collapsed="false">
      <c r="A170" s="100" t="s">
        <v>439</v>
      </c>
      <c r="B170" s="100" t="s">
        <v>440</v>
      </c>
      <c r="C170" s="100" t="s">
        <v>1069</v>
      </c>
      <c r="D170" s="108" t="s">
        <v>44</v>
      </c>
      <c r="E170" s="100"/>
      <c r="F170" s="100"/>
      <c r="G170" s="108"/>
      <c r="H170" s="140"/>
      <c r="I170" s="133"/>
      <c r="J170" s="133" t="n">
        <f aca="false">SUM(J168:J169)</f>
        <v>21.4</v>
      </c>
    </row>
    <row r="171" customFormat="false" ht="23.85" hidden="false" customHeight="false" outlineLevel="0" collapsed="false">
      <c r="A171" s="93" t="s">
        <v>442</v>
      </c>
      <c r="B171" s="93" t="s">
        <v>443</v>
      </c>
      <c r="C171" s="93" t="s">
        <v>444</v>
      </c>
      <c r="D171" s="98" t="s">
        <v>44</v>
      </c>
      <c r="E171" s="93" t="s">
        <v>1070</v>
      </c>
      <c r="F171" s="93" t="s">
        <v>1125</v>
      </c>
      <c r="G171" s="98" t="s">
        <v>44</v>
      </c>
      <c r="H171" s="139" t="n">
        <v>1</v>
      </c>
      <c r="I171" s="131" t="n">
        <v>18.19</v>
      </c>
      <c r="J171" s="131" t="n">
        <f aca="false">H171*I171</f>
        <v>18.19</v>
      </c>
    </row>
    <row r="172" customFormat="false" ht="12.8" hidden="false" customHeight="false" outlineLevel="0" collapsed="false">
      <c r="A172" s="93" t="s">
        <v>442</v>
      </c>
      <c r="B172" s="93" t="s">
        <v>443</v>
      </c>
      <c r="C172" s="93" t="s">
        <v>444</v>
      </c>
      <c r="D172" s="98" t="s">
        <v>44</v>
      </c>
      <c r="E172" s="93" t="s">
        <v>1066</v>
      </c>
      <c r="F172" s="93" t="s">
        <v>1072</v>
      </c>
      <c r="G172" s="98" t="s">
        <v>44</v>
      </c>
      <c r="H172" s="139" t="n">
        <v>1</v>
      </c>
      <c r="I172" s="131" t="n">
        <v>3.21</v>
      </c>
      <c r="J172" s="131" t="n">
        <f aca="false">H172*I172</f>
        <v>3.21</v>
      </c>
    </row>
    <row r="173" customFormat="false" ht="12.8" hidden="false" customHeight="false" outlineLevel="0" collapsed="false">
      <c r="A173" s="100" t="s">
        <v>442</v>
      </c>
      <c r="B173" s="100" t="s">
        <v>443</v>
      </c>
      <c r="C173" s="100" t="s">
        <v>1069</v>
      </c>
      <c r="D173" s="108" t="s">
        <v>44</v>
      </c>
      <c r="E173" s="100"/>
      <c r="F173" s="100"/>
      <c r="G173" s="108"/>
      <c r="H173" s="140"/>
      <c r="I173" s="133"/>
      <c r="J173" s="133" t="n">
        <f aca="false">SUM(J171:J172)</f>
        <v>21.4</v>
      </c>
    </row>
    <row r="174" customFormat="false" ht="23.85" hidden="false" customHeight="false" outlineLevel="0" collapsed="false">
      <c r="A174" s="93" t="s">
        <v>457</v>
      </c>
      <c r="B174" s="93" t="s">
        <v>458</v>
      </c>
      <c r="C174" s="93" t="s">
        <v>459</v>
      </c>
      <c r="D174" s="98" t="s">
        <v>44</v>
      </c>
      <c r="E174" s="93" t="s">
        <v>1070</v>
      </c>
      <c r="F174" s="93" t="s">
        <v>1126</v>
      </c>
      <c r="G174" s="98" t="s">
        <v>44</v>
      </c>
      <c r="H174" s="139" t="n">
        <v>1</v>
      </c>
      <c r="I174" s="131" t="n">
        <v>24.82</v>
      </c>
      <c r="J174" s="131" t="n">
        <f aca="false">H174*I174</f>
        <v>24.82</v>
      </c>
    </row>
    <row r="175" customFormat="false" ht="12.8" hidden="false" customHeight="false" outlineLevel="0" collapsed="false">
      <c r="A175" s="93" t="s">
        <v>457</v>
      </c>
      <c r="B175" s="93" t="s">
        <v>458</v>
      </c>
      <c r="C175" s="93" t="s">
        <v>459</v>
      </c>
      <c r="D175" s="98" t="s">
        <v>44</v>
      </c>
      <c r="E175" s="93" t="s">
        <v>1066</v>
      </c>
      <c r="F175" s="93" t="s">
        <v>1072</v>
      </c>
      <c r="G175" s="98" t="s">
        <v>44</v>
      </c>
      <c r="H175" s="139" t="n">
        <v>1</v>
      </c>
      <c r="I175" s="131" t="n">
        <v>4.38</v>
      </c>
      <c r="J175" s="131" t="n">
        <f aca="false">H175*I175</f>
        <v>4.38</v>
      </c>
    </row>
    <row r="176" customFormat="false" ht="12.8" hidden="false" customHeight="false" outlineLevel="0" collapsed="false">
      <c r="A176" s="100" t="s">
        <v>457</v>
      </c>
      <c r="B176" s="100" t="s">
        <v>458</v>
      </c>
      <c r="C176" s="100" t="s">
        <v>1069</v>
      </c>
      <c r="D176" s="108" t="s">
        <v>44</v>
      </c>
      <c r="E176" s="100"/>
      <c r="F176" s="100"/>
      <c r="G176" s="108"/>
      <c r="H176" s="140"/>
      <c r="I176" s="133"/>
      <c r="J176" s="133" t="n">
        <f aca="false">SUM(J174:J175)</f>
        <v>29.2</v>
      </c>
    </row>
    <row r="177" customFormat="false" ht="23.85" hidden="false" customHeight="false" outlineLevel="0" collapsed="false">
      <c r="A177" s="93" t="s">
        <v>460</v>
      </c>
      <c r="B177" s="93" t="s">
        <v>461</v>
      </c>
      <c r="C177" s="93" t="s">
        <v>462</v>
      </c>
      <c r="D177" s="98" t="s">
        <v>44</v>
      </c>
      <c r="E177" s="93" t="s">
        <v>1070</v>
      </c>
      <c r="F177" s="93" t="s">
        <v>1127</v>
      </c>
      <c r="G177" s="98" t="s">
        <v>44</v>
      </c>
      <c r="H177" s="139" t="n">
        <v>1</v>
      </c>
      <c r="I177" s="131" t="n">
        <v>24.82</v>
      </c>
      <c r="J177" s="131" t="n">
        <f aca="false">H177*I177</f>
        <v>24.82</v>
      </c>
    </row>
    <row r="178" customFormat="false" ht="12.8" hidden="false" customHeight="false" outlineLevel="0" collapsed="false">
      <c r="A178" s="93" t="s">
        <v>460</v>
      </c>
      <c r="B178" s="93" t="s">
        <v>461</v>
      </c>
      <c r="C178" s="93" t="s">
        <v>462</v>
      </c>
      <c r="D178" s="98" t="s">
        <v>44</v>
      </c>
      <c r="E178" s="93" t="s">
        <v>1066</v>
      </c>
      <c r="F178" s="93" t="s">
        <v>1072</v>
      </c>
      <c r="G178" s="98" t="s">
        <v>44</v>
      </c>
      <c r="H178" s="139" t="n">
        <v>1</v>
      </c>
      <c r="I178" s="131" t="n">
        <v>4.38</v>
      </c>
      <c r="J178" s="131" t="n">
        <f aca="false">H178*I178</f>
        <v>4.38</v>
      </c>
    </row>
    <row r="179" customFormat="false" ht="12.8" hidden="false" customHeight="false" outlineLevel="0" collapsed="false">
      <c r="A179" s="100" t="s">
        <v>460</v>
      </c>
      <c r="B179" s="100" t="s">
        <v>461</v>
      </c>
      <c r="C179" s="100" t="s">
        <v>1069</v>
      </c>
      <c r="D179" s="108" t="s">
        <v>44</v>
      </c>
      <c r="E179" s="100"/>
      <c r="F179" s="100"/>
      <c r="G179" s="108"/>
      <c r="H179" s="140"/>
      <c r="I179" s="133"/>
      <c r="J179" s="133" t="n">
        <f aca="false">SUM(J177:J178)</f>
        <v>29.2</v>
      </c>
    </row>
    <row r="180" customFormat="false" ht="23.85" hidden="false" customHeight="false" outlineLevel="0" collapsed="false">
      <c r="A180" s="93" t="s">
        <v>463</v>
      </c>
      <c r="B180" s="93" t="s">
        <v>464</v>
      </c>
      <c r="C180" s="93" t="s">
        <v>465</v>
      </c>
      <c r="D180" s="98" t="s">
        <v>44</v>
      </c>
      <c r="E180" s="93" t="s">
        <v>1070</v>
      </c>
      <c r="F180" s="93" t="s">
        <v>1128</v>
      </c>
      <c r="G180" s="98" t="s">
        <v>44</v>
      </c>
      <c r="H180" s="139" t="n">
        <v>1</v>
      </c>
      <c r="I180" s="131" t="n">
        <v>24.82</v>
      </c>
      <c r="J180" s="131" t="n">
        <f aca="false">H180*I180</f>
        <v>24.82</v>
      </c>
    </row>
    <row r="181" customFormat="false" ht="12.8" hidden="false" customHeight="false" outlineLevel="0" collapsed="false">
      <c r="A181" s="93" t="s">
        <v>463</v>
      </c>
      <c r="B181" s="93" t="s">
        <v>464</v>
      </c>
      <c r="C181" s="93" t="s">
        <v>465</v>
      </c>
      <c r="D181" s="98" t="s">
        <v>44</v>
      </c>
      <c r="E181" s="93" t="s">
        <v>1066</v>
      </c>
      <c r="F181" s="93" t="s">
        <v>1072</v>
      </c>
      <c r="G181" s="98" t="s">
        <v>44</v>
      </c>
      <c r="H181" s="139" t="n">
        <v>1</v>
      </c>
      <c r="I181" s="131" t="n">
        <v>4.38</v>
      </c>
      <c r="J181" s="131" t="n">
        <f aca="false">H181*I181</f>
        <v>4.38</v>
      </c>
    </row>
    <row r="182" customFormat="false" ht="12.8" hidden="false" customHeight="false" outlineLevel="0" collapsed="false">
      <c r="A182" s="100" t="s">
        <v>463</v>
      </c>
      <c r="B182" s="100" t="s">
        <v>464</v>
      </c>
      <c r="C182" s="100" t="s">
        <v>1069</v>
      </c>
      <c r="D182" s="108" t="s">
        <v>44</v>
      </c>
      <c r="E182" s="100"/>
      <c r="F182" s="100"/>
      <c r="G182" s="108"/>
      <c r="H182" s="140"/>
      <c r="I182" s="133"/>
      <c r="J182" s="133" t="n">
        <f aca="false">SUM(J180:J181)</f>
        <v>29.2</v>
      </c>
    </row>
    <row r="183" customFormat="false" ht="23.85" hidden="false" customHeight="false" outlineLevel="0" collapsed="false">
      <c r="A183" s="93" t="s">
        <v>466</v>
      </c>
      <c r="B183" s="93" t="s">
        <v>467</v>
      </c>
      <c r="C183" s="93" t="s">
        <v>468</v>
      </c>
      <c r="D183" s="98" t="s">
        <v>44</v>
      </c>
      <c r="E183" s="93" t="s">
        <v>1070</v>
      </c>
      <c r="F183" s="93" t="s">
        <v>1129</v>
      </c>
      <c r="G183" s="98" t="s">
        <v>44</v>
      </c>
      <c r="H183" s="139" t="n">
        <v>1</v>
      </c>
      <c r="I183" s="131" t="n">
        <v>24.82</v>
      </c>
      <c r="J183" s="131" t="n">
        <f aca="false">H183*I183</f>
        <v>24.82</v>
      </c>
    </row>
    <row r="184" customFormat="false" ht="12.8" hidden="false" customHeight="false" outlineLevel="0" collapsed="false">
      <c r="A184" s="93" t="s">
        <v>466</v>
      </c>
      <c r="B184" s="93" t="s">
        <v>467</v>
      </c>
      <c r="C184" s="93" t="s">
        <v>468</v>
      </c>
      <c r="D184" s="98" t="s">
        <v>44</v>
      </c>
      <c r="E184" s="93" t="s">
        <v>1066</v>
      </c>
      <c r="F184" s="93" t="s">
        <v>1072</v>
      </c>
      <c r="G184" s="98" t="s">
        <v>44</v>
      </c>
      <c r="H184" s="139" t="n">
        <v>1</v>
      </c>
      <c r="I184" s="131" t="n">
        <v>4.38</v>
      </c>
      <c r="J184" s="131" t="n">
        <f aca="false">H184*I184</f>
        <v>4.38</v>
      </c>
    </row>
    <row r="185" customFormat="false" ht="12.8" hidden="false" customHeight="false" outlineLevel="0" collapsed="false">
      <c r="A185" s="100" t="s">
        <v>466</v>
      </c>
      <c r="B185" s="100" t="s">
        <v>467</v>
      </c>
      <c r="C185" s="100" t="s">
        <v>1069</v>
      </c>
      <c r="D185" s="108" t="s">
        <v>44</v>
      </c>
      <c r="E185" s="100"/>
      <c r="F185" s="100"/>
      <c r="G185" s="108"/>
      <c r="H185" s="140"/>
      <c r="I185" s="133"/>
      <c r="J185" s="133" t="n">
        <f aca="false">SUM(J183:J184)</f>
        <v>29.2</v>
      </c>
    </row>
    <row r="186" customFormat="false" ht="23.85" hidden="false" customHeight="false" outlineLevel="0" collapsed="false">
      <c r="A186" s="93" t="s">
        <v>497</v>
      </c>
      <c r="B186" s="93" t="s">
        <v>498</v>
      </c>
      <c r="C186" s="93" t="s">
        <v>499</v>
      </c>
      <c r="D186" s="98" t="s">
        <v>261</v>
      </c>
      <c r="E186" s="93" t="s">
        <v>1070</v>
      </c>
      <c r="F186" s="93" t="s">
        <v>1130</v>
      </c>
      <c r="G186" s="98" t="s">
        <v>261</v>
      </c>
      <c r="H186" s="139" t="n">
        <v>1</v>
      </c>
      <c r="I186" s="131" t="n">
        <v>26.74</v>
      </c>
      <c r="J186" s="131" t="n">
        <f aca="false">H186*I186</f>
        <v>26.74</v>
      </c>
    </row>
    <row r="187" customFormat="false" ht="12.8" hidden="false" customHeight="false" outlineLevel="0" collapsed="false">
      <c r="A187" s="93" t="s">
        <v>497</v>
      </c>
      <c r="B187" s="93" t="s">
        <v>498</v>
      </c>
      <c r="C187" s="93" t="s">
        <v>499</v>
      </c>
      <c r="D187" s="98" t="s">
        <v>261</v>
      </c>
      <c r="E187" s="93" t="s">
        <v>1066</v>
      </c>
      <c r="F187" s="93" t="s">
        <v>1072</v>
      </c>
      <c r="G187" s="98" t="s">
        <v>261</v>
      </c>
      <c r="H187" s="139" t="n">
        <v>1</v>
      </c>
      <c r="I187" s="131" t="n">
        <v>4.72</v>
      </c>
      <c r="J187" s="131" t="n">
        <f aca="false">H187*I187</f>
        <v>4.72</v>
      </c>
    </row>
    <row r="188" customFormat="false" ht="12.8" hidden="false" customHeight="false" outlineLevel="0" collapsed="false">
      <c r="A188" s="100" t="s">
        <v>497</v>
      </c>
      <c r="B188" s="100" t="s">
        <v>498</v>
      </c>
      <c r="C188" s="100" t="s">
        <v>1069</v>
      </c>
      <c r="D188" s="108" t="s">
        <v>261</v>
      </c>
      <c r="E188" s="100"/>
      <c r="F188" s="100"/>
      <c r="G188" s="108"/>
      <c r="H188" s="140"/>
      <c r="I188" s="133"/>
      <c r="J188" s="133" t="n">
        <f aca="false">SUM(J186:J187)</f>
        <v>31.46</v>
      </c>
    </row>
    <row r="189" customFormat="false" ht="23.85" hidden="false" customHeight="false" outlineLevel="0" collapsed="false">
      <c r="A189" s="93" t="s">
        <v>504</v>
      </c>
      <c r="B189" s="93" t="s">
        <v>505</v>
      </c>
      <c r="C189" s="93" t="s">
        <v>506</v>
      </c>
      <c r="D189" s="98" t="s">
        <v>261</v>
      </c>
      <c r="E189" s="93" t="s">
        <v>1070</v>
      </c>
      <c r="F189" s="93" t="s">
        <v>1131</v>
      </c>
      <c r="G189" s="98" t="s">
        <v>261</v>
      </c>
      <c r="H189" s="139" t="n">
        <v>1</v>
      </c>
      <c r="I189" s="131" t="n">
        <v>6.38</v>
      </c>
      <c r="J189" s="131" t="n">
        <f aca="false">H189*I189</f>
        <v>6.38</v>
      </c>
    </row>
    <row r="190" customFormat="false" ht="12.8" hidden="false" customHeight="false" outlineLevel="0" collapsed="false">
      <c r="A190" s="93" t="s">
        <v>504</v>
      </c>
      <c r="B190" s="93" t="s">
        <v>505</v>
      </c>
      <c r="C190" s="93" t="s">
        <v>506</v>
      </c>
      <c r="D190" s="98" t="s">
        <v>261</v>
      </c>
      <c r="E190" s="93" t="s">
        <v>1066</v>
      </c>
      <c r="F190" s="93" t="s">
        <v>1072</v>
      </c>
      <c r="G190" s="98" t="s">
        <v>261</v>
      </c>
      <c r="H190" s="139" t="n">
        <v>1</v>
      </c>
      <c r="I190" s="131" t="n">
        <v>1.12</v>
      </c>
      <c r="J190" s="131" t="n">
        <f aca="false">H190*I190</f>
        <v>1.12</v>
      </c>
    </row>
    <row r="191" customFormat="false" ht="12.8" hidden="false" customHeight="false" outlineLevel="0" collapsed="false">
      <c r="A191" s="100" t="s">
        <v>504</v>
      </c>
      <c r="B191" s="100" t="s">
        <v>505</v>
      </c>
      <c r="C191" s="100" t="s">
        <v>1069</v>
      </c>
      <c r="D191" s="108" t="s">
        <v>261</v>
      </c>
      <c r="E191" s="100"/>
      <c r="F191" s="100"/>
      <c r="G191" s="108"/>
      <c r="H191" s="140"/>
      <c r="I191" s="133"/>
      <c r="J191" s="133" t="n">
        <f aca="false">SUM(J189:J190)</f>
        <v>7.5</v>
      </c>
    </row>
    <row r="192" customFormat="false" ht="23.85" hidden="false" customHeight="false" outlineLevel="0" collapsed="false">
      <c r="A192" s="93" t="s">
        <v>507</v>
      </c>
      <c r="B192" s="93" t="s">
        <v>508</v>
      </c>
      <c r="C192" s="93" t="s">
        <v>509</v>
      </c>
      <c r="D192" s="98" t="s">
        <v>261</v>
      </c>
      <c r="E192" s="93" t="s">
        <v>1070</v>
      </c>
      <c r="F192" s="93" t="s">
        <v>1132</v>
      </c>
      <c r="G192" s="98" t="s">
        <v>261</v>
      </c>
      <c r="H192" s="139" t="n">
        <v>1</v>
      </c>
      <c r="I192" s="131" t="n">
        <v>6.38</v>
      </c>
      <c r="J192" s="131" t="n">
        <f aca="false">H192*I192</f>
        <v>6.38</v>
      </c>
    </row>
    <row r="193" customFormat="false" ht="12.8" hidden="false" customHeight="false" outlineLevel="0" collapsed="false">
      <c r="A193" s="93" t="s">
        <v>507</v>
      </c>
      <c r="B193" s="93" t="s">
        <v>508</v>
      </c>
      <c r="C193" s="93" t="s">
        <v>509</v>
      </c>
      <c r="D193" s="98" t="s">
        <v>261</v>
      </c>
      <c r="E193" s="93" t="s">
        <v>1066</v>
      </c>
      <c r="F193" s="93" t="s">
        <v>1072</v>
      </c>
      <c r="G193" s="98" t="s">
        <v>261</v>
      </c>
      <c r="H193" s="139" t="n">
        <v>1</v>
      </c>
      <c r="I193" s="131" t="n">
        <v>1.12</v>
      </c>
      <c r="J193" s="131" t="n">
        <f aca="false">H193*I193</f>
        <v>1.12</v>
      </c>
    </row>
    <row r="194" customFormat="false" ht="12.8" hidden="false" customHeight="false" outlineLevel="0" collapsed="false">
      <c r="A194" s="100" t="s">
        <v>507</v>
      </c>
      <c r="B194" s="100" t="s">
        <v>508</v>
      </c>
      <c r="C194" s="100" t="s">
        <v>1069</v>
      </c>
      <c r="D194" s="108" t="s">
        <v>261</v>
      </c>
      <c r="E194" s="100"/>
      <c r="F194" s="100"/>
      <c r="G194" s="108"/>
      <c r="H194" s="140"/>
      <c r="I194" s="133"/>
      <c r="J194" s="133" t="n">
        <f aca="false">SUM(J192:J193)</f>
        <v>7.5</v>
      </c>
    </row>
    <row r="195" customFormat="false" ht="23.85" hidden="false" customHeight="false" outlineLevel="0" collapsed="false">
      <c r="A195" s="93" t="s">
        <v>510</v>
      </c>
      <c r="B195" s="93" t="s">
        <v>511</v>
      </c>
      <c r="C195" s="93" t="s">
        <v>512</v>
      </c>
      <c r="D195" s="98" t="s">
        <v>261</v>
      </c>
      <c r="E195" s="93" t="s">
        <v>1070</v>
      </c>
      <c r="F195" s="93" t="s">
        <v>1133</v>
      </c>
      <c r="G195" s="98" t="s">
        <v>261</v>
      </c>
      <c r="H195" s="139" t="n">
        <v>1</v>
      </c>
      <c r="I195" s="131" t="n">
        <v>6.38</v>
      </c>
      <c r="J195" s="131" t="n">
        <f aca="false">H195*I195</f>
        <v>6.38</v>
      </c>
    </row>
    <row r="196" customFormat="false" ht="12.8" hidden="false" customHeight="false" outlineLevel="0" collapsed="false">
      <c r="A196" s="93" t="s">
        <v>510</v>
      </c>
      <c r="B196" s="93" t="s">
        <v>511</v>
      </c>
      <c r="C196" s="93" t="s">
        <v>512</v>
      </c>
      <c r="D196" s="98" t="s">
        <v>261</v>
      </c>
      <c r="E196" s="93" t="s">
        <v>1066</v>
      </c>
      <c r="F196" s="93" t="s">
        <v>1072</v>
      </c>
      <c r="G196" s="98" t="s">
        <v>261</v>
      </c>
      <c r="H196" s="139" t="n">
        <v>1</v>
      </c>
      <c r="I196" s="131" t="n">
        <v>1.12</v>
      </c>
      <c r="J196" s="131" t="n">
        <f aca="false">H196*I196</f>
        <v>1.12</v>
      </c>
    </row>
    <row r="197" customFormat="false" ht="12.8" hidden="false" customHeight="false" outlineLevel="0" collapsed="false">
      <c r="A197" s="100" t="s">
        <v>510</v>
      </c>
      <c r="B197" s="100" t="s">
        <v>511</v>
      </c>
      <c r="C197" s="100" t="s">
        <v>1069</v>
      </c>
      <c r="D197" s="108" t="s">
        <v>261</v>
      </c>
      <c r="E197" s="100"/>
      <c r="F197" s="100"/>
      <c r="G197" s="108"/>
      <c r="H197" s="140"/>
      <c r="I197" s="133"/>
      <c r="J197" s="133" t="n">
        <f aca="false">SUM(J195:J196)</f>
        <v>7.5</v>
      </c>
    </row>
    <row r="198" customFormat="false" ht="23.85" hidden="false" customHeight="false" outlineLevel="0" collapsed="false">
      <c r="A198" s="93" t="s">
        <v>513</v>
      </c>
      <c r="B198" s="93" t="s">
        <v>514</v>
      </c>
      <c r="C198" s="93" t="s">
        <v>515</v>
      </c>
      <c r="D198" s="98" t="s">
        <v>261</v>
      </c>
      <c r="E198" s="93" t="s">
        <v>1070</v>
      </c>
      <c r="F198" s="93" t="s">
        <v>1134</v>
      </c>
      <c r="G198" s="98" t="s">
        <v>261</v>
      </c>
      <c r="H198" s="139" t="n">
        <v>1</v>
      </c>
      <c r="I198" s="131" t="n">
        <v>6.38</v>
      </c>
      <c r="J198" s="131" t="n">
        <f aca="false">H198*I198</f>
        <v>6.38</v>
      </c>
    </row>
    <row r="199" customFormat="false" ht="12.8" hidden="false" customHeight="false" outlineLevel="0" collapsed="false">
      <c r="A199" s="93" t="s">
        <v>513</v>
      </c>
      <c r="B199" s="93" t="s">
        <v>514</v>
      </c>
      <c r="C199" s="93" t="s">
        <v>515</v>
      </c>
      <c r="D199" s="98" t="s">
        <v>261</v>
      </c>
      <c r="E199" s="93" t="s">
        <v>1066</v>
      </c>
      <c r="F199" s="93" t="s">
        <v>1072</v>
      </c>
      <c r="G199" s="98" t="s">
        <v>261</v>
      </c>
      <c r="H199" s="139" t="n">
        <v>1</v>
      </c>
      <c r="I199" s="131" t="n">
        <v>1.12</v>
      </c>
      <c r="J199" s="131" t="n">
        <f aca="false">H199*I199</f>
        <v>1.12</v>
      </c>
    </row>
    <row r="200" customFormat="false" ht="12.8" hidden="false" customHeight="false" outlineLevel="0" collapsed="false">
      <c r="A200" s="100" t="s">
        <v>513</v>
      </c>
      <c r="B200" s="100" t="s">
        <v>514</v>
      </c>
      <c r="C200" s="100" t="s">
        <v>1069</v>
      </c>
      <c r="D200" s="108" t="s">
        <v>261</v>
      </c>
      <c r="E200" s="100"/>
      <c r="F200" s="100"/>
      <c r="G200" s="108"/>
      <c r="H200" s="140"/>
      <c r="I200" s="133"/>
      <c r="J200" s="133" t="n">
        <f aca="false">SUM(J198:J199)</f>
        <v>7.5</v>
      </c>
    </row>
    <row r="201" customFormat="false" ht="23.85" hidden="false" customHeight="false" outlineLevel="0" collapsed="false">
      <c r="A201" s="93" t="s">
        <v>520</v>
      </c>
      <c r="B201" s="93" t="s">
        <v>521</v>
      </c>
      <c r="C201" s="93" t="s">
        <v>522</v>
      </c>
      <c r="D201" s="98" t="s">
        <v>261</v>
      </c>
      <c r="E201" s="93" t="s">
        <v>1070</v>
      </c>
      <c r="F201" s="93" t="s">
        <v>1135</v>
      </c>
      <c r="G201" s="98" t="s">
        <v>261</v>
      </c>
      <c r="H201" s="139" t="n">
        <v>1</v>
      </c>
      <c r="I201" s="131" t="n">
        <v>12.75</v>
      </c>
      <c r="J201" s="131" t="n">
        <f aca="false">H201*I201</f>
        <v>12.75</v>
      </c>
    </row>
    <row r="202" customFormat="false" ht="12.8" hidden="false" customHeight="false" outlineLevel="0" collapsed="false">
      <c r="A202" s="93" t="s">
        <v>520</v>
      </c>
      <c r="B202" s="93" t="s">
        <v>521</v>
      </c>
      <c r="C202" s="93" t="s">
        <v>522</v>
      </c>
      <c r="D202" s="98" t="s">
        <v>261</v>
      </c>
      <c r="E202" s="93" t="s">
        <v>1066</v>
      </c>
      <c r="F202" s="93" t="s">
        <v>1072</v>
      </c>
      <c r="G202" s="98" t="s">
        <v>261</v>
      </c>
      <c r="H202" s="139" t="n">
        <v>1</v>
      </c>
      <c r="I202" s="131" t="n">
        <v>2.25</v>
      </c>
      <c r="J202" s="131" t="n">
        <f aca="false">H202*I202</f>
        <v>2.25</v>
      </c>
    </row>
    <row r="203" customFormat="false" ht="12.8" hidden="false" customHeight="false" outlineLevel="0" collapsed="false">
      <c r="A203" s="100" t="s">
        <v>520</v>
      </c>
      <c r="B203" s="100" t="s">
        <v>521</v>
      </c>
      <c r="C203" s="100" t="s">
        <v>1069</v>
      </c>
      <c r="D203" s="108" t="s">
        <v>261</v>
      </c>
      <c r="E203" s="100"/>
      <c r="F203" s="100"/>
      <c r="G203" s="108"/>
      <c r="H203" s="140"/>
      <c r="I203" s="133"/>
      <c r="J203" s="133" t="n">
        <f aca="false">SUM(J201:J202)</f>
        <v>15</v>
      </c>
    </row>
    <row r="204" customFormat="false" ht="23.85" hidden="false" customHeight="false" outlineLevel="0" collapsed="false">
      <c r="A204" s="93" t="s">
        <v>523</v>
      </c>
      <c r="B204" s="93" t="s">
        <v>524</v>
      </c>
      <c r="C204" s="93" t="s">
        <v>525</v>
      </c>
      <c r="D204" s="98" t="s">
        <v>261</v>
      </c>
      <c r="E204" s="93" t="s">
        <v>1070</v>
      </c>
      <c r="F204" s="93" t="s">
        <v>1136</v>
      </c>
      <c r="G204" s="98" t="s">
        <v>261</v>
      </c>
      <c r="H204" s="139" t="n">
        <v>1</v>
      </c>
      <c r="I204" s="131" t="n">
        <v>23.8</v>
      </c>
      <c r="J204" s="131" t="n">
        <f aca="false">H204*I204</f>
        <v>23.8</v>
      </c>
    </row>
    <row r="205" customFormat="false" ht="23.85" hidden="false" customHeight="false" outlineLevel="0" collapsed="false">
      <c r="A205" s="93" t="s">
        <v>523</v>
      </c>
      <c r="B205" s="93" t="s">
        <v>524</v>
      </c>
      <c r="C205" s="93" t="s">
        <v>525</v>
      </c>
      <c r="D205" s="98" t="s">
        <v>261</v>
      </c>
      <c r="E205" s="93" t="s">
        <v>1066</v>
      </c>
      <c r="F205" s="93" t="s">
        <v>1072</v>
      </c>
      <c r="G205" s="98" t="s">
        <v>261</v>
      </c>
      <c r="H205" s="139" t="n">
        <v>1</v>
      </c>
      <c r="I205" s="131" t="n">
        <v>4.2</v>
      </c>
      <c r="J205" s="131" t="n">
        <f aca="false">H205*I205</f>
        <v>4.2</v>
      </c>
    </row>
    <row r="206" customFormat="false" ht="12.8" hidden="false" customHeight="false" outlineLevel="0" collapsed="false">
      <c r="A206" s="100" t="s">
        <v>523</v>
      </c>
      <c r="B206" s="100" t="s">
        <v>524</v>
      </c>
      <c r="C206" s="100" t="s">
        <v>1069</v>
      </c>
      <c r="D206" s="108" t="s">
        <v>261</v>
      </c>
      <c r="E206" s="100"/>
      <c r="F206" s="100"/>
      <c r="G206" s="108"/>
      <c r="H206" s="140"/>
      <c r="I206" s="133"/>
      <c r="J206" s="133" t="n">
        <f aca="false">SUM(J204:J205)</f>
        <v>28</v>
      </c>
    </row>
    <row r="207" customFormat="false" ht="23.85" hidden="false" customHeight="false" outlineLevel="0" collapsed="false">
      <c r="A207" s="93" t="s">
        <v>526</v>
      </c>
      <c r="B207" s="93" t="s">
        <v>527</v>
      </c>
      <c r="C207" s="93" t="s">
        <v>528</v>
      </c>
      <c r="D207" s="98" t="s">
        <v>261</v>
      </c>
      <c r="E207" s="93" t="s">
        <v>1070</v>
      </c>
      <c r="F207" s="93" t="s">
        <v>1137</v>
      </c>
      <c r="G207" s="98" t="s">
        <v>261</v>
      </c>
      <c r="H207" s="139" t="n">
        <v>1</v>
      </c>
      <c r="I207" s="131" t="n">
        <v>23.8</v>
      </c>
      <c r="J207" s="131" t="n">
        <f aca="false">H207*I207</f>
        <v>23.8</v>
      </c>
    </row>
    <row r="208" customFormat="false" ht="12.8" hidden="false" customHeight="false" outlineLevel="0" collapsed="false">
      <c r="A208" s="93" t="s">
        <v>526</v>
      </c>
      <c r="B208" s="93" t="s">
        <v>527</v>
      </c>
      <c r="C208" s="93" t="s">
        <v>528</v>
      </c>
      <c r="D208" s="98" t="s">
        <v>261</v>
      </c>
      <c r="E208" s="93" t="s">
        <v>1066</v>
      </c>
      <c r="F208" s="93" t="s">
        <v>1072</v>
      </c>
      <c r="G208" s="98" t="s">
        <v>261</v>
      </c>
      <c r="H208" s="139" t="n">
        <v>1</v>
      </c>
      <c r="I208" s="131" t="n">
        <v>4.2</v>
      </c>
      <c r="J208" s="131" t="n">
        <f aca="false">H208*I208</f>
        <v>4.2</v>
      </c>
    </row>
    <row r="209" customFormat="false" ht="12.8" hidden="false" customHeight="false" outlineLevel="0" collapsed="false">
      <c r="A209" s="100" t="s">
        <v>526</v>
      </c>
      <c r="B209" s="100" t="s">
        <v>527</v>
      </c>
      <c r="C209" s="100" t="s">
        <v>1069</v>
      </c>
      <c r="D209" s="108" t="s">
        <v>261</v>
      </c>
      <c r="E209" s="100"/>
      <c r="F209" s="100"/>
      <c r="G209" s="108"/>
      <c r="H209" s="140"/>
      <c r="I209" s="133"/>
      <c r="J209" s="133" t="n">
        <f aca="false">SUM(J207:J208)</f>
        <v>28</v>
      </c>
    </row>
    <row r="210" customFormat="false" ht="23.85" hidden="false" customHeight="false" outlineLevel="0" collapsed="false">
      <c r="A210" s="93" t="s">
        <v>541</v>
      </c>
      <c r="B210" s="93" t="s">
        <v>542</v>
      </c>
      <c r="C210" s="93" t="s">
        <v>543</v>
      </c>
      <c r="D210" s="98" t="s">
        <v>261</v>
      </c>
      <c r="E210" s="93" t="s">
        <v>1070</v>
      </c>
      <c r="F210" s="93" t="s">
        <v>1138</v>
      </c>
      <c r="G210" s="98" t="s">
        <v>261</v>
      </c>
      <c r="H210" s="139" t="n">
        <v>1</v>
      </c>
      <c r="I210" s="131" t="n">
        <v>66.3</v>
      </c>
      <c r="J210" s="131" t="n">
        <f aca="false">H210*I210</f>
        <v>66.3</v>
      </c>
    </row>
    <row r="211" customFormat="false" ht="12.8" hidden="false" customHeight="false" outlineLevel="0" collapsed="false">
      <c r="A211" s="93" t="s">
        <v>541</v>
      </c>
      <c r="B211" s="93" t="s">
        <v>542</v>
      </c>
      <c r="C211" s="93" t="s">
        <v>543</v>
      </c>
      <c r="D211" s="98" t="s">
        <v>261</v>
      </c>
      <c r="E211" s="93" t="s">
        <v>1066</v>
      </c>
      <c r="F211" s="93" t="s">
        <v>1072</v>
      </c>
      <c r="G211" s="98" t="s">
        <v>261</v>
      </c>
      <c r="H211" s="139" t="n">
        <v>1</v>
      </c>
      <c r="I211" s="131" t="n">
        <v>11.7</v>
      </c>
      <c r="J211" s="131" t="n">
        <f aca="false">H211*I211</f>
        <v>11.7</v>
      </c>
    </row>
    <row r="212" customFormat="false" ht="12.8" hidden="false" customHeight="false" outlineLevel="0" collapsed="false">
      <c r="A212" s="100" t="s">
        <v>541</v>
      </c>
      <c r="B212" s="100" t="s">
        <v>542</v>
      </c>
      <c r="C212" s="100" t="s">
        <v>1069</v>
      </c>
      <c r="D212" s="108" t="s">
        <v>261</v>
      </c>
      <c r="E212" s="100"/>
      <c r="F212" s="100"/>
      <c r="G212" s="108"/>
      <c r="H212" s="140"/>
      <c r="I212" s="133"/>
      <c r="J212" s="133" t="n">
        <f aca="false">SUM(J210:J211)</f>
        <v>78</v>
      </c>
    </row>
    <row r="213" customFormat="false" ht="23.85" hidden="false" customHeight="false" outlineLevel="0" collapsed="false">
      <c r="A213" s="93" t="s">
        <v>544</v>
      </c>
      <c r="B213" s="93" t="s">
        <v>545</v>
      </c>
      <c r="C213" s="93" t="s">
        <v>546</v>
      </c>
      <c r="D213" s="98" t="s">
        <v>261</v>
      </c>
      <c r="E213" s="93" t="s">
        <v>1070</v>
      </c>
      <c r="F213" s="93" t="s">
        <v>1139</v>
      </c>
      <c r="G213" s="98" t="s">
        <v>261</v>
      </c>
      <c r="H213" s="139" t="n">
        <v>1</v>
      </c>
      <c r="I213" s="131" t="n">
        <v>123.25</v>
      </c>
      <c r="J213" s="131" t="n">
        <f aca="false">H213*I213</f>
        <v>123.25</v>
      </c>
    </row>
    <row r="214" customFormat="false" ht="23.85" hidden="false" customHeight="false" outlineLevel="0" collapsed="false">
      <c r="A214" s="93" t="s">
        <v>544</v>
      </c>
      <c r="B214" s="93" t="s">
        <v>545</v>
      </c>
      <c r="C214" s="93" t="s">
        <v>546</v>
      </c>
      <c r="D214" s="98" t="s">
        <v>261</v>
      </c>
      <c r="E214" s="93" t="s">
        <v>1066</v>
      </c>
      <c r="F214" s="93" t="s">
        <v>1072</v>
      </c>
      <c r="G214" s="98" t="s">
        <v>261</v>
      </c>
      <c r="H214" s="139" t="n">
        <v>1</v>
      </c>
      <c r="I214" s="131" t="n">
        <v>21.75</v>
      </c>
      <c r="J214" s="131" t="n">
        <f aca="false">H214*I214</f>
        <v>21.75</v>
      </c>
    </row>
    <row r="215" customFormat="false" ht="12.8" hidden="false" customHeight="false" outlineLevel="0" collapsed="false">
      <c r="A215" s="100" t="s">
        <v>544</v>
      </c>
      <c r="B215" s="100" t="s">
        <v>545</v>
      </c>
      <c r="C215" s="100" t="s">
        <v>1069</v>
      </c>
      <c r="D215" s="108" t="s">
        <v>261</v>
      </c>
      <c r="E215" s="100"/>
      <c r="F215" s="100"/>
      <c r="G215" s="108"/>
      <c r="H215" s="140"/>
      <c r="I215" s="133"/>
      <c r="J215" s="133" t="n">
        <f aca="false">SUM(J213:J214)</f>
        <v>145</v>
      </c>
    </row>
    <row r="216" customFormat="false" ht="23.85" hidden="false" customHeight="false" outlineLevel="0" collapsed="false">
      <c r="A216" s="93" t="s">
        <v>547</v>
      </c>
      <c r="B216" s="93" t="s">
        <v>548</v>
      </c>
      <c r="C216" s="93" t="s">
        <v>549</v>
      </c>
      <c r="D216" s="98" t="s">
        <v>261</v>
      </c>
      <c r="E216" s="93" t="s">
        <v>1070</v>
      </c>
      <c r="F216" s="93" t="s">
        <v>1140</v>
      </c>
      <c r="G216" s="98" t="s">
        <v>261</v>
      </c>
      <c r="H216" s="139" t="n">
        <v>1</v>
      </c>
      <c r="I216" s="131" t="n">
        <v>123.25</v>
      </c>
      <c r="J216" s="131" t="n">
        <f aca="false">H216*I216</f>
        <v>123.25</v>
      </c>
    </row>
    <row r="217" customFormat="false" ht="23.85" hidden="false" customHeight="false" outlineLevel="0" collapsed="false">
      <c r="A217" s="93" t="s">
        <v>547</v>
      </c>
      <c r="B217" s="93" t="s">
        <v>548</v>
      </c>
      <c r="C217" s="93" t="s">
        <v>549</v>
      </c>
      <c r="D217" s="98" t="s">
        <v>261</v>
      </c>
      <c r="E217" s="93" t="s">
        <v>1066</v>
      </c>
      <c r="F217" s="93" t="s">
        <v>1072</v>
      </c>
      <c r="G217" s="98" t="s">
        <v>261</v>
      </c>
      <c r="H217" s="139" t="n">
        <v>1</v>
      </c>
      <c r="I217" s="131" t="n">
        <v>21.75</v>
      </c>
      <c r="J217" s="131" t="n">
        <f aca="false">H217*I217</f>
        <v>21.75</v>
      </c>
    </row>
    <row r="218" customFormat="false" ht="12.8" hidden="false" customHeight="false" outlineLevel="0" collapsed="false">
      <c r="A218" s="100" t="s">
        <v>547</v>
      </c>
      <c r="B218" s="100" t="s">
        <v>548</v>
      </c>
      <c r="C218" s="100" t="s">
        <v>1069</v>
      </c>
      <c r="D218" s="108" t="s">
        <v>261</v>
      </c>
      <c r="E218" s="100"/>
      <c r="F218" s="100"/>
      <c r="G218" s="108"/>
      <c r="H218" s="140"/>
      <c r="I218" s="133"/>
      <c r="J218" s="133" t="n">
        <f aca="false">SUM(J216:J217)</f>
        <v>145</v>
      </c>
    </row>
    <row r="219" customFormat="false" ht="23.85" hidden="false" customHeight="false" outlineLevel="0" collapsed="false">
      <c r="A219" s="93" t="s">
        <v>550</v>
      </c>
      <c r="B219" s="93" t="s">
        <v>551</v>
      </c>
      <c r="C219" s="93" t="s">
        <v>552</v>
      </c>
      <c r="D219" s="98" t="s">
        <v>261</v>
      </c>
      <c r="E219" s="93" t="s">
        <v>1070</v>
      </c>
      <c r="F219" s="93" t="s">
        <v>1141</v>
      </c>
      <c r="G219" s="98" t="s">
        <v>261</v>
      </c>
      <c r="H219" s="139" t="n">
        <v>1</v>
      </c>
      <c r="I219" s="131" t="n">
        <v>123.25</v>
      </c>
      <c r="J219" s="131" t="n">
        <f aca="false">H219*I219</f>
        <v>123.25</v>
      </c>
    </row>
    <row r="220" customFormat="false" ht="23.85" hidden="false" customHeight="false" outlineLevel="0" collapsed="false">
      <c r="A220" s="93" t="s">
        <v>550</v>
      </c>
      <c r="B220" s="93" t="s">
        <v>551</v>
      </c>
      <c r="C220" s="93" t="s">
        <v>552</v>
      </c>
      <c r="D220" s="98" t="s">
        <v>261</v>
      </c>
      <c r="E220" s="93" t="s">
        <v>1066</v>
      </c>
      <c r="F220" s="93" t="s">
        <v>1072</v>
      </c>
      <c r="G220" s="98" t="s">
        <v>261</v>
      </c>
      <c r="H220" s="139" t="n">
        <v>1</v>
      </c>
      <c r="I220" s="131" t="n">
        <v>21.75</v>
      </c>
      <c r="J220" s="131" t="n">
        <f aca="false">H220*I220</f>
        <v>21.75</v>
      </c>
    </row>
    <row r="221" customFormat="false" ht="12.8" hidden="false" customHeight="false" outlineLevel="0" collapsed="false">
      <c r="A221" s="100" t="s">
        <v>550</v>
      </c>
      <c r="B221" s="100" t="s">
        <v>551</v>
      </c>
      <c r="C221" s="100" t="s">
        <v>1069</v>
      </c>
      <c r="D221" s="108" t="s">
        <v>261</v>
      </c>
      <c r="E221" s="100"/>
      <c r="F221" s="100"/>
      <c r="G221" s="108"/>
      <c r="H221" s="140"/>
      <c r="I221" s="133"/>
      <c r="J221" s="133" t="n">
        <f aca="false">SUM(J219:J220)</f>
        <v>145</v>
      </c>
    </row>
    <row r="222" customFormat="false" ht="23.85" hidden="false" customHeight="false" outlineLevel="0" collapsed="false">
      <c r="A222" s="93" t="s">
        <v>553</v>
      </c>
      <c r="B222" s="93" t="s">
        <v>554</v>
      </c>
      <c r="C222" s="93" t="s">
        <v>555</v>
      </c>
      <c r="D222" s="98" t="s">
        <v>261</v>
      </c>
      <c r="E222" s="93" t="s">
        <v>1070</v>
      </c>
      <c r="F222" s="93" t="s">
        <v>1142</v>
      </c>
      <c r="G222" s="98" t="s">
        <v>261</v>
      </c>
      <c r="H222" s="139" t="n">
        <v>1</v>
      </c>
      <c r="I222" s="131" t="n">
        <v>123.25</v>
      </c>
      <c r="J222" s="131" t="n">
        <f aca="false">H222*I222</f>
        <v>123.25</v>
      </c>
    </row>
    <row r="223" customFormat="false" ht="23.85" hidden="false" customHeight="false" outlineLevel="0" collapsed="false">
      <c r="A223" s="93" t="s">
        <v>553</v>
      </c>
      <c r="B223" s="93" t="s">
        <v>554</v>
      </c>
      <c r="C223" s="93" t="s">
        <v>555</v>
      </c>
      <c r="D223" s="98" t="s">
        <v>261</v>
      </c>
      <c r="E223" s="93" t="s">
        <v>1066</v>
      </c>
      <c r="F223" s="93" t="s">
        <v>1072</v>
      </c>
      <c r="G223" s="98" t="s">
        <v>261</v>
      </c>
      <c r="H223" s="139" t="n">
        <v>1</v>
      </c>
      <c r="I223" s="131" t="n">
        <v>21.75</v>
      </c>
      <c r="J223" s="131" t="n">
        <f aca="false">H223*I223</f>
        <v>21.75</v>
      </c>
    </row>
    <row r="224" customFormat="false" ht="12.8" hidden="false" customHeight="false" outlineLevel="0" collapsed="false">
      <c r="A224" s="100" t="s">
        <v>553</v>
      </c>
      <c r="B224" s="100" t="s">
        <v>554</v>
      </c>
      <c r="C224" s="100" t="s">
        <v>1069</v>
      </c>
      <c r="D224" s="108" t="s">
        <v>261</v>
      </c>
      <c r="E224" s="100"/>
      <c r="F224" s="100"/>
      <c r="G224" s="108"/>
      <c r="H224" s="140"/>
      <c r="I224" s="133"/>
      <c r="J224" s="133" t="n">
        <f aca="false">SUM(J222:J223)</f>
        <v>145</v>
      </c>
    </row>
    <row r="225" customFormat="false" ht="23.85" hidden="false" customHeight="false" outlineLevel="0" collapsed="false">
      <c r="A225" s="93" t="s">
        <v>556</v>
      </c>
      <c r="B225" s="93" t="s">
        <v>557</v>
      </c>
      <c r="C225" s="93" t="s">
        <v>558</v>
      </c>
      <c r="D225" s="98" t="s">
        <v>261</v>
      </c>
      <c r="E225" s="93" t="s">
        <v>1070</v>
      </c>
      <c r="F225" s="93" t="s">
        <v>1143</v>
      </c>
      <c r="G225" s="98" t="s">
        <v>261</v>
      </c>
      <c r="H225" s="139" t="n">
        <v>1</v>
      </c>
      <c r="I225" s="131" t="n">
        <v>123.25</v>
      </c>
      <c r="J225" s="131" t="n">
        <f aca="false">H225*I225</f>
        <v>123.25</v>
      </c>
    </row>
    <row r="226" customFormat="false" ht="23.85" hidden="false" customHeight="false" outlineLevel="0" collapsed="false">
      <c r="A226" s="93" t="s">
        <v>556</v>
      </c>
      <c r="B226" s="93" t="s">
        <v>557</v>
      </c>
      <c r="C226" s="93" t="s">
        <v>558</v>
      </c>
      <c r="D226" s="98" t="s">
        <v>261</v>
      </c>
      <c r="E226" s="93" t="s">
        <v>1066</v>
      </c>
      <c r="F226" s="93" t="s">
        <v>1072</v>
      </c>
      <c r="G226" s="98" t="s">
        <v>261</v>
      </c>
      <c r="H226" s="139" t="n">
        <v>1</v>
      </c>
      <c r="I226" s="131" t="n">
        <v>21.75</v>
      </c>
      <c r="J226" s="131" t="n">
        <f aca="false">H226*I226</f>
        <v>21.75</v>
      </c>
    </row>
    <row r="227" customFormat="false" ht="12.8" hidden="false" customHeight="false" outlineLevel="0" collapsed="false">
      <c r="A227" s="100" t="s">
        <v>556</v>
      </c>
      <c r="B227" s="100" t="s">
        <v>557</v>
      </c>
      <c r="C227" s="100" t="s">
        <v>1069</v>
      </c>
      <c r="D227" s="108" t="s">
        <v>261</v>
      </c>
      <c r="E227" s="100"/>
      <c r="F227" s="100"/>
      <c r="G227" s="108"/>
      <c r="H227" s="140"/>
      <c r="I227" s="133"/>
      <c r="J227" s="133" t="n">
        <f aca="false">SUM(J225:J226)</f>
        <v>145</v>
      </c>
    </row>
    <row r="228" customFormat="false" ht="23.85" hidden="false" customHeight="false" outlineLevel="0" collapsed="false">
      <c r="A228" s="93" t="s">
        <v>559</v>
      </c>
      <c r="B228" s="93" t="s">
        <v>560</v>
      </c>
      <c r="C228" s="93" t="s">
        <v>561</v>
      </c>
      <c r="D228" s="98" t="s">
        <v>261</v>
      </c>
      <c r="E228" s="93" t="s">
        <v>1070</v>
      </c>
      <c r="F228" s="93" t="s">
        <v>1144</v>
      </c>
      <c r="G228" s="98" t="s">
        <v>261</v>
      </c>
      <c r="H228" s="139" t="n">
        <v>1</v>
      </c>
      <c r="I228" s="131" t="n">
        <v>27.2</v>
      </c>
      <c r="J228" s="131" t="n">
        <f aca="false">H228*I228</f>
        <v>27.2</v>
      </c>
    </row>
    <row r="229" customFormat="false" ht="23.85" hidden="false" customHeight="false" outlineLevel="0" collapsed="false">
      <c r="A229" s="93" t="s">
        <v>559</v>
      </c>
      <c r="B229" s="93" t="s">
        <v>560</v>
      </c>
      <c r="C229" s="93" t="s">
        <v>561</v>
      </c>
      <c r="D229" s="98" t="s">
        <v>261</v>
      </c>
      <c r="E229" s="93" t="s">
        <v>1066</v>
      </c>
      <c r="F229" s="93" t="s">
        <v>1072</v>
      </c>
      <c r="G229" s="98" t="s">
        <v>261</v>
      </c>
      <c r="H229" s="139" t="n">
        <v>1</v>
      </c>
      <c r="I229" s="131" t="n">
        <v>4.8</v>
      </c>
      <c r="J229" s="131" t="n">
        <f aca="false">H229*I229</f>
        <v>4.8</v>
      </c>
    </row>
    <row r="230" customFormat="false" ht="12.8" hidden="false" customHeight="false" outlineLevel="0" collapsed="false">
      <c r="A230" s="100" t="s">
        <v>559</v>
      </c>
      <c r="B230" s="100" t="s">
        <v>560</v>
      </c>
      <c r="C230" s="100" t="s">
        <v>1069</v>
      </c>
      <c r="D230" s="108" t="s">
        <v>261</v>
      </c>
      <c r="E230" s="100"/>
      <c r="F230" s="100"/>
      <c r="G230" s="108"/>
      <c r="H230" s="140"/>
      <c r="I230" s="133"/>
      <c r="J230" s="133" t="n">
        <f aca="false">SUM(J228:J229)</f>
        <v>32</v>
      </c>
    </row>
    <row r="231" customFormat="false" ht="23.85" hidden="false" customHeight="false" outlineLevel="0" collapsed="false">
      <c r="A231" s="93" t="s">
        <v>562</v>
      </c>
      <c r="B231" s="93" t="s">
        <v>563</v>
      </c>
      <c r="C231" s="93" t="s">
        <v>564</v>
      </c>
      <c r="D231" s="98" t="s">
        <v>261</v>
      </c>
      <c r="E231" s="93" t="s">
        <v>1070</v>
      </c>
      <c r="F231" s="93" t="s">
        <v>1145</v>
      </c>
      <c r="G231" s="98" t="s">
        <v>261</v>
      </c>
      <c r="H231" s="139" t="n">
        <v>1</v>
      </c>
      <c r="I231" s="131" t="n">
        <v>27.2</v>
      </c>
      <c r="J231" s="131" t="n">
        <f aca="false">H231*I231</f>
        <v>27.2</v>
      </c>
    </row>
    <row r="232" customFormat="false" ht="23.85" hidden="false" customHeight="false" outlineLevel="0" collapsed="false">
      <c r="A232" s="93" t="s">
        <v>562</v>
      </c>
      <c r="B232" s="93" t="s">
        <v>563</v>
      </c>
      <c r="C232" s="93" t="s">
        <v>564</v>
      </c>
      <c r="D232" s="98" t="s">
        <v>261</v>
      </c>
      <c r="E232" s="93" t="s">
        <v>1066</v>
      </c>
      <c r="F232" s="93" t="s">
        <v>1072</v>
      </c>
      <c r="G232" s="98" t="s">
        <v>261</v>
      </c>
      <c r="H232" s="139" t="n">
        <v>1</v>
      </c>
      <c r="I232" s="131" t="n">
        <v>4.8</v>
      </c>
      <c r="J232" s="131" t="n">
        <f aca="false">H232*I232</f>
        <v>4.8</v>
      </c>
    </row>
    <row r="233" customFormat="false" ht="12.8" hidden="false" customHeight="false" outlineLevel="0" collapsed="false">
      <c r="A233" s="100" t="s">
        <v>562</v>
      </c>
      <c r="B233" s="100" t="s">
        <v>563</v>
      </c>
      <c r="C233" s="100" t="s">
        <v>1069</v>
      </c>
      <c r="D233" s="108" t="s">
        <v>261</v>
      </c>
      <c r="E233" s="100"/>
      <c r="F233" s="100"/>
      <c r="G233" s="108"/>
      <c r="H233" s="140"/>
      <c r="I233" s="133"/>
      <c r="J233" s="133" t="n">
        <f aca="false">SUM(J231:J232)</f>
        <v>32</v>
      </c>
    </row>
    <row r="234" customFormat="false" ht="23.85" hidden="false" customHeight="false" outlineLevel="0" collapsed="false">
      <c r="A234" s="93" t="s">
        <v>565</v>
      </c>
      <c r="B234" s="93" t="s">
        <v>566</v>
      </c>
      <c r="C234" s="93" t="s">
        <v>567</v>
      </c>
      <c r="D234" s="98" t="s">
        <v>261</v>
      </c>
      <c r="E234" s="93" t="s">
        <v>1070</v>
      </c>
      <c r="F234" s="93" t="s">
        <v>1146</v>
      </c>
      <c r="G234" s="98" t="s">
        <v>261</v>
      </c>
      <c r="H234" s="139" t="n">
        <v>1</v>
      </c>
      <c r="I234" s="131" t="n">
        <v>27.2</v>
      </c>
      <c r="J234" s="131" t="n">
        <f aca="false">H234*I234</f>
        <v>27.2</v>
      </c>
    </row>
    <row r="235" customFormat="false" ht="23.85" hidden="false" customHeight="false" outlineLevel="0" collapsed="false">
      <c r="A235" s="93" t="s">
        <v>565</v>
      </c>
      <c r="B235" s="93" t="s">
        <v>566</v>
      </c>
      <c r="C235" s="93" t="s">
        <v>567</v>
      </c>
      <c r="D235" s="98" t="s">
        <v>261</v>
      </c>
      <c r="E235" s="93" t="s">
        <v>1066</v>
      </c>
      <c r="F235" s="93" t="s">
        <v>1072</v>
      </c>
      <c r="G235" s="98" t="s">
        <v>261</v>
      </c>
      <c r="H235" s="139" t="n">
        <v>1</v>
      </c>
      <c r="I235" s="131" t="n">
        <v>4.8</v>
      </c>
      <c r="J235" s="131" t="n">
        <f aca="false">H235*I235</f>
        <v>4.8</v>
      </c>
    </row>
    <row r="236" customFormat="false" ht="12.8" hidden="false" customHeight="false" outlineLevel="0" collapsed="false">
      <c r="A236" s="100" t="s">
        <v>565</v>
      </c>
      <c r="B236" s="100" t="s">
        <v>566</v>
      </c>
      <c r="C236" s="100" t="s">
        <v>1069</v>
      </c>
      <c r="D236" s="108" t="s">
        <v>261</v>
      </c>
      <c r="E236" s="100"/>
      <c r="F236" s="100"/>
      <c r="G236" s="108"/>
      <c r="H236" s="140"/>
      <c r="I236" s="133"/>
      <c r="J236" s="133" t="n">
        <f aca="false">SUM(J234:J235)</f>
        <v>32</v>
      </c>
    </row>
    <row r="237" customFormat="false" ht="23.85" hidden="false" customHeight="false" outlineLevel="0" collapsed="false">
      <c r="A237" s="93" t="s">
        <v>568</v>
      </c>
      <c r="B237" s="93" t="s">
        <v>569</v>
      </c>
      <c r="C237" s="93" t="s">
        <v>570</v>
      </c>
      <c r="D237" s="98" t="s">
        <v>261</v>
      </c>
      <c r="E237" s="93" t="s">
        <v>1070</v>
      </c>
      <c r="F237" s="93" t="s">
        <v>1147</v>
      </c>
      <c r="G237" s="98" t="s">
        <v>261</v>
      </c>
      <c r="H237" s="139" t="n">
        <v>1</v>
      </c>
      <c r="I237" s="131" t="n">
        <v>27.2</v>
      </c>
      <c r="J237" s="131" t="n">
        <f aca="false">H237*I237</f>
        <v>27.2</v>
      </c>
    </row>
    <row r="238" customFormat="false" ht="23.85" hidden="false" customHeight="false" outlineLevel="0" collapsed="false">
      <c r="A238" s="93" t="s">
        <v>568</v>
      </c>
      <c r="B238" s="93" t="s">
        <v>569</v>
      </c>
      <c r="C238" s="93" t="s">
        <v>570</v>
      </c>
      <c r="D238" s="98" t="s">
        <v>261</v>
      </c>
      <c r="E238" s="93" t="s">
        <v>1066</v>
      </c>
      <c r="F238" s="93" t="s">
        <v>1072</v>
      </c>
      <c r="G238" s="98" t="s">
        <v>261</v>
      </c>
      <c r="H238" s="139" t="n">
        <v>1</v>
      </c>
      <c r="I238" s="131" t="n">
        <v>4.8</v>
      </c>
      <c r="J238" s="131" t="n">
        <f aca="false">H238*I238</f>
        <v>4.8</v>
      </c>
    </row>
    <row r="239" customFormat="false" ht="12.8" hidden="false" customHeight="false" outlineLevel="0" collapsed="false">
      <c r="A239" s="100" t="s">
        <v>568</v>
      </c>
      <c r="B239" s="100" t="s">
        <v>569</v>
      </c>
      <c r="C239" s="100" t="s">
        <v>1069</v>
      </c>
      <c r="D239" s="108" t="s">
        <v>261</v>
      </c>
      <c r="E239" s="100"/>
      <c r="F239" s="100"/>
      <c r="G239" s="108"/>
      <c r="H239" s="140"/>
      <c r="I239" s="133"/>
      <c r="J239" s="133" t="n">
        <f aca="false">SUM(J237:J238)</f>
        <v>32</v>
      </c>
    </row>
    <row r="240" customFormat="false" ht="23.85" hidden="false" customHeight="false" outlineLevel="0" collapsed="false">
      <c r="A240" s="93" t="s">
        <v>571</v>
      </c>
      <c r="B240" s="93" t="s">
        <v>572</v>
      </c>
      <c r="C240" s="93" t="s">
        <v>573</v>
      </c>
      <c r="D240" s="98" t="s">
        <v>261</v>
      </c>
      <c r="E240" s="93" t="s">
        <v>1070</v>
      </c>
      <c r="F240" s="93" t="s">
        <v>1148</v>
      </c>
      <c r="G240" s="98" t="s">
        <v>261</v>
      </c>
      <c r="H240" s="139" t="n">
        <v>1</v>
      </c>
      <c r="I240" s="131" t="n">
        <v>27.2</v>
      </c>
      <c r="J240" s="131" t="n">
        <f aca="false">H240*I240</f>
        <v>27.2</v>
      </c>
    </row>
    <row r="241" customFormat="false" ht="23.85" hidden="false" customHeight="false" outlineLevel="0" collapsed="false">
      <c r="A241" s="93" t="s">
        <v>571</v>
      </c>
      <c r="B241" s="93" t="s">
        <v>572</v>
      </c>
      <c r="C241" s="93" t="s">
        <v>573</v>
      </c>
      <c r="D241" s="98" t="s">
        <v>261</v>
      </c>
      <c r="E241" s="93" t="s">
        <v>1066</v>
      </c>
      <c r="F241" s="93" t="s">
        <v>1072</v>
      </c>
      <c r="G241" s="98" t="s">
        <v>261</v>
      </c>
      <c r="H241" s="139" t="n">
        <v>1</v>
      </c>
      <c r="I241" s="131" t="n">
        <v>4.8</v>
      </c>
      <c r="J241" s="131" t="n">
        <f aca="false">H241*I241</f>
        <v>4.8</v>
      </c>
    </row>
    <row r="242" customFormat="false" ht="12.8" hidden="false" customHeight="false" outlineLevel="0" collapsed="false">
      <c r="A242" s="100" t="s">
        <v>571</v>
      </c>
      <c r="B242" s="100" t="s">
        <v>572</v>
      </c>
      <c r="C242" s="100" t="s">
        <v>1069</v>
      </c>
      <c r="D242" s="108" t="s">
        <v>261</v>
      </c>
      <c r="E242" s="100"/>
      <c r="F242" s="100"/>
      <c r="G242" s="108"/>
      <c r="H242" s="140"/>
      <c r="I242" s="133"/>
      <c r="J242" s="133" t="n">
        <f aca="false">SUM(J240:J241)</f>
        <v>32</v>
      </c>
    </row>
    <row r="243" customFormat="false" ht="23.85" hidden="false" customHeight="false" outlineLevel="0" collapsed="false">
      <c r="A243" s="93" t="s">
        <v>574</v>
      </c>
      <c r="B243" s="93" t="s">
        <v>575</v>
      </c>
      <c r="C243" s="93" t="s">
        <v>576</v>
      </c>
      <c r="D243" s="98" t="s">
        <v>261</v>
      </c>
      <c r="E243" s="93" t="s">
        <v>1070</v>
      </c>
      <c r="F243" s="93" t="s">
        <v>1149</v>
      </c>
      <c r="G243" s="98" t="s">
        <v>261</v>
      </c>
      <c r="H243" s="139" t="n">
        <v>1</v>
      </c>
      <c r="I243" s="131" t="n">
        <v>27.2</v>
      </c>
      <c r="J243" s="131" t="n">
        <f aca="false">H243*I243</f>
        <v>27.2</v>
      </c>
    </row>
    <row r="244" customFormat="false" ht="23.85" hidden="false" customHeight="false" outlineLevel="0" collapsed="false">
      <c r="A244" s="93" t="s">
        <v>574</v>
      </c>
      <c r="B244" s="93" t="s">
        <v>575</v>
      </c>
      <c r="C244" s="93" t="s">
        <v>576</v>
      </c>
      <c r="D244" s="98" t="s">
        <v>261</v>
      </c>
      <c r="E244" s="93" t="s">
        <v>1066</v>
      </c>
      <c r="F244" s="93" t="s">
        <v>1072</v>
      </c>
      <c r="G244" s="98" t="s">
        <v>261</v>
      </c>
      <c r="H244" s="139" t="n">
        <v>1</v>
      </c>
      <c r="I244" s="131" t="n">
        <v>4.8</v>
      </c>
      <c r="J244" s="131" t="n">
        <f aca="false">H244*I244</f>
        <v>4.8</v>
      </c>
    </row>
    <row r="245" customFormat="false" ht="12.8" hidden="false" customHeight="false" outlineLevel="0" collapsed="false">
      <c r="A245" s="100" t="s">
        <v>574</v>
      </c>
      <c r="B245" s="100" t="s">
        <v>575</v>
      </c>
      <c r="C245" s="100" t="s">
        <v>1069</v>
      </c>
      <c r="D245" s="108" t="s">
        <v>261</v>
      </c>
      <c r="E245" s="100"/>
      <c r="F245" s="100"/>
      <c r="G245" s="108"/>
      <c r="H245" s="140"/>
      <c r="I245" s="133"/>
      <c r="J245" s="133" t="n">
        <f aca="false">SUM(J243:J244)</f>
        <v>32</v>
      </c>
    </row>
    <row r="246" customFormat="false" ht="23.85" hidden="false" customHeight="false" outlineLevel="0" collapsed="false">
      <c r="A246" s="93" t="s">
        <v>577</v>
      </c>
      <c r="B246" s="93" t="s">
        <v>578</v>
      </c>
      <c r="C246" s="93" t="s">
        <v>579</v>
      </c>
      <c r="D246" s="98" t="s">
        <v>261</v>
      </c>
      <c r="E246" s="93" t="s">
        <v>1070</v>
      </c>
      <c r="F246" s="93" t="s">
        <v>1150</v>
      </c>
      <c r="G246" s="98" t="s">
        <v>261</v>
      </c>
      <c r="H246" s="139" t="n">
        <v>1</v>
      </c>
      <c r="I246" s="131" t="n">
        <v>27.2</v>
      </c>
      <c r="J246" s="131" t="n">
        <f aca="false">H246*I246</f>
        <v>27.2</v>
      </c>
    </row>
    <row r="247" customFormat="false" ht="23.85" hidden="false" customHeight="false" outlineLevel="0" collapsed="false">
      <c r="A247" s="93" t="s">
        <v>577</v>
      </c>
      <c r="B247" s="93" t="s">
        <v>578</v>
      </c>
      <c r="C247" s="93" t="s">
        <v>579</v>
      </c>
      <c r="D247" s="98" t="s">
        <v>261</v>
      </c>
      <c r="E247" s="93" t="s">
        <v>1066</v>
      </c>
      <c r="F247" s="93" t="s">
        <v>1072</v>
      </c>
      <c r="G247" s="98" t="s">
        <v>261</v>
      </c>
      <c r="H247" s="139" t="n">
        <v>1</v>
      </c>
      <c r="I247" s="131" t="n">
        <v>4.8</v>
      </c>
      <c r="J247" s="131" t="n">
        <f aca="false">H247*I247</f>
        <v>4.8</v>
      </c>
    </row>
    <row r="248" customFormat="false" ht="12.8" hidden="false" customHeight="false" outlineLevel="0" collapsed="false">
      <c r="A248" s="100" t="s">
        <v>577</v>
      </c>
      <c r="B248" s="100" t="s">
        <v>578</v>
      </c>
      <c r="C248" s="100" t="s">
        <v>1069</v>
      </c>
      <c r="D248" s="108" t="s">
        <v>261</v>
      </c>
      <c r="E248" s="100"/>
      <c r="F248" s="100"/>
      <c r="G248" s="108"/>
      <c r="H248" s="140"/>
      <c r="I248" s="133"/>
      <c r="J248" s="133" t="n">
        <f aca="false">SUM(J246:J247)</f>
        <v>32</v>
      </c>
    </row>
    <row r="249" customFormat="false" ht="23.85" hidden="false" customHeight="false" outlineLevel="0" collapsed="false">
      <c r="A249" s="93" t="s">
        <v>580</v>
      </c>
      <c r="B249" s="93" t="s">
        <v>581</v>
      </c>
      <c r="C249" s="93" t="s">
        <v>582</v>
      </c>
      <c r="D249" s="98" t="s">
        <v>261</v>
      </c>
      <c r="E249" s="93" t="s">
        <v>1070</v>
      </c>
      <c r="F249" s="93" t="s">
        <v>1151</v>
      </c>
      <c r="G249" s="98" t="s">
        <v>261</v>
      </c>
      <c r="H249" s="139" t="n">
        <v>1</v>
      </c>
      <c r="I249" s="131" t="n">
        <v>27.2</v>
      </c>
      <c r="J249" s="131" t="n">
        <f aca="false">H249*I249</f>
        <v>27.2</v>
      </c>
    </row>
    <row r="250" customFormat="false" ht="23.85" hidden="false" customHeight="false" outlineLevel="0" collapsed="false">
      <c r="A250" s="93" t="s">
        <v>580</v>
      </c>
      <c r="B250" s="93" t="s">
        <v>581</v>
      </c>
      <c r="C250" s="93" t="s">
        <v>582</v>
      </c>
      <c r="D250" s="98" t="s">
        <v>261</v>
      </c>
      <c r="E250" s="93" t="s">
        <v>1066</v>
      </c>
      <c r="F250" s="93" t="s">
        <v>1072</v>
      </c>
      <c r="G250" s="98" t="s">
        <v>261</v>
      </c>
      <c r="H250" s="139" t="n">
        <v>1</v>
      </c>
      <c r="I250" s="131" t="n">
        <v>4.8</v>
      </c>
      <c r="J250" s="131" t="n">
        <f aca="false">H250*I250</f>
        <v>4.8</v>
      </c>
    </row>
    <row r="251" customFormat="false" ht="12.8" hidden="false" customHeight="false" outlineLevel="0" collapsed="false">
      <c r="A251" s="100" t="s">
        <v>580</v>
      </c>
      <c r="B251" s="100" t="s">
        <v>581</v>
      </c>
      <c r="C251" s="100" t="s">
        <v>1069</v>
      </c>
      <c r="D251" s="108" t="s">
        <v>261</v>
      </c>
      <c r="E251" s="100"/>
      <c r="F251" s="100"/>
      <c r="G251" s="108"/>
      <c r="H251" s="140"/>
      <c r="I251" s="133"/>
      <c r="J251" s="133" t="n">
        <f aca="false">SUM(J249:J250)</f>
        <v>32</v>
      </c>
    </row>
    <row r="252" customFormat="false" ht="23.85" hidden="false" customHeight="false" outlineLevel="0" collapsed="false">
      <c r="A252" s="93" t="s">
        <v>583</v>
      </c>
      <c r="B252" s="93" t="s">
        <v>584</v>
      </c>
      <c r="C252" s="93" t="s">
        <v>585</v>
      </c>
      <c r="D252" s="98" t="s">
        <v>261</v>
      </c>
      <c r="E252" s="93" t="s">
        <v>1070</v>
      </c>
      <c r="F252" s="93" t="s">
        <v>1152</v>
      </c>
      <c r="G252" s="98" t="s">
        <v>261</v>
      </c>
      <c r="H252" s="139" t="n">
        <v>1</v>
      </c>
      <c r="I252" s="131" t="n">
        <v>27.2</v>
      </c>
      <c r="J252" s="131" t="n">
        <f aca="false">H252*I252</f>
        <v>27.2</v>
      </c>
    </row>
    <row r="253" customFormat="false" ht="23.85" hidden="false" customHeight="false" outlineLevel="0" collapsed="false">
      <c r="A253" s="93" t="s">
        <v>583</v>
      </c>
      <c r="B253" s="93" t="s">
        <v>584</v>
      </c>
      <c r="C253" s="93" t="s">
        <v>585</v>
      </c>
      <c r="D253" s="98" t="s">
        <v>261</v>
      </c>
      <c r="E253" s="93" t="s">
        <v>1066</v>
      </c>
      <c r="F253" s="93" t="s">
        <v>1072</v>
      </c>
      <c r="G253" s="98" t="s">
        <v>261</v>
      </c>
      <c r="H253" s="139" t="n">
        <v>1</v>
      </c>
      <c r="I253" s="131" t="n">
        <v>4.8</v>
      </c>
      <c r="J253" s="131" t="n">
        <f aca="false">H253*I253</f>
        <v>4.8</v>
      </c>
    </row>
    <row r="254" customFormat="false" ht="12.8" hidden="false" customHeight="false" outlineLevel="0" collapsed="false">
      <c r="A254" s="100" t="s">
        <v>583</v>
      </c>
      <c r="B254" s="100" t="s">
        <v>584</v>
      </c>
      <c r="C254" s="100" t="s">
        <v>1069</v>
      </c>
      <c r="D254" s="108" t="s">
        <v>261</v>
      </c>
      <c r="E254" s="100"/>
      <c r="F254" s="100"/>
      <c r="G254" s="108"/>
      <c r="H254" s="140"/>
      <c r="I254" s="133"/>
      <c r="J254" s="133" t="n">
        <f aca="false">SUM(J252:J253)</f>
        <v>32</v>
      </c>
    </row>
    <row r="255" customFormat="false" ht="23.85" hidden="false" customHeight="false" outlineLevel="0" collapsed="false">
      <c r="A255" s="93" t="s">
        <v>586</v>
      </c>
      <c r="B255" s="93" t="s">
        <v>587</v>
      </c>
      <c r="C255" s="93" t="s">
        <v>588</v>
      </c>
      <c r="D255" s="98" t="s">
        <v>261</v>
      </c>
      <c r="E255" s="93" t="s">
        <v>1070</v>
      </c>
      <c r="F255" s="93" t="s">
        <v>1153</v>
      </c>
      <c r="G255" s="98" t="s">
        <v>261</v>
      </c>
      <c r="H255" s="139" t="n">
        <v>1</v>
      </c>
      <c r="I255" s="131" t="n">
        <v>66.3</v>
      </c>
      <c r="J255" s="131" t="n">
        <f aca="false">H255*I255</f>
        <v>66.3</v>
      </c>
    </row>
    <row r="256" customFormat="false" ht="23.85" hidden="false" customHeight="false" outlineLevel="0" collapsed="false">
      <c r="A256" s="93" t="s">
        <v>586</v>
      </c>
      <c r="B256" s="93" t="s">
        <v>587</v>
      </c>
      <c r="C256" s="93" t="s">
        <v>588</v>
      </c>
      <c r="D256" s="98" t="s">
        <v>261</v>
      </c>
      <c r="E256" s="93" t="s">
        <v>1066</v>
      </c>
      <c r="F256" s="93" t="s">
        <v>1072</v>
      </c>
      <c r="G256" s="98" t="s">
        <v>261</v>
      </c>
      <c r="H256" s="139" t="n">
        <v>1</v>
      </c>
      <c r="I256" s="131" t="n">
        <v>11.7</v>
      </c>
      <c r="J256" s="131" t="n">
        <f aca="false">H256*I256</f>
        <v>11.7</v>
      </c>
    </row>
    <row r="257" customFormat="false" ht="12.8" hidden="false" customHeight="false" outlineLevel="0" collapsed="false">
      <c r="A257" s="100" t="s">
        <v>586</v>
      </c>
      <c r="B257" s="100" t="s">
        <v>587</v>
      </c>
      <c r="C257" s="100" t="s">
        <v>1069</v>
      </c>
      <c r="D257" s="108" t="s">
        <v>261</v>
      </c>
      <c r="E257" s="100"/>
      <c r="F257" s="100"/>
      <c r="G257" s="108"/>
      <c r="H257" s="140"/>
      <c r="I257" s="133"/>
      <c r="J257" s="133" t="n">
        <f aca="false">SUM(J255:J256)</f>
        <v>78</v>
      </c>
    </row>
    <row r="258" customFormat="false" ht="23.85" hidden="false" customHeight="false" outlineLevel="0" collapsed="false">
      <c r="A258" s="93" t="s">
        <v>589</v>
      </c>
      <c r="B258" s="93" t="s">
        <v>590</v>
      </c>
      <c r="C258" s="93" t="s">
        <v>591</v>
      </c>
      <c r="D258" s="98" t="s">
        <v>261</v>
      </c>
      <c r="E258" s="93" t="s">
        <v>1070</v>
      </c>
      <c r="F258" s="93" t="s">
        <v>1154</v>
      </c>
      <c r="G258" s="98" t="s">
        <v>261</v>
      </c>
      <c r="H258" s="139" t="n">
        <v>1</v>
      </c>
      <c r="I258" s="131" t="n">
        <v>1785</v>
      </c>
      <c r="J258" s="131" t="n">
        <f aca="false">H258*I258</f>
        <v>1785</v>
      </c>
    </row>
    <row r="259" customFormat="false" ht="23.85" hidden="false" customHeight="false" outlineLevel="0" collapsed="false">
      <c r="A259" s="93" t="s">
        <v>589</v>
      </c>
      <c r="B259" s="93" t="s">
        <v>590</v>
      </c>
      <c r="C259" s="93" t="s">
        <v>591</v>
      </c>
      <c r="D259" s="98" t="s">
        <v>261</v>
      </c>
      <c r="E259" s="93" t="s">
        <v>1066</v>
      </c>
      <c r="F259" s="93" t="s">
        <v>1072</v>
      </c>
      <c r="G259" s="98" t="s">
        <v>261</v>
      </c>
      <c r="H259" s="139" t="n">
        <v>1</v>
      </c>
      <c r="I259" s="131" t="n">
        <v>315</v>
      </c>
      <c r="J259" s="131" t="n">
        <f aca="false">H259*I259</f>
        <v>315</v>
      </c>
    </row>
    <row r="260" customFormat="false" ht="12.8" hidden="false" customHeight="false" outlineLevel="0" collapsed="false">
      <c r="A260" s="100" t="s">
        <v>589</v>
      </c>
      <c r="B260" s="100" t="s">
        <v>590</v>
      </c>
      <c r="C260" s="100" t="s">
        <v>1069</v>
      </c>
      <c r="D260" s="108" t="s">
        <v>261</v>
      </c>
      <c r="E260" s="100"/>
      <c r="F260" s="100"/>
      <c r="G260" s="108"/>
      <c r="H260" s="140"/>
      <c r="I260" s="133"/>
      <c r="J260" s="133" t="n">
        <f aca="false">SUM(J258:J259)</f>
        <v>2100</v>
      </c>
    </row>
    <row r="261" customFormat="false" ht="23.85" hidden="false" customHeight="false" outlineLevel="0" collapsed="false">
      <c r="A261" s="93" t="s">
        <v>592</v>
      </c>
      <c r="B261" s="93" t="s">
        <v>593</v>
      </c>
      <c r="C261" s="93" t="s">
        <v>594</v>
      </c>
      <c r="D261" s="98" t="s">
        <v>261</v>
      </c>
      <c r="E261" s="93" t="s">
        <v>1070</v>
      </c>
      <c r="F261" s="93" t="s">
        <v>1155</v>
      </c>
      <c r="G261" s="98" t="s">
        <v>261</v>
      </c>
      <c r="H261" s="139" t="n">
        <v>1</v>
      </c>
      <c r="I261" s="131" t="n">
        <v>2082.5</v>
      </c>
      <c r="J261" s="131" t="n">
        <f aca="false">H261*I261</f>
        <v>2082.5</v>
      </c>
    </row>
    <row r="262" customFormat="false" ht="23.85" hidden="false" customHeight="false" outlineLevel="0" collapsed="false">
      <c r="A262" s="93" t="s">
        <v>592</v>
      </c>
      <c r="B262" s="93" t="s">
        <v>593</v>
      </c>
      <c r="C262" s="93" t="s">
        <v>594</v>
      </c>
      <c r="D262" s="98" t="s">
        <v>261</v>
      </c>
      <c r="E262" s="93" t="s">
        <v>1066</v>
      </c>
      <c r="F262" s="93" t="s">
        <v>1072</v>
      </c>
      <c r="G262" s="98" t="s">
        <v>261</v>
      </c>
      <c r="H262" s="139" t="n">
        <v>1</v>
      </c>
      <c r="I262" s="131" t="n">
        <v>367.5</v>
      </c>
      <c r="J262" s="131" t="n">
        <f aca="false">H262*I262</f>
        <v>367.5</v>
      </c>
    </row>
    <row r="263" customFormat="false" ht="12.8" hidden="false" customHeight="false" outlineLevel="0" collapsed="false">
      <c r="A263" s="100" t="s">
        <v>592</v>
      </c>
      <c r="B263" s="100" t="s">
        <v>593</v>
      </c>
      <c r="C263" s="100" t="s">
        <v>1069</v>
      </c>
      <c r="D263" s="108" t="s">
        <v>261</v>
      </c>
      <c r="E263" s="100"/>
      <c r="F263" s="100"/>
      <c r="G263" s="108"/>
      <c r="H263" s="140"/>
      <c r="I263" s="133"/>
      <c r="J263" s="133" t="n">
        <f aca="false">SUM(J261:J262)</f>
        <v>2450</v>
      </c>
    </row>
    <row r="264" customFormat="false" ht="23.85" hidden="false" customHeight="false" outlineLevel="0" collapsed="false">
      <c r="A264" s="93" t="s">
        <v>595</v>
      </c>
      <c r="B264" s="93" t="s">
        <v>596</v>
      </c>
      <c r="C264" s="93" t="s">
        <v>597</v>
      </c>
      <c r="D264" s="98" t="s">
        <v>261</v>
      </c>
      <c r="E264" s="93" t="s">
        <v>1070</v>
      </c>
      <c r="F264" s="93" t="s">
        <v>1156</v>
      </c>
      <c r="G264" s="98" t="s">
        <v>261</v>
      </c>
      <c r="H264" s="139" t="n">
        <v>1</v>
      </c>
      <c r="I264" s="131" t="n">
        <v>2422.5</v>
      </c>
      <c r="J264" s="131" t="n">
        <f aca="false">H264*I264</f>
        <v>2422.5</v>
      </c>
    </row>
    <row r="265" customFormat="false" ht="23.85" hidden="false" customHeight="false" outlineLevel="0" collapsed="false">
      <c r="A265" s="93" t="s">
        <v>595</v>
      </c>
      <c r="B265" s="93" t="s">
        <v>596</v>
      </c>
      <c r="C265" s="93" t="s">
        <v>597</v>
      </c>
      <c r="D265" s="98" t="s">
        <v>261</v>
      </c>
      <c r="E265" s="93" t="s">
        <v>1066</v>
      </c>
      <c r="F265" s="93" t="s">
        <v>1072</v>
      </c>
      <c r="G265" s="98" t="s">
        <v>261</v>
      </c>
      <c r="H265" s="139" t="n">
        <v>1</v>
      </c>
      <c r="I265" s="131" t="n">
        <v>427.5</v>
      </c>
      <c r="J265" s="131" t="n">
        <f aca="false">H265*I265</f>
        <v>427.5</v>
      </c>
    </row>
    <row r="266" customFormat="false" ht="12.8" hidden="false" customHeight="false" outlineLevel="0" collapsed="false">
      <c r="A266" s="100" t="s">
        <v>595</v>
      </c>
      <c r="B266" s="100" t="s">
        <v>596</v>
      </c>
      <c r="C266" s="100" t="s">
        <v>1069</v>
      </c>
      <c r="D266" s="108" t="s">
        <v>261</v>
      </c>
      <c r="E266" s="100"/>
      <c r="F266" s="100"/>
      <c r="G266" s="108"/>
      <c r="H266" s="140"/>
      <c r="I266" s="133"/>
      <c r="J266" s="133" t="n">
        <f aca="false">SUM(J264:J265)</f>
        <v>2850</v>
      </c>
    </row>
    <row r="267" customFormat="false" ht="23.85" hidden="false" customHeight="false" outlineLevel="0" collapsed="false">
      <c r="A267" s="93" t="s">
        <v>598</v>
      </c>
      <c r="B267" s="93" t="s">
        <v>599</v>
      </c>
      <c r="C267" s="93" t="s">
        <v>600</v>
      </c>
      <c r="D267" s="98" t="s">
        <v>261</v>
      </c>
      <c r="E267" s="93" t="s">
        <v>1070</v>
      </c>
      <c r="F267" s="93" t="s">
        <v>1157</v>
      </c>
      <c r="G267" s="98" t="s">
        <v>261</v>
      </c>
      <c r="H267" s="139" t="n">
        <v>1</v>
      </c>
      <c r="I267" s="131" t="n">
        <v>123.25</v>
      </c>
      <c r="J267" s="131" t="n">
        <f aca="false">H267*I267</f>
        <v>123.25</v>
      </c>
    </row>
    <row r="268" customFormat="false" ht="23.85" hidden="false" customHeight="false" outlineLevel="0" collapsed="false">
      <c r="A268" s="93" t="s">
        <v>598</v>
      </c>
      <c r="B268" s="93" t="s">
        <v>599</v>
      </c>
      <c r="C268" s="93" t="s">
        <v>600</v>
      </c>
      <c r="D268" s="98" t="s">
        <v>261</v>
      </c>
      <c r="E268" s="93" t="s">
        <v>1066</v>
      </c>
      <c r="F268" s="93" t="s">
        <v>1072</v>
      </c>
      <c r="G268" s="98" t="s">
        <v>261</v>
      </c>
      <c r="H268" s="139" t="n">
        <v>1</v>
      </c>
      <c r="I268" s="131" t="n">
        <v>21.75</v>
      </c>
      <c r="J268" s="131" t="n">
        <f aca="false">H268*I268</f>
        <v>21.75</v>
      </c>
    </row>
    <row r="269" customFormat="false" ht="12.8" hidden="false" customHeight="false" outlineLevel="0" collapsed="false">
      <c r="A269" s="100" t="s">
        <v>598</v>
      </c>
      <c r="B269" s="100" t="s">
        <v>599</v>
      </c>
      <c r="C269" s="100" t="s">
        <v>1069</v>
      </c>
      <c r="D269" s="108" t="s">
        <v>261</v>
      </c>
      <c r="E269" s="100"/>
      <c r="F269" s="100"/>
      <c r="G269" s="108"/>
      <c r="H269" s="140"/>
      <c r="I269" s="133"/>
      <c r="J269" s="133" t="n">
        <f aca="false">SUM(J267:J268)</f>
        <v>145</v>
      </c>
    </row>
    <row r="270" customFormat="false" ht="23.85" hidden="false" customHeight="false" outlineLevel="0" collapsed="false">
      <c r="A270" s="93" t="s">
        <v>601</v>
      </c>
      <c r="B270" s="93" t="s">
        <v>602</v>
      </c>
      <c r="C270" s="93" t="s">
        <v>603</v>
      </c>
      <c r="D270" s="98" t="s">
        <v>261</v>
      </c>
      <c r="E270" s="93" t="s">
        <v>1070</v>
      </c>
      <c r="F270" s="93" t="s">
        <v>1158</v>
      </c>
      <c r="G270" s="98" t="s">
        <v>261</v>
      </c>
      <c r="H270" s="139" t="n">
        <v>1</v>
      </c>
      <c r="I270" s="131" t="n">
        <v>123.25</v>
      </c>
      <c r="J270" s="131" t="n">
        <f aca="false">H270*I270</f>
        <v>123.25</v>
      </c>
    </row>
    <row r="271" customFormat="false" ht="23.85" hidden="false" customHeight="false" outlineLevel="0" collapsed="false">
      <c r="A271" s="93" t="s">
        <v>601</v>
      </c>
      <c r="B271" s="93" t="s">
        <v>602</v>
      </c>
      <c r="C271" s="93" t="s">
        <v>603</v>
      </c>
      <c r="D271" s="98" t="s">
        <v>261</v>
      </c>
      <c r="E271" s="93" t="s">
        <v>1066</v>
      </c>
      <c r="F271" s="93" t="s">
        <v>1072</v>
      </c>
      <c r="G271" s="98" t="s">
        <v>261</v>
      </c>
      <c r="H271" s="139" t="n">
        <v>1</v>
      </c>
      <c r="I271" s="131" t="n">
        <v>21.75</v>
      </c>
      <c r="J271" s="131" t="n">
        <f aca="false">H271*I271</f>
        <v>21.75</v>
      </c>
    </row>
    <row r="272" customFormat="false" ht="12.8" hidden="false" customHeight="false" outlineLevel="0" collapsed="false">
      <c r="A272" s="100" t="s">
        <v>601</v>
      </c>
      <c r="B272" s="100" t="s">
        <v>602</v>
      </c>
      <c r="C272" s="100" t="s">
        <v>1069</v>
      </c>
      <c r="D272" s="108" t="s">
        <v>261</v>
      </c>
      <c r="E272" s="100"/>
      <c r="F272" s="100"/>
      <c r="G272" s="108"/>
      <c r="H272" s="140"/>
      <c r="I272" s="133"/>
      <c r="J272" s="133" t="n">
        <f aca="false">SUM(J270:J271)</f>
        <v>145</v>
      </c>
    </row>
    <row r="273" customFormat="false" ht="35.05" hidden="false" customHeight="false" outlineLevel="0" collapsed="false">
      <c r="A273" s="93" t="s">
        <v>604</v>
      </c>
      <c r="B273" s="93" t="s">
        <v>605</v>
      </c>
      <c r="C273" s="93" t="s">
        <v>606</v>
      </c>
      <c r="D273" s="98" t="s">
        <v>261</v>
      </c>
      <c r="E273" s="93" t="s">
        <v>1070</v>
      </c>
      <c r="F273" s="93" t="s">
        <v>1159</v>
      </c>
      <c r="G273" s="98" t="s">
        <v>261</v>
      </c>
      <c r="H273" s="139" t="n">
        <v>1</v>
      </c>
      <c r="I273" s="131" t="n">
        <v>442</v>
      </c>
      <c r="J273" s="131" t="n">
        <f aca="false">H273*I273</f>
        <v>442</v>
      </c>
    </row>
    <row r="274" customFormat="false" ht="35.05" hidden="false" customHeight="false" outlineLevel="0" collapsed="false">
      <c r="A274" s="93" t="s">
        <v>604</v>
      </c>
      <c r="B274" s="93" t="s">
        <v>605</v>
      </c>
      <c r="C274" s="93" t="s">
        <v>606</v>
      </c>
      <c r="D274" s="98" t="s">
        <v>261</v>
      </c>
      <c r="E274" s="93" t="s">
        <v>1066</v>
      </c>
      <c r="F274" s="93" t="s">
        <v>1072</v>
      </c>
      <c r="G274" s="98" t="s">
        <v>261</v>
      </c>
      <c r="H274" s="139" t="n">
        <v>1</v>
      </c>
      <c r="I274" s="131" t="n">
        <v>78</v>
      </c>
      <c r="J274" s="131" t="n">
        <f aca="false">H274*I274</f>
        <v>78</v>
      </c>
    </row>
    <row r="275" customFormat="false" ht="12.8" hidden="false" customHeight="false" outlineLevel="0" collapsed="false">
      <c r="A275" s="100" t="s">
        <v>604</v>
      </c>
      <c r="B275" s="100" t="s">
        <v>605</v>
      </c>
      <c r="C275" s="100" t="s">
        <v>1069</v>
      </c>
      <c r="D275" s="108" t="s">
        <v>261</v>
      </c>
      <c r="E275" s="100"/>
      <c r="F275" s="100"/>
      <c r="G275" s="108"/>
      <c r="H275" s="140"/>
      <c r="I275" s="133"/>
      <c r="J275" s="133" t="n">
        <f aca="false">SUM(J273:J274)</f>
        <v>520</v>
      </c>
    </row>
    <row r="276" customFormat="false" ht="23.85" hidden="false" customHeight="false" outlineLevel="0" collapsed="false">
      <c r="A276" s="93" t="s">
        <v>607</v>
      </c>
      <c r="B276" s="93" t="s">
        <v>608</v>
      </c>
      <c r="C276" s="93" t="s">
        <v>609</v>
      </c>
      <c r="D276" s="98" t="s">
        <v>261</v>
      </c>
      <c r="E276" s="93" t="s">
        <v>1070</v>
      </c>
      <c r="F276" s="93" t="s">
        <v>1160</v>
      </c>
      <c r="G276" s="98" t="s">
        <v>261</v>
      </c>
      <c r="H276" s="139" t="n">
        <v>1</v>
      </c>
      <c r="I276" s="131" t="n">
        <v>442</v>
      </c>
      <c r="J276" s="131" t="n">
        <f aca="false">H276*I276</f>
        <v>442</v>
      </c>
    </row>
    <row r="277" customFormat="false" ht="23.85" hidden="false" customHeight="false" outlineLevel="0" collapsed="false">
      <c r="A277" s="93" t="s">
        <v>607</v>
      </c>
      <c r="B277" s="93" t="s">
        <v>608</v>
      </c>
      <c r="C277" s="93" t="s">
        <v>609</v>
      </c>
      <c r="D277" s="98" t="s">
        <v>261</v>
      </c>
      <c r="E277" s="93" t="s">
        <v>1066</v>
      </c>
      <c r="F277" s="93" t="s">
        <v>1072</v>
      </c>
      <c r="G277" s="98" t="s">
        <v>261</v>
      </c>
      <c r="H277" s="139" t="n">
        <v>1</v>
      </c>
      <c r="I277" s="131" t="n">
        <v>78</v>
      </c>
      <c r="J277" s="131" t="n">
        <f aca="false">H277*I277</f>
        <v>78</v>
      </c>
    </row>
    <row r="278" customFormat="false" ht="12.8" hidden="false" customHeight="false" outlineLevel="0" collapsed="false">
      <c r="A278" s="100" t="s">
        <v>607</v>
      </c>
      <c r="B278" s="100" t="s">
        <v>608</v>
      </c>
      <c r="C278" s="100" t="s">
        <v>1069</v>
      </c>
      <c r="D278" s="108" t="s">
        <v>261</v>
      </c>
      <c r="E278" s="100"/>
      <c r="F278" s="100"/>
      <c r="G278" s="108"/>
      <c r="H278" s="140"/>
      <c r="I278" s="133"/>
      <c r="J278" s="133" t="n">
        <f aca="false">SUM(J276:J277)</f>
        <v>520</v>
      </c>
    </row>
    <row r="279" customFormat="false" ht="23.85" hidden="false" customHeight="false" outlineLevel="0" collapsed="false">
      <c r="A279" s="93" t="s">
        <v>610</v>
      </c>
      <c r="B279" s="93" t="s">
        <v>611</v>
      </c>
      <c r="C279" s="93" t="s">
        <v>612</v>
      </c>
      <c r="D279" s="98" t="s">
        <v>261</v>
      </c>
      <c r="E279" s="93" t="s">
        <v>1070</v>
      </c>
      <c r="F279" s="93" t="s">
        <v>1161</v>
      </c>
      <c r="G279" s="98" t="s">
        <v>261</v>
      </c>
      <c r="H279" s="139" t="n">
        <v>1</v>
      </c>
      <c r="I279" s="131" t="n">
        <v>23.8</v>
      </c>
      <c r="J279" s="131" t="n">
        <f aca="false">H279*I279</f>
        <v>23.8</v>
      </c>
    </row>
    <row r="280" customFormat="false" ht="12.8" hidden="false" customHeight="false" outlineLevel="0" collapsed="false">
      <c r="A280" s="93" t="s">
        <v>610</v>
      </c>
      <c r="B280" s="93" t="s">
        <v>611</v>
      </c>
      <c r="C280" s="93" t="s">
        <v>612</v>
      </c>
      <c r="D280" s="98" t="s">
        <v>261</v>
      </c>
      <c r="E280" s="93" t="s">
        <v>1066</v>
      </c>
      <c r="F280" s="93" t="s">
        <v>1072</v>
      </c>
      <c r="G280" s="98" t="s">
        <v>261</v>
      </c>
      <c r="H280" s="139" t="n">
        <v>1</v>
      </c>
      <c r="I280" s="131" t="n">
        <v>4.2</v>
      </c>
      <c r="J280" s="131" t="n">
        <f aca="false">H280*I280</f>
        <v>4.2</v>
      </c>
    </row>
    <row r="281" customFormat="false" ht="12.8" hidden="false" customHeight="false" outlineLevel="0" collapsed="false">
      <c r="A281" s="100" t="s">
        <v>610</v>
      </c>
      <c r="B281" s="100" t="s">
        <v>611</v>
      </c>
      <c r="C281" s="100" t="s">
        <v>1069</v>
      </c>
      <c r="D281" s="108" t="s">
        <v>261</v>
      </c>
      <c r="E281" s="100"/>
      <c r="F281" s="100"/>
      <c r="G281" s="108"/>
      <c r="H281" s="140"/>
      <c r="I281" s="133"/>
      <c r="J281" s="133" t="n">
        <f aca="false">SUM(J279:J280)</f>
        <v>28</v>
      </c>
    </row>
    <row r="282" customFormat="false" ht="23.85" hidden="false" customHeight="false" outlineLevel="0" collapsed="false">
      <c r="A282" s="93" t="s">
        <v>613</v>
      </c>
      <c r="B282" s="93" t="s">
        <v>614</v>
      </c>
      <c r="C282" s="93" t="s">
        <v>615</v>
      </c>
      <c r="D282" s="98" t="s">
        <v>261</v>
      </c>
      <c r="E282" s="93" t="s">
        <v>1070</v>
      </c>
      <c r="F282" s="93" t="s">
        <v>1162</v>
      </c>
      <c r="G282" s="98" t="s">
        <v>261</v>
      </c>
      <c r="H282" s="139" t="n">
        <v>1</v>
      </c>
      <c r="I282" s="131" t="n">
        <v>23.8</v>
      </c>
      <c r="J282" s="131" t="n">
        <f aca="false">H282*I282</f>
        <v>23.8</v>
      </c>
    </row>
    <row r="283" customFormat="false" ht="12.8" hidden="false" customHeight="false" outlineLevel="0" collapsed="false">
      <c r="A283" s="93" t="s">
        <v>613</v>
      </c>
      <c r="B283" s="93" t="s">
        <v>614</v>
      </c>
      <c r="C283" s="93" t="s">
        <v>615</v>
      </c>
      <c r="D283" s="98" t="s">
        <v>261</v>
      </c>
      <c r="E283" s="93" t="s">
        <v>1066</v>
      </c>
      <c r="F283" s="93" t="s">
        <v>1072</v>
      </c>
      <c r="G283" s="98" t="s">
        <v>261</v>
      </c>
      <c r="H283" s="139" t="n">
        <v>1</v>
      </c>
      <c r="I283" s="131" t="n">
        <v>4.2</v>
      </c>
      <c r="J283" s="131" t="n">
        <f aca="false">H283*I283</f>
        <v>4.2</v>
      </c>
    </row>
    <row r="284" customFormat="false" ht="12.8" hidden="false" customHeight="false" outlineLevel="0" collapsed="false">
      <c r="A284" s="100" t="s">
        <v>613</v>
      </c>
      <c r="B284" s="100" t="s">
        <v>614</v>
      </c>
      <c r="C284" s="100" t="s">
        <v>1069</v>
      </c>
      <c r="D284" s="108" t="s">
        <v>261</v>
      </c>
      <c r="E284" s="100"/>
      <c r="F284" s="100"/>
      <c r="G284" s="108"/>
      <c r="H284" s="140"/>
      <c r="I284" s="133"/>
      <c r="J284" s="133" t="n">
        <f aca="false">SUM(J282:J283)</f>
        <v>28</v>
      </c>
    </row>
    <row r="285" customFormat="false" ht="23.85" hidden="false" customHeight="false" outlineLevel="0" collapsed="false">
      <c r="A285" s="93" t="s">
        <v>616</v>
      </c>
      <c r="B285" s="93" t="s">
        <v>617</v>
      </c>
      <c r="C285" s="93" t="s">
        <v>618</v>
      </c>
      <c r="D285" s="98" t="s">
        <v>261</v>
      </c>
      <c r="E285" s="93" t="s">
        <v>1070</v>
      </c>
      <c r="F285" s="93" t="s">
        <v>1163</v>
      </c>
      <c r="G285" s="98" t="s">
        <v>261</v>
      </c>
      <c r="H285" s="139" t="n">
        <v>1</v>
      </c>
      <c r="I285" s="131" t="n">
        <v>23.8</v>
      </c>
      <c r="J285" s="131" t="n">
        <f aca="false">H285*I285</f>
        <v>23.8</v>
      </c>
    </row>
    <row r="286" customFormat="false" ht="12.8" hidden="false" customHeight="false" outlineLevel="0" collapsed="false">
      <c r="A286" s="93" t="s">
        <v>616</v>
      </c>
      <c r="B286" s="93" t="s">
        <v>617</v>
      </c>
      <c r="C286" s="93" t="s">
        <v>618</v>
      </c>
      <c r="D286" s="98" t="s">
        <v>261</v>
      </c>
      <c r="E286" s="93" t="s">
        <v>1066</v>
      </c>
      <c r="F286" s="93" t="s">
        <v>1072</v>
      </c>
      <c r="G286" s="98" t="s">
        <v>261</v>
      </c>
      <c r="H286" s="139" t="n">
        <v>1</v>
      </c>
      <c r="I286" s="131" t="n">
        <v>4.2</v>
      </c>
      <c r="J286" s="131" t="n">
        <f aca="false">H286*I286</f>
        <v>4.2</v>
      </c>
    </row>
    <row r="287" customFormat="false" ht="12.8" hidden="false" customHeight="false" outlineLevel="0" collapsed="false">
      <c r="A287" s="100" t="s">
        <v>616</v>
      </c>
      <c r="B287" s="100" t="s">
        <v>617</v>
      </c>
      <c r="C287" s="100" t="s">
        <v>1069</v>
      </c>
      <c r="D287" s="108" t="s">
        <v>261</v>
      </c>
      <c r="E287" s="100"/>
      <c r="F287" s="100"/>
      <c r="G287" s="108"/>
      <c r="H287" s="140"/>
      <c r="I287" s="133"/>
      <c r="J287" s="133" t="n">
        <f aca="false">SUM(J285:J286)</f>
        <v>28</v>
      </c>
    </row>
    <row r="288" customFormat="false" ht="23.85" hidden="false" customHeight="false" outlineLevel="0" collapsed="false">
      <c r="A288" s="93" t="s">
        <v>619</v>
      </c>
      <c r="B288" s="93" t="s">
        <v>620</v>
      </c>
      <c r="C288" s="93" t="s">
        <v>621</v>
      </c>
      <c r="D288" s="98" t="s">
        <v>261</v>
      </c>
      <c r="E288" s="93" t="s">
        <v>1070</v>
      </c>
      <c r="F288" s="93" t="s">
        <v>1164</v>
      </c>
      <c r="G288" s="98" t="s">
        <v>261</v>
      </c>
      <c r="H288" s="139" t="n">
        <v>1</v>
      </c>
      <c r="I288" s="131" t="n">
        <v>663</v>
      </c>
      <c r="J288" s="131" t="n">
        <f aca="false">H288*I288</f>
        <v>663</v>
      </c>
    </row>
    <row r="289" customFormat="false" ht="12.8" hidden="false" customHeight="false" outlineLevel="0" collapsed="false">
      <c r="A289" s="93" t="s">
        <v>619</v>
      </c>
      <c r="B289" s="93" t="s">
        <v>620</v>
      </c>
      <c r="C289" s="93" t="s">
        <v>621</v>
      </c>
      <c r="D289" s="98" t="s">
        <v>261</v>
      </c>
      <c r="E289" s="93" t="s">
        <v>1066</v>
      </c>
      <c r="F289" s="93" t="s">
        <v>1072</v>
      </c>
      <c r="G289" s="98" t="s">
        <v>261</v>
      </c>
      <c r="H289" s="139" t="n">
        <v>1</v>
      </c>
      <c r="I289" s="131" t="n">
        <v>117</v>
      </c>
      <c r="J289" s="131" t="n">
        <f aca="false">H289*I289</f>
        <v>117</v>
      </c>
    </row>
    <row r="290" customFormat="false" ht="12.8" hidden="false" customHeight="false" outlineLevel="0" collapsed="false">
      <c r="A290" s="100" t="s">
        <v>619</v>
      </c>
      <c r="B290" s="100" t="s">
        <v>620</v>
      </c>
      <c r="C290" s="100" t="s">
        <v>1069</v>
      </c>
      <c r="D290" s="108" t="s">
        <v>261</v>
      </c>
      <c r="E290" s="100"/>
      <c r="F290" s="100"/>
      <c r="G290" s="108"/>
      <c r="H290" s="140"/>
      <c r="I290" s="133"/>
      <c r="J290" s="133" t="n">
        <f aca="false">SUM(J288:J289)</f>
        <v>780</v>
      </c>
    </row>
    <row r="291" customFormat="false" ht="23.85" hidden="false" customHeight="false" outlineLevel="0" collapsed="false">
      <c r="A291" s="93" t="s">
        <v>622</v>
      </c>
      <c r="B291" s="93" t="s">
        <v>623</v>
      </c>
      <c r="C291" s="93" t="s">
        <v>624</v>
      </c>
      <c r="D291" s="98" t="s">
        <v>261</v>
      </c>
      <c r="E291" s="93" t="s">
        <v>1070</v>
      </c>
      <c r="F291" s="93" t="s">
        <v>1165</v>
      </c>
      <c r="G291" s="98" t="s">
        <v>261</v>
      </c>
      <c r="H291" s="139" t="n">
        <v>1</v>
      </c>
      <c r="I291" s="131" t="n">
        <v>80.75</v>
      </c>
      <c r="J291" s="131" t="n">
        <f aca="false">H291*I291</f>
        <v>80.75</v>
      </c>
    </row>
    <row r="292" customFormat="false" ht="12.8" hidden="false" customHeight="false" outlineLevel="0" collapsed="false">
      <c r="A292" s="93" t="s">
        <v>622</v>
      </c>
      <c r="B292" s="93" t="s">
        <v>623</v>
      </c>
      <c r="C292" s="93" t="s">
        <v>624</v>
      </c>
      <c r="D292" s="98" t="s">
        <v>261</v>
      </c>
      <c r="E292" s="93" t="s">
        <v>1066</v>
      </c>
      <c r="F292" s="93" t="s">
        <v>1072</v>
      </c>
      <c r="G292" s="98" t="s">
        <v>261</v>
      </c>
      <c r="H292" s="139" t="n">
        <v>1</v>
      </c>
      <c r="I292" s="131" t="n">
        <v>14.25</v>
      </c>
      <c r="J292" s="131" t="n">
        <f aca="false">H292*I292</f>
        <v>14.25</v>
      </c>
    </row>
    <row r="293" customFormat="false" ht="12.8" hidden="false" customHeight="false" outlineLevel="0" collapsed="false">
      <c r="A293" s="100" t="s">
        <v>622</v>
      </c>
      <c r="B293" s="100" t="s">
        <v>623</v>
      </c>
      <c r="C293" s="100" t="s">
        <v>1069</v>
      </c>
      <c r="D293" s="108" t="s">
        <v>261</v>
      </c>
      <c r="E293" s="100"/>
      <c r="F293" s="100"/>
      <c r="G293" s="108"/>
      <c r="H293" s="140"/>
      <c r="I293" s="133"/>
      <c r="J293" s="133" t="n">
        <f aca="false">SUM(J291:J292)</f>
        <v>95</v>
      </c>
    </row>
    <row r="294" customFormat="false" ht="23.85" hidden="false" customHeight="false" outlineLevel="0" collapsed="false">
      <c r="A294" s="93" t="s">
        <v>625</v>
      </c>
      <c r="B294" s="93" t="s">
        <v>626</v>
      </c>
      <c r="C294" s="93" t="s">
        <v>627</v>
      </c>
      <c r="D294" s="98" t="s">
        <v>261</v>
      </c>
      <c r="E294" s="93" t="s">
        <v>1070</v>
      </c>
      <c r="F294" s="93" t="s">
        <v>1166</v>
      </c>
      <c r="G294" s="98" t="s">
        <v>261</v>
      </c>
      <c r="H294" s="139" t="n">
        <v>1</v>
      </c>
      <c r="I294" s="131" t="n">
        <v>80.75</v>
      </c>
      <c r="J294" s="131" t="n">
        <f aca="false">H294*I294</f>
        <v>80.75</v>
      </c>
    </row>
    <row r="295" customFormat="false" ht="12.8" hidden="false" customHeight="false" outlineLevel="0" collapsed="false">
      <c r="A295" s="93" t="s">
        <v>625</v>
      </c>
      <c r="B295" s="93" t="s">
        <v>626</v>
      </c>
      <c r="C295" s="93" t="s">
        <v>627</v>
      </c>
      <c r="D295" s="98" t="s">
        <v>261</v>
      </c>
      <c r="E295" s="93" t="s">
        <v>1066</v>
      </c>
      <c r="F295" s="93" t="s">
        <v>1072</v>
      </c>
      <c r="G295" s="98" t="s">
        <v>261</v>
      </c>
      <c r="H295" s="139" t="n">
        <v>1</v>
      </c>
      <c r="I295" s="131" t="n">
        <v>14.25</v>
      </c>
      <c r="J295" s="131" t="n">
        <f aca="false">H295*I295</f>
        <v>14.25</v>
      </c>
    </row>
    <row r="296" customFormat="false" ht="12.8" hidden="false" customHeight="false" outlineLevel="0" collapsed="false">
      <c r="A296" s="100" t="s">
        <v>625</v>
      </c>
      <c r="B296" s="100" t="s">
        <v>626</v>
      </c>
      <c r="C296" s="100" t="s">
        <v>1069</v>
      </c>
      <c r="D296" s="108" t="s">
        <v>261</v>
      </c>
      <c r="E296" s="100"/>
      <c r="F296" s="100"/>
      <c r="G296" s="108"/>
      <c r="H296" s="140"/>
      <c r="I296" s="133"/>
      <c r="J296" s="133" t="n">
        <f aca="false">SUM(J294:J295)</f>
        <v>95</v>
      </c>
    </row>
    <row r="297" customFormat="false" ht="23.85" hidden="false" customHeight="false" outlineLevel="0" collapsed="false">
      <c r="A297" s="93" t="s">
        <v>632</v>
      </c>
      <c r="B297" s="93" t="s">
        <v>633</v>
      </c>
      <c r="C297" s="93" t="s">
        <v>634</v>
      </c>
      <c r="D297" s="98" t="s">
        <v>261</v>
      </c>
      <c r="E297" s="93" t="s">
        <v>1070</v>
      </c>
      <c r="F297" s="93" t="s">
        <v>1167</v>
      </c>
      <c r="G297" s="98" t="s">
        <v>261</v>
      </c>
      <c r="H297" s="139" t="n">
        <v>1</v>
      </c>
      <c r="I297" s="131" t="n">
        <v>4.67</v>
      </c>
      <c r="J297" s="131" t="n">
        <f aca="false">H297*I297</f>
        <v>4.67</v>
      </c>
    </row>
    <row r="298" customFormat="false" ht="12.8" hidden="false" customHeight="false" outlineLevel="0" collapsed="false">
      <c r="A298" s="93" t="s">
        <v>632</v>
      </c>
      <c r="B298" s="93" t="s">
        <v>633</v>
      </c>
      <c r="C298" s="93" t="s">
        <v>634</v>
      </c>
      <c r="D298" s="98" t="s">
        <v>261</v>
      </c>
      <c r="E298" s="93" t="s">
        <v>1066</v>
      </c>
      <c r="F298" s="93" t="s">
        <v>1072</v>
      </c>
      <c r="G298" s="98" t="s">
        <v>261</v>
      </c>
      <c r="H298" s="139" t="n">
        <v>1</v>
      </c>
      <c r="I298" s="131" t="n">
        <v>0.83</v>
      </c>
      <c r="J298" s="131" t="n">
        <f aca="false">H298*I298</f>
        <v>0.83</v>
      </c>
    </row>
    <row r="299" customFormat="false" ht="12.8" hidden="false" customHeight="false" outlineLevel="0" collapsed="false">
      <c r="A299" s="100" t="s">
        <v>632</v>
      </c>
      <c r="B299" s="100" t="s">
        <v>633</v>
      </c>
      <c r="C299" s="100" t="s">
        <v>1069</v>
      </c>
      <c r="D299" s="108" t="s">
        <v>261</v>
      </c>
      <c r="E299" s="100"/>
      <c r="F299" s="100"/>
      <c r="G299" s="108"/>
      <c r="H299" s="140"/>
      <c r="I299" s="133"/>
      <c r="J299" s="133" t="n">
        <f aca="false">SUM(J297:J298)</f>
        <v>5.5</v>
      </c>
    </row>
    <row r="300" customFormat="false" ht="23.85" hidden="false" customHeight="false" outlineLevel="0" collapsed="false">
      <c r="A300" s="93" t="s">
        <v>635</v>
      </c>
      <c r="B300" s="93" t="s">
        <v>636</v>
      </c>
      <c r="C300" s="93" t="s">
        <v>637</v>
      </c>
      <c r="D300" s="98" t="s">
        <v>261</v>
      </c>
      <c r="E300" s="93" t="s">
        <v>1070</v>
      </c>
      <c r="F300" s="93" t="s">
        <v>1168</v>
      </c>
      <c r="G300" s="98" t="s">
        <v>261</v>
      </c>
      <c r="H300" s="139" t="n">
        <v>1</v>
      </c>
      <c r="I300" s="131" t="n">
        <v>4.67</v>
      </c>
      <c r="J300" s="131" t="n">
        <f aca="false">H300*I300</f>
        <v>4.67</v>
      </c>
    </row>
    <row r="301" customFormat="false" ht="12.8" hidden="false" customHeight="false" outlineLevel="0" collapsed="false">
      <c r="A301" s="93" t="s">
        <v>635</v>
      </c>
      <c r="B301" s="93" t="s">
        <v>636</v>
      </c>
      <c r="C301" s="93" t="s">
        <v>637</v>
      </c>
      <c r="D301" s="98" t="s">
        <v>261</v>
      </c>
      <c r="E301" s="93" t="s">
        <v>1066</v>
      </c>
      <c r="F301" s="93" t="s">
        <v>1072</v>
      </c>
      <c r="G301" s="98" t="s">
        <v>261</v>
      </c>
      <c r="H301" s="139" t="n">
        <v>1</v>
      </c>
      <c r="I301" s="131" t="n">
        <v>0.83</v>
      </c>
      <c r="J301" s="131" t="n">
        <f aca="false">H301*I301</f>
        <v>0.83</v>
      </c>
    </row>
    <row r="302" customFormat="false" ht="12.8" hidden="false" customHeight="false" outlineLevel="0" collapsed="false">
      <c r="A302" s="100" t="s">
        <v>635</v>
      </c>
      <c r="B302" s="100" t="s">
        <v>636</v>
      </c>
      <c r="C302" s="100" t="s">
        <v>1069</v>
      </c>
      <c r="D302" s="108" t="s">
        <v>261</v>
      </c>
      <c r="E302" s="100"/>
      <c r="F302" s="100"/>
      <c r="G302" s="108"/>
      <c r="H302" s="140"/>
      <c r="I302" s="133"/>
      <c r="J302" s="133" t="n">
        <f aca="false">SUM(J300:J301)</f>
        <v>5.5</v>
      </c>
    </row>
    <row r="303" customFormat="false" ht="23.85" hidden="false" customHeight="false" outlineLevel="0" collapsed="false">
      <c r="A303" s="93" t="s">
        <v>642</v>
      </c>
      <c r="B303" s="93" t="s">
        <v>643</v>
      </c>
      <c r="C303" s="93" t="s">
        <v>644</v>
      </c>
      <c r="D303" s="98" t="s">
        <v>44</v>
      </c>
      <c r="E303" s="93" t="s">
        <v>1070</v>
      </c>
      <c r="F303" s="93" t="s">
        <v>1169</v>
      </c>
      <c r="G303" s="98" t="s">
        <v>44</v>
      </c>
      <c r="H303" s="139" t="n">
        <v>1</v>
      </c>
      <c r="I303" s="131" t="n">
        <v>23.8</v>
      </c>
      <c r="J303" s="131" t="n">
        <f aca="false">H303*I303</f>
        <v>23.8</v>
      </c>
    </row>
    <row r="304" customFormat="false" ht="12.8" hidden="false" customHeight="false" outlineLevel="0" collapsed="false">
      <c r="A304" s="93" t="s">
        <v>642</v>
      </c>
      <c r="B304" s="93" t="s">
        <v>643</v>
      </c>
      <c r="C304" s="93" t="s">
        <v>644</v>
      </c>
      <c r="D304" s="98" t="s">
        <v>44</v>
      </c>
      <c r="E304" s="93" t="s">
        <v>1066</v>
      </c>
      <c r="F304" s="93" t="s">
        <v>1072</v>
      </c>
      <c r="G304" s="98" t="s">
        <v>44</v>
      </c>
      <c r="H304" s="139" t="n">
        <v>1</v>
      </c>
      <c r="I304" s="131" t="n">
        <v>4.2</v>
      </c>
      <c r="J304" s="131" t="n">
        <f aca="false">H304*I304</f>
        <v>4.2</v>
      </c>
    </row>
    <row r="305" customFormat="false" ht="12.8" hidden="false" customHeight="false" outlineLevel="0" collapsed="false">
      <c r="A305" s="100" t="s">
        <v>642</v>
      </c>
      <c r="B305" s="100" t="s">
        <v>643</v>
      </c>
      <c r="C305" s="100" t="s">
        <v>1069</v>
      </c>
      <c r="D305" s="108" t="s">
        <v>44</v>
      </c>
      <c r="E305" s="100"/>
      <c r="F305" s="100"/>
      <c r="G305" s="108"/>
      <c r="H305" s="140"/>
      <c r="I305" s="133"/>
      <c r="J305" s="133" t="n">
        <f aca="false">SUM(J303:J304)</f>
        <v>28</v>
      </c>
    </row>
    <row r="306" customFormat="false" ht="23.85" hidden="false" customHeight="false" outlineLevel="0" collapsed="false">
      <c r="A306" s="93" t="s">
        <v>645</v>
      </c>
      <c r="B306" s="93" t="s">
        <v>646</v>
      </c>
      <c r="C306" s="93" t="s">
        <v>647</v>
      </c>
      <c r="D306" s="98" t="s">
        <v>44</v>
      </c>
      <c r="E306" s="93" t="s">
        <v>1070</v>
      </c>
      <c r="F306" s="93" t="s">
        <v>1170</v>
      </c>
      <c r="G306" s="98" t="s">
        <v>44</v>
      </c>
      <c r="H306" s="139" t="n">
        <v>1</v>
      </c>
      <c r="I306" s="131" t="n">
        <v>9.17</v>
      </c>
      <c r="J306" s="131" t="n">
        <f aca="false">H306*I306</f>
        <v>9.17</v>
      </c>
    </row>
    <row r="307" customFormat="false" ht="12.8" hidden="false" customHeight="false" outlineLevel="0" collapsed="false">
      <c r="A307" s="93" t="s">
        <v>645</v>
      </c>
      <c r="B307" s="93" t="s">
        <v>646</v>
      </c>
      <c r="C307" s="93" t="s">
        <v>647</v>
      </c>
      <c r="D307" s="98" t="s">
        <v>44</v>
      </c>
      <c r="E307" s="93" t="s">
        <v>1066</v>
      </c>
      <c r="F307" s="93" t="s">
        <v>1072</v>
      </c>
      <c r="G307" s="98" t="s">
        <v>44</v>
      </c>
      <c r="H307" s="139" t="n">
        <v>1</v>
      </c>
      <c r="I307" s="131" t="n">
        <v>1.62</v>
      </c>
      <c r="J307" s="131" t="n">
        <f aca="false">H307*I307</f>
        <v>1.62</v>
      </c>
    </row>
    <row r="308" customFormat="false" ht="12.8" hidden="false" customHeight="false" outlineLevel="0" collapsed="false">
      <c r="A308" s="100" t="s">
        <v>645</v>
      </c>
      <c r="B308" s="100" t="s">
        <v>646</v>
      </c>
      <c r="C308" s="100" t="s">
        <v>1069</v>
      </c>
      <c r="D308" s="108" t="s">
        <v>44</v>
      </c>
      <c r="E308" s="100"/>
      <c r="F308" s="100"/>
      <c r="G308" s="108"/>
      <c r="H308" s="140"/>
      <c r="I308" s="133"/>
      <c r="J308" s="133" t="n">
        <f aca="false">SUM(J306:J307)</f>
        <v>10.79</v>
      </c>
    </row>
    <row r="309" customFormat="false" ht="23.85" hidden="false" customHeight="false" outlineLevel="0" collapsed="false">
      <c r="A309" s="93" t="s">
        <v>648</v>
      </c>
      <c r="B309" s="93" t="s">
        <v>649</v>
      </c>
      <c r="C309" s="93" t="s">
        <v>650</v>
      </c>
      <c r="D309" s="98" t="s">
        <v>44</v>
      </c>
      <c r="E309" s="93" t="s">
        <v>1070</v>
      </c>
      <c r="F309" s="93" t="s">
        <v>1171</v>
      </c>
      <c r="G309" s="98" t="s">
        <v>44</v>
      </c>
      <c r="H309" s="139" t="n">
        <v>1</v>
      </c>
      <c r="I309" s="131" t="n">
        <v>9.17</v>
      </c>
      <c r="J309" s="131" t="n">
        <f aca="false">H309*I309</f>
        <v>9.17</v>
      </c>
    </row>
    <row r="310" customFormat="false" ht="12.8" hidden="false" customHeight="false" outlineLevel="0" collapsed="false">
      <c r="A310" s="93" t="s">
        <v>648</v>
      </c>
      <c r="B310" s="93" t="s">
        <v>649</v>
      </c>
      <c r="C310" s="93" t="s">
        <v>650</v>
      </c>
      <c r="D310" s="98" t="s">
        <v>44</v>
      </c>
      <c r="E310" s="93" t="s">
        <v>1066</v>
      </c>
      <c r="F310" s="93" t="s">
        <v>1072</v>
      </c>
      <c r="G310" s="98" t="s">
        <v>44</v>
      </c>
      <c r="H310" s="139" t="n">
        <v>1</v>
      </c>
      <c r="I310" s="131" t="n">
        <v>1.62</v>
      </c>
      <c r="J310" s="131" t="n">
        <f aca="false">H310*I310</f>
        <v>1.62</v>
      </c>
    </row>
    <row r="311" customFormat="false" ht="12.8" hidden="false" customHeight="false" outlineLevel="0" collapsed="false">
      <c r="A311" s="100" t="s">
        <v>648</v>
      </c>
      <c r="B311" s="100" t="s">
        <v>649</v>
      </c>
      <c r="C311" s="100" t="s">
        <v>1069</v>
      </c>
      <c r="D311" s="108" t="s">
        <v>44</v>
      </c>
      <c r="E311" s="100"/>
      <c r="F311" s="100"/>
      <c r="G311" s="108"/>
      <c r="H311" s="140"/>
      <c r="I311" s="133"/>
      <c r="J311" s="133" t="n">
        <f aca="false">SUM(J309:J310)</f>
        <v>10.79</v>
      </c>
    </row>
    <row r="312" customFormat="false" ht="23.85" hidden="false" customHeight="false" outlineLevel="0" collapsed="false">
      <c r="A312" s="93" t="s">
        <v>651</v>
      </c>
      <c r="B312" s="93" t="s">
        <v>652</v>
      </c>
      <c r="C312" s="93" t="s">
        <v>653</v>
      </c>
      <c r="D312" s="98" t="s">
        <v>44</v>
      </c>
      <c r="E312" s="93" t="s">
        <v>1070</v>
      </c>
      <c r="F312" s="93" t="s">
        <v>1172</v>
      </c>
      <c r="G312" s="98" t="s">
        <v>44</v>
      </c>
      <c r="H312" s="139" t="n">
        <v>1</v>
      </c>
      <c r="I312" s="131" t="n">
        <v>9.17</v>
      </c>
      <c r="J312" s="131" t="n">
        <f aca="false">H312*I312</f>
        <v>9.17</v>
      </c>
    </row>
    <row r="313" customFormat="false" ht="12.8" hidden="false" customHeight="false" outlineLevel="0" collapsed="false">
      <c r="A313" s="93" t="s">
        <v>651</v>
      </c>
      <c r="B313" s="93" t="s">
        <v>652</v>
      </c>
      <c r="C313" s="93" t="s">
        <v>653</v>
      </c>
      <c r="D313" s="98" t="s">
        <v>44</v>
      </c>
      <c r="E313" s="93" t="s">
        <v>1066</v>
      </c>
      <c r="F313" s="93" t="s">
        <v>1072</v>
      </c>
      <c r="G313" s="98" t="s">
        <v>44</v>
      </c>
      <c r="H313" s="139" t="n">
        <v>1</v>
      </c>
      <c r="I313" s="131" t="n">
        <v>1.62</v>
      </c>
      <c r="J313" s="131" t="n">
        <f aca="false">H313*I313</f>
        <v>1.62</v>
      </c>
    </row>
    <row r="314" customFormat="false" ht="12.8" hidden="false" customHeight="false" outlineLevel="0" collapsed="false">
      <c r="A314" s="100" t="s">
        <v>651</v>
      </c>
      <c r="B314" s="100" t="s">
        <v>652</v>
      </c>
      <c r="C314" s="100" t="s">
        <v>1069</v>
      </c>
      <c r="D314" s="108" t="s">
        <v>44</v>
      </c>
      <c r="E314" s="100"/>
      <c r="F314" s="100"/>
      <c r="G314" s="108"/>
      <c r="H314" s="140"/>
      <c r="I314" s="133"/>
      <c r="J314" s="133" t="n">
        <f aca="false">SUM(J312:J313)</f>
        <v>10.79</v>
      </c>
    </row>
    <row r="315" customFormat="false" ht="23.85" hidden="false" customHeight="false" outlineLevel="0" collapsed="false">
      <c r="A315" s="93" t="s">
        <v>654</v>
      </c>
      <c r="B315" s="93" t="s">
        <v>655</v>
      </c>
      <c r="C315" s="93" t="s">
        <v>656</v>
      </c>
      <c r="D315" s="98" t="s">
        <v>44</v>
      </c>
      <c r="E315" s="93" t="s">
        <v>1070</v>
      </c>
      <c r="F315" s="93" t="s">
        <v>1173</v>
      </c>
      <c r="G315" s="98" t="s">
        <v>44</v>
      </c>
      <c r="H315" s="139" t="n">
        <v>1</v>
      </c>
      <c r="I315" s="131" t="n">
        <v>9.17</v>
      </c>
      <c r="J315" s="131" t="n">
        <f aca="false">H315*I315</f>
        <v>9.17</v>
      </c>
    </row>
    <row r="316" customFormat="false" ht="12.8" hidden="false" customHeight="false" outlineLevel="0" collapsed="false">
      <c r="A316" s="93" t="s">
        <v>654</v>
      </c>
      <c r="B316" s="93" t="s">
        <v>655</v>
      </c>
      <c r="C316" s="93" t="s">
        <v>656</v>
      </c>
      <c r="D316" s="98" t="s">
        <v>44</v>
      </c>
      <c r="E316" s="93" t="s">
        <v>1066</v>
      </c>
      <c r="F316" s="93" t="s">
        <v>1072</v>
      </c>
      <c r="G316" s="98" t="s">
        <v>44</v>
      </c>
      <c r="H316" s="139" t="n">
        <v>1</v>
      </c>
      <c r="I316" s="131" t="n">
        <v>1.62</v>
      </c>
      <c r="J316" s="131" t="n">
        <f aca="false">H316*I316</f>
        <v>1.62</v>
      </c>
    </row>
    <row r="317" customFormat="false" ht="12.8" hidden="false" customHeight="false" outlineLevel="0" collapsed="false">
      <c r="A317" s="100" t="s">
        <v>654</v>
      </c>
      <c r="B317" s="100" t="s">
        <v>655</v>
      </c>
      <c r="C317" s="100" t="s">
        <v>1069</v>
      </c>
      <c r="D317" s="108" t="s">
        <v>44</v>
      </c>
      <c r="E317" s="100"/>
      <c r="F317" s="100"/>
      <c r="G317" s="108"/>
      <c r="H317" s="140"/>
      <c r="I317" s="133"/>
      <c r="J317" s="133" t="n">
        <f aca="false">SUM(J315:J316)</f>
        <v>10.79</v>
      </c>
    </row>
    <row r="318" customFormat="false" ht="23.85" hidden="false" customHeight="false" outlineLevel="0" collapsed="false">
      <c r="A318" s="93" t="s">
        <v>657</v>
      </c>
      <c r="B318" s="93" t="s">
        <v>658</v>
      </c>
      <c r="C318" s="93" t="s">
        <v>659</v>
      </c>
      <c r="D318" s="98" t="s">
        <v>44</v>
      </c>
      <c r="E318" s="93" t="s">
        <v>1070</v>
      </c>
      <c r="F318" s="93" t="s">
        <v>1174</v>
      </c>
      <c r="G318" s="98" t="s">
        <v>44</v>
      </c>
      <c r="H318" s="139" t="n">
        <v>1</v>
      </c>
      <c r="I318" s="131" t="n">
        <v>9.17</v>
      </c>
      <c r="J318" s="131" t="n">
        <f aca="false">H318*I318</f>
        <v>9.17</v>
      </c>
    </row>
    <row r="319" customFormat="false" ht="12.8" hidden="false" customHeight="false" outlineLevel="0" collapsed="false">
      <c r="A319" s="93" t="s">
        <v>657</v>
      </c>
      <c r="B319" s="93" t="s">
        <v>658</v>
      </c>
      <c r="C319" s="93" t="s">
        <v>659</v>
      </c>
      <c r="D319" s="98" t="s">
        <v>44</v>
      </c>
      <c r="E319" s="93" t="s">
        <v>1066</v>
      </c>
      <c r="F319" s="93" t="s">
        <v>1072</v>
      </c>
      <c r="G319" s="98" t="s">
        <v>44</v>
      </c>
      <c r="H319" s="139" t="n">
        <v>1</v>
      </c>
      <c r="I319" s="131" t="n">
        <v>1.62</v>
      </c>
      <c r="J319" s="131" t="n">
        <f aca="false">H319*I319</f>
        <v>1.62</v>
      </c>
    </row>
    <row r="320" customFormat="false" ht="12.8" hidden="false" customHeight="false" outlineLevel="0" collapsed="false">
      <c r="A320" s="100" t="s">
        <v>657</v>
      </c>
      <c r="B320" s="100" t="s">
        <v>658</v>
      </c>
      <c r="C320" s="100" t="s">
        <v>1069</v>
      </c>
      <c r="D320" s="108" t="s">
        <v>44</v>
      </c>
      <c r="E320" s="100"/>
      <c r="F320" s="100"/>
      <c r="G320" s="108"/>
      <c r="H320" s="140"/>
      <c r="I320" s="133"/>
      <c r="J320" s="133" t="n">
        <f aca="false">SUM(J318:J319)</f>
        <v>10.79</v>
      </c>
    </row>
    <row r="321" customFormat="false" ht="23.85" hidden="false" customHeight="false" outlineLevel="0" collapsed="false">
      <c r="A321" s="93" t="s">
        <v>660</v>
      </c>
      <c r="B321" s="93" t="s">
        <v>661</v>
      </c>
      <c r="C321" s="93" t="s">
        <v>662</v>
      </c>
      <c r="D321" s="98" t="s">
        <v>44</v>
      </c>
      <c r="E321" s="93" t="s">
        <v>1070</v>
      </c>
      <c r="F321" s="93" t="s">
        <v>1175</v>
      </c>
      <c r="G321" s="98" t="s">
        <v>44</v>
      </c>
      <c r="H321" s="139" t="n">
        <v>1</v>
      </c>
      <c r="I321" s="131" t="n">
        <v>9.17</v>
      </c>
      <c r="J321" s="131" t="n">
        <f aca="false">H321*I321</f>
        <v>9.17</v>
      </c>
    </row>
    <row r="322" customFormat="false" ht="12.8" hidden="false" customHeight="false" outlineLevel="0" collapsed="false">
      <c r="A322" s="93" t="s">
        <v>660</v>
      </c>
      <c r="B322" s="93" t="s">
        <v>661</v>
      </c>
      <c r="C322" s="93" t="s">
        <v>662</v>
      </c>
      <c r="D322" s="98" t="s">
        <v>44</v>
      </c>
      <c r="E322" s="93" t="s">
        <v>1066</v>
      </c>
      <c r="F322" s="93" t="s">
        <v>1072</v>
      </c>
      <c r="G322" s="98" t="s">
        <v>44</v>
      </c>
      <c r="H322" s="139" t="n">
        <v>1</v>
      </c>
      <c r="I322" s="131" t="n">
        <v>1.62</v>
      </c>
      <c r="J322" s="131" t="n">
        <f aca="false">H322*I322</f>
        <v>1.62</v>
      </c>
    </row>
    <row r="323" customFormat="false" ht="12.8" hidden="false" customHeight="false" outlineLevel="0" collapsed="false">
      <c r="A323" s="100" t="s">
        <v>660</v>
      </c>
      <c r="B323" s="100" t="s">
        <v>661</v>
      </c>
      <c r="C323" s="100" t="s">
        <v>1069</v>
      </c>
      <c r="D323" s="108" t="s">
        <v>44</v>
      </c>
      <c r="E323" s="100"/>
      <c r="F323" s="100"/>
      <c r="G323" s="108"/>
      <c r="H323" s="140"/>
      <c r="I323" s="133"/>
      <c r="J323" s="133" t="n">
        <f aca="false">SUM(J321:J322)</f>
        <v>10.79</v>
      </c>
    </row>
    <row r="324" customFormat="false" ht="23.85" hidden="false" customHeight="false" outlineLevel="0" collapsed="false">
      <c r="A324" s="93" t="s">
        <v>663</v>
      </c>
      <c r="B324" s="93" t="s">
        <v>664</v>
      </c>
      <c r="C324" s="93" t="s">
        <v>665</v>
      </c>
      <c r="D324" s="98" t="s">
        <v>44</v>
      </c>
      <c r="E324" s="93" t="s">
        <v>1070</v>
      </c>
      <c r="F324" s="93" t="s">
        <v>1176</v>
      </c>
      <c r="G324" s="98" t="s">
        <v>44</v>
      </c>
      <c r="H324" s="139" t="n">
        <v>1</v>
      </c>
      <c r="I324" s="131" t="n">
        <v>9.17</v>
      </c>
      <c r="J324" s="131" t="n">
        <f aca="false">H324*I324</f>
        <v>9.17</v>
      </c>
    </row>
    <row r="325" customFormat="false" ht="12.8" hidden="false" customHeight="false" outlineLevel="0" collapsed="false">
      <c r="A325" s="93" t="s">
        <v>663</v>
      </c>
      <c r="B325" s="93" t="s">
        <v>664</v>
      </c>
      <c r="C325" s="93" t="s">
        <v>665</v>
      </c>
      <c r="D325" s="98" t="s">
        <v>44</v>
      </c>
      <c r="E325" s="93" t="s">
        <v>1066</v>
      </c>
      <c r="F325" s="93" t="s">
        <v>1072</v>
      </c>
      <c r="G325" s="98" t="s">
        <v>44</v>
      </c>
      <c r="H325" s="139" t="n">
        <v>1</v>
      </c>
      <c r="I325" s="131" t="n">
        <v>1.62</v>
      </c>
      <c r="J325" s="131" t="n">
        <f aca="false">H325*I325</f>
        <v>1.62</v>
      </c>
    </row>
    <row r="326" customFormat="false" ht="12.8" hidden="false" customHeight="false" outlineLevel="0" collapsed="false">
      <c r="A326" s="100" t="s">
        <v>663</v>
      </c>
      <c r="B326" s="100" t="s">
        <v>664</v>
      </c>
      <c r="C326" s="100" t="s">
        <v>1069</v>
      </c>
      <c r="D326" s="108" t="s">
        <v>44</v>
      </c>
      <c r="E326" s="100"/>
      <c r="F326" s="100"/>
      <c r="G326" s="108"/>
      <c r="H326" s="140"/>
      <c r="I326" s="133"/>
      <c r="J326" s="133" t="n">
        <f aca="false">SUM(J324:J325)</f>
        <v>10.79</v>
      </c>
    </row>
    <row r="327" customFormat="false" ht="23.85" hidden="false" customHeight="false" outlineLevel="0" collapsed="false">
      <c r="A327" s="93" t="s">
        <v>666</v>
      </c>
      <c r="B327" s="93" t="s">
        <v>667</v>
      </c>
      <c r="C327" s="93" t="s">
        <v>668</v>
      </c>
      <c r="D327" s="98" t="s">
        <v>44</v>
      </c>
      <c r="E327" s="93" t="s">
        <v>1070</v>
      </c>
      <c r="F327" s="93" t="s">
        <v>1177</v>
      </c>
      <c r="G327" s="98" t="s">
        <v>44</v>
      </c>
      <c r="H327" s="139" t="n">
        <v>1</v>
      </c>
      <c r="I327" s="131" t="n">
        <v>9.17</v>
      </c>
      <c r="J327" s="131" t="n">
        <f aca="false">H327*I327</f>
        <v>9.17</v>
      </c>
    </row>
    <row r="328" customFormat="false" ht="12.8" hidden="false" customHeight="false" outlineLevel="0" collapsed="false">
      <c r="A328" s="93" t="s">
        <v>666</v>
      </c>
      <c r="B328" s="93" t="s">
        <v>667</v>
      </c>
      <c r="C328" s="93" t="s">
        <v>668</v>
      </c>
      <c r="D328" s="98" t="s">
        <v>44</v>
      </c>
      <c r="E328" s="93" t="s">
        <v>1066</v>
      </c>
      <c r="F328" s="93" t="s">
        <v>1072</v>
      </c>
      <c r="G328" s="98" t="s">
        <v>44</v>
      </c>
      <c r="H328" s="139" t="n">
        <v>1</v>
      </c>
      <c r="I328" s="131" t="n">
        <v>1.62</v>
      </c>
      <c r="J328" s="131" t="n">
        <f aca="false">H328*I328</f>
        <v>1.62</v>
      </c>
    </row>
    <row r="329" customFormat="false" ht="12.8" hidden="false" customHeight="false" outlineLevel="0" collapsed="false">
      <c r="A329" s="100" t="s">
        <v>666</v>
      </c>
      <c r="B329" s="100" t="s">
        <v>667</v>
      </c>
      <c r="C329" s="100" t="s">
        <v>1069</v>
      </c>
      <c r="D329" s="108" t="s">
        <v>44</v>
      </c>
      <c r="E329" s="100"/>
      <c r="F329" s="100"/>
      <c r="G329" s="108"/>
      <c r="H329" s="140"/>
      <c r="I329" s="133"/>
      <c r="J329" s="133" t="n">
        <f aca="false">SUM(J327:J328)</f>
        <v>10.79</v>
      </c>
    </row>
    <row r="330" customFormat="false" ht="23.85" hidden="false" customHeight="false" outlineLevel="0" collapsed="false">
      <c r="A330" s="93" t="s">
        <v>669</v>
      </c>
      <c r="B330" s="93" t="s">
        <v>670</v>
      </c>
      <c r="C330" s="93" t="s">
        <v>671</v>
      </c>
      <c r="D330" s="98" t="s">
        <v>44</v>
      </c>
      <c r="E330" s="93" t="s">
        <v>1070</v>
      </c>
      <c r="F330" s="93" t="s">
        <v>1178</v>
      </c>
      <c r="G330" s="98" t="s">
        <v>44</v>
      </c>
      <c r="H330" s="139" t="n">
        <v>1</v>
      </c>
      <c r="I330" s="131" t="n">
        <v>9.17</v>
      </c>
      <c r="J330" s="131" t="n">
        <f aca="false">H330*I330</f>
        <v>9.17</v>
      </c>
    </row>
    <row r="331" customFormat="false" ht="12.8" hidden="false" customHeight="false" outlineLevel="0" collapsed="false">
      <c r="A331" s="93" t="s">
        <v>669</v>
      </c>
      <c r="B331" s="93" t="s">
        <v>670</v>
      </c>
      <c r="C331" s="93" t="s">
        <v>671</v>
      </c>
      <c r="D331" s="98" t="s">
        <v>44</v>
      </c>
      <c r="E331" s="93" t="s">
        <v>1066</v>
      </c>
      <c r="F331" s="93" t="s">
        <v>1072</v>
      </c>
      <c r="G331" s="98" t="s">
        <v>44</v>
      </c>
      <c r="H331" s="139" t="n">
        <v>1</v>
      </c>
      <c r="I331" s="131" t="n">
        <v>1.62</v>
      </c>
      <c r="J331" s="131" t="n">
        <f aca="false">H331*I331</f>
        <v>1.62</v>
      </c>
    </row>
    <row r="332" customFormat="false" ht="12.8" hidden="false" customHeight="false" outlineLevel="0" collapsed="false">
      <c r="A332" s="100" t="s">
        <v>669</v>
      </c>
      <c r="B332" s="100" t="s">
        <v>670</v>
      </c>
      <c r="C332" s="100" t="s">
        <v>1069</v>
      </c>
      <c r="D332" s="108" t="s">
        <v>44</v>
      </c>
      <c r="E332" s="100"/>
      <c r="F332" s="100"/>
      <c r="G332" s="108"/>
      <c r="H332" s="140"/>
      <c r="I332" s="133"/>
      <c r="J332" s="133" t="n">
        <f aca="false">SUM(J330:J331)</f>
        <v>10.79</v>
      </c>
    </row>
    <row r="333" customFormat="false" ht="23.85" hidden="false" customHeight="false" outlineLevel="0" collapsed="false">
      <c r="A333" s="93" t="s">
        <v>672</v>
      </c>
      <c r="B333" s="93" t="s">
        <v>673</v>
      </c>
      <c r="C333" s="93" t="s">
        <v>674</v>
      </c>
      <c r="D333" s="98" t="s">
        <v>44</v>
      </c>
      <c r="E333" s="93" t="s">
        <v>1070</v>
      </c>
      <c r="F333" s="93" t="s">
        <v>1179</v>
      </c>
      <c r="G333" s="98" t="s">
        <v>44</v>
      </c>
      <c r="H333" s="139" t="n">
        <v>1</v>
      </c>
      <c r="I333" s="131" t="n">
        <v>9.17</v>
      </c>
      <c r="J333" s="131" t="n">
        <f aca="false">H333*I333</f>
        <v>9.17</v>
      </c>
    </row>
    <row r="334" customFormat="false" ht="12.8" hidden="false" customHeight="false" outlineLevel="0" collapsed="false">
      <c r="A334" s="93" t="s">
        <v>672</v>
      </c>
      <c r="B334" s="93" t="s">
        <v>673</v>
      </c>
      <c r="C334" s="93" t="s">
        <v>674</v>
      </c>
      <c r="D334" s="98" t="s">
        <v>44</v>
      </c>
      <c r="E334" s="93" t="s">
        <v>1066</v>
      </c>
      <c r="F334" s="93" t="s">
        <v>1072</v>
      </c>
      <c r="G334" s="98" t="s">
        <v>44</v>
      </c>
      <c r="H334" s="139" t="n">
        <v>1</v>
      </c>
      <c r="I334" s="131" t="n">
        <v>1.62</v>
      </c>
      <c r="J334" s="131" t="n">
        <f aca="false">H334*I334</f>
        <v>1.62</v>
      </c>
    </row>
    <row r="335" customFormat="false" ht="12.8" hidden="false" customHeight="false" outlineLevel="0" collapsed="false">
      <c r="A335" s="100" t="s">
        <v>672</v>
      </c>
      <c r="B335" s="100" t="s">
        <v>673</v>
      </c>
      <c r="C335" s="100" t="s">
        <v>1069</v>
      </c>
      <c r="D335" s="108" t="s">
        <v>44</v>
      </c>
      <c r="E335" s="100"/>
      <c r="F335" s="100"/>
      <c r="G335" s="108"/>
      <c r="H335" s="140"/>
      <c r="I335" s="133"/>
      <c r="J335" s="133" t="n">
        <f aca="false">SUM(J333:J334)</f>
        <v>10.79</v>
      </c>
    </row>
    <row r="336" customFormat="false" ht="23.85" hidden="false" customHeight="false" outlineLevel="0" collapsed="false">
      <c r="A336" s="93" t="s">
        <v>675</v>
      </c>
      <c r="B336" s="93" t="s">
        <v>676</v>
      </c>
      <c r="C336" s="93" t="s">
        <v>677</v>
      </c>
      <c r="D336" s="98" t="s">
        <v>44</v>
      </c>
      <c r="E336" s="93" t="s">
        <v>1070</v>
      </c>
      <c r="F336" s="93" t="s">
        <v>1180</v>
      </c>
      <c r="G336" s="98" t="s">
        <v>44</v>
      </c>
      <c r="H336" s="139" t="n">
        <v>1</v>
      </c>
      <c r="I336" s="131" t="n">
        <v>9.17</v>
      </c>
      <c r="J336" s="131" t="n">
        <f aca="false">H336*I336</f>
        <v>9.17</v>
      </c>
    </row>
    <row r="337" customFormat="false" ht="12.8" hidden="false" customHeight="false" outlineLevel="0" collapsed="false">
      <c r="A337" s="93" t="s">
        <v>675</v>
      </c>
      <c r="B337" s="93" t="s">
        <v>676</v>
      </c>
      <c r="C337" s="93" t="s">
        <v>677</v>
      </c>
      <c r="D337" s="98" t="s">
        <v>44</v>
      </c>
      <c r="E337" s="93" t="s">
        <v>1066</v>
      </c>
      <c r="F337" s="93" t="s">
        <v>1072</v>
      </c>
      <c r="G337" s="98" t="s">
        <v>44</v>
      </c>
      <c r="H337" s="139" t="n">
        <v>1</v>
      </c>
      <c r="I337" s="131" t="n">
        <v>1.62</v>
      </c>
      <c r="J337" s="131" t="n">
        <f aca="false">H337*I337</f>
        <v>1.62</v>
      </c>
    </row>
    <row r="338" customFormat="false" ht="12.8" hidden="false" customHeight="false" outlineLevel="0" collapsed="false">
      <c r="A338" s="100" t="s">
        <v>675</v>
      </c>
      <c r="B338" s="100" t="s">
        <v>676</v>
      </c>
      <c r="C338" s="100" t="s">
        <v>1069</v>
      </c>
      <c r="D338" s="108" t="s">
        <v>44</v>
      </c>
      <c r="E338" s="100"/>
      <c r="F338" s="100"/>
      <c r="G338" s="108"/>
      <c r="H338" s="140"/>
      <c r="I338" s="133"/>
      <c r="J338" s="133" t="n">
        <f aca="false">SUM(J336:J337)</f>
        <v>10.79</v>
      </c>
    </row>
    <row r="339" customFormat="false" ht="23.85" hidden="false" customHeight="false" outlineLevel="0" collapsed="false">
      <c r="A339" s="93" t="s">
        <v>678</v>
      </c>
      <c r="B339" s="93" t="s">
        <v>679</v>
      </c>
      <c r="C339" s="93" t="s">
        <v>680</v>
      </c>
      <c r="D339" s="98" t="s">
        <v>44</v>
      </c>
      <c r="E339" s="93" t="s">
        <v>1070</v>
      </c>
      <c r="F339" s="93" t="s">
        <v>1181</v>
      </c>
      <c r="G339" s="98" t="s">
        <v>44</v>
      </c>
      <c r="H339" s="139" t="n">
        <v>1</v>
      </c>
      <c r="I339" s="131" t="n">
        <v>9.17</v>
      </c>
      <c r="J339" s="131" t="n">
        <f aca="false">H339*I339</f>
        <v>9.17</v>
      </c>
    </row>
    <row r="340" customFormat="false" ht="12.8" hidden="false" customHeight="false" outlineLevel="0" collapsed="false">
      <c r="A340" s="93" t="s">
        <v>678</v>
      </c>
      <c r="B340" s="93" t="s">
        <v>679</v>
      </c>
      <c r="C340" s="93" t="s">
        <v>680</v>
      </c>
      <c r="D340" s="98" t="s">
        <v>44</v>
      </c>
      <c r="E340" s="93" t="s">
        <v>1066</v>
      </c>
      <c r="F340" s="93" t="s">
        <v>1072</v>
      </c>
      <c r="G340" s="98" t="s">
        <v>44</v>
      </c>
      <c r="H340" s="139" t="n">
        <v>1</v>
      </c>
      <c r="I340" s="131" t="n">
        <v>1.62</v>
      </c>
      <c r="J340" s="131" t="n">
        <f aca="false">H340*I340</f>
        <v>1.62</v>
      </c>
    </row>
    <row r="341" customFormat="false" ht="12.8" hidden="false" customHeight="false" outlineLevel="0" collapsed="false">
      <c r="A341" s="100" t="s">
        <v>678</v>
      </c>
      <c r="B341" s="100" t="s">
        <v>679</v>
      </c>
      <c r="C341" s="100" t="s">
        <v>1069</v>
      </c>
      <c r="D341" s="108" t="s">
        <v>44</v>
      </c>
      <c r="E341" s="100"/>
      <c r="F341" s="100"/>
      <c r="G341" s="108"/>
      <c r="H341" s="140"/>
      <c r="I341" s="133"/>
      <c r="J341" s="133" t="n">
        <f aca="false">SUM(J339:J340)</f>
        <v>10.79</v>
      </c>
    </row>
    <row r="342" customFormat="false" ht="23.85" hidden="false" customHeight="false" outlineLevel="0" collapsed="false">
      <c r="A342" s="93" t="s">
        <v>683</v>
      </c>
      <c r="B342" s="93" t="s">
        <v>684</v>
      </c>
      <c r="C342" s="93" t="s">
        <v>685</v>
      </c>
      <c r="D342" s="98" t="s">
        <v>261</v>
      </c>
      <c r="E342" s="93" t="s">
        <v>1070</v>
      </c>
      <c r="F342" s="93" t="s">
        <v>1182</v>
      </c>
      <c r="G342" s="98" t="s">
        <v>261</v>
      </c>
      <c r="H342" s="139" t="n">
        <v>1</v>
      </c>
      <c r="I342" s="131" t="n">
        <v>26.74</v>
      </c>
      <c r="J342" s="131" t="n">
        <f aca="false">H342*I342</f>
        <v>26.74</v>
      </c>
    </row>
    <row r="343" customFormat="false" ht="12.8" hidden="false" customHeight="false" outlineLevel="0" collapsed="false">
      <c r="A343" s="93" t="s">
        <v>683</v>
      </c>
      <c r="B343" s="93" t="s">
        <v>684</v>
      </c>
      <c r="C343" s="93" t="s">
        <v>685</v>
      </c>
      <c r="D343" s="98" t="s">
        <v>261</v>
      </c>
      <c r="E343" s="93" t="s">
        <v>1066</v>
      </c>
      <c r="F343" s="93" t="s">
        <v>1072</v>
      </c>
      <c r="G343" s="98" t="s">
        <v>261</v>
      </c>
      <c r="H343" s="139" t="n">
        <v>1</v>
      </c>
      <c r="I343" s="131" t="n">
        <v>4.72</v>
      </c>
      <c r="J343" s="131" t="n">
        <f aca="false">H343*I343</f>
        <v>4.72</v>
      </c>
    </row>
    <row r="344" customFormat="false" ht="12.8" hidden="false" customHeight="false" outlineLevel="0" collapsed="false">
      <c r="A344" s="100" t="s">
        <v>683</v>
      </c>
      <c r="B344" s="100" t="s">
        <v>684</v>
      </c>
      <c r="C344" s="100" t="s">
        <v>1069</v>
      </c>
      <c r="D344" s="108" t="s">
        <v>261</v>
      </c>
      <c r="E344" s="100"/>
      <c r="F344" s="100"/>
      <c r="G344" s="108"/>
      <c r="H344" s="140"/>
      <c r="I344" s="133"/>
      <c r="J344" s="133" t="n">
        <f aca="false">SUM(J342:J343)</f>
        <v>31.46</v>
      </c>
    </row>
    <row r="345" customFormat="false" ht="23.85" hidden="false" customHeight="false" outlineLevel="0" collapsed="false">
      <c r="A345" s="93" t="s">
        <v>686</v>
      </c>
      <c r="B345" s="93" t="s">
        <v>687</v>
      </c>
      <c r="C345" s="93" t="s">
        <v>688</v>
      </c>
      <c r="D345" s="98" t="s">
        <v>261</v>
      </c>
      <c r="E345" s="93" t="s">
        <v>1070</v>
      </c>
      <c r="F345" s="93" t="s">
        <v>1183</v>
      </c>
      <c r="G345" s="98" t="s">
        <v>261</v>
      </c>
      <c r="H345" s="139" t="n">
        <v>1</v>
      </c>
      <c r="I345" s="131" t="n">
        <v>26.74</v>
      </c>
      <c r="J345" s="131" t="n">
        <f aca="false">H345*I345</f>
        <v>26.74</v>
      </c>
    </row>
    <row r="346" customFormat="false" ht="12.8" hidden="false" customHeight="false" outlineLevel="0" collapsed="false">
      <c r="A346" s="93" t="s">
        <v>686</v>
      </c>
      <c r="B346" s="93" t="s">
        <v>687</v>
      </c>
      <c r="C346" s="93" t="s">
        <v>688</v>
      </c>
      <c r="D346" s="98" t="s">
        <v>261</v>
      </c>
      <c r="E346" s="93" t="s">
        <v>1066</v>
      </c>
      <c r="F346" s="93" t="s">
        <v>1072</v>
      </c>
      <c r="G346" s="98" t="s">
        <v>261</v>
      </c>
      <c r="H346" s="139" t="n">
        <v>1</v>
      </c>
      <c r="I346" s="131" t="n">
        <v>4.72</v>
      </c>
      <c r="J346" s="131" t="n">
        <f aca="false">H346*I346</f>
        <v>4.72</v>
      </c>
    </row>
    <row r="347" customFormat="false" ht="12.8" hidden="false" customHeight="false" outlineLevel="0" collapsed="false">
      <c r="A347" s="100" t="s">
        <v>686</v>
      </c>
      <c r="B347" s="100" t="s">
        <v>687</v>
      </c>
      <c r="C347" s="100" t="s">
        <v>1069</v>
      </c>
      <c r="D347" s="108" t="s">
        <v>261</v>
      </c>
      <c r="E347" s="100"/>
      <c r="F347" s="100"/>
      <c r="G347" s="108"/>
      <c r="H347" s="140"/>
      <c r="I347" s="133"/>
      <c r="J347" s="133" t="n">
        <f aca="false">SUM(J345:J346)</f>
        <v>31.46</v>
      </c>
    </row>
    <row r="348" customFormat="false" ht="23.85" hidden="false" customHeight="false" outlineLevel="0" collapsed="false">
      <c r="A348" s="93" t="s">
        <v>689</v>
      </c>
      <c r="B348" s="93" t="s">
        <v>690</v>
      </c>
      <c r="C348" s="93" t="s">
        <v>691</v>
      </c>
      <c r="D348" s="98" t="s">
        <v>261</v>
      </c>
      <c r="E348" s="93" t="s">
        <v>1070</v>
      </c>
      <c r="F348" s="93" t="s">
        <v>1184</v>
      </c>
      <c r="G348" s="98" t="s">
        <v>261</v>
      </c>
      <c r="H348" s="139" t="n">
        <v>1</v>
      </c>
      <c r="I348" s="131" t="n">
        <v>26.74</v>
      </c>
      <c r="J348" s="131" t="n">
        <f aca="false">H348*I348</f>
        <v>26.74</v>
      </c>
    </row>
    <row r="349" customFormat="false" ht="12.8" hidden="false" customHeight="false" outlineLevel="0" collapsed="false">
      <c r="A349" s="93" t="s">
        <v>689</v>
      </c>
      <c r="B349" s="93" t="s">
        <v>690</v>
      </c>
      <c r="C349" s="93" t="s">
        <v>691</v>
      </c>
      <c r="D349" s="98" t="s">
        <v>261</v>
      </c>
      <c r="E349" s="93" t="s">
        <v>1066</v>
      </c>
      <c r="F349" s="93" t="s">
        <v>1072</v>
      </c>
      <c r="G349" s="98" t="s">
        <v>261</v>
      </c>
      <c r="H349" s="139" t="n">
        <v>1</v>
      </c>
      <c r="I349" s="131" t="n">
        <v>4.72</v>
      </c>
      <c r="J349" s="131" t="n">
        <f aca="false">H349*I349</f>
        <v>4.72</v>
      </c>
    </row>
    <row r="350" customFormat="false" ht="12.8" hidden="false" customHeight="false" outlineLevel="0" collapsed="false">
      <c r="A350" s="100" t="s">
        <v>689</v>
      </c>
      <c r="B350" s="100" t="s">
        <v>690</v>
      </c>
      <c r="C350" s="100" t="s">
        <v>1069</v>
      </c>
      <c r="D350" s="108" t="s">
        <v>261</v>
      </c>
      <c r="E350" s="100"/>
      <c r="F350" s="100"/>
      <c r="G350" s="108"/>
      <c r="H350" s="140"/>
      <c r="I350" s="133"/>
      <c r="J350" s="133" t="n">
        <f aca="false">SUM(J348:J349)</f>
        <v>31.46</v>
      </c>
    </row>
    <row r="351" customFormat="false" ht="23.85" hidden="false" customHeight="false" outlineLevel="0" collapsed="false">
      <c r="A351" s="93" t="s">
        <v>692</v>
      </c>
      <c r="B351" s="93" t="s">
        <v>693</v>
      </c>
      <c r="C351" s="93" t="s">
        <v>694</v>
      </c>
      <c r="D351" s="98" t="s">
        <v>261</v>
      </c>
      <c r="E351" s="93" t="s">
        <v>1070</v>
      </c>
      <c r="F351" s="93" t="s">
        <v>1185</v>
      </c>
      <c r="G351" s="98" t="s">
        <v>261</v>
      </c>
      <c r="H351" s="139" t="n">
        <v>1</v>
      </c>
      <c r="I351" s="131" t="n">
        <v>26.74</v>
      </c>
      <c r="J351" s="131" t="n">
        <f aca="false">H351*I351</f>
        <v>26.74</v>
      </c>
    </row>
    <row r="352" customFormat="false" ht="12.8" hidden="false" customHeight="false" outlineLevel="0" collapsed="false">
      <c r="A352" s="93" t="s">
        <v>692</v>
      </c>
      <c r="B352" s="93" t="s">
        <v>693</v>
      </c>
      <c r="C352" s="93" t="s">
        <v>694</v>
      </c>
      <c r="D352" s="98" t="s">
        <v>261</v>
      </c>
      <c r="E352" s="93" t="s">
        <v>1066</v>
      </c>
      <c r="F352" s="93" t="s">
        <v>1072</v>
      </c>
      <c r="G352" s="98" t="s">
        <v>261</v>
      </c>
      <c r="H352" s="139" t="n">
        <v>1</v>
      </c>
      <c r="I352" s="131" t="n">
        <v>4.72</v>
      </c>
      <c r="J352" s="131" t="n">
        <f aca="false">H352*I352</f>
        <v>4.72</v>
      </c>
    </row>
    <row r="353" customFormat="false" ht="12.8" hidden="false" customHeight="false" outlineLevel="0" collapsed="false">
      <c r="A353" s="100" t="s">
        <v>692</v>
      </c>
      <c r="B353" s="100" t="s">
        <v>693</v>
      </c>
      <c r="C353" s="100" t="s">
        <v>1069</v>
      </c>
      <c r="D353" s="108" t="s">
        <v>261</v>
      </c>
      <c r="E353" s="100"/>
      <c r="F353" s="100"/>
      <c r="G353" s="108"/>
      <c r="H353" s="140"/>
      <c r="I353" s="133"/>
      <c r="J353" s="133" t="n">
        <f aca="false">SUM(J351:J352)</f>
        <v>31.46</v>
      </c>
    </row>
    <row r="354" customFormat="false" ht="23.85" hidden="false" customHeight="false" outlineLevel="0" collapsed="false">
      <c r="A354" s="93" t="s">
        <v>695</v>
      </c>
      <c r="B354" s="93" t="s">
        <v>696</v>
      </c>
      <c r="C354" s="93" t="s">
        <v>697</v>
      </c>
      <c r="D354" s="98" t="s">
        <v>261</v>
      </c>
      <c r="E354" s="93" t="s">
        <v>1070</v>
      </c>
      <c r="F354" s="93" t="s">
        <v>1186</v>
      </c>
      <c r="G354" s="98" t="s">
        <v>261</v>
      </c>
      <c r="H354" s="139" t="n">
        <v>1</v>
      </c>
      <c r="I354" s="131" t="n">
        <v>26.74</v>
      </c>
      <c r="J354" s="131" t="n">
        <f aca="false">H354*I354</f>
        <v>26.74</v>
      </c>
    </row>
    <row r="355" customFormat="false" ht="12.8" hidden="false" customHeight="false" outlineLevel="0" collapsed="false">
      <c r="A355" s="93" t="s">
        <v>695</v>
      </c>
      <c r="B355" s="93" t="s">
        <v>696</v>
      </c>
      <c r="C355" s="93" t="s">
        <v>697</v>
      </c>
      <c r="D355" s="98" t="s">
        <v>261</v>
      </c>
      <c r="E355" s="93" t="s">
        <v>1066</v>
      </c>
      <c r="F355" s="93" t="s">
        <v>1072</v>
      </c>
      <c r="G355" s="98" t="s">
        <v>261</v>
      </c>
      <c r="H355" s="139" t="n">
        <v>1</v>
      </c>
      <c r="I355" s="131" t="n">
        <v>4.72</v>
      </c>
      <c r="J355" s="131" t="n">
        <f aca="false">H355*I355</f>
        <v>4.72</v>
      </c>
    </row>
    <row r="356" customFormat="false" ht="12.8" hidden="false" customHeight="false" outlineLevel="0" collapsed="false">
      <c r="A356" s="100" t="s">
        <v>695</v>
      </c>
      <c r="B356" s="100" t="s">
        <v>696</v>
      </c>
      <c r="C356" s="100" t="s">
        <v>1069</v>
      </c>
      <c r="D356" s="108" t="s">
        <v>261</v>
      </c>
      <c r="E356" s="100"/>
      <c r="F356" s="100"/>
      <c r="G356" s="108"/>
      <c r="H356" s="140"/>
      <c r="I356" s="133"/>
      <c r="J356" s="133" t="n">
        <f aca="false">SUM(J354:J355)</f>
        <v>31.46</v>
      </c>
    </row>
    <row r="357" customFormat="false" ht="23.85" hidden="false" customHeight="false" outlineLevel="0" collapsed="false">
      <c r="A357" s="93" t="s">
        <v>698</v>
      </c>
      <c r="B357" s="93" t="s">
        <v>699</v>
      </c>
      <c r="C357" s="93" t="s">
        <v>700</v>
      </c>
      <c r="D357" s="98" t="s">
        <v>261</v>
      </c>
      <c r="E357" s="93" t="s">
        <v>1070</v>
      </c>
      <c r="F357" s="93" t="s">
        <v>1187</v>
      </c>
      <c r="G357" s="98" t="s">
        <v>261</v>
      </c>
      <c r="H357" s="139" t="n">
        <v>1</v>
      </c>
      <c r="I357" s="131" t="n">
        <v>26.74</v>
      </c>
      <c r="J357" s="131" t="n">
        <f aca="false">H357*I357</f>
        <v>26.74</v>
      </c>
    </row>
    <row r="358" customFormat="false" ht="12.8" hidden="false" customHeight="false" outlineLevel="0" collapsed="false">
      <c r="A358" s="93" t="s">
        <v>698</v>
      </c>
      <c r="B358" s="93" t="s">
        <v>699</v>
      </c>
      <c r="C358" s="93" t="s">
        <v>700</v>
      </c>
      <c r="D358" s="98" t="s">
        <v>261</v>
      </c>
      <c r="E358" s="93" t="s">
        <v>1066</v>
      </c>
      <c r="F358" s="93" t="s">
        <v>1072</v>
      </c>
      <c r="G358" s="98" t="s">
        <v>261</v>
      </c>
      <c r="H358" s="139" t="n">
        <v>1</v>
      </c>
      <c r="I358" s="131" t="n">
        <v>4.72</v>
      </c>
      <c r="J358" s="131" t="n">
        <f aca="false">H358*I358</f>
        <v>4.72</v>
      </c>
    </row>
    <row r="359" customFormat="false" ht="12.8" hidden="false" customHeight="false" outlineLevel="0" collapsed="false">
      <c r="A359" s="100" t="s">
        <v>698</v>
      </c>
      <c r="B359" s="100" t="s">
        <v>699</v>
      </c>
      <c r="C359" s="100" t="s">
        <v>1069</v>
      </c>
      <c r="D359" s="108" t="s">
        <v>261</v>
      </c>
      <c r="E359" s="100"/>
      <c r="F359" s="100"/>
      <c r="G359" s="108"/>
      <c r="H359" s="140"/>
      <c r="I359" s="133"/>
      <c r="J359" s="133" t="n">
        <f aca="false">SUM(J357:J358)</f>
        <v>31.46</v>
      </c>
    </row>
    <row r="360" customFormat="false" ht="23.85" hidden="false" customHeight="false" outlineLevel="0" collapsed="false">
      <c r="A360" s="93" t="s">
        <v>701</v>
      </c>
      <c r="B360" s="93" t="s">
        <v>702</v>
      </c>
      <c r="C360" s="93" t="s">
        <v>703</v>
      </c>
      <c r="D360" s="98" t="s">
        <v>261</v>
      </c>
      <c r="E360" s="93" t="s">
        <v>1070</v>
      </c>
      <c r="F360" s="93" t="s">
        <v>1188</v>
      </c>
      <c r="G360" s="98" t="s">
        <v>261</v>
      </c>
      <c r="H360" s="139" t="n">
        <v>1</v>
      </c>
      <c r="I360" s="131" t="n">
        <v>26.74</v>
      </c>
      <c r="J360" s="131" t="n">
        <f aca="false">H360*I360</f>
        <v>26.74</v>
      </c>
    </row>
    <row r="361" customFormat="false" ht="12.8" hidden="false" customHeight="false" outlineLevel="0" collapsed="false">
      <c r="A361" s="93" t="s">
        <v>701</v>
      </c>
      <c r="B361" s="93" t="s">
        <v>702</v>
      </c>
      <c r="C361" s="93" t="s">
        <v>703</v>
      </c>
      <c r="D361" s="98" t="s">
        <v>261</v>
      </c>
      <c r="E361" s="93" t="s">
        <v>1066</v>
      </c>
      <c r="F361" s="93" t="s">
        <v>1072</v>
      </c>
      <c r="G361" s="98" t="s">
        <v>261</v>
      </c>
      <c r="H361" s="139" t="n">
        <v>1</v>
      </c>
      <c r="I361" s="131" t="n">
        <v>4.72</v>
      </c>
      <c r="J361" s="131" t="n">
        <f aca="false">H361*I361</f>
        <v>4.72</v>
      </c>
    </row>
    <row r="362" customFormat="false" ht="12.8" hidden="false" customHeight="false" outlineLevel="0" collapsed="false">
      <c r="A362" s="100" t="s">
        <v>701</v>
      </c>
      <c r="B362" s="100" t="s">
        <v>702</v>
      </c>
      <c r="C362" s="100" t="s">
        <v>1069</v>
      </c>
      <c r="D362" s="108" t="s">
        <v>261</v>
      </c>
      <c r="E362" s="100"/>
      <c r="F362" s="100"/>
      <c r="G362" s="108"/>
      <c r="H362" s="140"/>
      <c r="I362" s="133"/>
      <c r="J362" s="133" t="n">
        <f aca="false">SUM(J360:J361)</f>
        <v>31.46</v>
      </c>
    </row>
    <row r="363" customFormat="false" ht="23.85" hidden="false" customHeight="false" outlineLevel="0" collapsed="false">
      <c r="A363" s="93" t="s">
        <v>704</v>
      </c>
      <c r="B363" s="93" t="s">
        <v>705</v>
      </c>
      <c r="C363" s="93" t="s">
        <v>706</v>
      </c>
      <c r="D363" s="98" t="s">
        <v>261</v>
      </c>
      <c r="E363" s="93" t="s">
        <v>1070</v>
      </c>
      <c r="F363" s="93" t="s">
        <v>1189</v>
      </c>
      <c r="G363" s="98" t="s">
        <v>261</v>
      </c>
      <c r="H363" s="139" t="n">
        <v>1</v>
      </c>
      <c r="I363" s="131" t="n">
        <v>26.74</v>
      </c>
      <c r="J363" s="131" t="n">
        <f aca="false">H363*I363</f>
        <v>26.74</v>
      </c>
    </row>
    <row r="364" customFormat="false" ht="12.8" hidden="false" customHeight="false" outlineLevel="0" collapsed="false">
      <c r="A364" s="93" t="s">
        <v>704</v>
      </c>
      <c r="B364" s="93" t="s">
        <v>705</v>
      </c>
      <c r="C364" s="93" t="s">
        <v>706</v>
      </c>
      <c r="D364" s="98" t="s">
        <v>261</v>
      </c>
      <c r="E364" s="93" t="s">
        <v>1066</v>
      </c>
      <c r="F364" s="93" t="s">
        <v>1072</v>
      </c>
      <c r="G364" s="98" t="s">
        <v>261</v>
      </c>
      <c r="H364" s="139" t="n">
        <v>1</v>
      </c>
      <c r="I364" s="131" t="n">
        <v>4.72</v>
      </c>
      <c r="J364" s="131" t="n">
        <f aca="false">H364*I364</f>
        <v>4.72</v>
      </c>
    </row>
    <row r="365" customFormat="false" ht="12.8" hidden="false" customHeight="false" outlineLevel="0" collapsed="false">
      <c r="A365" s="100" t="s">
        <v>704</v>
      </c>
      <c r="B365" s="100" t="s">
        <v>705</v>
      </c>
      <c r="C365" s="100" t="s">
        <v>1069</v>
      </c>
      <c r="D365" s="108" t="s">
        <v>261</v>
      </c>
      <c r="E365" s="100"/>
      <c r="F365" s="100"/>
      <c r="G365" s="108"/>
      <c r="H365" s="140"/>
      <c r="I365" s="133"/>
      <c r="J365" s="133" t="n">
        <f aca="false">SUM(J363:J364)</f>
        <v>31.46</v>
      </c>
    </row>
    <row r="366" customFormat="false" ht="23.85" hidden="false" customHeight="false" outlineLevel="0" collapsed="false">
      <c r="A366" s="93" t="s">
        <v>740</v>
      </c>
      <c r="B366" s="93" t="s">
        <v>741</v>
      </c>
      <c r="C366" s="93" t="s">
        <v>742</v>
      </c>
      <c r="D366" s="98" t="s">
        <v>62</v>
      </c>
      <c r="E366" s="93" t="s">
        <v>1070</v>
      </c>
      <c r="F366" s="93" t="s">
        <v>1190</v>
      </c>
      <c r="G366" s="98" t="s">
        <v>62</v>
      </c>
      <c r="H366" s="139" t="n">
        <v>1</v>
      </c>
      <c r="I366" s="131" t="n">
        <v>1580</v>
      </c>
      <c r="J366" s="131" t="n">
        <f aca="false">H366*I366</f>
        <v>1580</v>
      </c>
    </row>
    <row r="367" customFormat="false" ht="23.85" hidden="false" customHeight="false" outlineLevel="0" collapsed="false">
      <c r="A367" s="93" t="s">
        <v>740</v>
      </c>
      <c r="B367" s="93" t="s">
        <v>741</v>
      </c>
      <c r="C367" s="93" t="s">
        <v>742</v>
      </c>
      <c r="D367" s="98" t="s">
        <v>62</v>
      </c>
      <c r="E367" s="93" t="s">
        <v>1066</v>
      </c>
      <c r="F367" s="93" t="s">
        <v>1191</v>
      </c>
      <c r="G367" s="98" t="s">
        <v>62</v>
      </c>
      <c r="H367" s="139" t="n">
        <v>1</v>
      </c>
      <c r="I367" s="131" t="n">
        <v>96</v>
      </c>
      <c r="J367" s="131" t="n">
        <f aca="false">H367*I367</f>
        <v>96</v>
      </c>
    </row>
    <row r="368" customFormat="false" ht="12.8" hidden="false" customHeight="false" outlineLevel="0" collapsed="false">
      <c r="A368" s="100" t="s">
        <v>740</v>
      </c>
      <c r="B368" s="100" t="s">
        <v>741</v>
      </c>
      <c r="C368" s="100" t="s">
        <v>1069</v>
      </c>
      <c r="D368" s="108" t="s">
        <v>62</v>
      </c>
      <c r="E368" s="100"/>
      <c r="F368" s="100"/>
      <c r="G368" s="108"/>
      <c r="H368" s="140"/>
      <c r="I368" s="133"/>
      <c r="J368" s="133" t="n">
        <f aca="false">SUM(J366:J367)</f>
        <v>1676</v>
      </c>
    </row>
    <row r="369" customFormat="false" ht="23.85" hidden="false" customHeight="false" outlineLevel="0" collapsed="false">
      <c r="A369" s="93" t="s">
        <v>764</v>
      </c>
      <c r="B369" s="93" t="s">
        <v>765</v>
      </c>
      <c r="C369" s="93" t="s">
        <v>766</v>
      </c>
      <c r="D369" s="98" t="s">
        <v>44</v>
      </c>
      <c r="E369" s="93" t="s">
        <v>1070</v>
      </c>
      <c r="F369" s="93" t="s">
        <v>1192</v>
      </c>
      <c r="G369" s="98" t="s">
        <v>44</v>
      </c>
      <c r="H369" s="139" t="n">
        <v>1</v>
      </c>
      <c r="I369" s="131" t="n">
        <v>69.7</v>
      </c>
      <c r="J369" s="131" t="n">
        <f aca="false">H369*I369</f>
        <v>69.7</v>
      </c>
    </row>
    <row r="370" customFormat="false" ht="12.8" hidden="false" customHeight="false" outlineLevel="0" collapsed="false">
      <c r="A370" s="93" t="s">
        <v>764</v>
      </c>
      <c r="B370" s="93" t="s">
        <v>765</v>
      </c>
      <c r="C370" s="93" t="s">
        <v>766</v>
      </c>
      <c r="D370" s="98" t="s">
        <v>44</v>
      </c>
      <c r="E370" s="93" t="s">
        <v>1066</v>
      </c>
      <c r="F370" s="93" t="s">
        <v>1072</v>
      </c>
      <c r="G370" s="98" t="s">
        <v>44</v>
      </c>
      <c r="H370" s="139" t="n">
        <v>1</v>
      </c>
      <c r="I370" s="131" t="n">
        <v>12.3</v>
      </c>
      <c r="J370" s="131" t="n">
        <f aca="false">H370*I370</f>
        <v>12.3</v>
      </c>
    </row>
    <row r="371" customFormat="false" ht="12.8" hidden="false" customHeight="false" outlineLevel="0" collapsed="false">
      <c r="A371" s="100" t="s">
        <v>764</v>
      </c>
      <c r="B371" s="100" t="s">
        <v>765</v>
      </c>
      <c r="C371" s="100" t="s">
        <v>1069</v>
      </c>
      <c r="D371" s="108" t="s">
        <v>44</v>
      </c>
      <c r="E371" s="100"/>
      <c r="F371" s="100"/>
      <c r="G371" s="108"/>
      <c r="H371" s="140"/>
      <c r="I371" s="133"/>
      <c r="J371" s="133" t="n">
        <f aca="false">SUM(J369:J370)</f>
        <v>82</v>
      </c>
    </row>
    <row r="372" customFormat="false" ht="23.85" hidden="false" customHeight="false" outlineLevel="0" collapsed="false">
      <c r="A372" s="93" t="s">
        <v>769</v>
      </c>
      <c r="B372" s="93" t="s">
        <v>770</v>
      </c>
      <c r="C372" s="93" t="s">
        <v>771</v>
      </c>
      <c r="D372" s="98" t="s">
        <v>44</v>
      </c>
      <c r="E372" s="93" t="s">
        <v>1070</v>
      </c>
      <c r="F372" s="93" t="s">
        <v>1193</v>
      </c>
      <c r="G372" s="98" t="s">
        <v>44</v>
      </c>
      <c r="H372" s="139" t="n">
        <v>1</v>
      </c>
      <c r="I372" s="131" t="n">
        <v>69.7</v>
      </c>
      <c r="J372" s="131" t="n">
        <f aca="false">H372*I372</f>
        <v>69.7</v>
      </c>
    </row>
    <row r="373" customFormat="false" ht="12.8" hidden="false" customHeight="false" outlineLevel="0" collapsed="false">
      <c r="A373" s="93" t="s">
        <v>769</v>
      </c>
      <c r="B373" s="93" t="s">
        <v>770</v>
      </c>
      <c r="C373" s="93" t="s">
        <v>771</v>
      </c>
      <c r="D373" s="98" t="s">
        <v>44</v>
      </c>
      <c r="E373" s="93" t="s">
        <v>1066</v>
      </c>
      <c r="F373" s="93" t="s">
        <v>1072</v>
      </c>
      <c r="G373" s="98" t="s">
        <v>44</v>
      </c>
      <c r="H373" s="139" t="n">
        <v>1</v>
      </c>
      <c r="I373" s="131" t="n">
        <v>12.3</v>
      </c>
      <c r="J373" s="131" t="n">
        <f aca="false">H373*I373</f>
        <v>12.3</v>
      </c>
    </row>
    <row r="374" customFormat="false" ht="12.8" hidden="false" customHeight="false" outlineLevel="0" collapsed="false">
      <c r="A374" s="100" t="s">
        <v>769</v>
      </c>
      <c r="B374" s="100" t="s">
        <v>770</v>
      </c>
      <c r="C374" s="100" t="s">
        <v>1069</v>
      </c>
      <c r="D374" s="108" t="s">
        <v>44</v>
      </c>
      <c r="E374" s="100"/>
      <c r="F374" s="100"/>
      <c r="G374" s="108"/>
      <c r="H374" s="140"/>
      <c r="I374" s="133"/>
      <c r="J374" s="133" t="n">
        <f aca="false">SUM(J372:J373)</f>
        <v>82</v>
      </c>
    </row>
    <row r="375" customFormat="false" ht="23.85" hidden="false" customHeight="false" outlineLevel="0" collapsed="false">
      <c r="A375" s="93" t="s">
        <v>772</v>
      </c>
      <c r="B375" s="93" t="s">
        <v>773</v>
      </c>
      <c r="C375" s="93" t="s">
        <v>774</v>
      </c>
      <c r="D375" s="98" t="s">
        <v>261</v>
      </c>
      <c r="E375" s="93" t="s">
        <v>1070</v>
      </c>
      <c r="F375" s="93" t="s">
        <v>1194</v>
      </c>
      <c r="G375" s="98" t="s">
        <v>261</v>
      </c>
      <c r="H375" s="139" t="n">
        <v>1</v>
      </c>
      <c r="I375" s="131" t="n">
        <v>69.7</v>
      </c>
      <c r="J375" s="131" t="n">
        <f aca="false">H375*I375</f>
        <v>69.7</v>
      </c>
    </row>
    <row r="376" customFormat="false" ht="12.8" hidden="false" customHeight="false" outlineLevel="0" collapsed="false">
      <c r="A376" s="93" t="s">
        <v>772</v>
      </c>
      <c r="B376" s="93" t="s">
        <v>773</v>
      </c>
      <c r="C376" s="93" t="s">
        <v>774</v>
      </c>
      <c r="D376" s="98" t="s">
        <v>261</v>
      </c>
      <c r="E376" s="93" t="s">
        <v>1066</v>
      </c>
      <c r="F376" s="93" t="s">
        <v>1072</v>
      </c>
      <c r="G376" s="98" t="s">
        <v>261</v>
      </c>
      <c r="H376" s="139" t="n">
        <v>1</v>
      </c>
      <c r="I376" s="131" t="n">
        <v>12.3</v>
      </c>
      <c r="J376" s="131" t="n">
        <f aca="false">H376*I376</f>
        <v>12.3</v>
      </c>
    </row>
    <row r="377" customFormat="false" ht="12.8" hidden="false" customHeight="false" outlineLevel="0" collapsed="false">
      <c r="A377" s="100" t="s">
        <v>772</v>
      </c>
      <c r="B377" s="100" t="s">
        <v>773</v>
      </c>
      <c r="C377" s="100" t="s">
        <v>1069</v>
      </c>
      <c r="D377" s="108" t="s">
        <v>261</v>
      </c>
      <c r="E377" s="100"/>
      <c r="F377" s="100"/>
      <c r="G377" s="108"/>
      <c r="H377" s="140"/>
      <c r="I377" s="133"/>
      <c r="J377" s="133" t="n">
        <f aca="false">SUM(J375:J376)</f>
        <v>82</v>
      </c>
    </row>
    <row r="378" customFormat="false" ht="23.85" hidden="false" customHeight="false" outlineLevel="0" collapsed="false">
      <c r="A378" s="93" t="s">
        <v>775</v>
      </c>
      <c r="B378" s="93" t="s">
        <v>776</v>
      </c>
      <c r="C378" s="93" t="s">
        <v>777</v>
      </c>
      <c r="D378" s="98" t="s">
        <v>261</v>
      </c>
      <c r="E378" s="93" t="s">
        <v>1070</v>
      </c>
      <c r="F378" s="93" t="s">
        <v>1195</v>
      </c>
      <c r="G378" s="98" t="s">
        <v>261</v>
      </c>
      <c r="H378" s="139" t="n">
        <v>1</v>
      </c>
      <c r="I378" s="131" t="n">
        <v>69.7</v>
      </c>
      <c r="J378" s="131" t="n">
        <f aca="false">H378*I378</f>
        <v>69.7</v>
      </c>
    </row>
    <row r="379" customFormat="false" ht="12.8" hidden="false" customHeight="false" outlineLevel="0" collapsed="false">
      <c r="A379" s="93" t="s">
        <v>775</v>
      </c>
      <c r="B379" s="93" t="s">
        <v>776</v>
      </c>
      <c r="C379" s="93" t="s">
        <v>777</v>
      </c>
      <c r="D379" s="98" t="s">
        <v>261</v>
      </c>
      <c r="E379" s="93" t="s">
        <v>1066</v>
      </c>
      <c r="F379" s="93" t="s">
        <v>1072</v>
      </c>
      <c r="G379" s="98" t="s">
        <v>261</v>
      </c>
      <c r="H379" s="139" t="n">
        <v>1</v>
      </c>
      <c r="I379" s="131" t="n">
        <v>12.3</v>
      </c>
      <c r="J379" s="131" t="n">
        <f aca="false">H379*I379</f>
        <v>12.3</v>
      </c>
    </row>
    <row r="380" customFormat="false" ht="12.8" hidden="false" customHeight="false" outlineLevel="0" collapsed="false">
      <c r="A380" s="100" t="s">
        <v>775</v>
      </c>
      <c r="B380" s="100" t="s">
        <v>776</v>
      </c>
      <c r="C380" s="100" t="s">
        <v>1069</v>
      </c>
      <c r="D380" s="108" t="s">
        <v>261</v>
      </c>
      <c r="E380" s="100"/>
      <c r="F380" s="100"/>
      <c r="G380" s="108"/>
      <c r="H380" s="140"/>
      <c r="I380" s="133"/>
      <c r="J380" s="133" t="n">
        <f aca="false">SUM(J378:J379)</f>
        <v>82</v>
      </c>
    </row>
    <row r="381" customFormat="false" ht="23.85" hidden="false" customHeight="false" outlineLevel="0" collapsed="false">
      <c r="A381" s="93" t="s">
        <v>778</v>
      </c>
      <c r="B381" s="93" t="s">
        <v>779</v>
      </c>
      <c r="C381" s="93" t="s">
        <v>780</v>
      </c>
      <c r="D381" s="98" t="s">
        <v>261</v>
      </c>
      <c r="E381" s="93" t="s">
        <v>1070</v>
      </c>
      <c r="F381" s="93" t="s">
        <v>1196</v>
      </c>
      <c r="G381" s="98" t="s">
        <v>261</v>
      </c>
      <c r="H381" s="139" t="n">
        <v>1</v>
      </c>
      <c r="I381" s="131" t="n">
        <v>69.7</v>
      </c>
      <c r="J381" s="131" t="n">
        <f aca="false">H381*I381</f>
        <v>69.7</v>
      </c>
    </row>
    <row r="382" customFormat="false" ht="12.8" hidden="false" customHeight="false" outlineLevel="0" collapsed="false">
      <c r="A382" s="93" t="s">
        <v>778</v>
      </c>
      <c r="B382" s="93" t="s">
        <v>779</v>
      </c>
      <c r="C382" s="93" t="s">
        <v>780</v>
      </c>
      <c r="D382" s="98" t="s">
        <v>261</v>
      </c>
      <c r="E382" s="93" t="s">
        <v>1066</v>
      </c>
      <c r="F382" s="93" t="s">
        <v>1072</v>
      </c>
      <c r="G382" s="98" t="s">
        <v>261</v>
      </c>
      <c r="H382" s="139" t="n">
        <v>1</v>
      </c>
      <c r="I382" s="131" t="n">
        <v>12.3</v>
      </c>
      <c r="J382" s="131" t="n">
        <f aca="false">H382*I382</f>
        <v>12.3</v>
      </c>
    </row>
    <row r="383" customFormat="false" ht="12.8" hidden="false" customHeight="false" outlineLevel="0" collapsed="false">
      <c r="A383" s="100" t="s">
        <v>778</v>
      </c>
      <c r="B383" s="100" t="s">
        <v>779</v>
      </c>
      <c r="C383" s="100" t="s">
        <v>1069</v>
      </c>
      <c r="D383" s="108" t="s">
        <v>261</v>
      </c>
      <c r="E383" s="100"/>
      <c r="F383" s="100"/>
      <c r="G383" s="108"/>
      <c r="H383" s="140"/>
      <c r="I383" s="133"/>
      <c r="J383" s="133" t="n">
        <f aca="false">SUM(J381:J382)</f>
        <v>82</v>
      </c>
    </row>
    <row r="384" customFormat="false" ht="23.85" hidden="false" customHeight="false" outlineLevel="0" collapsed="false">
      <c r="A384" s="93" t="s">
        <v>833</v>
      </c>
      <c r="B384" s="93" t="s">
        <v>834</v>
      </c>
      <c r="C384" s="93" t="s">
        <v>835</v>
      </c>
      <c r="D384" s="98" t="s">
        <v>261</v>
      </c>
      <c r="E384" s="93" t="s">
        <v>1070</v>
      </c>
      <c r="F384" s="93" t="s">
        <v>1197</v>
      </c>
      <c r="G384" s="98" t="s">
        <v>261</v>
      </c>
      <c r="H384" s="139" t="n">
        <v>1</v>
      </c>
      <c r="I384" s="131" t="n">
        <v>26.74</v>
      </c>
      <c r="J384" s="131" t="n">
        <f aca="false">H384*I384</f>
        <v>26.74</v>
      </c>
    </row>
    <row r="385" customFormat="false" ht="23.85" hidden="false" customHeight="false" outlineLevel="0" collapsed="false">
      <c r="A385" s="93" t="s">
        <v>833</v>
      </c>
      <c r="B385" s="93" t="s">
        <v>834</v>
      </c>
      <c r="C385" s="93" t="s">
        <v>835</v>
      </c>
      <c r="D385" s="98" t="s">
        <v>261</v>
      </c>
      <c r="E385" s="93" t="s">
        <v>1066</v>
      </c>
      <c r="F385" s="93" t="s">
        <v>1072</v>
      </c>
      <c r="G385" s="98" t="s">
        <v>261</v>
      </c>
      <c r="H385" s="139" t="n">
        <v>1</v>
      </c>
      <c r="I385" s="131" t="n">
        <v>4.72</v>
      </c>
      <c r="J385" s="131" t="n">
        <f aca="false">H385*I385</f>
        <v>4.72</v>
      </c>
    </row>
    <row r="386" customFormat="false" ht="23.85" hidden="false" customHeight="false" outlineLevel="0" collapsed="false">
      <c r="A386" s="100" t="s">
        <v>833</v>
      </c>
      <c r="B386" s="100" t="s">
        <v>834</v>
      </c>
      <c r="C386" s="100" t="s">
        <v>1069</v>
      </c>
      <c r="D386" s="108" t="s">
        <v>261</v>
      </c>
      <c r="E386" s="100"/>
      <c r="F386" s="100"/>
      <c r="G386" s="108"/>
      <c r="H386" s="140"/>
      <c r="I386" s="133"/>
      <c r="J386" s="133" t="n">
        <f aca="false">SUM(J384:J385)</f>
        <v>31.46</v>
      </c>
    </row>
    <row r="387" customFormat="false" ht="23.85" hidden="false" customHeight="false" outlineLevel="0" collapsed="false">
      <c r="A387" s="93" t="s">
        <v>836</v>
      </c>
      <c r="B387" s="93" t="s">
        <v>837</v>
      </c>
      <c r="C387" s="93" t="s">
        <v>838</v>
      </c>
      <c r="D387" s="98" t="s">
        <v>261</v>
      </c>
      <c r="E387" s="93" t="s">
        <v>1070</v>
      </c>
      <c r="F387" s="93" t="s">
        <v>1198</v>
      </c>
      <c r="G387" s="98" t="s">
        <v>261</v>
      </c>
      <c r="H387" s="139" t="n">
        <v>1</v>
      </c>
      <c r="I387" s="131" t="n">
        <v>26.74</v>
      </c>
      <c r="J387" s="131" t="n">
        <f aca="false">H387*I387</f>
        <v>26.74</v>
      </c>
    </row>
    <row r="388" customFormat="false" ht="23.85" hidden="false" customHeight="false" outlineLevel="0" collapsed="false">
      <c r="A388" s="93" t="s">
        <v>836</v>
      </c>
      <c r="B388" s="93" t="s">
        <v>837</v>
      </c>
      <c r="C388" s="93" t="s">
        <v>838</v>
      </c>
      <c r="D388" s="98" t="s">
        <v>261</v>
      </c>
      <c r="E388" s="93" t="s">
        <v>1066</v>
      </c>
      <c r="F388" s="93" t="s">
        <v>1072</v>
      </c>
      <c r="G388" s="98" t="s">
        <v>261</v>
      </c>
      <c r="H388" s="139" t="n">
        <v>1</v>
      </c>
      <c r="I388" s="131" t="n">
        <v>4.72</v>
      </c>
      <c r="J388" s="131" t="n">
        <f aca="false">H388*I388</f>
        <v>4.72</v>
      </c>
    </row>
    <row r="389" customFormat="false" ht="23.85" hidden="false" customHeight="false" outlineLevel="0" collapsed="false">
      <c r="A389" s="100" t="s">
        <v>836</v>
      </c>
      <c r="B389" s="100" t="s">
        <v>837</v>
      </c>
      <c r="C389" s="100" t="s">
        <v>1069</v>
      </c>
      <c r="D389" s="108" t="s">
        <v>261</v>
      </c>
      <c r="E389" s="100"/>
      <c r="F389" s="100"/>
      <c r="G389" s="108"/>
      <c r="H389" s="140"/>
      <c r="I389" s="133"/>
      <c r="J389" s="133" t="n">
        <f aca="false">SUM(J387:J388)</f>
        <v>31.46</v>
      </c>
    </row>
    <row r="390" customFormat="false" ht="23.85" hidden="false" customHeight="false" outlineLevel="0" collapsed="false">
      <c r="A390" s="93" t="s">
        <v>839</v>
      </c>
      <c r="B390" s="93" t="s">
        <v>840</v>
      </c>
      <c r="C390" s="93" t="s">
        <v>841</v>
      </c>
      <c r="D390" s="98" t="s">
        <v>261</v>
      </c>
      <c r="E390" s="93" t="s">
        <v>1070</v>
      </c>
      <c r="F390" s="93" t="s">
        <v>1199</v>
      </c>
      <c r="G390" s="98" t="s">
        <v>261</v>
      </c>
      <c r="H390" s="139" t="n">
        <v>1</v>
      </c>
      <c r="I390" s="131" t="n">
        <v>26.74</v>
      </c>
      <c r="J390" s="131" t="n">
        <f aca="false">H390*I390</f>
        <v>26.74</v>
      </c>
    </row>
    <row r="391" customFormat="false" ht="23.85" hidden="false" customHeight="false" outlineLevel="0" collapsed="false">
      <c r="A391" s="93" t="s">
        <v>839</v>
      </c>
      <c r="B391" s="93" t="s">
        <v>840</v>
      </c>
      <c r="C391" s="93" t="s">
        <v>841</v>
      </c>
      <c r="D391" s="98" t="s">
        <v>261</v>
      </c>
      <c r="E391" s="93" t="s">
        <v>1066</v>
      </c>
      <c r="F391" s="93" t="s">
        <v>1072</v>
      </c>
      <c r="G391" s="98" t="s">
        <v>261</v>
      </c>
      <c r="H391" s="139" t="n">
        <v>1</v>
      </c>
      <c r="I391" s="131" t="n">
        <v>4.72</v>
      </c>
      <c r="J391" s="131" t="n">
        <f aca="false">H391*I391</f>
        <v>4.72</v>
      </c>
    </row>
    <row r="392" customFormat="false" ht="23.85" hidden="false" customHeight="false" outlineLevel="0" collapsed="false">
      <c r="A392" s="100" t="s">
        <v>839</v>
      </c>
      <c r="B392" s="100" t="s">
        <v>840</v>
      </c>
      <c r="C392" s="100" t="s">
        <v>1069</v>
      </c>
      <c r="D392" s="108" t="s">
        <v>261</v>
      </c>
      <c r="E392" s="100"/>
      <c r="F392" s="100"/>
      <c r="G392" s="108"/>
      <c r="H392" s="140"/>
      <c r="I392" s="133"/>
      <c r="J392" s="133" t="n">
        <f aca="false">SUM(J390:J391)</f>
        <v>31.46</v>
      </c>
    </row>
    <row r="393" customFormat="false" ht="23.85" hidden="false" customHeight="false" outlineLevel="0" collapsed="false">
      <c r="A393" s="93" t="s">
        <v>842</v>
      </c>
      <c r="B393" s="93" t="s">
        <v>843</v>
      </c>
      <c r="C393" s="93" t="s">
        <v>844</v>
      </c>
      <c r="D393" s="98" t="s">
        <v>261</v>
      </c>
      <c r="E393" s="93" t="s">
        <v>1070</v>
      </c>
      <c r="F393" s="93" t="s">
        <v>1200</v>
      </c>
      <c r="G393" s="98" t="s">
        <v>261</v>
      </c>
      <c r="H393" s="139" t="n">
        <v>1</v>
      </c>
      <c r="I393" s="131" t="n">
        <v>26.74</v>
      </c>
      <c r="J393" s="131" t="n">
        <f aca="false">H393*I393</f>
        <v>26.74</v>
      </c>
    </row>
    <row r="394" customFormat="false" ht="23.85" hidden="false" customHeight="false" outlineLevel="0" collapsed="false">
      <c r="A394" s="93" t="s">
        <v>842</v>
      </c>
      <c r="B394" s="93" t="s">
        <v>843</v>
      </c>
      <c r="C394" s="93" t="s">
        <v>844</v>
      </c>
      <c r="D394" s="98" t="s">
        <v>261</v>
      </c>
      <c r="E394" s="93" t="s">
        <v>1066</v>
      </c>
      <c r="F394" s="93" t="s">
        <v>1072</v>
      </c>
      <c r="G394" s="98" t="s">
        <v>261</v>
      </c>
      <c r="H394" s="139" t="n">
        <v>1</v>
      </c>
      <c r="I394" s="131" t="n">
        <v>4.72</v>
      </c>
      <c r="J394" s="131" t="n">
        <f aca="false">H394*I394</f>
        <v>4.72</v>
      </c>
    </row>
    <row r="395" customFormat="false" ht="23.85" hidden="false" customHeight="false" outlineLevel="0" collapsed="false">
      <c r="A395" s="100" t="s">
        <v>842</v>
      </c>
      <c r="B395" s="100" t="s">
        <v>843</v>
      </c>
      <c r="C395" s="100" t="s">
        <v>1069</v>
      </c>
      <c r="D395" s="108" t="s">
        <v>261</v>
      </c>
      <c r="E395" s="100"/>
      <c r="F395" s="100"/>
      <c r="G395" s="108"/>
      <c r="H395" s="140"/>
      <c r="I395" s="133"/>
      <c r="J395" s="133" t="n">
        <f aca="false">SUM(J393:J394)</f>
        <v>31.46</v>
      </c>
    </row>
    <row r="396" customFormat="false" ht="23.85" hidden="false" customHeight="false" outlineLevel="0" collapsed="false">
      <c r="A396" s="93" t="s">
        <v>845</v>
      </c>
      <c r="B396" s="93" t="s">
        <v>846</v>
      </c>
      <c r="C396" s="93" t="s">
        <v>847</v>
      </c>
      <c r="D396" s="98" t="s">
        <v>261</v>
      </c>
      <c r="E396" s="93" t="s">
        <v>1070</v>
      </c>
      <c r="F396" s="93" t="s">
        <v>1201</v>
      </c>
      <c r="G396" s="98" t="s">
        <v>261</v>
      </c>
      <c r="H396" s="139" t="n">
        <v>1</v>
      </c>
      <c r="I396" s="131" t="n">
        <v>26.74</v>
      </c>
      <c r="J396" s="131" t="n">
        <f aca="false">H396*I396</f>
        <v>26.74</v>
      </c>
    </row>
    <row r="397" customFormat="false" ht="23.85" hidden="false" customHeight="false" outlineLevel="0" collapsed="false">
      <c r="A397" s="93" t="s">
        <v>845</v>
      </c>
      <c r="B397" s="93" t="s">
        <v>846</v>
      </c>
      <c r="C397" s="93" t="s">
        <v>847</v>
      </c>
      <c r="D397" s="98" t="s">
        <v>261</v>
      </c>
      <c r="E397" s="93" t="s">
        <v>1066</v>
      </c>
      <c r="F397" s="93" t="s">
        <v>1072</v>
      </c>
      <c r="G397" s="98" t="s">
        <v>261</v>
      </c>
      <c r="H397" s="139" t="n">
        <v>1</v>
      </c>
      <c r="I397" s="131" t="n">
        <v>4.72</v>
      </c>
      <c r="J397" s="131" t="n">
        <f aca="false">H397*I397</f>
        <v>4.72</v>
      </c>
    </row>
    <row r="398" customFormat="false" ht="23.85" hidden="false" customHeight="false" outlineLevel="0" collapsed="false">
      <c r="A398" s="100" t="s">
        <v>845</v>
      </c>
      <c r="B398" s="100" t="s">
        <v>846</v>
      </c>
      <c r="C398" s="100" t="s">
        <v>1069</v>
      </c>
      <c r="D398" s="108" t="s">
        <v>261</v>
      </c>
      <c r="E398" s="100"/>
      <c r="F398" s="100"/>
      <c r="G398" s="108"/>
      <c r="H398" s="140"/>
      <c r="I398" s="133"/>
      <c r="J398" s="133" t="n">
        <f aca="false">SUM(J396:J397)</f>
        <v>31.46</v>
      </c>
    </row>
    <row r="399" customFormat="false" ht="23.85" hidden="false" customHeight="false" outlineLevel="0" collapsed="false">
      <c r="A399" s="93" t="s">
        <v>848</v>
      </c>
      <c r="B399" s="93" t="s">
        <v>849</v>
      </c>
      <c r="C399" s="93" t="s">
        <v>850</v>
      </c>
      <c r="D399" s="98" t="s">
        <v>261</v>
      </c>
      <c r="E399" s="93" t="s">
        <v>1070</v>
      </c>
      <c r="F399" s="93" t="s">
        <v>1202</v>
      </c>
      <c r="G399" s="98" t="s">
        <v>261</v>
      </c>
      <c r="H399" s="139" t="n">
        <v>1</v>
      </c>
      <c r="I399" s="131" t="n">
        <v>24.82</v>
      </c>
      <c r="J399" s="131" t="n">
        <f aca="false">H399*I399</f>
        <v>24.82</v>
      </c>
    </row>
    <row r="400" customFormat="false" ht="23.85" hidden="false" customHeight="false" outlineLevel="0" collapsed="false">
      <c r="A400" s="93" t="s">
        <v>848</v>
      </c>
      <c r="B400" s="93" t="s">
        <v>849</v>
      </c>
      <c r="C400" s="93" t="s">
        <v>850</v>
      </c>
      <c r="D400" s="98" t="s">
        <v>261</v>
      </c>
      <c r="E400" s="93" t="s">
        <v>1066</v>
      </c>
      <c r="F400" s="93" t="s">
        <v>1072</v>
      </c>
      <c r="G400" s="98" t="s">
        <v>261</v>
      </c>
      <c r="H400" s="139" t="n">
        <v>1</v>
      </c>
      <c r="I400" s="131" t="n">
        <v>4.38</v>
      </c>
      <c r="J400" s="131" t="n">
        <f aca="false">H400*I400</f>
        <v>4.38</v>
      </c>
    </row>
    <row r="401" customFormat="false" ht="23.85" hidden="false" customHeight="false" outlineLevel="0" collapsed="false">
      <c r="A401" s="100" t="s">
        <v>848</v>
      </c>
      <c r="B401" s="100" t="s">
        <v>849</v>
      </c>
      <c r="C401" s="100" t="s">
        <v>1069</v>
      </c>
      <c r="D401" s="108" t="s">
        <v>261</v>
      </c>
      <c r="E401" s="100"/>
      <c r="F401" s="100"/>
      <c r="G401" s="108"/>
      <c r="H401" s="140"/>
      <c r="I401" s="133"/>
      <c r="J401" s="133" t="n">
        <f aca="false">SUM(J399:J400)</f>
        <v>29.2</v>
      </c>
    </row>
    <row r="402" customFormat="false" ht="35.05" hidden="false" customHeight="false" outlineLevel="0" collapsed="false">
      <c r="A402" s="93" t="s">
        <v>851</v>
      </c>
      <c r="B402" s="93" t="s">
        <v>852</v>
      </c>
      <c r="C402" s="93" t="s">
        <v>853</v>
      </c>
      <c r="D402" s="98" t="s">
        <v>261</v>
      </c>
      <c r="E402" s="93" t="s">
        <v>1070</v>
      </c>
      <c r="F402" s="93" t="s">
        <v>1203</v>
      </c>
      <c r="G402" s="98" t="s">
        <v>261</v>
      </c>
      <c r="H402" s="139" t="n">
        <v>1</v>
      </c>
      <c r="I402" s="131" t="n">
        <v>24.82</v>
      </c>
      <c r="J402" s="131" t="n">
        <f aca="false">H402*I402</f>
        <v>24.82</v>
      </c>
    </row>
    <row r="403" customFormat="false" ht="23.85" hidden="false" customHeight="false" outlineLevel="0" collapsed="false">
      <c r="A403" s="93" t="s">
        <v>851</v>
      </c>
      <c r="B403" s="93" t="s">
        <v>852</v>
      </c>
      <c r="C403" s="93" t="s">
        <v>853</v>
      </c>
      <c r="D403" s="98" t="s">
        <v>261</v>
      </c>
      <c r="E403" s="93" t="s">
        <v>1066</v>
      </c>
      <c r="F403" s="93" t="s">
        <v>1072</v>
      </c>
      <c r="G403" s="98" t="s">
        <v>261</v>
      </c>
      <c r="H403" s="139" t="n">
        <v>1</v>
      </c>
      <c r="I403" s="131" t="n">
        <v>4.38</v>
      </c>
      <c r="J403" s="131" t="n">
        <f aca="false">H403*I403</f>
        <v>4.38</v>
      </c>
    </row>
    <row r="404" customFormat="false" ht="23.85" hidden="false" customHeight="false" outlineLevel="0" collapsed="false">
      <c r="A404" s="100" t="s">
        <v>851</v>
      </c>
      <c r="B404" s="100" t="s">
        <v>852</v>
      </c>
      <c r="C404" s="100" t="s">
        <v>1069</v>
      </c>
      <c r="D404" s="108" t="s">
        <v>261</v>
      </c>
      <c r="E404" s="100"/>
      <c r="F404" s="100"/>
      <c r="G404" s="108"/>
      <c r="H404" s="140"/>
      <c r="I404" s="133"/>
      <c r="J404" s="133" t="n">
        <f aca="false">SUM(J402:J403)</f>
        <v>29.2</v>
      </c>
    </row>
    <row r="405" customFormat="false" ht="23.85" hidden="false" customHeight="false" outlineLevel="0" collapsed="false">
      <c r="A405" s="93" t="s">
        <v>856</v>
      </c>
      <c r="B405" s="93" t="s">
        <v>857</v>
      </c>
      <c r="C405" s="93" t="s">
        <v>858</v>
      </c>
      <c r="D405" s="98" t="s">
        <v>261</v>
      </c>
      <c r="E405" s="93" t="s">
        <v>1070</v>
      </c>
      <c r="F405" s="93" t="s">
        <v>1204</v>
      </c>
      <c r="G405" s="98" t="s">
        <v>261</v>
      </c>
      <c r="H405" s="139" t="n">
        <v>1</v>
      </c>
      <c r="I405" s="131" t="n">
        <v>26.74</v>
      </c>
      <c r="J405" s="131" t="n">
        <f aca="false">H405*I405</f>
        <v>26.74</v>
      </c>
    </row>
    <row r="406" customFormat="false" ht="23.85" hidden="false" customHeight="false" outlineLevel="0" collapsed="false">
      <c r="A406" s="93" t="s">
        <v>856</v>
      </c>
      <c r="B406" s="93" t="s">
        <v>857</v>
      </c>
      <c r="C406" s="93" t="s">
        <v>858</v>
      </c>
      <c r="D406" s="98" t="s">
        <v>261</v>
      </c>
      <c r="E406" s="93" t="s">
        <v>1066</v>
      </c>
      <c r="F406" s="93" t="s">
        <v>1072</v>
      </c>
      <c r="G406" s="98" t="s">
        <v>261</v>
      </c>
      <c r="H406" s="139" t="n">
        <v>1</v>
      </c>
      <c r="I406" s="131" t="n">
        <v>4.72</v>
      </c>
      <c r="J406" s="131" t="n">
        <f aca="false">H406*I406</f>
        <v>4.72</v>
      </c>
    </row>
    <row r="407" customFormat="false" ht="23.85" hidden="false" customHeight="false" outlineLevel="0" collapsed="false">
      <c r="A407" s="100" t="s">
        <v>856</v>
      </c>
      <c r="B407" s="100" t="s">
        <v>857</v>
      </c>
      <c r="C407" s="100" t="s">
        <v>1069</v>
      </c>
      <c r="D407" s="108" t="s">
        <v>261</v>
      </c>
      <c r="E407" s="100"/>
      <c r="F407" s="100"/>
      <c r="G407" s="108"/>
      <c r="H407" s="140"/>
      <c r="I407" s="133"/>
      <c r="J407" s="133" t="n">
        <f aca="false">SUM(J405:J406)</f>
        <v>31.46</v>
      </c>
    </row>
    <row r="408" customFormat="false" ht="23.85" hidden="false" customHeight="false" outlineLevel="0" collapsed="false">
      <c r="A408" s="93" t="s">
        <v>861</v>
      </c>
      <c r="B408" s="93" t="s">
        <v>862</v>
      </c>
      <c r="C408" s="93" t="s">
        <v>863</v>
      </c>
      <c r="D408" s="98" t="s">
        <v>44</v>
      </c>
      <c r="E408" s="93" t="s">
        <v>1070</v>
      </c>
      <c r="F408" s="93" t="s">
        <v>1205</v>
      </c>
      <c r="G408" s="98" t="s">
        <v>44</v>
      </c>
      <c r="H408" s="139" t="n">
        <v>1</v>
      </c>
      <c r="I408" s="131" t="n">
        <v>20.4</v>
      </c>
      <c r="J408" s="131" t="n">
        <f aca="false">H408*I408</f>
        <v>20.4</v>
      </c>
    </row>
    <row r="409" customFormat="false" ht="23.85" hidden="false" customHeight="false" outlineLevel="0" collapsed="false">
      <c r="A409" s="93" t="s">
        <v>861</v>
      </c>
      <c r="B409" s="93" t="s">
        <v>862</v>
      </c>
      <c r="C409" s="93" t="s">
        <v>863</v>
      </c>
      <c r="D409" s="98" t="s">
        <v>44</v>
      </c>
      <c r="E409" s="93" t="s">
        <v>1066</v>
      </c>
      <c r="F409" s="93" t="s">
        <v>1072</v>
      </c>
      <c r="G409" s="98" t="s">
        <v>44</v>
      </c>
      <c r="H409" s="139" t="n">
        <v>1</v>
      </c>
      <c r="I409" s="131" t="n">
        <v>3.6</v>
      </c>
      <c r="J409" s="131" t="n">
        <f aca="false">H409*I409</f>
        <v>3.6</v>
      </c>
    </row>
    <row r="410" customFormat="false" ht="23.85" hidden="false" customHeight="false" outlineLevel="0" collapsed="false">
      <c r="A410" s="100" t="s">
        <v>861</v>
      </c>
      <c r="B410" s="100" t="s">
        <v>862</v>
      </c>
      <c r="C410" s="100" t="s">
        <v>1069</v>
      </c>
      <c r="D410" s="108" t="s">
        <v>44</v>
      </c>
      <c r="E410" s="100"/>
      <c r="F410" s="100"/>
      <c r="G410" s="108"/>
      <c r="H410" s="140"/>
      <c r="I410" s="133"/>
      <c r="J410" s="133" t="n">
        <f aca="false">SUM(J408:J409)</f>
        <v>24</v>
      </c>
    </row>
    <row r="411" customFormat="false" ht="23.85" hidden="false" customHeight="false" outlineLevel="0" collapsed="false">
      <c r="A411" s="93" t="s">
        <v>864</v>
      </c>
      <c r="B411" s="93" t="s">
        <v>865</v>
      </c>
      <c r="C411" s="93" t="s">
        <v>866</v>
      </c>
      <c r="D411" s="98" t="s">
        <v>261</v>
      </c>
      <c r="E411" s="93" t="s">
        <v>1070</v>
      </c>
      <c r="F411" s="93" t="s">
        <v>1206</v>
      </c>
      <c r="G411" s="98" t="s">
        <v>261</v>
      </c>
      <c r="H411" s="139" t="n">
        <v>1</v>
      </c>
      <c r="I411" s="131" t="n">
        <v>1.06</v>
      </c>
      <c r="J411" s="131" t="n">
        <f aca="false">H411*I411</f>
        <v>1.06</v>
      </c>
    </row>
    <row r="412" customFormat="false" ht="23.85" hidden="false" customHeight="false" outlineLevel="0" collapsed="false">
      <c r="A412" s="93" t="s">
        <v>864</v>
      </c>
      <c r="B412" s="93" t="s">
        <v>865</v>
      </c>
      <c r="C412" s="93" t="s">
        <v>866</v>
      </c>
      <c r="D412" s="98" t="s">
        <v>261</v>
      </c>
      <c r="E412" s="93" t="s">
        <v>1066</v>
      </c>
      <c r="F412" s="93" t="s">
        <v>1072</v>
      </c>
      <c r="G412" s="98" t="s">
        <v>261</v>
      </c>
      <c r="H412" s="139" t="n">
        <v>1</v>
      </c>
      <c r="I412" s="131" t="n">
        <v>0.19</v>
      </c>
      <c r="J412" s="131" t="n">
        <f aca="false">H412*I412</f>
        <v>0.19</v>
      </c>
    </row>
    <row r="413" customFormat="false" ht="23.85" hidden="false" customHeight="false" outlineLevel="0" collapsed="false">
      <c r="A413" s="100" t="s">
        <v>864</v>
      </c>
      <c r="B413" s="100" t="s">
        <v>865</v>
      </c>
      <c r="C413" s="100" t="s">
        <v>1069</v>
      </c>
      <c r="D413" s="108" t="s">
        <v>261</v>
      </c>
      <c r="E413" s="100"/>
      <c r="F413" s="100"/>
      <c r="G413" s="108"/>
      <c r="H413" s="140"/>
      <c r="I413" s="133"/>
      <c r="J413" s="133" t="n">
        <f aca="false">SUM(J411:J412)</f>
        <v>1.25</v>
      </c>
    </row>
    <row r="414" customFormat="false" ht="23.85" hidden="false" customHeight="false" outlineLevel="0" collapsed="false">
      <c r="A414" s="93" t="s">
        <v>867</v>
      </c>
      <c r="B414" s="93" t="s">
        <v>868</v>
      </c>
      <c r="C414" s="93" t="s">
        <v>869</v>
      </c>
      <c r="D414" s="98" t="s">
        <v>261</v>
      </c>
      <c r="E414" s="93" t="s">
        <v>1070</v>
      </c>
      <c r="F414" s="93" t="s">
        <v>1207</v>
      </c>
      <c r="G414" s="98" t="s">
        <v>261</v>
      </c>
      <c r="H414" s="139" t="n">
        <v>1</v>
      </c>
      <c r="I414" s="131" t="n">
        <v>1.06</v>
      </c>
      <c r="J414" s="131" t="n">
        <f aca="false">H414*I414</f>
        <v>1.06</v>
      </c>
    </row>
    <row r="415" customFormat="false" ht="23.85" hidden="false" customHeight="false" outlineLevel="0" collapsed="false">
      <c r="A415" s="93" t="s">
        <v>867</v>
      </c>
      <c r="B415" s="93" t="s">
        <v>868</v>
      </c>
      <c r="C415" s="93" t="s">
        <v>869</v>
      </c>
      <c r="D415" s="98" t="s">
        <v>261</v>
      </c>
      <c r="E415" s="93" t="s">
        <v>1066</v>
      </c>
      <c r="F415" s="93" t="s">
        <v>1072</v>
      </c>
      <c r="G415" s="98" t="s">
        <v>261</v>
      </c>
      <c r="H415" s="139" t="n">
        <v>1</v>
      </c>
      <c r="I415" s="131" t="n">
        <v>0.19</v>
      </c>
      <c r="J415" s="131" t="n">
        <f aca="false">H415*I415</f>
        <v>0.19</v>
      </c>
    </row>
    <row r="416" customFormat="false" ht="23.85" hidden="false" customHeight="false" outlineLevel="0" collapsed="false">
      <c r="A416" s="100" t="s">
        <v>867</v>
      </c>
      <c r="B416" s="100" t="s">
        <v>868</v>
      </c>
      <c r="C416" s="100" t="s">
        <v>1069</v>
      </c>
      <c r="D416" s="108" t="s">
        <v>261</v>
      </c>
      <c r="E416" s="100"/>
      <c r="F416" s="100"/>
      <c r="G416" s="108"/>
      <c r="H416" s="140"/>
      <c r="I416" s="133"/>
      <c r="J416" s="133" t="n">
        <f aca="false">SUM(J414:J415)</f>
        <v>1.25</v>
      </c>
    </row>
    <row r="417" customFormat="false" ht="23.85" hidden="false" customHeight="false" outlineLevel="0" collapsed="false">
      <c r="A417" s="93" t="s">
        <v>870</v>
      </c>
      <c r="B417" s="93" t="s">
        <v>871</v>
      </c>
      <c r="C417" s="93" t="s">
        <v>872</v>
      </c>
      <c r="D417" s="98" t="s">
        <v>44</v>
      </c>
      <c r="E417" s="93" t="s">
        <v>1070</v>
      </c>
      <c r="F417" s="93" t="s">
        <v>1208</v>
      </c>
      <c r="G417" s="98" t="s">
        <v>44</v>
      </c>
      <c r="H417" s="139" t="n">
        <v>1</v>
      </c>
      <c r="I417" s="131" t="n">
        <v>24.82</v>
      </c>
      <c r="J417" s="131" t="n">
        <f aca="false">H417*I417</f>
        <v>24.82</v>
      </c>
    </row>
    <row r="418" customFormat="false" ht="23.85" hidden="false" customHeight="false" outlineLevel="0" collapsed="false">
      <c r="A418" s="93" t="s">
        <v>870</v>
      </c>
      <c r="B418" s="93" t="s">
        <v>871</v>
      </c>
      <c r="C418" s="93" t="s">
        <v>872</v>
      </c>
      <c r="D418" s="98" t="s">
        <v>44</v>
      </c>
      <c r="E418" s="93" t="s">
        <v>1066</v>
      </c>
      <c r="F418" s="93" t="s">
        <v>1072</v>
      </c>
      <c r="G418" s="98" t="s">
        <v>44</v>
      </c>
      <c r="H418" s="139" t="n">
        <v>1</v>
      </c>
      <c r="I418" s="131" t="n">
        <v>4.38</v>
      </c>
      <c r="J418" s="131" t="n">
        <f aca="false">H418*I418</f>
        <v>4.38</v>
      </c>
    </row>
    <row r="419" customFormat="false" ht="23.85" hidden="false" customHeight="false" outlineLevel="0" collapsed="false">
      <c r="A419" s="100" t="s">
        <v>870</v>
      </c>
      <c r="B419" s="100" t="s">
        <v>871</v>
      </c>
      <c r="C419" s="100" t="s">
        <v>1069</v>
      </c>
      <c r="D419" s="108" t="s">
        <v>44</v>
      </c>
      <c r="E419" s="100"/>
      <c r="F419" s="100"/>
      <c r="G419" s="108"/>
      <c r="H419" s="140"/>
      <c r="I419" s="133"/>
      <c r="J419" s="133" t="n">
        <f aca="false">SUM(J417:J418)</f>
        <v>29.2</v>
      </c>
    </row>
    <row r="420" customFormat="false" ht="23.85" hidden="false" customHeight="false" outlineLevel="0" collapsed="false">
      <c r="A420" s="93" t="s">
        <v>873</v>
      </c>
      <c r="B420" s="93" t="s">
        <v>874</v>
      </c>
      <c r="C420" s="93" t="s">
        <v>875</v>
      </c>
      <c r="D420" s="98" t="s">
        <v>261</v>
      </c>
      <c r="E420" s="93" t="s">
        <v>1070</v>
      </c>
      <c r="F420" s="93" t="s">
        <v>1209</v>
      </c>
      <c r="G420" s="98" t="s">
        <v>261</v>
      </c>
      <c r="H420" s="139" t="n">
        <v>1</v>
      </c>
      <c r="I420" s="131" t="n">
        <v>27.2</v>
      </c>
      <c r="J420" s="131" t="n">
        <f aca="false">H420*I420</f>
        <v>27.2</v>
      </c>
    </row>
    <row r="421" customFormat="false" ht="23.85" hidden="false" customHeight="false" outlineLevel="0" collapsed="false">
      <c r="A421" s="93" t="s">
        <v>873</v>
      </c>
      <c r="B421" s="93" t="s">
        <v>874</v>
      </c>
      <c r="C421" s="93" t="s">
        <v>875</v>
      </c>
      <c r="D421" s="98" t="s">
        <v>261</v>
      </c>
      <c r="E421" s="93" t="s">
        <v>1066</v>
      </c>
      <c r="F421" s="93" t="s">
        <v>1072</v>
      </c>
      <c r="G421" s="98" t="s">
        <v>261</v>
      </c>
      <c r="H421" s="139" t="n">
        <v>1</v>
      </c>
      <c r="I421" s="131" t="n">
        <v>4.8</v>
      </c>
      <c r="J421" s="131" t="n">
        <f aca="false">H421*I421</f>
        <v>4.8</v>
      </c>
    </row>
    <row r="422" customFormat="false" ht="23.85" hidden="false" customHeight="false" outlineLevel="0" collapsed="false">
      <c r="A422" s="100" t="s">
        <v>873</v>
      </c>
      <c r="B422" s="100" t="s">
        <v>874</v>
      </c>
      <c r="C422" s="100" t="s">
        <v>1069</v>
      </c>
      <c r="D422" s="108" t="s">
        <v>261</v>
      </c>
      <c r="E422" s="100"/>
      <c r="F422" s="100"/>
      <c r="G422" s="108"/>
      <c r="H422" s="140"/>
      <c r="I422" s="133"/>
      <c r="J422" s="133" t="n">
        <f aca="false">SUM(J420:J421)</f>
        <v>32</v>
      </c>
    </row>
    <row r="423" customFormat="false" ht="23.85" hidden="false" customHeight="false" outlineLevel="0" collapsed="false">
      <c r="A423" s="93" t="s">
        <v>876</v>
      </c>
      <c r="B423" s="93" t="s">
        <v>877</v>
      </c>
      <c r="C423" s="93" t="s">
        <v>878</v>
      </c>
      <c r="D423" s="98" t="s">
        <v>261</v>
      </c>
      <c r="E423" s="93" t="s">
        <v>1070</v>
      </c>
      <c r="F423" s="93" t="s">
        <v>1210</v>
      </c>
      <c r="G423" s="98" t="s">
        <v>261</v>
      </c>
      <c r="H423" s="139" t="n">
        <v>1</v>
      </c>
      <c r="I423" s="131" t="n">
        <v>27.2</v>
      </c>
      <c r="J423" s="131" t="n">
        <f aca="false">H423*I423</f>
        <v>27.2</v>
      </c>
    </row>
    <row r="424" customFormat="false" ht="23.85" hidden="false" customHeight="false" outlineLevel="0" collapsed="false">
      <c r="A424" s="93" t="s">
        <v>876</v>
      </c>
      <c r="B424" s="93" t="s">
        <v>877</v>
      </c>
      <c r="C424" s="93" t="s">
        <v>878</v>
      </c>
      <c r="D424" s="98" t="s">
        <v>261</v>
      </c>
      <c r="E424" s="93" t="s">
        <v>1066</v>
      </c>
      <c r="F424" s="93" t="s">
        <v>1072</v>
      </c>
      <c r="G424" s="98" t="s">
        <v>261</v>
      </c>
      <c r="H424" s="139" t="n">
        <v>1</v>
      </c>
      <c r="I424" s="131" t="n">
        <v>4.8</v>
      </c>
      <c r="J424" s="131" t="n">
        <f aca="false">H424*I424</f>
        <v>4.8</v>
      </c>
    </row>
    <row r="425" customFormat="false" ht="23.85" hidden="false" customHeight="false" outlineLevel="0" collapsed="false">
      <c r="A425" s="100" t="s">
        <v>876</v>
      </c>
      <c r="B425" s="100" t="s">
        <v>877</v>
      </c>
      <c r="C425" s="100" t="s">
        <v>1069</v>
      </c>
      <c r="D425" s="108" t="s">
        <v>261</v>
      </c>
      <c r="E425" s="100"/>
      <c r="F425" s="100"/>
      <c r="G425" s="108"/>
      <c r="H425" s="140"/>
      <c r="I425" s="133"/>
      <c r="J425" s="133" t="n">
        <f aca="false">SUM(J423:J424)</f>
        <v>32</v>
      </c>
    </row>
    <row r="426" customFormat="false" ht="23.85" hidden="false" customHeight="false" outlineLevel="0" collapsed="false">
      <c r="A426" s="93" t="s">
        <v>879</v>
      </c>
      <c r="B426" s="93" t="s">
        <v>880</v>
      </c>
      <c r="C426" s="93" t="s">
        <v>881</v>
      </c>
      <c r="D426" s="98" t="s">
        <v>261</v>
      </c>
      <c r="E426" s="93" t="s">
        <v>1070</v>
      </c>
      <c r="F426" s="93" t="s">
        <v>1211</v>
      </c>
      <c r="G426" s="98" t="s">
        <v>261</v>
      </c>
      <c r="H426" s="139" t="n">
        <v>1</v>
      </c>
      <c r="I426" s="131" t="n">
        <v>27.2</v>
      </c>
      <c r="J426" s="131" t="n">
        <f aca="false">H426*I426</f>
        <v>27.2</v>
      </c>
    </row>
    <row r="427" customFormat="false" ht="23.85" hidden="false" customHeight="false" outlineLevel="0" collapsed="false">
      <c r="A427" s="93" t="s">
        <v>879</v>
      </c>
      <c r="B427" s="93" t="s">
        <v>880</v>
      </c>
      <c r="C427" s="93" t="s">
        <v>881</v>
      </c>
      <c r="D427" s="98" t="s">
        <v>261</v>
      </c>
      <c r="E427" s="93" t="s">
        <v>1066</v>
      </c>
      <c r="F427" s="93" t="s">
        <v>1072</v>
      </c>
      <c r="G427" s="98" t="s">
        <v>261</v>
      </c>
      <c r="H427" s="139" t="n">
        <v>1</v>
      </c>
      <c r="I427" s="131" t="n">
        <v>4.8</v>
      </c>
      <c r="J427" s="131" t="n">
        <f aca="false">H427*I427</f>
        <v>4.8</v>
      </c>
    </row>
    <row r="428" customFormat="false" ht="23.85" hidden="false" customHeight="false" outlineLevel="0" collapsed="false">
      <c r="A428" s="100" t="s">
        <v>879</v>
      </c>
      <c r="B428" s="100" t="s">
        <v>880</v>
      </c>
      <c r="C428" s="100" t="s">
        <v>1069</v>
      </c>
      <c r="D428" s="108" t="s">
        <v>261</v>
      </c>
      <c r="E428" s="100"/>
      <c r="F428" s="100"/>
      <c r="G428" s="108"/>
      <c r="H428" s="140"/>
      <c r="I428" s="133"/>
      <c r="J428" s="133" t="n">
        <f aca="false">SUM(J426:J427)</f>
        <v>32</v>
      </c>
    </row>
    <row r="429" customFormat="false" ht="23.85" hidden="false" customHeight="false" outlineLevel="0" collapsed="false">
      <c r="A429" s="93" t="s">
        <v>882</v>
      </c>
      <c r="B429" s="93" t="s">
        <v>883</v>
      </c>
      <c r="C429" s="93" t="s">
        <v>884</v>
      </c>
      <c r="D429" s="98" t="s">
        <v>261</v>
      </c>
      <c r="E429" s="93" t="s">
        <v>1070</v>
      </c>
      <c r="F429" s="93" t="s">
        <v>1212</v>
      </c>
      <c r="G429" s="98" t="s">
        <v>261</v>
      </c>
      <c r="H429" s="139" t="n">
        <v>1</v>
      </c>
      <c r="I429" s="131" t="n">
        <v>35.7</v>
      </c>
      <c r="J429" s="131" t="n">
        <f aca="false">H429*I429</f>
        <v>35.7</v>
      </c>
    </row>
    <row r="430" customFormat="false" ht="23.85" hidden="false" customHeight="false" outlineLevel="0" collapsed="false">
      <c r="A430" s="93" t="s">
        <v>882</v>
      </c>
      <c r="B430" s="93" t="s">
        <v>883</v>
      </c>
      <c r="C430" s="93" t="s">
        <v>884</v>
      </c>
      <c r="D430" s="98" t="s">
        <v>261</v>
      </c>
      <c r="E430" s="93" t="s">
        <v>1066</v>
      </c>
      <c r="F430" s="93" t="s">
        <v>1072</v>
      </c>
      <c r="G430" s="98" t="s">
        <v>261</v>
      </c>
      <c r="H430" s="139" t="n">
        <v>1</v>
      </c>
      <c r="I430" s="131" t="n">
        <v>6.3</v>
      </c>
      <c r="J430" s="131" t="n">
        <f aca="false">H430*I430</f>
        <v>6.3</v>
      </c>
    </row>
    <row r="431" customFormat="false" ht="23.85" hidden="false" customHeight="false" outlineLevel="0" collapsed="false">
      <c r="A431" s="100" t="s">
        <v>882</v>
      </c>
      <c r="B431" s="100" t="s">
        <v>883</v>
      </c>
      <c r="C431" s="100" t="s">
        <v>1069</v>
      </c>
      <c r="D431" s="108" t="s">
        <v>261</v>
      </c>
      <c r="E431" s="100"/>
      <c r="F431" s="100"/>
      <c r="G431" s="108"/>
      <c r="H431" s="140"/>
      <c r="I431" s="133"/>
      <c r="J431" s="133" t="n">
        <f aca="false">SUM(J429:J430)</f>
        <v>42</v>
      </c>
    </row>
    <row r="432" customFormat="false" ht="23.85" hidden="false" customHeight="false" outlineLevel="0" collapsed="false">
      <c r="A432" s="93" t="s">
        <v>885</v>
      </c>
      <c r="B432" s="93" t="s">
        <v>886</v>
      </c>
      <c r="C432" s="93" t="s">
        <v>887</v>
      </c>
      <c r="D432" s="98" t="s">
        <v>44</v>
      </c>
      <c r="E432" s="93" t="s">
        <v>1070</v>
      </c>
      <c r="F432" s="93" t="s">
        <v>1213</v>
      </c>
      <c r="G432" s="98" t="s">
        <v>44</v>
      </c>
      <c r="H432" s="139" t="n">
        <v>1</v>
      </c>
      <c r="I432" s="131" t="n">
        <v>44.71</v>
      </c>
      <c r="J432" s="131" t="n">
        <f aca="false">H432*I432</f>
        <v>44.71</v>
      </c>
    </row>
    <row r="433" customFormat="false" ht="23.85" hidden="false" customHeight="false" outlineLevel="0" collapsed="false">
      <c r="A433" s="93" t="s">
        <v>885</v>
      </c>
      <c r="B433" s="93" t="s">
        <v>886</v>
      </c>
      <c r="C433" s="93" t="s">
        <v>887</v>
      </c>
      <c r="D433" s="98" t="s">
        <v>44</v>
      </c>
      <c r="E433" s="93" t="s">
        <v>1066</v>
      </c>
      <c r="F433" s="93" t="s">
        <v>1072</v>
      </c>
      <c r="G433" s="98" t="s">
        <v>44</v>
      </c>
      <c r="H433" s="139" t="n">
        <v>1</v>
      </c>
      <c r="I433" s="131" t="n">
        <v>7.89</v>
      </c>
      <c r="J433" s="131" t="n">
        <f aca="false">H433*I433</f>
        <v>7.89</v>
      </c>
    </row>
    <row r="434" customFormat="false" ht="23.85" hidden="false" customHeight="false" outlineLevel="0" collapsed="false">
      <c r="A434" s="100" t="s">
        <v>885</v>
      </c>
      <c r="B434" s="100" t="s">
        <v>886</v>
      </c>
      <c r="C434" s="100" t="s">
        <v>1069</v>
      </c>
      <c r="D434" s="108" t="s">
        <v>44</v>
      </c>
      <c r="E434" s="100"/>
      <c r="F434" s="100"/>
      <c r="G434" s="108"/>
      <c r="H434" s="140"/>
      <c r="I434" s="133"/>
      <c r="J434" s="133" t="n">
        <f aca="false">SUM(J432:J433)</f>
        <v>52.6</v>
      </c>
    </row>
    <row r="435" customFormat="false" ht="23.85" hidden="false" customHeight="false" outlineLevel="0" collapsed="false">
      <c r="A435" s="93" t="s">
        <v>888</v>
      </c>
      <c r="B435" s="93" t="s">
        <v>889</v>
      </c>
      <c r="C435" s="93" t="s">
        <v>890</v>
      </c>
      <c r="D435" s="98" t="s">
        <v>44</v>
      </c>
      <c r="E435" s="93" t="s">
        <v>1070</v>
      </c>
      <c r="F435" s="93" t="s">
        <v>1214</v>
      </c>
      <c r="G435" s="98" t="s">
        <v>44</v>
      </c>
      <c r="H435" s="139" t="n">
        <v>1</v>
      </c>
      <c r="I435" s="131" t="n">
        <v>55.76</v>
      </c>
      <c r="J435" s="131" t="n">
        <f aca="false">H435*I435</f>
        <v>55.76</v>
      </c>
    </row>
    <row r="436" customFormat="false" ht="23.85" hidden="false" customHeight="false" outlineLevel="0" collapsed="false">
      <c r="A436" s="93" t="s">
        <v>888</v>
      </c>
      <c r="B436" s="93" t="s">
        <v>889</v>
      </c>
      <c r="C436" s="93" t="s">
        <v>890</v>
      </c>
      <c r="D436" s="98" t="s">
        <v>44</v>
      </c>
      <c r="E436" s="93" t="s">
        <v>1066</v>
      </c>
      <c r="F436" s="93" t="s">
        <v>1072</v>
      </c>
      <c r="G436" s="98" t="s">
        <v>44</v>
      </c>
      <c r="H436" s="139" t="n">
        <v>1</v>
      </c>
      <c r="I436" s="131" t="n">
        <v>9.84</v>
      </c>
      <c r="J436" s="131" t="n">
        <f aca="false">H436*I436</f>
        <v>9.84</v>
      </c>
    </row>
    <row r="437" customFormat="false" ht="23.85" hidden="false" customHeight="false" outlineLevel="0" collapsed="false">
      <c r="A437" s="100" t="s">
        <v>888</v>
      </c>
      <c r="B437" s="100" t="s">
        <v>889</v>
      </c>
      <c r="C437" s="100" t="s">
        <v>1069</v>
      </c>
      <c r="D437" s="108" t="s">
        <v>44</v>
      </c>
      <c r="E437" s="100"/>
      <c r="F437" s="100"/>
      <c r="G437" s="108"/>
      <c r="H437" s="140"/>
      <c r="I437" s="133"/>
      <c r="J437" s="133" t="n">
        <f aca="false">SUM(J435:J436)</f>
        <v>65.6</v>
      </c>
    </row>
    <row r="438" customFormat="false" ht="23.85" hidden="false" customHeight="false" outlineLevel="0" collapsed="false">
      <c r="A438" s="93" t="s">
        <v>891</v>
      </c>
      <c r="B438" s="93" t="s">
        <v>892</v>
      </c>
      <c r="C438" s="93" t="s">
        <v>893</v>
      </c>
      <c r="D438" s="98" t="s">
        <v>44</v>
      </c>
      <c r="E438" s="93" t="s">
        <v>1070</v>
      </c>
      <c r="F438" s="93" t="s">
        <v>1215</v>
      </c>
      <c r="G438" s="98" t="s">
        <v>44</v>
      </c>
      <c r="H438" s="139" t="n">
        <v>1</v>
      </c>
      <c r="I438" s="131" t="n">
        <v>69.02</v>
      </c>
      <c r="J438" s="131" t="n">
        <f aca="false">H438*I438</f>
        <v>69.02</v>
      </c>
    </row>
    <row r="439" customFormat="false" ht="23.85" hidden="false" customHeight="false" outlineLevel="0" collapsed="false">
      <c r="A439" s="93" t="s">
        <v>891</v>
      </c>
      <c r="B439" s="93" t="s">
        <v>892</v>
      </c>
      <c r="C439" s="93" t="s">
        <v>893</v>
      </c>
      <c r="D439" s="98" t="s">
        <v>44</v>
      </c>
      <c r="E439" s="93" t="s">
        <v>1066</v>
      </c>
      <c r="F439" s="93" t="s">
        <v>1072</v>
      </c>
      <c r="G439" s="98" t="s">
        <v>44</v>
      </c>
      <c r="H439" s="139" t="n">
        <v>1</v>
      </c>
      <c r="I439" s="131" t="n">
        <v>12.18</v>
      </c>
      <c r="J439" s="131" t="n">
        <f aca="false">H439*I439</f>
        <v>12.18</v>
      </c>
    </row>
    <row r="440" customFormat="false" ht="23.85" hidden="false" customHeight="false" outlineLevel="0" collapsed="false">
      <c r="A440" s="100" t="s">
        <v>891</v>
      </c>
      <c r="B440" s="100" t="s">
        <v>892</v>
      </c>
      <c r="C440" s="100" t="s">
        <v>1069</v>
      </c>
      <c r="D440" s="108" t="s">
        <v>44</v>
      </c>
      <c r="E440" s="100"/>
      <c r="F440" s="100"/>
      <c r="G440" s="108"/>
      <c r="H440" s="140"/>
      <c r="I440" s="133"/>
      <c r="J440" s="133" t="n">
        <f aca="false">SUM(J438:J439)</f>
        <v>81.2</v>
      </c>
    </row>
    <row r="441" customFormat="false" ht="23.85" hidden="false" customHeight="false" outlineLevel="0" collapsed="false">
      <c r="A441" s="93" t="s">
        <v>894</v>
      </c>
      <c r="B441" s="93" t="s">
        <v>895</v>
      </c>
      <c r="C441" s="93" t="s">
        <v>896</v>
      </c>
      <c r="D441" s="98" t="s">
        <v>261</v>
      </c>
      <c r="E441" s="93" t="s">
        <v>1070</v>
      </c>
      <c r="F441" s="93" t="s">
        <v>1216</v>
      </c>
      <c r="G441" s="98" t="s">
        <v>261</v>
      </c>
      <c r="H441" s="139" t="n">
        <v>1</v>
      </c>
      <c r="I441" s="131" t="n">
        <v>30.6</v>
      </c>
      <c r="J441" s="131" t="n">
        <f aca="false">H441*I441</f>
        <v>30.6</v>
      </c>
    </row>
    <row r="442" customFormat="false" ht="23.85" hidden="false" customHeight="false" outlineLevel="0" collapsed="false">
      <c r="A442" s="93" t="s">
        <v>894</v>
      </c>
      <c r="B442" s="93" t="s">
        <v>895</v>
      </c>
      <c r="C442" s="93" t="s">
        <v>896</v>
      </c>
      <c r="D442" s="98" t="s">
        <v>261</v>
      </c>
      <c r="E442" s="93" t="s">
        <v>1066</v>
      </c>
      <c r="F442" s="93" t="s">
        <v>1072</v>
      </c>
      <c r="G442" s="98" t="s">
        <v>261</v>
      </c>
      <c r="H442" s="139" t="n">
        <v>1</v>
      </c>
      <c r="I442" s="131" t="n">
        <v>5.4</v>
      </c>
      <c r="J442" s="131" t="n">
        <f aca="false">H442*I442</f>
        <v>5.4</v>
      </c>
    </row>
    <row r="443" customFormat="false" ht="23.85" hidden="false" customHeight="false" outlineLevel="0" collapsed="false">
      <c r="A443" s="100" t="s">
        <v>894</v>
      </c>
      <c r="B443" s="100" t="s">
        <v>895</v>
      </c>
      <c r="C443" s="100" t="s">
        <v>1069</v>
      </c>
      <c r="D443" s="108" t="s">
        <v>261</v>
      </c>
      <c r="E443" s="100"/>
      <c r="F443" s="100"/>
      <c r="G443" s="108"/>
      <c r="H443" s="140"/>
      <c r="I443" s="133"/>
      <c r="J443" s="133" t="n">
        <f aca="false">SUM(J441:J442)</f>
        <v>36</v>
      </c>
    </row>
    <row r="444" customFormat="false" ht="23.85" hidden="false" customHeight="false" outlineLevel="0" collapsed="false">
      <c r="A444" s="93" t="s">
        <v>897</v>
      </c>
      <c r="B444" s="93" t="s">
        <v>898</v>
      </c>
      <c r="C444" s="93" t="s">
        <v>899</v>
      </c>
      <c r="D444" s="98" t="s">
        <v>261</v>
      </c>
      <c r="E444" s="93" t="s">
        <v>1070</v>
      </c>
      <c r="F444" s="93" t="s">
        <v>1217</v>
      </c>
      <c r="G444" s="98" t="s">
        <v>261</v>
      </c>
      <c r="H444" s="139" t="n">
        <v>1</v>
      </c>
      <c r="I444" s="131" t="n">
        <v>30.6</v>
      </c>
      <c r="J444" s="131" t="n">
        <f aca="false">H444*I444</f>
        <v>30.6</v>
      </c>
    </row>
    <row r="445" customFormat="false" ht="23.85" hidden="false" customHeight="false" outlineLevel="0" collapsed="false">
      <c r="A445" s="93" t="s">
        <v>897</v>
      </c>
      <c r="B445" s="93" t="s">
        <v>898</v>
      </c>
      <c r="C445" s="93" t="s">
        <v>899</v>
      </c>
      <c r="D445" s="98" t="s">
        <v>261</v>
      </c>
      <c r="E445" s="93" t="s">
        <v>1066</v>
      </c>
      <c r="F445" s="93" t="s">
        <v>1072</v>
      </c>
      <c r="G445" s="98" t="s">
        <v>261</v>
      </c>
      <c r="H445" s="139" t="n">
        <v>1</v>
      </c>
      <c r="I445" s="131" t="n">
        <v>5.4</v>
      </c>
      <c r="J445" s="131" t="n">
        <f aca="false">H445*I445</f>
        <v>5.4</v>
      </c>
    </row>
    <row r="446" customFormat="false" ht="23.85" hidden="false" customHeight="false" outlineLevel="0" collapsed="false">
      <c r="A446" s="100" t="s">
        <v>897</v>
      </c>
      <c r="B446" s="100" t="s">
        <v>898</v>
      </c>
      <c r="C446" s="100" t="s">
        <v>1069</v>
      </c>
      <c r="D446" s="108" t="s">
        <v>261</v>
      </c>
      <c r="E446" s="100"/>
      <c r="F446" s="100"/>
      <c r="G446" s="108"/>
      <c r="H446" s="140"/>
      <c r="I446" s="133"/>
      <c r="J446" s="133" t="n">
        <f aca="false">SUM(J444:J445)</f>
        <v>36</v>
      </c>
    </row>
    <row r="447" customFormat="false" ht="23.85" hidden="false" customHeight="false" outlineLevel="0" collapsed="false">
      <c r="A447" s="93" t="s">
        <v>900</v>
      </c>
      <c r="B447" s="93" t="s">
        <v>901</v>
      </c>
      <c r="C447" s="93" t="s">
        <v>902</v>
      </c>
      <c r="D447" s="98" t="s">
        <v>261</v>
      </c>
      <c r="E447" s="93" t="s">
        <v>1070</v>
      </c>
      <c r="F447" s="93" t="s">
        <v>1218</v>
      </c>
      <c r="G447" s="98" t="s">
        <v>261</v>
      </c>
      <c r="H447" s="139" t="n">
        <v>1</v>
      </c>
      <c r="I447" s="131" t="n">
        <v>30.6</v>
      </c>
      <c r="J447" s="131" t="n">
        <f aca="false">H447*I447</f>
        <v>30.6</v>
      </c>
    </row>
    <row r="448" customFormat="false" ht="23.85" hidden="false" customHeight="false" outlineLevel="0" collapsed="false">
      <c r="A448" s="93" t="s">
        <v>900</v>
      </c>
      <c r="B448" s="93" t="s">
        <v>901</v>
      </c>
      <c r="C448" s="93" t="s">
        <v>902</v>
      </c>
      <c r="D448" s="98" t="s">
        <v>261</v>
      </c>
      <c r="E448" s="93" t="s">
        <v>1066</v>
      </c>
      <c r="F448" s="93" t="s">
        <v>1072</v>
      </c>
      <c r="G448" s="98" t="s">
        <v>261</v>
      </c>
      <c r="H448" s="139" t="n">
        <v>1</v>
      </c>
      <c r="I448" s="131" t="n">
        <v>5.4</v>
      </c>
      <c r="J448" s="131" t="n">
        <f aca="false">H448*I448</f>
        <v>5.4</v>
      </c>
    </row>
    <row r="449" customFormat="false" ht="23.85" hidden="false" customHeight="false" outlineLevel="0" collapsed="false">
      <c r="A449" s="100" t="s">
        <v>900</v>
      </c>
      <c r="B449" s="100" t="s">
        <v>901</v>
      </c>
      <c r="C449" s="100" t="s">
        <v>1069</v>
      </c>
      <c r="D449" s="108" t="s">
        <v>261</v>
      </c>
      <c r="E449" s="100"/>
      <c r="F449" s="100"/>
      <c r="G449" s="108"/>
      <c r="H449" s="140"/>
      <c r="I449" s="133"/>
      <c r="J449" s="133" t="n">
        <f aca="false">SUM(J447:J448)</f>
        <v>36</v>
      </c>
    </row>
    <row r="450" customFormat="false" ht="57.45" hidden="false" customHeight="false" outlineLevel="0" collapsed="false">
      <c r="A450" s="93" t="s">
        <v>952</v>
      </c>
      <c r="B450" s="93" t="s">
        <v>953</v>
      </c>
      <c r="C450" s="93" t="s">
        <v>1019</v>
      </c>
      <c r="D450" s="98" t="s">
        <v>62</v>
      </c>
      <c r="E450" s="93" t="s">
        <v>1070</v>
      </c>
      <c r="F450" s="93" t="s">
        <v>1219</v>
      </c>
      <c r="G450" s="98" t="s">
        <v>1220</v>
      </c>
      <c r="H450" s="139" t="n">
        <v>1</v>
      </c>
      <c r="I450" s="131" t="n">
        <v>9000</v>
      </c>
      <c r="J450" s="131" t="n">
        <f aca="false">H450*I450</f>
        <v>9000</v>
      </c>
    </row>
    <row r="451" customFormat="false" ht="57.45" hidden="false" customHeight="false" outlineLevel="0" collapsed="false">
      <c r="A451" s="93" t="s">
        <v>952</v>
      </c>
      <c r="B451" s="93" t="s">
        <v>953</v>
      </c>
      <c r="C451" s="93" t="s">
        <v>1019</v>
      </c>
      <c r="D451" s="98" t="s">
        <v>62</v>
      </c>
      <c r="E451" s="93" t="s">
        <v>1221</v>
      </c>
      <c r="F451" s="93" t="s">
        <v>1222</v>
      </c>
      <c r="G451" s="98" t="s">
        <v>1220</v>
      </c>
      <c r="H451" s="139" t="n">
        <v>1</v>
      </c>
      <c r="I451" s="131" t="n">
        <v>1750</v>
      </c>
      <c r="J451" s="131" t="n">
        <f aca="false">H451*I451</f>
        <v>1750</v>
      </c>
    </row>
    <row r="452" customFormat="false" ht="57.45" hidden="false" customHeight="false" outlineLevel="0" collapsed="false">
      <c r="A452" s="93" t="s">
        <v>952</v>
      </c>
      <c r="B452" s="93" t="s">
        <v>953</v>
      </c>
      <c r="C452" s="93" t="s">
        <v>1019</v>
      </c>
      <c r="D452" s="98" t="s">
        <v>62</v>
      </c>
      <c r="E452" s="93" t="s">
        <v>1062</v>
      </c>
      <c r="F452" s="93" t="s">
        <v>1223</v>
      </c>
      <c r="G452" s="98" t="s">
        <v>1220</v>
      </c>
      <c r="H452" s="139" t="n">
        <v>1</v>
      </c>
      <c r="I452" s="131" t="n">
        <v>792.73</v>
      </c>
      <c r="J452" s="131" t="n">
        <f aca="false">H452*I452</f>
        <v>792.73</v>
      </c>
    </row>
    <row r="453" customFormat="false" ht="57.45" hidden="false" customHeight="false" outlineLevel="0" collapsed="false">
      <c r="A453" s="93" t="s">
        <v>952</v>
      </c>
      <c r="B453" s="93" t="s">
        <v>953</v>
      </c>
      <c r="C453" s="93" t="s">
        <v>1019</v>
      </c>
      <c r="D453" s="98" t="s">
        <v>62</v>
      </c>
      <c r="E453" s="93" t="s">
        <v>1066</v>
      </c>
      <c r="F453" s="93" t="s">
        <v>1224</v>
      </c>
      <c r="G453" s="98" t="s">
        <v>1220</v>
      </c>
      <c r="H453" s="139" t="n">
        <v>1</v>
      </c>
      <c r="I453" s="131" t="n">
        <v>1800</v>
      </c>
      <c r="J453" s="131" t="n">
        <f aca="false">H453*I453</f>
        <v>1800</v>
      </c>
    </row>
    <row r="454" customFormat="false" ht="57.45" hidden="false" customHeight="false" outlineLevel="0" collapsed="false">
      <c r="A454" s="93" t="s">
        <v>952</v>
      </c>
      <c r="B454" s="93" t="s">
        <v>953</v>
      </c>
      <c r="C454" s="93" t="s">
        <v>1019</v>
      </c>
      <c r="D454" s="98" t="s">
        <v>62</v>
      </c>
      <c r="E454" s="93" t="s">
        <v>1066</v>
      </c>
      <c r="F454" s="93" t="s">
        <v>1225</v>
      </c>
      <c r="G454" s="98" t="s">
        <v>1220</v>
      </c>
      <c r="H454" s="139" t="n">
        <v>1</v>
      </c>
      <c r="I454" s="131" t="n">
        <v>3146.89</v>
      </c>
      <c r="J454" s="131" t="n">
        <f aca="false">H454*I454</f>
        <v>3146.89</v>
      </c>
    </row>
    <row r="455" customFormat="false" ht="12.8" hidden="false" customHeight="false" outlineLevel="0" collapsed="false">
      <c r="A455" s="100" t="s">
        <v>952</v>
      </c>
      <c r="B455" s="100" t="s">
        <v>953</v>
      </c>
      <c r="C455" s="100" t="s">
        <v>1069</v>
      </c>
      <c r="D455" s="108" t="s">
        <v>62</v>
      </c>
      <c r="E455" s="100"/>
      <c r="F455" s="100"/>
      <c r="G455" s="108"/>
      <c r="H455" s="140"/>
      <c r="I455" s="133"/>
      <c r="J455" s="133" t="n">
        <f aca="false">SUM(J450:J454)</f>
        <v>16489.62</v>
      </c>
    </row>
    <row r="456" customFormat="false" ht="23.85" hidden="false" customHeight="false" outlineLevel="0" collapsed="false">
      <c r="A456" s="93" t="s">
        <v>957</v>
      </c>
      <c r="B456" s="93" t="s">
        <v>958</v>
      </c>
      <c r="C456" s="93" t="s">
        <v>959</v>
      </c>
      <c r="D456" s="98" t="s">
        <v>261</v>
      </c>
      <c r="E456" s="93" t="s">
        <v>1070</v>
      </c>
      <c r="F456" s="93" t="s">
        <v>1226</v>
      </c>
      <c r="G456" s="98" t="s">
        <v>261</v>
      </c>
      <c r="H456" s="139" t="n">
        <v>1</v>
      </c>
      <c r="I456" s="131" t="n">
        <v>26.74</v>
      </c>
      <c r="J456" s="131" t="n">
        <f aca="false">H456*I456</f>
        <v>26.74</v>
      </c>
    </row>
    <row r="457" customFormat="false" ht="12.8" hidden="false" customHeight="false" outlineLevel="0" collapsed="false">
      <c r="A457" s="93" t="s">
        <v>957</v>
      </c>
      <c r="B457" s="93" t="s">
        <v>958</v>
      </c>
      <c r="C457" s="93" t="s">
        <v>959</v>
      </c>
      <c r="D457" s="98" t="s">
        <v>261</v>
      </c>
      <c r="E457" s="93" t="s">
        <v>1066</v>
      </c>
      <c r="F457" s="93" t="s">
        <v>1072</v>
      </c>
      <c r="G457" s="98" t="s">
        <v>261</v>
      </c>
      <c r="H457" s="139" t="n">
        <v>1</v>
      </c>
      <c r="I457" s="131" t="n">
        <v>4.72</v>
      </c>
      <c r="J457" s="131" t="n">
        <f aca="false">H457*I457</f>
        <v>4.72</v>
      </c>
    </row>
    <row r="458" customFormat="false" ht="12.8" hidden="false" customHeight="false" outlineLevel="0" collapsed="false">
      <c r="A458" s="100" t="s">
        <v>957</v>
      </c>
      <c r="B458" s="100" t="s">
        <v>958</v>
      </c>
      <c r="C458" s="100" t="s">
        <v>1069</v>
      </c>
      <c r="D458" s="108" t="s">
        <v>261</v>
      </c>
      <c r="E458" s="100"/>
      <c r="F458" s="100"/>
      <c r="G458" s="108"/>
      <c r="H458" s="140"/>
      <c r="I458" s="133"/>
      <c r="J458" s="133" t="n">
        <f aca="false">SUM(J456:J457)</f>
        <v>31.46</v>
      </c>
    </row>
    <row r="459" customFormat="false" ht="23.85" hidden="false" customHeight="false" outlineLevel="0" collapsed="false">
      <c r="A459" s="93" t="s">
        <v>960</v>
      </c>
      <c r="B459" s="93" t="s">
        <v>961</v>
      </c>
      <c r="C459" s="93" t="s">
        <v>962</v>
      </c>
      <c r="D459" s="98" t="s">
        <v>261</v>
      </c>
      <c r="E459" s="93" t="s">
        <v>1070</v>
      </c>
      <c r="F459" s="93" t="s">
        <v>1227</v>
      </c>
      <c r="G459" s="98" t="s">
        <v>261</v>
      </c>
      <c r="H459" s="139" t="n">
        <v>1</v>
      </c>
      <c r="I459" s="131" t="n">
        <v>26.74</v>
      </c>
      <c r="J459" s="131" t="n">
        <f aca="false">H459*I459</f>
        <v>26.74</v>
      </c>
    </row>
    <row r="460" customFormat="false" ht="12.8" hidden="false" customHeight="false" outlineLevel="0" collapsed="false">
      <c r="A460" s="93" t="s">
        <v>960</v>
      </c>
      <c r="B460" s="93" t="s">
        <v>961</v>
      </c>
      <c r="C460" s="93" t="s">
        <v>962</v>
      </c>
      <c r="D460" s="98" t="s">
        <v>261</v>
      </c>
      <c r="E460" s="93" t="s">
        <v>1066</v>
      </c>
      <c r="F460" s="93" t="s">
        <v>1072</v>
      </c>
      <c r="G460" s="98" t="s">
        <v>261</v>
      </c>
      <c r="H460" s="139" t="n">
        <v>1</v>
      </c>
      <c r="I460" s="131" t="n">
        <v>4.72</v>
      </c>
      <c r="J460" s="131" t="n">
        <f aca="false">H460*I460</f>
        <v>4.72</v>
      </c>
    </row>
    <row r="461" customFormat="false" ht="12.8" hidden="false" customHeight="false" outlineLevel="0" collapsed="false">
      <c r="A461" s="100" t="s">
        <v>960</v>
      </c>
      <c r="B461" s="100" t="s">
        <v>961</v>
      </c>
      <c r="C461" s="100" t="s">
        <v>1069</v>
      </c>
      <c r="D461" s="108" t="s">
        <v>261</v>
      </c>
      <c r="E461" s="100"/>
      <c r="F461" s="100"/>
      <c r="G461" s="108"/>
      <c r="H461" s="140"/>
      <c r="I461" s="133"/>
      <c r="J461" s="133" t="n">
        <f aca="false">SUM(J459:J460)</f>
        <v>31.46</v>
      </c>
    </row>
    <row r="462" customFormat="false" ht="23.85" hidden="false" customHeight="false" outlineLevel="0" collapsed="false">
      <c r="A462" s="93" t="s">
        <v>963</v>
      </c>
      <c r="B462" s="93" t="s">
        <v>964</v>
      </c>
      <c r="C462" s="93" t="s">
        <v>965</v>
      </c>
      <c r="D462" s="98" t="s">
        <v>261</v>
      </c>
      <c r="E462" s="93" t="s">
        <v>1070</v>
      </c>
      <c r="F462" s="93" t="s">
        <v>1228</v>
      </c>
      <c r="G462" s="98" t="s">
        <v>261</v>
      </c>
      <c r="H462" s="139" t="n">
        <v>1</v>
      </c>
      <c r="I462" s="131" t="n">
        <v>26.74</v>
      </c>
      <c r="J462" s="131" t="n">
        <f aca="false">H462*I462</f>
        <v>26.74</v>
      </c>
    </row>
    <row r="463" customFormat="false" ht="12.8" hidden="false" customHeight="false" outlineLevel="0" collapsed="false">
      <c r="A463" s="93" t="s">
        <v>963</v>
      </c>
      <c r="B463" s="93" t="s">
        <v>964</v>
      </c>
      <c r="C463" s="93" t="s">
        <v>965</v>
      </c>
      <c r="D463" s="98" t="s">
        <v>261</v>
      </c>
      <c r="E463" s="93" t="s">
        <v>1066</v>
      </c>
      <c r="F463" s="93" t="s">
        <v>1072</v>
      </c>
      <c r="G463" s="98" t="s">
        <v>261</v>
      </c>
      <c r="H463" s="139" t="n">
        <v>1</v>
      </c>
      <c r="I463" s="131" t="n">
        <v>4.72</v>
      </c>
      <c r="J463" s="131" t="n">
        <f aca="false">H463*I463</f>
        <v>4.72</v>
      </c>
    </row>
    <row r="464" customFormat="false" ht="12.8" hidden="false" customHeight="false" outlineLevel="0" collapsed="false">
      <c r="A464" s="100" t="s">
        <v>963</v>
      </c>
      <c r="B464" s="100" t="s">
        <v>964</v>
      </c>
      <c r="C464" s="100" t="s">
        <v>1069</v>
      </c>
      <c r="D464" s="108" t="s">
        <v>261</v>
      </c>
      <c r="E464" s="100"/>
      <c r="F464" s="100"/>
      <c r="G464" s="108"/>
      <c r="H464" s="140"/>
      <c r="I464" s="133"/>
      <c r="J464" s="133" t="n">
        <f aca="false">SUM(J462:J463)</f>
        <v>31.46</v>
      </c>
    </row>
    <row r="465" customFormat="false" ht="23.85" hidden="false" customHeight="false" outlineLevel="0" collapsed="false">
      <c r="A465" s="93" t="s">
        <v>966</v>
      </c>
      <c r="B465" s="93" t="s">
        <v>967</v>
      </c>
      <c r="C465" s="93" t="s">
        <v>968</v>
      </c>
      <c r="D465" s="98" t="s">
        <v>261</v>
      </c>
      <c r="E465" s="93" t="s">
        <v>1070</v>
      </c>
      <c r="F465" s="93" t="s">
        <v>1229</v>
      </c>
      <c r="G465" s="98" t="s">
        <v>261</v>
      </c>
      <c r="H465" s="139" t="n">
        <v>1</v>
      </c>
      <c r="I465" s="131" t="n">
        <v>26.74</v>
      </c>
      <c r="J465" s="131" t="n">
        <f aca="false">H465*I465</f>
        <v>26.74</v>
      </c>
    </row>
    <row r="466" customFormat="false" ht="12.8" hidden="false" customHeight="false" outlineLevel="0" collapsed="false">
      <c r="A466" s="93" t="s">
        <v>966</v>
      </c>
      <c r="B466" s="93" t="s">
        <v>967</v>
      </c>
      <c r="C466" s="93" t="s">
        <v>968</v>
      </c>
      <c r="D466" s="98" t="s">
        <v>261</v>
      </c>
      <c r="E466" s="93" t="s">
        <v>1066</v>
      </c>
      <c r="F466" s="93" t="s">
        <v>1072</v>
      </c>
      <c r="G466" s="98" t="s">
        <v>261</v>
      </c>
      <c r="H466" s="139" t="n">
        <v>1</v>
      </c>
      <c r="I466" s="131" t="n">
        <v>4.72</v>
      </c>
      <c r="J466" s="131" t="n">
        <f aca="false">H466*I466</f>
        <v>4.72</v>
      </c>
    </row>
    <row r="467" customFormat="false" ht="12.8" hidden="false" customHeight="false" outlineLevel="0" collapsed="false">
      <c r="A467" s="100" t="s">
        <v>966</v>
      </c>
      <c r="B467" s="100" t="s">
        <v>967</v>
      </c>
      <c r="C467" s="100" t="s">
        <v>1069</v>
      </c>
      <c r="D467" s="108" t="s">
        <v>261</v>
      </c>
      <c r="E467" s="100"/>
      <c r="F467" s="100"/>
      <c r="G467" s="108"/>
      <c r="H467" s="140"/>
      <c r="I467" s="133"/>
      <c r="J467" s="133" t="n">
        <f aca="false">SUM(J465:J466)</f>
        <v>31.46</v>
      </c>
    </row>
    <row r="468" customFormat="false" ht="23.85" hidden="false" customHeight="false" outlineLevel="0" collapsed="false">
      <c r="A468" s="93" t="s">
        <v>969</v>
      </c>
      <c r="B468" s="93" t="s">
        <v>970</v>
      </c>
      <c r="C468" s="93" t="s">
        <v>971</v>
      </c>
      <c r="D468" s="98" t="s">
        <v>62</v>
      </c>
      <c r="E468" s="93" t="s">
        <v>1070</v>
      </c>
      <c r="F468" s="93" t="s">
        <v>1230</v>
      </c>
      <c r="G468" s="98" t="s">
        <v>62</v>
      </c>
      <c r="H468" s="139" t="n">
        <v>1</v>
      </c>
      <c r="I468" s="131" t="n">
        <v>1195.59</v>
      </c>
      <c r="J468" s="131" t="n">
        <f aca="false">H468*I468</f>
        <v>1195.59</v>
      </c>
    </row>
    <row r="469" customFormat="false" ht="23.85" hidden="false" customHeight="false" outlineLevel="0" collapsed="false">
      <c r="A469" s="93" t="s">
        <v>969</v>
      </c>
      <c r="B469" s="93" t="s">
        <v>970</v>
      </c>
      <c r="C469" s="93" t="s">
        <v>971</v>
      </c>
      <c r="D469" s="98" t="s">
        <v>62</v>
      </c>
      <c r="E469" s="93" t="s">
        <v>1062</v>
      </c>
      <c r="F469" s="93" t="s">
        <v>1231</v>
      </c>
      <c r="G469" s="98" t="s">
        <v>1232</v>
      </c>
      <c r="H469" s="139" t="n">
        <v>1</v>
      </c>
      <c r="I469" s="131" t="n">
        <v>25</v>
      </c>
      <c r="J469" s="131" t="n">
        <f aca="false">H469*I469</f>
        <v>25</v>
      </c>
    </row>
    <row r="470" customFormat="false" ht="23.85" hidden="false" customHeight="false" outlineLevel="0" collapsed="false">
      <c r="A470" s="93" t="s">
        <v>969</v>
      </c>
      <c r="B470" s="93" t="s">
        <v>970</v>
      </c>
      <c r="C470" s="93" t="s">
        <v>971</v>
      </c>
      <c r="D470" s="98" t="s">
        <v>62</v>
      </c>
      <c r="E470" s="93" t="s">
        <v>1066</v>
      </c>
      <c r="F470" s="93" t="s">
        <v>1233</v>
      </c>
      <c r="G470" s="98" t="s">
        <v>62</v>
      </c>
      <c r="H470" s="139" t="n">
        <v>1</v>
      </c>
      <c r="I470" s="131" t="n">
        <v>40.1</v>
      </c>
      <c r="J470" s="131" t="n">
        <f aca="false">H470*I470</f>
        <v>40.1</v>
      </c>
    </row>
    <row r="471" customFormat="false" ht="12.8" hidden="false" customHeight="false" outlineLevel="0" collapsed="false">
      <c r="A471" s="100" t="s">
        <v>969</v>
      </c>
      <c r="B471" s="100" t="s">
        <v>970</v>
      </c>
      <c r="C471" s="100" t="s">
        <v>1069</v>
      </c>
      <c r="D471" s="108" t="s">
        <v>62</v>
      </c>
      <c r="E471" s="100"/>
      <c r="F471" s="100"/>
      <c r="G471" s="108"/>
      <c r="H471" s="140"/>
      <c r="I471" s="133"/>
      <c r="J471" s="133" t="n">
        <f aca="false">SUM(J468:J470)</f>
        <v>1260.69</v>
      </c>
    </row>
    <row r="472" customFormat="false" ht="23.85" hidden="false" customHeight="false" outlineLevel="0" collapsed="false">
      <c r="A472" s="93" t="s">
        <v>972</v>
      </c>
      <c r="B472" s="93" t="s">
        <v>970</v>
      </c>
      <c r="C472" s="93" t="s">
        <v>973</v>
      </c>
      <c r="D472" s="98" t="s">
        <v>62</v>
      </c>
      <c r="E472" s="93" t="s">
        <v>1070</v>
      </c>
      <c r="F472" s="93" t="s">
        <v>1234</v>
      </c>
      <c r="G472" s="98" t="s">
        <v>62</v>
      </c>
      <c r="H472" s="139" t="n">
        <v>1</v>
      </c>
      <c r="I472" s="131" t="n">
        <v>600.26</v>
      </c>
      <c r="J472" s="131" t="n">
        <f aca="false">H472*I472</f>
        <v>600.26</v>
      </c>
    </row>
    <row r="473" customFormat="false" ht="23.85" hidden="false" customHeight="false" outlineLevel="0" collapsed="false">
      <c r="A473" s="93" t="s">
        <v>972</v>
      </c>
      <c r="B473" s="93" t="s">
        <v>970</v>
      </c>
      <c r="C473" s="93" t="s">
        <v>973</v>
      </c>
      <c r="D473" s="98" t="s">
        <v>62</v>
      </c>
      <c r="E473" s="93" t="s">
        <v>1062</v>
      </c>
      <c r="F473" s="93" t="s">
        <v>1231</v>
      </c>
      <c r="G473" s="98" t="s">
        <v>1232</v>
      </c>
      <c r="H473" s="139" t="n">
        <v>1</v>
      </c>
      <c r="I473" s="131" t="n">
        <v>25</v>
      </c>
      <c r="J473" s="131" t="n">
        <f aca="false">H473*I473</f>
        <v>25</v>
      </c>
    </row>
    <row r="474" customFormat="false" ht="23.85" hidden="false" customHeight="false" outlineLevel="0" collapsed="false">
      <c r="A474" s="93" t="s">
        <v>972</v>
      </c>
      <c r="B474" s="93" t="s">
        <v>970</v>
      </c>
      <c r="C474" s="93" t="s">
        <v>973</v>
      </c>
      <c r="D474" s="98" t="s">
        <v>62</v>
      </c>
      <c r="E474" s="93" t="s">
        <v>1066</v>
      </c>
      <c r="F474" s="93" t="s">
        <v>1233</v>
      </c>
      <c r="G474" s="98" t="s">
        <v>62</v>
      </c>
      <c r="H474" s="139" t="n">
        <v>1</v>
      </c>
      <c r="I474" s="131" t="n">
        <v>40.1</v>
      </c>
      <c r="J474" s="131" t="n">
        <f aca="false">H474*I474</f>
        <v>40.1</v>
      </c>
    </row>
    <row r="475" customFormat="false" ht="12.8" hidden="false" customHeight="false" outlineLevel="0" collapsed="false">
      <c r="A475" s="100" t="s">
        <v>972</v>
      </c>
      <c r="B475" s="100" t="s">
        <v>970</v>
      </c>
      <c r="C475" s="100" t="s">
        <v>1069</v>
      </c>
      <c r="D475" s="108" t="s">
        <v>62</v>
      </c>
      <c r="E475" s="100"/>
      <c r="F475" s="100"/>
      <c r="G475" s="108"/>
      <c r="H475" s="140"/>
      <c r="I475" s="133"/>
      <c r="J475" s="133" t="n">
        <f aca="false">SUM(J472:J474)</f>
        <v>665.36</v>
      </c>
    </row>
    <row r="476" customFormat="false" ht="46.25" hidden="false" customHeight="false" outlineLevel="0" collapsed="false">
      <c r="A476" s="93" t="s">
        <v>1005</v>
      </c>
      <c r="B476" s="93" t="s">
        <v>1006</v>
      </c>
      <c r="C476" s="93" t="s">
        <v>1007</v>
      </c>
      <c r="D476" s="98" t="s">
        <v>62</v>
      </c>
      <c r="E476" s="93" t="s">
        <v>1062</v>
      </c>
      <c r="F476" s="93" t="s">
        <v>1235</v>
      </c>
      <c r="G476" s="98" t="s">
        <v>1220</v>
      </c>
      <c r="H476" s="139" t="n">
        <v>1</v>
      </c>
      <c r="I476" s="131" t="n">
        <v>1</v>
      </c>
      <c r="J476" s="131" t="n">
        <f aca="false">H476*I476</f>
        <v>1</v>
      </c>
    </row>
    <row r="477" customFormat="false" ht="46.25" hidden="false" customHeight="false" outlineLevel="0" collapsed="false">
      <c r="A477" s="93" t="s">
        <v>1005</v>
      </c>
      <c r="B477" s="93" t="s">
        <v>1006</v>
      </c>
      <c r="C477" s="93" t="s">
        <v>1007</v>
      </c>
      <c r="D477" s="98" t="s">
        <v>62</v>
      </c>
      <c r="E477" s="93" t="s">
        <v>1066</v>
      </c>
      <c r="F477" s="93" t="s">
        <v>1236</v>
      </c>
      <c r="G477" s="98" t="s">
        <v>1237</v>
      </c>
      <c r="H477" s="139" t="n">
        <v>12</v>
      </c>
      <c r="I477" s="131" t="n">
        <v>11500</v>
      </c>
      <c r="J477" s="131" t="n">
        <f aca="false">H477*I477</f>
        <v>138000</v>
      </c>
    </row>
    <row r="478" customFormat="false" ht="46.25" hidden="false" customHeight="false" outlineLevel="0" collapsed="false">
      <c r="A478" s="93" t="s">
        <v>1005</v>
      </c>
      <c r="B478" s="93" t="s">
        <v>1006</v>
      </c>
      <c r="C478" s="93" t="s">
        <v>1007</v>
      </c>
      <c r="D478" s="98" t="s">
        <v>62</v>
      </c>
      <c r="E478" s="93" t="s">
        <v>1066</v>
      </c>
      <c r="F478" s="93" t="s">
        <v>1238</v>
      </c>
      <c r="G478" s="98" t="s">
        <v>134</v>
      </c>
      <c r="H478" s="139" t="n">
        <v>624</v>
      </c>
      <c r="I478" s="131" t="n">
        <v>250</v>
      </c>
      <c r="J478" s="131" t="n">
        <f aca="false">H478*I478</f>
        <v>156000</v>
      </c>
    </row>
    <row r="479" customFormat="false" ht="46.25" hidden="false" customHeight="false" outlineLevel="0" collapsed="false">
      <c r="A479" s="93" t="s">
        <v>1005</v>
      </c>
      <c r="B479" s="93" t="s">
        <v>1006</v>
      </c>
      <c r="C479" s="93" t="s">
        <v>1007</v>
      </c>
      <c r="D479" s="98" t="s">
        <v>62</v>
      </c>
      <c r="E479" s="93" t="s">
        <v>1066</v>
      </c>
      <c r="F479" s="93" t="s">
        <v>1239</v>
      </c>
      <c r="G479" s="98" t="s">
        <v>1220</v>
      </c>
      <c r="H479" s="139" t="n">
        <v>1</v>
      </c>
      <c r="I479" s="131" t="n">
        <v>6348.97</v>
      </c>
      <c r="J479" s="131" t="n">
        <f aca="false">H479*I479</f>
        <v>6348.97</v>
      </c>
    </row>
    <row r="480" customFormat="false" ht="12.8" hidden="false" customHeight="false" outlineLevel="0" collapsed="false">
      <c r="A480" s="100" t="s">
        <v>1005</v>
      </c>
      <c r="B480" s="100" t="s">
        <v>1006</v>
      </c>
      <c r="C480" s="100" t="s">
        <v>1069</v>
      </c>
      <c r="D480" s="108" t="s">
        <v>62</v>
      </c>
      <c r="E480" s="100"/>
      <c r="F480" s="100"/>
      <c r="G480" s="108"/>
      <c r="H480" s="140"/>
      <c r="I480" s="133"/>
      <c r="J480" s="133" t="n">
        <f aca="false">SUM(J476:J479)</f>
        <v>300349.97</v>
      </c>
    </row>
  </sheetData>
  <mergeCells count="2">
    <mergeCell ref="A2:F2"/>
    <mergeCell ref="A3:C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7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46</TotalTime>
  <Application>LibreOffice/7.0.5.2$Windows_X86_64 LibreOffice_project/64390860c6cd0aca4beafafcfd84613dd9dfb63a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dcterms:modified xsi:type="dcterms:W3CDTF">2026-09-15T10:20:26Z</dcterms:modified>
  <cp:revision>15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