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_rels/sheet1.xml.rels" ContentType="application/vnd.openxmlformats-package.relationships+xml"/>
  <Override PartName="/xl/worksheets/_rels/sheet2.xml.rels" ContentType="application/vnd.openxmlformats-package.relationships+xml"/>
  <Override PartName="/xl/worksheets/_rels/sheet3.xml.rels" ContentType="application/vnd.openxmlformats-package.relationships+xml"/>
  <Override PartName="/xl/worksheets/_rels/sheet4.xml.rels" ContentType="application/vnd.openxmlformats-package.relationships+xml"/>
  <Override PartName="/xl/sharedStrings.xml" ContentType="application/vnd.openxmlformats-officedocument.spreadsheetml.sharedStrings+xml"/>
  <Override PartName="/xl/media/image90.jpeg" ContentType="image/jpeg"/>
  <Override PartName="/xl/media/image91.jpeg" ContentType="image/jpeg"/>
  <Override PartName="/xl/media/image92.jpeg" ContentType="image/jpeg"/>
  <Override PartName="/xl/media/image93.jpeg" ContentType="image/jpeg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_rels/drawing1.xml.rels" ContentType="application/vnd.openxmlformats-package.relationships+xml"/>
  <Override PartName="/xl/drawings/_rels/drawing2.xml.rels" ContentType="application/vnd.openxmlformats-package.relationships+xml"/>
  <Override PartName="/xl/drawings/_rels/drawing3.xml.rels" ContentType="application/vnd.openxmlformats-package.relationships+xml"/>
  <Override PartName="/xl/drawings/_rels/drawing4.xml.rels" ContentType="application/vnd.openxmlformats-package.relationship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ORÇAMENTO POR ETAPAS" sheetId="1" state="visible" r:id="rId2"/>
    <sheet name="CURVA ABC ATUALIZADA" sheetId="2" state="visible" r:id="rId3"/>
    <sheet name="COMPOSIÇÕES ATUALIZADAS" sheetId="3" state="visible" r:id="rId4"/>
    <sheet name="CRONOGRAMA ATUALIZADO" sheetId="4" state="visible" r:id="rId5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<sst xmlns="http://schemas.openxmlformats.org/spreadsheetml/2006/main" count="3516" uniqueCount="1074">
  <si>
    <t xml:space="preserve">PREFEITURA MUNICIPAL DE CANELA</t>
  </si>
  <si>
    <t xml:space="preserve">Estado do Rio Grande do Sul</t>
  </si>
  <si>
    <t xml:space="preserve">Secretaria Municipal de Turismo e Cultura</t>
  </si>
  <si>
    <t xml:space="preserve">OBRA: REVITALIZAÇÃO CENTRO DE FEIRAS, CANELA RS</t>
  </si>
  <si>
    <t xml:space="preserve">ITEM</t>
  </si>
  <si>
    <t xml:space="preserve">CÓDIGO</t>
  </si>
  <si>
    <t xml:space="preserve">DESCRIÇÃO</t>
  </si>
  <si>
    <t xml:space="preserve">UNID.</t>
  </si>
  <si>
    <t xml:space="preserve">QUANT.</t>
  </si>
  <si>
    <t xml:space="preserve">MATERIAL/EQUIP. UNIT.</t>
  </si>
  <si>
    <t xml:space="preserve">M.O. UNIT.</t>
  </si>
  <si>
    <t xml:space="preserve">CUSTO MAT. UNIT.</t>
  </si>
  <si>
    <t xml:space="preserve">CUSTO MO. UNIT.</t>
  </si>
  <si>
    <t xml:space="preserve">TOTAL SEM BDI</t>
  </si>
  <si>
    <t xml:space="preserve">TOTAL COM BDI 25,92%</t>
  </si>
  <si>
    <t xml:space="preserve">VALOR CONCEDENTE</t>
  </si>
  <si>
    <t xml:space="preserve">VALOR PROPONENTE</t>
  </si>
  <si>
    <t xml:space="preserve">FONTE</t>
  </si>
  <si>
    <t xml:space="preserve">OBSERVAÇÃO</t>
  </si>
  <si>
    <t xml:space="preserve">1. SERVIÇOS PRELIMINARES</t>
  </si>
  <si>
    <t xml:space="preserve">1.1</t>
  </si>
  <si>
    <t xml:space="preserve">Fornecimento e instalação de placa de obra com chapa galvanizada e estrutura de madeira (af_03/2022_ps)</t>
  </si>
  <si>
    <t xml:space="preserve">m²</t>
  </si>
  <si>
    <t xml:space="preserve">PENDENTE VALIDAÇÃO SINAPI/RS JUN/2026</t>
  </si>
  <si>
    <t xml:space="preserve">Valor existente preservado apenas para rastreabilidade. Não considerar como SINAPI/RS JUN/2026 até validação na base mensal oficial.</t>
  </si>
  <si>
    <t xml:space="preserve">1.2</t>
  </si>
  <si>
    <t xml:space="preserve">Demolição de alvenaria de bloco furado, de forma manual, sem reaproveitamento (af_12/2017)</t>
  </si>
  <si>
    <t xml:space="preserve">m³</t>
  </si>
  <si>
    <t xml:space="preserve">1.3</t>
  </si>
  <si>
    <t xml:space="preserve">Demolição de piso de concreto simples, de forma manual, sem reaproveitamento</t>
  </si>
  <si>
    <t xml:space="preserve">1.4</t>
  </si>
  <si>
    <t xml:space="preserve">Locação de andaime metálico tipo fachadeiro, com peças de aproximadamente 1,20 m de largura e 2,0 m de altura, incluindo diagonais em x, barras de ligação, sapatas e demais itens necessários à montagem
</t>
  </si>
  <si>
    <t xml:space="preserve">m²/mes</t>
  </si>
  <si>
    <t xml:space="preserve">1.5</t>
  </si>
  <si>
    <t xml:space="preserve">Montagem e desmontagem de andaime modular fachadeiro, com piso metálico, para edifícios com múltiplos pavimentos (exclusive andaime e limpeza)</t>
  </si>
  <si>
    <t xml:space="preserve">1.6</t>
  </si>
  <si>
    <t xml:space="preserve">Carga, manobra e descarga de entulho em caminhão basculante 6 m³ - carga com escavadeira hidráulica (caçamba de 0,80 m³ / 111 hp) e descarga livre</t>
  </si>
  <si>
    <t xml:space="preserve">SINAPI/RS JUN/2026 - SEM DESONERAÇÃO</t>
  </si>
  <si>
    <t xml:space="preserve">RS JUN/2026 validado: total unitário R$ 10,13. BDI adotado: 25,92%.</t>
  </si>
  <si>
    <t xml:space="preserve">1.7</t>
  </si>
  <si>
    <t xml:space="preserve">Transporte com caminhão basculante de 6 m³, em via urbana pavimentada, dmt até 30 km</t>
  </si>
  <si>
    <t xml:space="preserve">m³ km</t>
  </si>
  <si>
    <t xml:space="preserve">1.8</t>
  </si>
  <si>
    <t xml:space="preserve">Tela plástica laranja, tipo tapume para sinalização, malha retangular, rolo 1.20 x 50 m</t>
  </si>
  <si>
    <t xml:space="preserve">m</t>
  </si>
  <si>
    <t xml:space="preserve">1.9</t>
  </si>
  <si>
    <t xml:space="preserve">Remoção de tapume/ chapas metálicas e de madeira, de forma manual, sem reaproveitamento</t>
  </si>
  <si>
    <t xml:space="preserve">1.10</t>
  </si>
  <si>
    <t xml:space="preserve">Locação convencional de obra, utilizando gabarito de tábuas corridas pontaletadas a cada 2,00m - 2 utilizações</t>
  </si>
  <si>
    <t xml:space="preserve">1.11</t>
  </si>
  <si>
    <t xml:space="preserve">Limpeza mecanizada de camada vegetal, vegetação e pequenas árvores (diâmetro de tronco menor que 0,20 m), com trator de esteiras</t>
  </si>
  <si>
    <t xml:space="preserve">1.12</t>
  </si>
  <si>
    <t xml:space="preserve">Escavação mecanizada para bloco de coroamento ou sapata com retroescavadeira (incluindo escavação para colocação de fôrmas)</t>
  </si>
  <si>
    <t xml:space="preserve">1.13</t>
  </si>
  <si>
    <t xml:space="preserve">Reaterro mecanizado de vala com escavadeira hidráulica (capacidade 0,8 m³/111 hp), largura até 1,5 m, profundidade de 1,5 a 3,0 m, com solo de 1ª categoria, utilizando compactador de percussão</t>
  </si>
  <si>
    <t xml:space="preserve">1.14</t>
  </si>
  <si>
    <t xml:space="preserve">Lastro com material granular, aplicado em pisos ou lajes sobre solo, espessura de 5 cm</t>
  </si>
  <si>
    <t xml:space="preserve">1.15</t>
  </si>
  <si>
    <t xml:space="preserve">Escavação mecanizada para viga baldrame ou sapata corrida com mini-escavadeira (incluindo escavação para colocação de fôrmas)</t>
  </si>
  <si>
    <t xml:space="preserve">1.16</t>
  </si>
  <si>
    <t xml:space="preserve">01.01.00.1
0</t>
  </si>
  <si>
    <t xml:space="preserve">Ligação provisória de água/esgoto</t>
  </si>
  <si>
    <t xml:space="preserve">un</t>
  </si>
  <si>
    <t xml:space="preserve">1.17</t>
  </si>
  <si>
    <t xml:space="preserve">Tapume com telha metálica</t>
  </si>
  <si>
    <t xml:space="preserve">1.18</t>
  </si>
  <si>
    <t xml:space="preserve">Remoção de telhas de fibrocimento, metálica e cerâmica, de forma mecanizada, com uso de guindaste, sem reaproveitamento</t>
  </si>
  <si>
    <t xml:space="preserve">1.19</t>
  </si>
  <si>
    <t xml:space="preserve">Demolição de revestimento cerâmico, de forma manual, sem reaproveitamento</t>
  </si>
  <si>
    <t xml:space="preserve">1.20</t>
  </si>
  <si>
    <t xml:space="preserve">***</t>
  </si>
  <si>
    <t xml:space="preserve">Projeto estrutural  0,05% do cub p/ m²  - cub GI (GALPÃO INDUSTRIAL) setembro 2026</t>
  </si>
  <si>
    <t xml:space="preserve">Subtotal</t>
  </si>
  <si>
    <t xml:space="preserve">2. FUNDAÇÃO</t>
  </si>
  <si>
    <t xml:space="preserve">2.1</t>
  </si>
  <si>
    <t xml:space="preserve">Lastro de concreto magro, aplicado em blocos de coroamento ou sapatas, espessura de 5 cm</t>
  </si>
  <si>
    <t xml:space="preserve">2.2</t>
  </si>
  <si>
    <t xml:space="preserve">Fabricação, montagem e desmontagem de fôrma para sapata, em madeira serrada, e=25 mm, 1 utilização</t>
  </si>
  <si>
    <t xml:space="preserve">2.3</t>
  </si>
  <si>
    <t xml:space="preserve">Concretagem de sapata, fck 30 mpa, com uso de bomba - lançamento, adensamento e acabamento (af_01/2024)</t>
  </si>
  <si>
    <t xml:space="preserve">2.4</t>
  </si>
  <si>
    <t xml:space="preserve">Armação de bloco utilizando aço ca-60 de 5 mm - montagem</t>
  </si>
  <si>
    <t xml:space="preserve">kg</t>
  </si>
  <si>
    <t xml:space="preserve">2.5</t>
  </si>
  <si>
    <t xml:space="preserve">Armação de bloco, viga baldame ou sapata utilizando aço ca-50 de 10 mm - montagem (af_06/2017)</t>
  </si>
  <si>
    <t xml:space="preserve">2.6</t>
  </si>
  <si>
    <t xml:space="preserve">Armação de bloco, viga baldrame ou sapata utilizando aço ca-50 de 12,5 mm - montagem. Af_06/2017</t>
  </si>
  <si>
    <t xml:space="preserve">2.7</t>
  </si>
  <si>
    <t xml:space="preserve">Ponteiras de proteção de pontas e vergalhões expostos em estruturas de concreto armado convencional", com aferição af_03/2024</t>
  </si>
  <si>
    <t xml:space="preserve">2.8</t>
  </si>
  <si>
    <t xml:space="preserve">Concretagem de radier, piso de concreto ou laje sobre solo, fck 30 mpa
- lançamento, adensamento e acabamento (af_09/2021 ou similar)</t>
  </si>
  <si>
    <t xml:space="preserve">2.9</t>
  </si>
  <si>
    <t xml:space="preserve">Armação para execução de radier, piso de concreto ou laje sobre solo, com uso de tela q-196. Af_09/2021.</t>
  </si>
  <si>
    <t xml:space="preserve">2.10</t>
  </si>
  <si>
    <t xml:space="preserve">Acabamento polido para piso de concreto armado ou laje sobre solo de alta resistência</t>
  </si>
  <si>
    <t xml:space="preserve">2.11</t>
  </si>
  <si>
    <t xml:space="preserve">Execução de juntas de contração para pavimentos de concreto (af_11/2017).</t>
  </si>
  <si>
    <t xml:space="preserve">2.12</t>
  </si>
  <si>
    <t xml:space="preserve">Impermeabilização de superfície com emulsão asfáltica, 2 demãos (af_06/2018 ou af_09/2023)</t>
  </si>
  <si>
    <t xml:space="preserve">2.13</t>
  </si>
  <si>
    <t xml:space="preserve">Concretagem de bloco de coroamento ou viga baldrame, fck 30 mpa, com uso de jerica - lançamento, adensamento e acabamento</t>
  </si>
  <si>
    <t xml:space="preserve">2.14</t>
  </si>
  <si>
    <t xml:space="preserve">Aterro mecanizado de vala com retroescavadeira (capacidade da caçamba da retro: 0,26 m³ / potência: 88 hp), largura até 1,5 m, profundidade até 1,5 m, com solo argilo-arenoso</t>
  </si>
  <si>
    <t xml:space="preserve">3. ESTRUTURAS</t>
  </si>
  <si>
    <t xml:space="preserve">3.1</t>
  </si>
  <si>
    <t xml:space="preserve">Pilar metálico perfil laminado/soldado em aço estrutural, com conexões parafusadas, inclusos mão de obra, transporte e içamento utilizando guindaste - fornecimento e instalação</t>
  </si>
  <si>
    <t xml:space="preserve">3.2</t>
  </si>
  <si>
    <t xml:space="preserve">Fabricação e instalação de tesoura (inteira ou meia) em aço, vãos de 6,0 m a 12,0 m, incluso içamento, exclusive pintura.</t>
  </si>
  <si>
    <t xml:space="preserve">3.3</t>
  </si>
  <si>
    <t xml:space="preserve">Armação de pilar ou viga de estrutura convencional de concreto armado, aço ca-50, 10,0 mm - montagem</t>
  </si>
  <si>
    <t xml:space="preserve">3.4</t>
  </si>
  <si>
    <t xml:space="preserve">Concretagem de pilares, fck = 25 mpa, com uso de bomba</t>
  </si>
  <si>
    <t xml:space="preserve">3.5</t>
  </si>
  <si>
    <t xml:space="preserve">Montagem e desmontagem de fôrma de pilares retangulares e estruturas similares, pé-direito simples, em madeira serrada, 1 utilização.
Af_09/2020</t>
  </si>
  <si>
    <t xml:space="preserve">3.6</t>
  </si>
  <si>
    <t xml:space="preserve">Montagem e desmontagem de fôrma de viga, escoramento com pontalete de madeira, pé-direito simples, em madeira serrada, 2 utilizações.
Af_09/2020</t>
  </si>
  <si>
    <t xml:space="preserve">3.7</t>
  </si>
  <si>
    <t xml:space="preserve">Armação de escada, de uma estrutura convencional de concreto armado utilizando aço ca-50 de 10,0 mm – montagem</t>
  </si>
  <si>
    <t xml:space="preserve">3.8</t>
  </si>
  <si>
    <t xml:space="preserve">Armação de laje de estrutura convencional de concreto armado utilizando aço ca-60 de 5,0 mm - montagem. Af_06/2022</t>
  </si>
  <si>
    <t xml:space="preserve">3.9</t>
  </si>
  <si>
    <t xml:space="preserve">Concretagem de vigas e lajes, fck=25 mpa, para qualquer tipo de laje com baldes em edificação de multipavimentos até 04 andares -
Lançamento, adensamento e acabamento. Af_02/2022</t>
  </si>
  <si>
    <t xml:space="preserve">3.10</t>
  </si>
  <si>
    <t xml:space="preserve">Armação de laje de estrutura convencional de concreto armado utilizando aço ca-50 de 10,0 mm - montagem. Af_06/2022</t>
  </si>
  <si>
    <t xml:space="preserve">3.11</t>
  </si>
  <si>
    <t xml:space="preserve">Montagem e desmontagem de fôrma de viga, escoramento metálico, pé-direito simples, em chapa de madeira resinada, 2 utilizações. Af_09/2020</t>
  </si>
  <si>
    <t xml:space="preserve">3.12</t>
  </si>
  <si>
    <t xml:space="preserve">Armação de pilar ou viga de estrutura de concreto armado embutida em alvenaria de vedação utilizando aço ca-50 de 10,0 mm - montagem.
Af_06/2022</t>
  </si>
  <si>
    <t xml:space="preserve">3.13</t>
  </si>
  <si>
    <t xml:space="preserve">Armação de pilar ou viga de estrutura de concreto armado embutida em alvenaria de vedação utilizando aço ca-60 de 5,0 mm - montagem.
Af_06/2022</t>
  </si>
  <si>
    <t xml:space="preserve">3.14</t>
  </si>
  <si>
    <t xml:space="preserve">Fabricação de fôrma para escadas, em madeira serrada, reaproveitamento de 2 vezes.</t>
  </si>
  <si>
    <t xml:space="preserve">3.15</t>
  </si>
  <si>
    <t xml:space="preserve">Armação de laje de estrutura convencional de concreto armado utilizando aço ca-50 de 10,0 mm.</t>
  </si>
  <si>
    <t xml:space="preserve">3.16</t>
  </si>
  <si>
    <t xml:space="preserve">Armação de laje utilizando aço ca-60 de 5,0 mm ou ca-50 de 6,3 mm.</t>
  </si>
  <si>
    <t xml:space="preserve">3.17</t>
  </si>
  <si>
    <t xml:space="preserve">Concreto fck = 20mpa, traço 1:2,7:3 (em massa seca de cimento/ areia média/ brita 1) - preparo mecânico com betoneira 600 l</t>
  </si>
  <si>
    <t xml:space="preserve">3.18</t>
  </si>
  <si>
    <t xml:space="preserve">Carpinteiro de formas com encargos complementares.</t>
  </si>
  <si>
    <t xml:space="preserve">h</t>
  </si>
  <si>
    <t xml:space="preserve">3.19</t>
  </si>
  <si>
    <t xml:space="preserve">Ajudante de armador com encargos complementares</t>
  </si>
  <si>
    <t xml:space="preserve">3.20</t>
  </si>
  <si>
    <t xml:space="preserve">Pedreiro com encargos complementares</t>
  </si>
  <si>
    <t xml:space="preserve">3.21</t>
  </si>
  <si>
    <t xml:space="preserve">Lançamento com uso de baldes, adensamento e acabamento de concreto em estruturas.</t>
  </si>
  <si>
    <t xml:space="preserve">3.22</t>
  </si>
  <si>
    <t xml:space="preserve">Servente com encargos complementares</t>
  </si>
  <si>
    <t xml:space="preserve">3.23</t>
  </si>
  <si>
    <t xml:space="preserve">Laje pré-moldada unidirecional, biapoiada, para piso, com enchimento em eps, vigota treliçada, altura total de 12 cm (rampa interna)</t>
  </si>
  <si>
    <t xml:space="preserve">3.24</t>
  </si>
  <si>
    <t xml:space="preserve">Concretagem de vigas e lajes, fck=25 mpa, para lajes premoldadas com uso de bomba - lançamento, adensamento e acabamento (af_02/2022_ps) rampa interna</t>
  </si>
  <si>
    <t xml:space="preserve">3.25</t>
  </si>
  <si>
    <t xml:space="preserve">Laje pré-moldada unidirecional, biapoiada, para piso, com enchimento em eps, vigota treliçada, altura total de 12 cm (rampa externa)</t>
  </si>
  <si>
    <t xml:space="preserve">3.26</t>
  </si>
  <si>
    <t xml:space="preserve">Fabricação de fôrma para lajes, em chapa de madeira compensada plastificada, e = 18 mm. Af_09/2020 (rampa interna e externa)</t>
  </si>
  <si>
    <t xml:space="preserve">4. PASSEIOS E CANTEIROS</t>
  </si>
  <si>
    <t xml:space="preserve">4.1</t>
  </si>
  <si>
    <t xml:space="preserve">Escavação horizontal em solo de 1ª categoria com trator de esteiras (100hp/lâmina: 2,19m³), com referência af_07/2020</t>
  </si>
  <si>
    <t xml:space="preserve">4.2</t>
  </si>
  <si>
    <t xml:space="preserve">Execução de linhas de referência em gabarito ou cavalete</t>
  </si>
  <si>
    <t xml:space="preserve">4.3</t>
  </si>
  <si>
    <t xml:space="preserve">Carga, manobras e descarga de misturas de solos e agregados, com caminhão basculante 6m³</t>
  </si>
  <si>
    <t xml:space="preserve">4.4</t>
  </si>
  <si>
    <t xml:space="preserve">Transporte em caminhão basculante 6m³, em rodovia pavimentada (distâncias até 30 km)</t>
  </si>
  <si>
    <t xml:space="preserve">m³xkm</t>
  </si>
  <si>
    <t xml:space="preserve">4.5</t>
  </si>
  <si>
    <t xml:space="preserve">Espalhamento de material com trator de esteiras</t>
  </si>
  <si>
    <t xml:space="preserve">4.6</t>
  </si>
  <si>
    <t xml:space="preserve">Regularização e compactação de subleito de solo predominantemente arenoso, para obras de construção de pavimentos</t>
  </si>
  <si>
    <t xml:space="preserve">4.7</t>
  </si>
  <si>
    <t xml:space="preserve">CP02</t>
  </si>
  <si>
    <t xml:space="preserve">Fornecimento e assentamento de passeio em pedra basalto recortada, 45x45cm, superfície lisa e uniforme em tons de cinza, c/ rejunte e argamassa de assentamento</t>
  </si>
  <si>
    <t xml:space="preserve">COMPOSIÇÃO PRÓPRIA</t>
  </si>
  <si>
    <t xml:space="preserve">COMPOSIÇÃO PRÓPRIA detalhada nas abas 'COMPOSIÇÕES PRÓPRIAS' e 'RESUMO COMPOSIÇÕES PRÓPRIAS'. Custo direto sem BDI; BDI 25,92% aplicado no total.</t>
  </si>
  <si>
    <t xml:space="preserve">4.8</t>
  </si>
  <si>
    <t xml:space="preserve">Execução de pavimento em piso intertravado, com bloco retangular cor natural de 20 x 10 cm, espessura 8 cm.</t>
  </si>
  <si>
    <t xml:space="preserve">4.9</t>
  </si>
  <si>
    <t xml:space="preserve">Areia media - posto jazida/fornecedor (retirado na jazida, sem transporte)</t>
  </si>
  <si>
    <t xml:space="preserve">4.10</t>
  </si>
  <si>
    <t xml:space="preserve">Pó de pedra (posto pedreira/fornecedor, sem frete)</t>
  </si>
  <si>
    <t xml:space="preserve">4.11</t>
  </si>
  <si>
    <t xml:space="preserve">Cerca com mourões de concreto retos, h = 3,00 m, espaçamento de 2,5 m, com fios de arame</t>
  </si>
  <si>
    <t xml:space="preserve">4.12</t>
  </si>
  <si>
    <t xml:space="preserve">Pedra britada n. 1 (9,5 a 19 mm) posto pedreira/fornecedor, sem frete</t>
  </si>
  <si>
    <t xml:space="preserve">4.13</t>
  </si>
  <si>
    <t xml:space="preserve">Grama esmeralda ou sao carlos ou curitibana, em placas, sem plantio</t>
  </si>
  <si>
    <t xml:space="preserve">4.14</t>
  </si>
  <si>
    <t xml:space="preserve">Plantio de grama esmeralda ou são carlos ou curitibana, em placas. Af_07/2024</t>
  </si>
  <si>
    <t xml:space="preserve">4.15</t>
  </si>
  <si>
    <t xml:space="preserve">Piso podotátil de alerta ou direcional, de concreto, assentado sobre argamassa.</t>
  </si>
  <si>
    <t xml:space="preserve">4.16</t>
  </si>
  <si>
    <t xml:space="preserve">Assentamento de guia (meio-fio) em trecho reto, confeccionada em concreto pré-fabricado, dimensões 100x15x13x20 cm (comprimento x base inferior x base superior x altura)</t>
  </si>
  <si>
    <t xml:space="preserve">5. VEDAÇÕES, PISOS E REVESTIMENTOS</t>
  </si>
  <si>
    <t xml:space="preserve">5.1</t>
  </si>
  <si>
    <t xml:space="preserve">Alvenaria de vedação de blocos cerâmicos furados na horizontal de 19
X19 x 29 cm, espessura 19 cm,e argamassa de assentamento com preparo manual</t>
  </si>
  <si>
    <t xml:space="preserve">5.2</t>
  </si>
  <si>
    <t xml:space="preserve">Fixação (encunhamento) de alvenaria de vedação com argamassa aplicada com bisnaga</t>
  </si>
  <si>
    <t xml:space="preserve">5.3</t>
  </si>
  <si>
    <t xml:space="preserve">Kit de porta de madeira para pintura, semi-oca (leve ou média), padrão médio, 90x210cm, espessura de 3,5cm</t>
  </si>
  <si>
    <t xml:space="preserve">5.4</t>
  </si>
  <si>
    <t xml:space="preserve">Kit de porta de madeira para pintura (semi-oca, padrão médio, 80x210cm, esp 3,5cm - fornecimento e instalação</t>
  </si>
  <si>
    <t xml:space="preserve">5.5</t>
  </si>
  <si>
    <t xml:space="preserve">Instalação de vidro liso incolor e=6mm, em esquadrias de aluminio ou pvc, fixado com baguete.</t>
  </si>
  <si>
    <t xml:space="preserve">5.6</t>
  </si>
  <si>
    <t xml:space="preserve">Verga moldada in loco, para janelas com até 1,5 m de vão</t>
  </si>
  <si>
    <t xml:space="preserve">5.7</t>
  </si>
  <si>
    <t xml:space="preserve">Verga moldada in loco, para janelas com mais de 1,5 m de vão</t>
  </si>
  <si>
    <t xml:space="preserve">5.8</t>
  </si>
  <si>
    <t xml:space="preserve">Contraverga moldada in loco, para janela com vão de até 1,5 m</t>
  </si>
  <si>
    <t xml:space="preserve">5.9</t>
  </si>
  <si>
    <t xml:space="preserve">Contraverga moldada in loco, para janela com vão maior que 1,5 m</t>
  </si>
  <si>
    <t xml:space="preserve">5.10</t>
  </si>
  <si>
    <t xml:space="preserve">Verga moldada in loco, para portas com até 1,5 m de vão</t>
  </si>
  <si>
    <t xml:space="preserve">5.11</t>
  </si>
  <si>
    <t xml:space="preserve">Verga moldada in loco, para portas com mais de 1,5 m de vão</t>
  </si>
  <si>
    <t xml:space="preserve">5.12</t>
  </si>
  <si>
    <t xml:space="preserve">Janela de alumínio tipo maxim-ar, batente/ requadro 3 a 14 cm, vidro incluso, fixação com parafuso, sem guarnição/ alizar, dimensões 60x80
(a x l) cm, sem acabamento, vedação com silicone, exclusive contramarco - fornecimento e instalação</t>
  </si>
  <si>
    <t xml:space="preserve">5.13</t>
  </si>
  <si>
    <t xml:space="preserve">Peitoril linear em granito ou mármore, l=15cm, assentado com argamassa 1:6 com aditivo.</t>
  </si>
  <si>
    <t xml:space="preserve">5.14</t>
  </si>
  <si>
    <t xml:space="preserve">Chapisco aplicado em alvenaria (com vãos) e estruturas de concreto de fachada, com colher de pedreiro, preparo em betoneira.</t>
  </si>
  <si>
    <t xml:space="preserve">5.15</t>
  </si>
  <si>
    <t xml:space="preserve">Massa única para panos de fachadas  - espessura 2,5 cm</t>
  </si>
  <si>
    <t xml:space="preserve">5.16</t>
  </si>
  <si>
    <t xml:space="preserve">Massa única para paredes internas  - espessura 2,0 cm</t>
  </si>
  <si>
    <t xml:space="preserve">5.17</t>
  </si>
  <si>
    <t xml:space="preserve">Revestimento cerâmico para paredes internas com placas tipo esmaltada dimensões 25x35cm</t>
  </si>
  <si>
    <t xml:space="preserve">5.18</t>
  </si>
  <si>
    <t xml:space="preserve">Aplicação manual de fundo selador acrílico em paredes</t>
  </si>
  <si>
    <t xml:space="preserve">RS JUN/2026 validado: material R$ 1,38; M.O. R$ 2,65; total R$ 4,03. BDI adotado: 25,92%.</t>
  </si>
  <si>
    <t xml:space="preserve">5.19</t>
  </si>
  <si>
    <t xml:space="preserve">Pintura acrílica de 1ª, duas demãos, em paredes, cores de projeto</t>
  </si>
  <si>
    <t xml:space="preserve">RS JUN/2026 validado: material R$ 7,59; M.O. R$ 6,50; total R$ 14,09. BDI adotado: 25,92%.</t>
  </si>
  <si>
    <t xml:space="preserve">5.20</t>
  </si>
  <si>
    <t xml:space="preserve">Revestimento cerâmico para pisos com placas tipo porcelanato dimensões 60x60cm</t>
  </si>
  <si>
    <t xml:space="preserve">5.21</t>
  </si>
  <si>
    <t xml:space="preserve">Instalação de vidro liso incolor, e = 4 mm, em esquadria, com baguete</t>
  </si>
  <si>
    <t xml:space="preserve">5.22</t>
  </si>
  <si>
    <t xml:space="preserve">Portão de ferro em chapa galvanizada plana 14 gsg, fornecimento e instalação</t>
  </si>
  <si>
    <t xml:space="preserve">5.23</t>
  </si>
  <si>
    <t xml:space="preserve">Carpete de nylon em placas 50 x 50 cm para trafego comercial pesado, e
= 6,5 mm (instalado)</t>
  </si>
  <si>
    <t xml:space="preserve">5.24</t>
  </si>
  <si>
    <t xml:space="preserve">Painel acústico rígido em lã de vidro/rocha (para tratamento)</t>
  </si>
  <si>
    <t xml:space="preserve">5.25</t>
  </si>
  <si>
    <t xml:space="preserve">Instalação de vidro temperado, e=10mm, em perfil u</t>
  </si>
  <si>
    <t xml:space="preserve">5.26</t>
  </si>
  <si>
    <t xml:space="preserve">Revestimento cerâmico/pedra para paredes internas ou externas com placas tipo pedra natural (miracema/mineira), assentado com argamassa</t>
  </si>
  <si>
    <t xml:space="preserve">5.27</t>
  </si>
  <si>
    <t xml:space="preserve">Divisória sanitária, tipo cabine, em painéis estruturais ts, inclusive estrutura, porta e ferragens. Af_10/2025</t>
  </si>
  <si>
    <t xml:space="preserve">5.28</t>
  </si>
  <si>
    <t xml:space="preserve">Corrimão duplo fixado em parede, diâmetro externo = 1 1/2", em aço galvanizado</t>
  </si>
  <si>
    <t xml:space="preserve">5.29</t>
  </si>
  <si>
    <t xml:space="preserve">Janela de alumínio de correr com 2 folhas para vidros (vidros inclusos), batente/ requadro 6 a 14 cm, acabamento com acetato ou brilhante,
Fixação com parafuso, dimensões 100x120 cm, vedação com silicone, exclusive contramarco - fornecimento e instalação</t>
  </si>
  <si>
    <t xml:space="preserve">5.30</t>
  </si>
  <si>
    <t xml:space="preserve">Muro de arrimo com blocos de concreto estrutural e pilares intermediários, com altura maior que 2,8 m e menor ou igual a 4,0 m (exceto fundação). Af_11/2024 altura 1,5m</t>
  </si>
  <si>
    <t xml:space="preserve">5.31</t>
  </si>
  <si>
    <t xml:space="preserve">Gradil em ferro fixado em vãos de janelas, formado por barras chatas de 25x4,8 mm</t>
  </si>
  <si>
    <t xml:space="preserve">5.32</t>
  </si>
  <si>
    <t xml:space="preserve">Piso de madeira, sobre vigotas de madeira seção 7,5 x 15 cm – palco</t>
  </si>
  <si>
    <t xml:space="preserve">5.33</t>
  </si>
  <si>
    <t xml:space="preserve">Corrimão duplo fixado no piso em aço inox de 1.1/2", montantes tubulares 1.1/2" espaçados de 1,00m, fixado com chumbador mecânico.</t>
  </si>
  <si>
    <t xml:space="preserve">5.34</t>
  </si>
  <si>
    <t xml:space="preserve">Parede com sistema em chapas de gesso para drywall, uso interno, com duas faces simples e estrutura metálica com guias duplas para paredes com área líquida maior ou igual a 6 m2, com vãos</t>
  </si>
  <si>
    <t xml:space="preserve">5.35</t>
  </si>
  <si>
    <t xml:space="preserve">Barra antipanico dupla, cega em lado oposto, cor cinza</t>
  </si>
  <si>
    <t xml:space="preserve">par</t>
  </si>
  <si>
    <t xml:space="preserve">5.36</t>
  </si>
  <si>
    <t xml:space="preserve">Porta corta-fogo 160x210x5cm com barra anti pânico - fornecimento e instalação</t>
  </si>
  <si>
    <t xml:space="preserve">6. INSTALAÇÕES ELÉTRICA</t>
  </si>
  <si>
    <t xml:space="preserve">6.1</t>
  </si>
  <si>
    <t xml:space="preserve">Caixa retangular 4" x 2" média (1,30 m do piso), pvc, instalada em parede - fornecimento e instalação</t>
  </si>
  <si>
    <t xml:space="preserve">pç</t>
  </si>
  <si>
    <t xml:space="preserve">6.2</t>
  </si>
  <si>
    <t xml:space="preserve">Condulete de alumínio, tipo c, para eletroduto de aço galvanizado dn 25 mm (1''), sem tampa - fornecimento e instalação</t>
  </si>
  <si>
    <t xml:space="preserve">6.3</t>
  </si>
  <si>
    <t xml:space="preserve">Condulete de alumínio, tipo c, para eletroduto de aço galvanizado dn 20 mm (1/2''), sem tampa - fornecimento e instalação</t>
  </si>
  <si>
    <t xml:space="preserve">6.4</t>
  </si>
  <si>
    <t xml:space="preserve">Curva 180 graus, de pvc rigido roscavel, de 2", para eletroduto</t>
  </si>
  <si>
    <t xml:space="preserve">6.5</t>
  </si>
  <si>
    <t xml:space="preserve">Curva 90 graus, longa, de pvc rigido roscavel, de 1/2", para eletroduto</t>
  </si>
  <si>
    <t xml:space="preserve">6.6</t>
  </si>
  <si>
    <t xml:space="preserve">Curva 90 graus para eletroduto, pvc, roscável, dn 60 mm (2"), para rede enterrada de distribuição de energia elétrica - fornecimento e instalação</t>
  </si>
  <si>
    <t xml:space="preserve">6.7</t>
  </si>
  <si>
    <t xml:space="preserve">Bucha de nylon sem aba s4, com parafuso de 4,20 x 40 mm em aco zincado com rosca soberba, cabeca chata e fenda phillips</t>
  </si>
  <si>
    <t xml:space="preserve">6.8</t>
  </si>
  <si>
    <t xml:space="preserve">Bucha de nylon sem aba s6, com parafuso de 4,20 x 40 mm em aco zincado com rosca soberba, cabeca chata e fenda phillips</t>
  </si>
  <si>
    <t xml:space="preserve">6.9</t>
  </si>
  <si>
    <t xml:space="preserve">Fita isolante autofusão — 20m</t>
  </si>
  <si>
    <t xml:space="preserve">6.10</t>
  </si>
  <si>
    <t xml:space="preserve">Parafuso, autoatarraxante, cabeca chata, fenda simples, em aco zincado, 1/4" (6,35 mm) x 25 mm</t>
  </si>
  <si>
    <t xml:space="preserve">cento</t>
  </si>
  <si>
    <t xml:space="preserve">6.11</t>
  </si>
  <si>
    <t xml:space="preserve">Parafuso de aco zincado com rosca soberba, cabeca chata e fenda simples, diametro 4,2 mm, comprimento * 32 * mm </t>
  </si>
  <si>
    <t xml:space="preserve">6.12</t>
  </si>
  <si>
    <t xml:space="preserve">Grampo paralelo metálico para cabo de 6 a 50 mm², com 2 parafusos  (sinapi 06/2026 1564)</t>
  </si>
  <si>
    <t xml:space="preserve">6.13</t>
  </si>
  <si>
    <t xml:space="preserve">Vergalhao zincado rosca total, 1/4" (6,3 mm)</t>
  </si>
  <si>
    <t xml:space="preserve">6.14</t>
  </si>
  <si>
    <t xml:space="preserve">Cabo de cobre flexível isolado, 16 mm², anti-chama 450/750 v, para circuitos terminais - fornecimento e instalação</t>
  </si>
  <si>
    <t xml:space="preserve">6.15</t>
  </si>
  <si>
    <t xml:space="preserve">Cabo de cobre flexível isolado, 2,5 mm², anti-chama 450/750 v, para circuitos terminais - fornecimento e instalação</t>
  </si>
  <si>
    <t xml:space="preserve">6.16</t>
  </si>
  <si>
    <t xml:space="preserve">Cabo de cobre flexível isolado, 4 mm², anti-chama 450/750 v, para circuitos terminais - fornecimento e instalação</t>
  </si>
  <si>
    <t xml:space="preserve">6.17</t>
  </si>
  <si>
    <t xml:space="preserve">Cabo de cobre flexível isolado, 50 mm², anti-chama 0,6/1,0 kv, para rede enterrada de distribuição de energia elétrica - fornecimento e instalação</t>
  </si>
  <si>
    <t xml:space="preserve">6.18</t>
  </si>
  <si>
    <t xml:space="preserve">Cabo de cobre flexível isolado, 6 mm², anti-chama 450/750 v, para circuitos terminais - fornecimento e instalação</t>
  </si>
  <si>
    <t xml:space="preserve">6.19</t>
  </si>
  <si>
    <t xml:space="preserve">CP 11253</t>
  </si>
  <si>
    <t xml:space="preserve">Caixa de passagem/ luz / telefonia, de embutir, em chapa de aco galvanizado, dimensoes 60 x 60 x *12* cm (padrao concessionaria local) </t>
  </si>
  <si>
    <t xml:space="preserve">6.20</t>
  </si>
  <si>
    <t xml:space="preserve">Interruptor paralelo (1 módulo), 10a/250v, sem suporte e sem placa - fornecimento e instalação </t>
  </si>
  <si>
    <t xml:space="preserve">6.21</t>
  </si>
  <si>
    <t xml:space="preserve">Interruptor simples (2 módulos), 10a/250v, incluindo suporte e placa - fornecimento e instalação</t>
  </si>
  <si>
    <t xml:space="preserve">6.22</t>
  </si>
  <si>
    <t xml:space="preserve">Placa 2x4" — placa c/ furo</t>
  </si>
  <si>
    <t xml:space="preserve">6.23</t>
  </si>
  <si>
    <t xml:space="preserve">Suporte parafusado com placa de encaixe 4" x 2" médio (1,30 m do piso) para ponto elétrico - fornecimento e instalação</t>
  </si>
  <si>
    <t xml:space="preserve">6.24</t>
  </si>
  <si>
    <t xml:space="preserve">Cp 38093</t>
  </si>
  <si>
    <t xml:space="preserve">Placa 2x4" — placa p/ 2 funções</t>
  </si>
  <si>
    <t xml:space="preserve">6.25</t>
  </si>
  <si>
    <t xml:space="preserve">CP 38094</t>
  </si>
  <si>
    <t xml:space="preserve">Placa 2x4" — placa p/ 3 funções</t>
  </si>
  <si>
    <t xml:space="preserve">6.26</t>
  </si>
  <si>
    <t xml:space="preserve">Tomada média de embutir (1 módulo), 2p+t 10 a, incluindo suporte e placa - fornecimento e instalação</t>
  </si>
  <si>
    <t xml:space="preserve">6.27</t>
  </si>
  <si>
    <t xml:space="preserve">Tomada média de embutir (1 módulo), 2p+t 20 a, incluindo suporte e placa - fornecimento e instalação</t>
  </si>
  <si>
    <t xml:space="preserve">6.28</t>
  </si>
  <si>
    <t xml:space="preserve">6.29</t>
  </si>
  <si>
    <t xml:space="preserve">Interruptor simples (1 módulo) com 1 tomada de embutir 2p+t 10 a, sem suporte e sem placa - fornecimento e instalação</t>
  </si>
  <si>
    <t xml:space="preserve">6.30</t>
  </si>
  <si>
    <t xml:space="preserve">Interruptor simples (2 módulos) com interruptor paralelo (2 módulos), 10a/250v, sem suporte e sem placa - fornecimento e instalação</t>
  </si>
  <si>
    <t xml:space="preserve">6.31</t>
  </si>
  <si>
    <t xml:space="preserve">S/ placa — tomada hexagonal (nbr 14136) (2) 2p+t 20a</t>
  </si>
  <si>
    <t xml:space="preserve">6.32</t>
  </si>
  <si>
    <t xml:space="preserve">S/ placa — tomada hexagonal (nbr 14136) 2p+t 10a</t>
  </si>
  <si>
    <t xml:space="preserve">6.33</t>
  </si>
  <si>
    <t xml:space="preserve">Interruptor simples (1 módulo) com 2 tomadas de embutir 2p+t 10 a, sem suporte e sem placa - fornecimento e instalação</t>
  </si>
  <si>
    <t xml:space="preserve">6.34</t>
  </si>
  <si>
    <t xml:space="preserve">Tampa metálica p/ condulete — tomada hexagonal (nbr 14136) 2p+t 10a</t>
  </si>
  <si>
    <t xml:space="preserve">6.35</t>
  </si>
  <si>
    <t xml:space="preserve">Sensor de presença com fotocélula, fixação em parede - fornecimento e instalação</t>
  </si>
  <si>
    <t xml:space="preserve">6.36</t>
  </si>
  <si>
    <t xml:space="preserve">Disjuntor tripolar tipo din, corrente nominal de 25a - fornecimento e instalação</t>
  </si>
  <si>
    <t xml:space="preserve">6.37</t>
  </si>
  <si>
    <t xml:space="preserve">Disjuntor tripolar tipo din, corrente nominal de 40a - fornecimento e instalação</t>
  </si>
  <si>
    <t xml:space="preserve">6.38</t>
  </si>
  <si>
    <t xml:space="preserve">Disjuntor monopolar tipo din, corrente nominal de 10a - fornecimento e instalação</t>
  </si>
  <si>
    <t xml:space="preserve">6.39</t>
  </si>
  <si>
    <t xml:space="preserve">Disjuntor monopolar tipo din, corrente nominal de 16a - fornecimento e instalação</t>
  </si>
  <si>
    <t xml:space="preserve">6.40</t>
  </si>
  <si>
    <t xml:space="preserve">Disjuntor monopolar tipo din, corrente nominal de 20a - fornecimento e instalação</t>
  </si>
  <si>
    <t xml:space="preserve">6.41</t>
  </si>
  <si>
    <t xml:space="preserve">Disjuntor monopolar tipo din, corrente nominal de 25a - fornecimento e instalação</t>
  </si>
  <si>
    <t xml:space="preserve">6.42</t>
  </si>
  <si>
    <t xml:space="preserve">Disjuntor monopolar tipo din, corrente nominal de 32a - fornecimento e instalação</t>
  </si>
  <si>
    <t xml:space="preserve">6.43</t>
  </si>
  <si>
    <t xml:space="preserve">Disjuntor monopolar tipo din, corrente nominal de 40a - fornecimento e instalação</t>
  </si>
  <si>
    <t xml:space="preserve">6.44</t>
  </si>
  <si>
    <t xml:space="preserve">Disjuntor bipolar tipo din, corrente nominal de 25a - fornecimento e instalação</t>
  </si>
  <si>
    <t xml:space="preserve">6.45</t>
  </si>
  <si>
    <t xml:space="preserve">Disjuntor tetrapolar termomagnético caixa moldada (380/415 v) — 250 a - 50 ka fornecimento e instalação</t>
  </si>
  <si>
    <t xml:space="preserve">6.46</t>
  </si>
  <si>
    <t xml:space="preserve">Disjuntor tetrapolar termomagnético caixa moldada (380/415 v) — 300 a - 50 ka fornecimento e instalação</t>
  </si>
  <si>
    <t xml:space="preserve">6.47</t>
  </si>
  <si>
    <t xml:space="preserve">Disjuntor tetrapolar termomagnético caixa moldada (380/415 v) — 350 a - 50 ka fornecimento e instalação</t>
  </si>
  <si>
    <t xml:space="preserve">6.48</t>
  </si>
  <si>
    <t xml:space="preserve">Disjuntor tripolar tipo din, corrente nominal de 50a - fornecimento e instalação</t>
  </si>
  <si>
    <t xml:space="preserve">6.49</t>
  </si>
  <si>
    <t xml:space="preserve">Disjuntor tripolar din 63a - fornecimento e instalação</t>
  </si>
  <si>
    <t xml:space="preserve">6.50</t>
  </si>
  <si>
    <t xml:space="preserve">Dispositivo proteção contra surto classes i/ii 1 polo 175v 12,5/60ka ip20 vermelho - fornecimento e instalação</t>
  </si>
  <si>
    <t xml:space="preserve">6.51</t>
  </si>
  <si>
    <t xml:space="preserve">Disjuntor bipolar tipo dr, corrente nominal de 40a - fornecimento e instalação</t>
  </si>
  <si>
    <t xml:space="preserve">6.52</t>
  </si>
  <si>
    <t xml:space="preserve">Interruptor tetrapolar dr (3 fases/neutro - in 30ma) - din — 25 a</t>
  </si>
  <si>
    <t xml:space="preserve">6.53</t>
  </si>
  <si>
    <t xml:space="preserve">CP 39457</t>
  </si>
  <si>
    <t xml:space="preserve">Interruptor tetrapolar dr (3 fases/neutro - in 30ma) - din — 63 a</t>
  </si>
  <si>
    <t xml:space="preserve">6.54</t>
  </si>
  <si>
    <t xml:space="preserve">CP 39462</t>
  </si>
  <si>
    <t xml:space="preserve">Dispositivo dr, 4 polos, sensibilidade de 300 ma, corrente de 63 a, tipo ac</t>
  </si>
  <si>
    <t xml:space="preserve">6.55</t>
  </si>
  <si>
    <t xml:space="preserve">Tampa p/ curva horizontal 90° — 200x50mm chapa 18</t>
  </si>
  <si>
    <t xml:space="preserve">6.56</t>
  </si>
  <si>
    <t xml:space="preserve">Tampa p/ t horizontal 90° — 200x50mm chapa 18</t>
  </si>
  <si>
    <t xml:space="preserve">6.57</t>
  </si>
  <si>
    <t xml:space="preserve">Eletroduto flexível corrugado reforçado, pvc, dn 32 mm (1"), para circuitos terminais, instalado em parede - fornecimento e instalação</t>
  </si>
  <si>
    <t xml:space="preserve">6.58</t>
  </si>
  <si>
    <t xml:space="preserve">Eletroduto flexível corrugado, pvc, dn 25 mm (3/4"), para circuitos terminais, instalado em parede - fornecimento e instalação</t>
  </si>
  <si>
    <t xml:space="preserve">6.59</t>
  </si>
  <si>
    <t xml:space="preserve">Eletroduto rígido roscável, pvc, dn 50 mm (1 1/2"), para rede enterrada de distribuição de energia elétrica - fornecimento e instalação</t>
  </si>
  <si>
    <t xml:space="preserve">6.60</t>
  </si>
  <si>
    <t xml:space="preserve">Eletroduto flexível corrugado, pead, dn 50 (1 1/2"), para rede enterrada de distribuição de energia elétrica - fornecimento e instalação</t>
  </si>
  <si>
    <t xml:space="preserve">6.61</t>
  </si>
  <si>
    <t xml:space="preserve">Eletroduto flexível corrugado, pead, dn 40 mm (1 1/4"), para circuitos terminais, instalado em forro - fornecimento e instalação</t>
  </si>
  <si>
    <t xml:space="preserve">6.62</t>
  </si>
  <si>
    <t xml:space="preserve">Eletroduto flexível corrugado, pead, dn 63 (2"), para rede enterrada de distribuição de energia elétrica - fornecimento e instalação</t>
  </si>
  <si>
    <t xml:space="preserve">6.63</t>
  </si>
  <si>
    <t xml:space="preserve">Eletroduto flexível corrugado, pead, dn 125 (5"), para rede enterrada de distribuição de energia elétrica - fornecimento e instalação</t>
  </si>
  <si>
    <t xml:space="preserve">6.64</t>
  </si>
  <si>
    <t xml:space="preserve">Eletroduto rigido, em aco zincado ou galvanizado, tipo pesado, dn=1", aparente - fornecimento e instalação</t>
  </si>
  <si>
    <t xml:space="preserve">6.65</t>
  </si>
  <si>
    <t xml:space="preserve">Eletroduto rígido, em aço zincado ou galvanizado, tipo pesado, dn=1 1/2" (40 mm), aparente - fornecimento e instalação </t>
  </si>
  <si>
    <t xml:space="preserve">6.66</t>
  </si>
  <si>
    <t xml:space="preserve">Eletroduto rígido, em aço zincado ou galvanizado, tipo pesado, dn=2" (40 mm), aparente - fornecimento e instalação </t>
  </si>
  <si>
    <t xml:space="preserve">6.67</t>
  </si>
  <si>
    <t xml:space="preserve">Eletroduto rigido, em aco zincado ou galvanizado, tipo pesado, dn=1 1/4", aparente- fornecimento e instalação</t>
  </si>
  <si>
    <t xml:space="preserve">6.68</t>
  </si>
  <si>
    <t xml:space="preserve">Eletroduto rígido, em aço zincado ou galvanizado, tipo pesado, dn=3/4", aparente - fornecimento e instalação</t>
  </si>
  <si>
    <t xml:space="preserve">6.69</t>
  </si>
  <si>
    <t xml:space="preserve">Eletroduto rígido roscável, pvc, dn 60 mm (2"), para rede enterrada de distribuição de energia elétrica - fornecimento e instalação</t>
  </si>
  <si>
    <t xml:space="preserve">6.70</t>
  </si>
  <si>
    <t xml:space="preserve">Lâmpada compacta de led 10 w, base e27 - fornecimento e instalação</t>
  </si>
  <si>
    <t xml:space="preserve">6.71</t>
  </si>
  <si>
    <t xml:space="preserve">Luminária refletor led para iluminação pública, 50 w - fornecimento e instalação</t>
  </si>
  <si>
    <t xml:space="preserve">6.72</t>
  </si>
  <si>
    <t xml:space="preserve">Luminária refletor led para iluminação pública, 30 w - fornecimento e instalação</t>
  </si>
  <si>
    <t xml:space="preserve">6.73</t>
  </si>
  <si>
    <t xml:space="preserve">Composicao paramétrica de ponto elétrico de iluminação (luminária com lampada 100w) fornecimento e instalação</t>
  </si>
  <si>
    <t xml:space="preserve">6.74</t>
  </si>
  <si>
    <t xml:space="preserve">Quadro de distribuição de energia em chapa de aço galvanizado, de embutir, com barramento trifásico, para 30 disjuntores din 150a - fornecimento e instalação</t>
  </si>
  <si>
    <t xml:space="preserve">6.75</t>
  </si>
  <si>
    <t xml:space="preserve">Quadro de distribuição de luz em pvc para 16 disjuntores sem barramento - fornecimento e instalação</t>
  </si>
  <si>
    <t xml:space="preserve">6.76</t>
  </si>
  <si>
    <t xml:space="preserve">Torneira de bóia real 1 1/4" (32mm) com balão plástico</t>
  </si>
  <si>
    <t xml:space="preserve">6.77</t>
  </si>
  <si>
    <t xml:space="preserve">Tubo, pvc, soldável de 32 mm, instalado em ramal ou sub ramal – fornecimento e instalação</t>
  </si>
  <si>
    <t xml:space="preserve">6.78</t>
  </si>
  <si>
    <t xml:space="preserve">Caixa com grelha simples retangular, em alvenaria com tijolos cerâmicos maciços, dimensões internas : 0,5 x 1 x 1</t>
  </si>
  <si>
    <t xml:space="preserve">6.79</t>
  </si>
  <si>
    <t xml:space="preserve">Eletroduto flexivel plano em pead cor preta e laranja, diametro 32mm</t>
  </si>
  <si>
    <t xml:space="preserve">6.80</t>
  </si>
  <si>
    <t xml:space="preserve">Eletricista</t>
  </si>
  <si>
    <t xml:space="preserve">6.81</t>
  </si>
  <si>
    <t xml:space="preserve">Ajudante de eletricista</t>
  </si>
  <si>
    <t xml:space="preserve">6.82</t>
  </si>
  <si>
    <t xml:space="preserve">Sifão plástico extensível universal, tipo copo</t>
  </si>
  <si>
    <t xml:space="preserve">6.83</t>
  </si>
  <si>
    <t xml:space="preserve">Caixa retangular 4" x 4" média (1,30 m do piso), pvc, instalada em parede - fornecimento e instalação </t>
  </si>
  <si>
    <t xml:space="preserve">6.84</t>
  </si>
  <si>
    <t xml:space="preserve">Caixa octogonal 3" x 3", pvc, instalada em laje - fornecimento e instalação </t>
  </si>
  <si>
    <t xml:space="preserve">6.85</t>
  </si>
  <si>
    <t xml:space="preserve">Caixa retangular 4" x 2" média (1,30 m do piso), metálica, instalada em parede - fornecimento e instalação.</t>
  </si>
  <si>
    <t xml:space="preserve">6.86</t>
  </si>
  <si>
    <t xml:space="preserve">Luva para eletroduto, pvc, roscável, dn 20 mm (1/2"), para circuitos terminais, instalada em laje - fornecimento e instalação</t>
  </si>
  <si>
    <t xml:space="preserve">6.87</t>
  </si>
  <si>
    <t xml:space="preserve">Luva de emenda para eletroduto, aço galvanizado, dn 25 mm (1''), aparente - fornecimento e instalação</t>
  </si>
  <si>
    <t xml:space="preserve">6.88</t>
  </si>
  <si>
    <t xml:space="preserve">Luva de emenda para eletroduto, aço galvanizado, dn 32 mm (1 1/4''), aparente - fornecimento e instalação</t>
  </si>
  <si>
    <t xml:space="preserve">6.89</t>
  </si>
  <si>
    <t xml:space="preserve">Cabo de cobre flexível isolado, 185 mm², anti-chama 0,6/1,0 kv, para rede enterrada de distribuição de energia elétrica - fornecimento e instalação (azul claro, branco, preto, vermelho)</t>
  </si>
  <si>
    <t xml:space="preserve">6.90</t>
  </si>
  <si>
    <t xml:space="preserve">Cabo de cobre flexível isolado, 240 mm², anti-chama 0,6/1,0 kv, para rede enterrada de distribuição de energia elétrica - fornecimento e instalação (azul claro, branco, preto, vermelho)</t>
  </si>
  <si>
    <t xml:space="preserve">6.91</t>
  </si>
  <si>
    <t xml:space="preserve">Cabo de cobre flexível isolado, 300 mm², anti-chama 0,6/1,0 kv, para rede enterrada de distribuição de energia elétrica - fornecimento e instalação (azul claro, branco, preto, vermelho)</t>
  </si>
  <si>
    <t xml:space="preserve">6.92</t>
  </si>
  <si>
    <t xml:space="preserve">Cabo de cobre flexível isolado, 10 mm², anti-chama 450/750 v, para distribuição - fornecimento e instalação (amarelo, azul claro, branco, preto, verde/amarelo, vermelho)</t>
  </si>
  <si>
    <t xml:space="preserve">6.93</t>
  </si>
  <si>
    <t xml:space="preserve">Cabo de cobre flexível isolado, 35 mm², anti-chama 0,6/1,0 kv, para rede enterrada de distribuição de energia elétrica - fornecimento e instalação</t>
  </si>
  <si>
    <t xml:space="preserve">6.94</t>
  </si>
  <si>
    <t xml:space="preserve">Caixa de passagem pre- moldada 0,6x0,60x0,50 cm c/ tampa de concreto</t>
  </si>
  <si>
    <t xml:space="preserve">un.</t>
  </si>
  <si>
    <t xml:space="preserve">6.95</t>
  </si>
  <si>
    <t xml:space="preserve">Ar condicionado splitão 15 tr – fornecimento e instalação.</t>
  </si>
  <si>
    <t xml:space="preserve">6.96</t>
  </si>
  <si>
    <t xml:space="preserve">Painel solar fotovoltaico, 2 x 1 m, de 400 a 450 w (fornecimento e instalação)</t>
  </si>
  <si>
    <t xml:space="preserve">6.97</t>
  </si>
  <si>
    <t xml:space="preserve">Armação do sistema de paredes de concreto, executada como armadura positiva de lajes, tela q-196</t>
  </si>
  <si>
    <t xml:space="preserve">6.98</t>
  </si>
  <si>
    <t xml:space="preserve">Armação do sistema de paredes de concreto, executado como reforço, vergalhão de 12,5 mm de diâmetro</t>
  </si>
  <si>
    <t xml:space="preserve">6.99</t>
  </si>
  <si>
    <t xml:space="preserve">Concretagem de edificações (paredes e lajes)feitas com sistema de
Formas manuseáveis, com concreto usinado bombeável de 25 mpa – lançamento, adensamento e acabamento.</t>
  </si>
  <si>
    <t xml:space="preserve">6.100</t>
  </si>
  <si>
    <t xml:space="preserve">Conector femea rj - 45, categoria 5 e</t>
  </si>
  <si>
    <t xml:space="preserve">6.101</t>
  </si>
  <si>
    <t xml:space="preserve">Conector macho rj - 45, categoria 5 e</t>
  </si>
  <si>
    <t xml:space="preserve">6.102</t>
  </si>
  <si>
    <t xml:space="preserve">Patch panel 24 portas, categoria 5e</t>
  </si>
  <si>
    <t xml:space="preserve">6.103</t>
  </si>
  <si>
    <t xml:space="preserve">CP 03</t>
  </si>
  <si>
    <t xml:space="preserve">Switch 24 portas gerenciável 10/100/1000 fornecimento e instalação</t>
  </si>
  <si>
    <t xml:space="preserve">6.104</t>
  </si>
  <si>
    <t xml:space="preserve">Cabo lan ftp cat5e 4 pares, blindado, com dupla capa (frequentemente preto para uso externo/interno).</t>
  </si>
  <si>
    <t xml:space="preserve">6.105</t>
  </si>
  <si>
    <t xml:space="preserve">Cabo utp cat5e - 4 pares, fornecimento e instalação</t>
  </si>
  <si>
    <t xml:space="preserve">6.106</t>
  </si>
  <si>
    <t xml:space="preserve">Caixa de passagem para telefone 150x150x150 cm (sobrepor), fornecimento e instalação</t>
  </si>
  <si>
    <t xml:space="preserve">6.107</t>
  </si>
  <si>
    <t xml:space="preserve">Caixa de passagem metalica, de sobrepor, com tampa aparafusada, dimensoes 20 x 20 x 10 cm</t>
  </si>
  <si>
    <t xml:space="preserve">6.108</t>
  </si>
  <si>
    <t xml:space="preserve">Fornecimento e instalação de caixa de passagem metálica de sobrepor 200x200x100 mm</t>
  </si>
  <si>
    <t xml:space="preserve">6.109</t>
  </si>
  <si>
    <t xml:space="preserve">Caixa de passagem metalica de sobrepor com tampa parafusada, dimensoes 30 x 30 x 10 cm</t>
  </si>
  <si>
    <t xml:space="preserve">6.110</t>
  </si>
  <si>
    <t xml:space="preserve">Tomada de rede rj45, 8 fios, com placa e suporte – fornecimento e instalação</t>
  </si>
  <si>
    <t xml:space="preserve">6.111</t>
  </si>
  <si>
    <t xml:space="preserve">Eletroduto flexível corrugado, pvc, dn 25 mm (3/4"), instalado em parede – fornecimento e instalação</t>
  </si>
  <si>
    <t xml:space="preserve">6.112</t>
  </si>
  <si>
    <t xml:space="preserve">Eletroduto flexível corrugado, pvc, dn 32 mm (1"), instalado em parede – fornecimento e instalação</t>
  </si>
  <si>
    <t xml:space="preserve">6.113</t>
  </si>
  <si>
    <t xml:space="preserve">6.114</t>
  </si>
  <si>
    <t xml:space="preserve">Piso de borracha pastilhado, espessura 3,5mm, fixado com adesivo acrílico (placas 50x50cm, 3,5mm) para rampas externa e interna, escada e central técnica av</t>
  </si>
  <si>
    <t xml:space="preserve">6.115</t>
  </si>
  <si>
    <t xml:space="preserve">Eletrocalha lisa ou perfurada em aço galvanizado, largura 200mm e altura 50mm, inclusive emenda e fixação - fornecimento e instalação</t>
  </si>
  <si>
    <t xml:space="preserve">6.116</t>
  </si>
  <si>
    <t xml:space="preserve">Eletrocalha lisa ou perfurada em aço galvanizado, largura 250mm e altura 50mm, inclusive emenda e fixação - fornecimento e instalação</t>
  </si>
  <si>
    <t xml:space="preserve">6.117</t>
  </si>
  <si>
    <t xml:space="preserve">Balizador metálico com led- auditório</t>
  </si>
  <si>
    <t xml:space="preserve">7. INSTALAÇÕES HIDRÁULICA E SANITÁRIAS</t>
  </si>
  <si>
    <t xml:space="preserve">7.1</t>
  </si>
  <si>
    <t xml:space="preserve">Adaptador pvc c/ flanges/anel p/ caixa d'água 20mm x1/2" (entrada e ladrão)</t>
  </si>
  <si>
    <t xml:space="preserve">7.2</t>
  </si>
  <si>
    <t xml:space="preserve">Adaptador pvc c/ flanges/anel p/ caixa d'água 32mm x1" (limpeza)</t>
  </si>
  <si>
    <t xml:space="preserve">7.3</t>
  </si>
  <si>
    <t xml:space="preserve">Registro de gaveta 2.1/2" (60mm) bruto (barrilete)</t>
  </si>
  <si>
    <t xml:space="preserve">7.4</t>
  </si>
  <si>
    <t xml:space="preserve">Registro de gaveta bruto, latão , roscável, ¾”, com acabamento e canopla cromados – fornecimento e instalação.</t>
  </si>
  <si>
    <t xml:space="preserve">7.5</t>
  </si>
  <si>
    <t xml:space="preserve">Caixa d'água / reservatório em poliéster reforçado com fibra de vidro (prfv), 5000 litros, com tampa</t>
  </si>
  <si>
    <t xml:space="preserve">7.6</t>
  </si>
  <si>
    <t xml:space="preserve">Tubo, pvc, soldável de 32 mm, instalado em prumada de água – fornecimento e instalação</t>
  </si>
  <si>
    <t xml:space="preserve">7.7</t>
  </si>
  <si>
    <t xml:space="preserve">Tubo, pvc, soldável, de 25 mm, instalado em ramal de distribuição de água – fornecimento e instalação</t>
  </si>
  <si>
    <t xml:space="preserve">7.8</t>
  </si>
  <si>
    <t xml:space="preserve">Luva, pvc, soldável, 32 mm instalado em ramal de distribuição de água – fornecimento e instalação</t>
  </si>
  <si>
    <t xml:space="preserve">7.9</t>
  </si>
  <si>
    <t xml:space="preserve">Luva, pvc, soldável, 25 mm instalado em ramal de distribuição de água – fornecimento e instalação</t>
  </si>
  <si>
    <t xml:space="preserve">7.10</t>
  </si>
  <si>
    <t xml:space="preserve">Luva de redução, pvc, soldável,32 mmx 25 mm instalado em ramal de distribuição de água – fornecimento e instalação</t>
  </si>
  <si>
    <t xml:space="preserve">7.11</t>
  </si>
  <si>
    <t xml:space="preserve">Curva 45 graus, pvc, soldável 32 mm, instalado em ramal de distribuição de água – fornecimento e instalação</t>
  </si>
  <si>
    <t xml:space="preserve">7.12</t>
  </si>
  <si>
    <t xml:space="preserve">Curva 45 graus, pvc, soldável 25 mm, instalado em ramal de distribuição de água – fornecimento e instalação</t>
  </si>
  <si>
    <t xml:space="preserve">7.13</t>
  </si>
  <si>
    <t xml:space="preserve">Tê,pvc, soldável, 25 mm instalado em ramal de distribuição de água – fornecimento e instalação</t>
  </si>
  <si>
    <t xml:space="preserve">7.14</t>
  </si>
  <si>
    <t xml:space="preserve">Ralo sifonado pvc, dn 100 x 40 mm fornecido e instalado</t>
  </si>
  <si>
    <t xml:space="preserve">7.15</t>
  </si>
  <si>
    <t xml:space="preserve">Tubo pvc, série r , água pluvial, dn 100 mm, fornecido e instalado em ramal de encaminhamento</t>
  </si>
  <si>
    <t xml:space="preserve">7.16</t>
  </si>
  <si>
    <t xml:space="preserve">Caixa enterrada hidráulica retangular em alvenaria com tijolos cerâmicos maciços, dimensões internas 0,6 x0,6 x0,6 m para rede de esgoto</t>
  </si>
  <si>
    <t xml:space="preserve">7.17</t>
  </si>
  <si>
    <t xml:space="preserve">Caixa de gordura dupla (capacidade 36 l), retangular em alvenaria com tijolos cerâmicos maciços , dimensões 0,2x0,4x0,8m</t>
  </si>
  <si>
    <t xml:space="preserve">7.18</t>
  </si>
  <si>
    <t xml:space="preserve">Tubo pvc ocre esgoto ø 100mm,junta elástica, coletor predial de esgoto</t>
  </si>
  <si>
    <t xml:space="preserve">7.19</t>
  </si>
  <si>
    <t xml:space="preserve">Tubo pvc esgoto ø 50mm, inclusive conexões (rede interna)</t>
  </si>
  <si>
    <t xml:space="preserve">7.20</t>
  </si>
  <si>
    <t xml:space="preserve">Caixa sifonada pvc 150 x 150 x 50mm</t>
  </si>
  <si>
    <t xml:space="preserve">7.21</t>
  </si>
  <si>
    <t xml:space="preserve">Caixa de inspeção em alvenaria 60 x 60 x 60 cm c/ tampa de concreto</t>
  </si>
  <si>
    <t xml:space="preserve">7.22</t>
  </si>
  <si>
    <t xml:space="preserve">Bomba submersível, trifásica, 3,80cv ou 3,75 hp , hm 5 a 25,5 m, q 3,6 a 61,2 m³/h  - fornecimento e instalação</t>
  </si>
  <si>
    <t xml:space="preserve">7.23</t>
  </si>
  <si>
    <t xml:space="preserve">Torneira plástica ¾” – fornecimento e instalação</t>
  </si>
  <si>
    <t xml:space="preserve">7.24</t>
  </si>
  <si>
    <t xml:space="preserve">Engate flexível em plástico branco, 1/2" x 30cm - fornecimento e instalação</t>
  </si>
  <si>
    <t xml:space="preserve">8. SPDA</t>
  </si>
  <si>
    <t xml:space="preserve">8.1</t>
  </si>
  <si>
    <t xml:space="preserve">Caixa de inspeção para aterramento, circular, em polietileno, diâmetro interno = 0,3 m</t>
  </si>
  <si>
    <t xml:space="preserve">8.2</t>
  </si>
  <si>
    <t xml:space="preserve">Caixa de inspeção — pvc - 4"x2" (parede)</t>
  </si>
  <si>
    <t xml:space="preserve">8.3</t>
  </si>
  <si>
    <t xml:space="preserve">Conector bimetálico — al/cu (parede)</t>
  </si>
  <si>
    <t xml:space="preserve">8.4</t>
  </si>
  <si>
    <t xml:space="preserve">Conector de ensaio/seccionável — conector de ensaio/seccionável para spda</t>
  </si>
  <si>
    <t xml:space="preserve">8.5</t>
  </si>
  <si>
    <t xml:space="preserve">Caixa/quadro metálico — para barramento de equipotencialização</t>
  </si>
  <si>
    <t xml:space="preserve">8.6</t>
  </si>
  <si>
    <t xml:space="preserve">Barramento de cobre — para equipotencialização local</t>
  </si>
  <si>
    <t xml:space="preserve">8.7</t>
  </si>
  <si>
    <t xml:space="preserve">Solda exotérmica para spda - fornecimento e instalação</t>
  </si>
  <si>
    <t xml:space="preserve">8.9</t>
  </si>
  <si>
    <t xml:space="preserve">Haste de aterramento, diâmetro 5/8", com 3 metros - fornecimento e instalação</t>
  </si>
  <si>
    <t xml:space="preserve">8.10</t>
  </si>
  <si>
    <t xml:space="preserve">Terminal aéreo — 300 mm - barra chata de alumínio</t>
  </si>
  <si>
    <t xml:space="preserve">8.11</t>
  </si>
  <si>
    <t xml:space="preserve">Eletroduto rígido roscável, pvc, dn 25 mm (3/4"), para circuitos terminais, instalado em parede - fornecimento e instalação</t>
  </si>
  <si>
    <t xml:space="preserve">8.12</t>
  </si>
  <si>
    <t xml:space="preserve">Fita de alumínio 70 mm² para spda - fornecimento e instalação</t>
  </si>
  <si>
    <t xml:space="preserve">8.13</t>
  </si>
  <si>
    <t xml:space="preserve">Cordoalha de cobre nu 50 mm², enterrada - fornecimento e instalação</t>
  </si>
  <si>
    <t xml:space="preserve">8.14</t>
  </si>
  <si>
    <t xml:space="preserve">CP-SPDA-017</t>
  </si>
  <si>
    <t xml:space="preserve">Conector de cruzamento al/al — para barra chata 7/8"×1/8"</t>
  </si>
  <si>
    <t xml:space="preserve">8.19</t>
  </si>
  <si>
    <t xml:space="preserve">CP-SPDA-018</t>
  </si>
  <si>
    <t xml:space="preserve">Conector de derivação “t” al/al — para barra chata 7/8"×1/8"</t>
  </si>
  <si>
    <t xml:space="preserve">8.15</t>
  </si>
  <si>
    <t xml:space="preserve">Cabo de cobre flexível isolado, 95 mm², 0,6/1,0 kv, para rede aérea de distribuição de energia elétrica de baixa tensão - fornecimento e instalação - verde-amarelo</t>
  </si>
  <si>
    <t xml:space="preserve">8.17</t>
  </si>
  <si>
    <t xml:space="preserve">Cabo de cobre flexível isolado, 120 mm², 0,6/1,0 kv, para rede aérea de distribuição de energia elétrica de baixa tensão - fornecimento e instalação</t>
  </si>
  <si>
    <t xml:space="preserve">8.18</t>
  </si>
  <si>
    <t xml:space="preserve">Cabo de cobre flexível isolado, 150 mm², anti-chama 0,6/1,0 kv, para rede enterrada de distribuição de energia elétrica - fornecimento e instalação</t>
  </si>
  <si>
    <t xml:space="preserve">8.20</t>
  </si>
  <si>
    <t xml:space="preserve">Terminal a compressao em cobre estanhado para cabo 95 mm2, 1 furo e 1 compressao, para parafuso de fixacao m12</t>
  </si>
  <si>
    <t xml:space="preserve">8.21</t>
  </si>
  <si>
    <t xml:space="preserve">Terminal a compressao em cobre estanhado para cabo 120 mm2, 1 furo e 1 compressao, para parafuso de fixacao m12</t>
  </si>
  <si>
    <t xml:space="preserve">8.22</t>
  </si>
  <si>
    <t xml:space="preserve">Terminal metalico a pressao para 1 cabo de 150 mm2, com 1 furo de fixacao</t>
  </si>
  <si>
    <t xml:space="preserve">9. LOUÇAS E METAIS</t>
  </si>
  <si>
    <t xml:space="preserve">9.1</t>
  </si>
  <si>
    <t xml:space="preserve">Vaso sanitário sifonado com caixa acoplada louça branca, inclusas fixações</t>
  </si>
  <si>
    <t xml:space="preserve">9.2</t>
  </si>
  <si>
    <t xml:space="preserve">Vaso sanitário sifonado pcd com caixa acoplada louça branca, inclusas fixações</t>
  </si>
  <si>
    <t xml:space="preserve">9.3</t>
  </si>
  <si>
    <t xml:space="preserve">Mictório sifonado louça branca- padrão médio – fornecimento e instalação.</t>
  </si>
  <si>
    <t xml:space="preserve">9.4</t>
  </si>
  <si>
    <t xml:space="preserve">Cuba de embutir oval em louça branca, 35 x 50cm ou equivalente, incluso válvula em</t>
  </si>
  <si>
    <t xml:space="preserve">9.5</t>
  </si>
  <si>
    <t xml:space="preserve">Assento plástico para vaso sanitário</t>
  </si>
  <si>
    <t xml:space="preserve">9.6</t>
  </si>
  <si>
    <t xml:space="preserve">Bancada de basalto polido cinza 0,50x0,60m,  para lavatório – fornecimento e instalaçao.</t>
  </si>
  <si>
    <t xml:space="preserve">9.7</t>
  </si>
  <si>
    <t xml:space="preserve">Papeleira plástica tipo dispenser papel higiênico rolão</t>
  </si>
  <si>
    <t xml:space="preserve">9.8</t>
  </si>
  <si>
    <t xml:space="preserve">Saboneteira plástica tipo dispenser para sabonete líquido ou álcool gel 800ml</t>
  </si>
  <si>
    <t xml:space="preserve">9.9</t>
  </si>
  <si>
    <t xml:space="preserve">Toalheiro plástico tipo dispenser para papel toalha interfolhado</t>
  </si>
  <si>
    <t xml:space="preserve">9.10</t>
  </si>
  <si>
    <t xml:space="preserve">Registro de gaveta 1" (25mm) com canopla e acabamento cromado</t>
  </si>
  <si>
    <t xml:space="preserve">9.11</t>
  </si>
  <si>
    <t xml:space="preserve">Torneira cromada longa de parede, ½ ou ¾ para pia de cozinha padrão popular</t>
  </si>
  <si>
    <t xml:space="preserve">9.12</t>
  </si>
  <si>
    <t xml:space="preserve">Torneira cromada de mesa, ½” ou ¾”, para lavatório, padrão popular, forn. E inst.</t>
  </si>
  <si>
    <t xml:space="preserve">9.13</t>
  </si>
  <si>
    <t xml:space="preserve">Barra de apoio reta, em aco inox polido, comprimento 80cm, diametro minimo 3 cm</t>
  </si>
  <si>
    <t xml:space="preserve">9.14</t>
  </si>
  <si>
    <t xml:space="preserve">Bancada/banca/pia de aço inoxidável (aisi 430) com 1 cuba central, com válvula, escorredor duplo, de 0,55 x 1,40 m </t>
  </si>
  <si>
    <t xml:space="preserve">9.15</t>
  </si>
  <si>
    <t xml:space="preserve">Lavatório louça branca suspenso, *40 x 30* cm ou equivalente, padrão popular - fornecimento e instalação</t>
  </si>
  <si>
    <t xml:space="preserve">9.16</t>
  </si>
  <si>
    <t xml:space="preserve">Torneira cromada de mesa com alavanca, para lavatório de sanitário pcd - fornecimento e instalação </t>
  </si>
  <si>
    <t xml:space="preserve">10. COBERTURA</t>
  </si>
  <si>
    <t xml:space="preserve">10.1</t>
  </si>
  <si>
    <t xml:space="preserve">Trama de aço composta por ripas, caibros e terças até 2 águas para telha ondulada de fibrocimento, metálica, incluso transporte vertical.</t>
  </si>
  <si>
    <t xml:space="preserve">10.2</t>
  </si>
  <si>
    <t xml:space="preserve">Fabricação e instalação de tesoura inteira  em aço para vãos  iguais a 20,00 m até 23,00m para telha ondulada metalica, inclusive içamento</t>
  </si>
  <si>
    <t xml:space="preserve">10.3</t>
  </si>
  <si>
    <t xml:space="preserve">Telhamento com telha metálica termoacústica (sanduíche) de aluzinco com isolamento rígido</t>
  </si>
  <si>
    <t xml:space="preserve">10.4</t>
  </si>
  <si>
    <t xml:space="preserve">Rufo em chapa de aço galvanizado nº26, corte de 33 cm, incluso transporte vertical</t>
  </si>
  <si>
    <t xml:space="preserve">10.5</t>
  </si>
  <si>
    <t xml:space="preserve">Telhamento com telha ondulada de fibra de vidro e=0,6mm</t>
  </si>
  <si>
    <t xml:space="preserve">10.6</t>
  </si>
  <si>
    <t xml:space="preserve">Trama de madeira composta por terças para telhados de até 2 águas para telha ondulada de fibrocimento, metálica, plástica ou termoacústica, incluso transporte vertical </t>
  </si>
  <si>
    <t xml:space="preserve">10.7</t>
  </si>
  <si>
    <t xml:space="preserve">Calha em chapa de aço galvanizado número 24, desenvolvimento de 50 cm, incluso transporte vertical</t>
  </si>
  <si>
    <t xml:space="preserve">10.8</t>
  </si>
  <si>
    <t xml:space="preserve">Telhamento com telha trapézio translúcida - fibra de vidro 8mm, , com até 2 águas, incluso içamento</t>
  </si>
  <si>
    <t xml:space="preserve">11. MOBILIÁRIOS</t>
  </si>
  <si>
    <t xml:space="preserve">11.1</t>
  </si>
  <si>
    <t xml:space="preserve">Conjunto de construções e instalações provisórias para canteiro de obras. Incluso bebedouro, local para conservação e aquecimento   de refeições, demais mobiliários, limpeza permanente, sinalização e manutenção do canteiro, para 10 funcionários</t>
  </si>
  <si>
    <t xml:space="preserve">11.2</t>
  </si>
  <si>
    <t xml:space="preserve">Abracadeira em aco para amarracao de eletrodutos, tipo d, com 1" e cunha de fixacao</t>
  </si>
  <si>
    <t xml:space="preserve">11.3</t>
  </si>
  <si>
    <t xml:space="preserve">Abracadeira em aco para amarracao de eletrodutos, tipo d, com 1 1/2" e cunha de fixacao</t>
  </si>
  <si>
    <t xml:space="preserve">11.4</t>
  </si>
  <si>
    <t xml:space="preserve">Abracadeira em aco para amarracao de eletrodutos, tipo d, com 1 1/4" e cunha de fixacao</t>
  </si>
  <si>
    <t xml:space="preserve">11.5</t>
  </si>
  <si>
    <t xml:space="preserve">Abracadeira em aco para amarracao de eletrodutos, tipo d, com 2" e cunha de fixacao</t>
  </si>
  <si>
    <t xml:space="preserve">11.6</t>
  </si>
  <si>
    <t xml:space="preserve">Abracadeira em aco para amarracao de eletrodutos, tipo d, com 3/4" e cunha de fixacao</t>
  </si>
  <si>
    <t xml:space="preserve">11.7</t>
  </si>
  <si>
    <t xml:space="preserve">CP04</t>
  </si>
  <si>
    <t xml:space="preserve">Longarina confort encosto médio 4 lugares courino ou tecido cor inza grafite</t>
  </si>
  <si>
    <t xml:space="preserve">11.8</t>
  </si>
  <si>
    <t xml:space="preserve">Conjunto de poltronas obeso auditório estofadas retrátil – linha coletiva</t>
  </si>
  <si>
    <t xml:space="preserve">11.9</t>
  </si>
  <si>
    <t xml:space="preserve">Divisória articulada acústica, altura de 310 cm, acabamento em [mdf/tecido/melamínico], isolamento mínimo
De [40/50] db, incluindo trilhos superiores e sistema de vedação retrátil</t>
  </si>
  <si>
    <t xml:space="preserve">12. FORROS</t>
  </si>
  <si>
    <t xml:space="preserve">12.1</t>
  </si>
  <si>
    <t xml:space="preserve">Forro em fibra mineral, para ambientes comerciais, inclusive estrutura de fixação</t>
  </si>
  <si>
    <t xml:space="preserve">12.2</t>
  </si>
  <si>
    <t xml:space="preserve">Forro de pvc, liso,  para ambientes comerciais, inclusive estrutura de fixação</t>
  </si>
  <si>
    <t xml:space="preserve">12.3</t>
  </si>
  <si>
    <t xml:space="preserve">Acabamentos para forro</t>
  </si>
  <si>
    <t xml:space="preserve">12.4</t>
  </si>
  <si>
    <t xml:space="preserve">Limpeza de forro removível com pano úmido</t>
  </si>
  <si>
    <t xml:space="preserve">13. SERVIÇOS COMPLEMENTARES</t>
  </si>
  <si>
    <t xml:space="preserve">13.1</t>
  </si>
  <si>
    <t xml:space="preserve">Limpeza de piso cerâmico ou porcelanato com detergente neutro e escovação manual</t>
  </si>
  <si>
    <t xml:space="preserve">13.2</t>
  </si>
  <si>
    <t xml:space="preserve">Limpeza de revestimento cerâmico em parede com detergente neutro e escovação manual</t>
  </si>
  <si>
    <t xml:space="preserve">13.3</t>
  </si>
  <si>
    <t xml:space="preserve">Limpeza de pia inox com bancada de pedra inclusive metais</t>
  </si>
  <si>
    <t xml:space="preserve">13.4</t>
  </si>
  <si>
    <t xml:space="preserve">Limpeza de janelas de vidro com caixilhos em pvc/ alumínio</t>
  </si>
  <si>
    <t xml:space="preserve">13.5</t>
  </si>
  <si>
    <t xml:space="preserve">Limpeza de lavatório de louça com bancada de pedra inclusive metais</t>
  </si>
  <si>
    <t xml:space="preserve">13.6</t>
  </si>
  <si>
    <t xml:space="preserve">Limpeza de bacia sanitária inclusive metais</t>
  </si>
  <si>
    <t xml:space="preserve">13.7</t>
  </si>
  <si>
    <t xml:space="preserve">Limpeza de porta de madeira</t>
  </si>
  <si>
    <t xml:space="preserve">13.8</t>
  </si>
  <si>
    <t xml:space="preserve">Placa de acrílico transparente adesivada para sinalização de portas, borda polida, de *25 x 8*, e = 6 mm</t>
  </si>
  <si>
    <t xml:space="preserve">13.9</t>
  </si>
  <si>
    <t xml:space="preserve">Limpeza de superfície piso ou parede com jato de alta pressão.</t>
  </si>
  <si>
    <t xml:space="preserve">14. ADMINISTRAÇÃO LOCAL</t>
  </si>
  <si>
    <t xml:space="preserve">14.1</t>
  </si>
  <si>
    <t xml:space="preserve">CP05</t>
  </si>
  <si>
    <t xml:space="preserve">Composição  mínima  para  administração  local,  composta  por  técnico  em
Edificações  em  tempo integral no canteiro de obras e responsável técnico pelo menos 12 horas semanais</t>
  </si>
  <si>
    <t xml:space="preserve">TOTAL GERAL</t>
  </si>
  <si>
    <t xml:space="preserve">Valores com referência na tabela SINAPI 06/2026, 07/2026 e 09/2026</t>
  </si>
  <si>
    <t xml:space="preserve">*** Valor com referencia na tabela SINDUSCON -RS</t>
  </si>
  <si>
    <t xml:space="preserve">KAREN CSÁSZÁR SEABRA</t>
  </si>
  <si>
    <t xml:space="preserve">Fiscal técnica do contrato</t>
  </si>
  <si>
    <t xml:space="preserve">CLASSE</t>
  </si>
  <si>
    <t xml:space="preserve">TOTAL COM BDI</t>
  </si>
  <si>
    <t xml:space="preserve">% INDIVIDUAL</t>
  </si>
  <si>
    <t xml:space="preserve">% ACUMULADO</t>
  </si>
  <si>
    <t xml:space="preserve">ETAPA</t>
  </si>
  <si>
    <t xml:space="preserve">103494</t>
  </si>
  <si>
    <t xml:space="preserve">94216</t>
  </si>
  <si>
    <t xml:space="preserve">103278</t>
  </si>
  <si>
    <t xml:space="preserve">102239</t>
  </si>
  <si>
    <t xml:space="preserve">Divisória articulada acústica, altura de 310 cm, acabamento em [mdf/tecido/melamínico], isolamento mínimo de [40/50] db, incluindo trilhos superiores e sistema de vedação retrátil</t>
  </si>
  <si>
    <t xml:space="preserve">Composição  mínima  para  administração  local,  composta  por  técnico  emEdificações  em  tempo integral no canteiro de obras e responsável técnico pelo menos 12 horas semanais</t>
  </si>
  <si>
    <t xml:space="preserve">92580</t>
  </si>
  <si>
    <t xml:space="preserve">100378</t>
  </si>
  <si>
    <t xml:space="preserve">97096</t>
  </si>
  <si>
    <t xml:space="preserve">Concretagem de radier, piso de concreto ou laje sobre solo, fck 30 mpa- lançamento, adensamento e acabamento (af_09/2021 ou similar)</t>
  </si>
  <si>
    <t xml:space="preserve">97241</t>
  </si>
  <si>
    <t xml:space="preserve">39636</t>
  </si>
  <si>
    <t xml:space="preserve">Carpete de nylon em placas 50 x 50 cm para trafego comercial pesado, e= 6,5 mm (instalado)</t>
  </si>
  <si>
    <t xml:space="preserve">103363</t>
  </si>
  <si>
    <t xml:space="preserve">Alvenaria de vedação de blocos cerâmicos furados na horizontal de 19X19 x 29 cm, espessura 19 cm,e argamassa de assentamento com preparo manual</t>
  </si>
  <si>
    <t xml:space="preserve">93000</t>
  </si>
  <si>
    <t xml:space="preserve">97097</t>
  </si>
  <si>
    <t xml:space="preserve">92620</t>
  </si>
  <si>
    <t xml:space="preserve">93002</t>
  </si>
  <si>
    <t xml:space="preserve">92986</t>
  </si>
  <si>
    <t xml:space="preserve">92998</t>
  </si>
  <si>
    <t xml:space="preserve">87775</t>
  </si>
  <si>
    <t xml:space="preserve">91934</t>
  </si>
  <si>
    <t xml:space="preserve">102181</t>
  </si>
  <si>
    <t xml:space="preserve">92398</t>
  </si>
  <si>
    <t xml:space="preserve">96558</t>
  </si>
  <si>
    <t xml:space="preserve">104757</t>
  </si>
  <si>
    <t xml:space="preserve">105090</t>
  </si>
  <si>
    <t xml:space="preserve">99861</t>
  </si>
  <si>
    <t xml:space="preserve">94569</t>
  </si>
  <si>
    <t xml:space="preserve">Janela de alumínio tipo maxim-ar, batente/ requadro 3 a 14 cm, vidro incluso, fixação com parafuso, sem guarnição/ alizar, dimensões 60x80(a x l) cm, sem acabamento, vedação com silicone, exclusive contramarco - fornecimento e instalação</t>
  </si>
  <si>
    <t xml:space="preserve">87263</t>
  </si>
  <si>
    <t xml:space="preserve">96980</t>
  </si>
  <si>
    <t xml:space="preserve">92979</t>
  </si>
  <si>
    <t xml:space="preserve">87529</t>
  </si>
  <si>
    <t xml:space="preserve">96529</t>
  </si>
  <si>
    <t xml:space="preserve">87513</t>
  </si>
  <si>
    <t xml:space="preserve">100353</t>
  </si>
  <si>
    <t xml:space="preserve">88489</t>
  </si>
  <si>
    <t xml:space="preserve">87905</t>
  </si>
  <si>
    <t xml:space="preserve">87269</t>
  </si>
  <si>
    <t xml:space="preserve">91928</t>
  </si>
  <si>
    <t xml:space="preserve">96486</t>
  </si>
  <si>
    <t xml:space="preserve">102259</t>
  </si>
  <si>
    <t xml:space="preserve">37389</t>
  </si>
  <si>
    <t xml:space="preserve">99859</t>
  </si>
  <si>
    <t xml:space="preserve">97622</t>
  </si>
  <si>
    <t xml:space="preserve">94316</t>
  </si>
  <si>
    <t xml:space="preserve">100765</t>
  </si>
  <si>
    <t xml:space="preserve">99059</t>
  </si>
  <si>
    <t xml:space="preserve">89512</t>
  </si>
  <si>
    <t xml:space="preserve">96525</t>
  </si>
  <si>
    <t xml:space="preserve">92988</t>
  </si>
  <si>
    <t xml:space="preserve">104789</t>
  </si>
  <si>
    <t xml:space="preserve">96547</t>
  </si>
  <si>
    <t xml:space="preserve">97914</t>
  </si>
  <si>
    <t xml:space="preserve">103683</t>
  </si>
  <si>
    <t xml:space="preserve">Concretagem de vigas e lajes, fck=25 mpa, para qualquer tipo de laje com baldes em edificação de multipavimentos até 04 andares -Lançamento, adensamento e acabamento. Af_02/2022</t>
  </si>
  <si>
    <t xml:space="preserve">103946</t>
  </si>
  <si>
    <t xml:space="preserve">92447</t>
  </si>
  <si>
    <t xml:space="preserve">Montagem e desmontagem de fôrma de viga, escoramento com pontalete de madeira, pé-direito simples, em madeira serrada, 2 utilizações.Af_09/2020</t>
  </si>
  <si>
    <t xml:space="preserve">96361</t>
  </si>
  <si>
    <t xml:space="preserve">92270</t>
  </si>
  <si>
    <t xml:space="preserve">90844</t>
  </si>
  <si>
    <t xml:space="preserve">97092</t>
  </si>
  <si>
    <t xml:space="preserve">106141</t>
  </si>
  <si>
    <t xml:space="preserve">98459</t>
  </si>
  <si>
    <t xml:space="preserve">97649</t>
  </si>
  <si>
    <t xml:space="preserve">96977</t>
  </si>
  <si>
    <t xml:space="preserve">91930</t>
  </si>
  <si>
    <t xml:space="preserve">97947</t>
  </si>
  <si>
    <t xml:space="preserve">104473</t>
  </si>
  <si>
    <t xml:space="preserve">94228</t>
  </si>
  <si>
    <t xml:space="preserve">101736</t>
  </si>
  <si>
    <t xml:space="preserve">3322</t>
  </si>
  <si>
    <t xml:space="preserve">100327</t>
  </si>
  <si>
    <t xml:space="preserve">101951</t>
  </si>
  <si>
    <t xml:space="preserve">100973</t>
  </si>
  <si>
    <t xml:space="preserve">103674</t>
  </si>
  <si>
    <t xml:space="preserve">102126</t>
  </si>
  <si>
    <t xml:space="preserve">86932</t>
  </si>
  <si>
    <t xml:space="preserve">96622</t>
  </si>
  <si>
    <t xml:space="preserve">92268</t>
  </si>
  <si>
    <t xml:space="preserve">104085</t>
  </si>
  <si>
    <t xml:space="preserve">90845</t>
  </si>
  <si>
    <t xml:space="preserve">104658</t>
  </si>
  <si>
    <t xml:space="preserve">88485</t>
  </si>
  <si>
    <t xml:space="preserve">68054</t>
  </si>
  <si>
    <t xml:space="preserve">101965</t>
  </si>
  <si>
    <t xml:space="preserve">92409</t>
  </si>
  <si>
    <t xml:space="preserve">Montagem e desmontagem de fôrma de pilares retangulares e estruturas similares, pé-direito simples, em madeira serrada, 1 utilização.Af_09/2020</t>
  </si>
  <si>
    <t xml:space="preserve">93210</t>
  </si>
  <si>
    <t xml:space="preserve">370</t>
  </si>
  <si>
    <t xml:space="preserve">104406</t>
  </si>
  <si>
    <t xml:space="preserve">92762</t>
  </si>
  <si>
    <t xml:space="preserve">100066</t>
  </si>
  <si>
    <t xml:space="preserve">92452</t>
  </si>
  <si>
    <t xml:space="preserve">4741</t>
  </si>
  <si>
    <t xml:space="preserve">103313</t>
  </si>
  <si>
    <t xml:space="preserve">103486</t>
  </si>
  <si>
    <t xml:space="preserve">100858</t>
  </si>
  <si>
    <t xml:space="preserve">92771</t>
  </si>
  <si>
    <t xml:space="preserve">86895</t>
  </si>
  <si>
    <t xml:space="preserve">93197</t>
  </si>
  <si>
    <t xml:space="preserve">104407</t>
  </si>
  <si>
    <t xml:space="preserve">96555</t>
  </si>
  <si>
    <t xml:space="preserve">101880</t>
  </si>
  <si>
    <t xml:space="preserve">106215</t>
  </si>
  <si>
    <t xml:space="preserve">39996</t>
  </si>
  <si>
    <t xml:space="preserve">91854</t>
  </si>
  <si>
    <t xml:space="preserve">103672</t>
  </si>
  <si>
    <t xml:space="preserve">96121</t>
  </si>
  <si>
    <t xml:space="preserve">101189</t>
  </si>
  <si>
    <t xml:space="preserve">94275</t>
  </si>
  <si>
    <t xml:space="preserve">101114</t>
  </si>
  <si>
    <t xml:space="preserve">94570</t>
  </si>
  <si>
    <t xml:space="preserve">Janela de alumínio de correr com 2 folhas para vidros (vidros inclusos), batente/ requadro 6 a 14 cm, acabamento com acetato ou brilhante,Fixação com parafuso, dimensões 100x120 cm, vedação com silicone, exclusive contramarco - fornecimento e instalação</t>
  </si>
  <si>
    <t xml:space="preserve">100981</t>
  </si>
  <si>
    <t xml:space="preserve">93187</t>
  </si>
  <si>
    <t xml:space="preserve">96985</t>
  </si>
  <si>
    <t xml:space="preserve">91926</t>
  </si>
  <si>
    <t xml:space="preserve">97063</t>
  </si>
  <si>
    <t xml:space="preserve">98295</t>
  </si>
  <si>
    <t xml:space="preserve">39621</t>
  </si>
  <si>
    <t xml:space="preserve">94449</t>
  </si>
  <si>
    <t xml:space="preserve">86937</t>
  </si>
  <si>
    <t xml:space="preserve">37105</t>
  </si>
  <si>
    <t xml:space="preserve">20193</t>
  </si>
  <si>
    <t xml:space="preserve">Locação de andaime metálico tipo fachadeiro, com peças de aproximadamente 1,20 m de largura e 2,0 m de altura, incluindo diagonais em x, barras de ligação, sapatas e demais itens necessários à montagem</t>
  </si>
  <si>
    <t xml:space="preserve">4721</t>
  </si>
  <si>
    <t xml:space="preserve">91940</t>
  </si>
  <si>
    <t xml:space="preserve">96546</t>
  </si>
  <si>
    <t xml:space="preserve">97902</t>
  </si>
  <si>
    <t xml:space="preserve">102162</t>
  </si>
  <si>
    <t xml:space="preserve">94213</t>
  </si>
  <si>
    <t xml:space="preserve">95471</t>
  </si>
  <si>
    <t xml:space="preserve">40401</t>
  </si>
  <si>
    <t xml:space="preserve">91857</t>
  </si>
  <si>
    <t xml:space="preserve">89798</t>
  </si>
  <si>
    <t xml:space="preserve">102166</t>
  </si>
  <si>
    <t xml:space="preserve">99814</t>
  </si>
  <si>
    <t xml:space="preserve">2436</t>
  </si>
  <si>
    <t xml:space="preserve">96983</t>
  </si>
  <si>
    <t xml:space="preserve">98557</t>
  </si>
  <si>
    <t xml:space="preserve">100068</t>
  </si>
  <si>
    <t xml:space="preserve">104409</t>
  </si>
  <si>
    <t xml:space="preserve">Eletroduto rígido, em aço zincado ou galvanizado, tipo pesado, dn=2" (40 mm), aparente - fornecimento e instalação</t>
  </si>
  <si>
    <t xml:space="preserve">96543</t>
  </si>
  <si>
    <t xml:space="preserve">99439</t>
  </si>
  <si>
    <t xml:space="preserve">Concretagem de edificações (paredes e lajes)feitas com sistema deFormas manuseáveis, com concreto usinado bombeável de 25 mpa – lançamento, adensamento e acabamento.</t>
  </si>
  <si>
    <t xml:space="preserve">41629</t>
  </si>
  <si>
    <t xml:space="preserve">105920</t>
  </si>
  <si>
    <t xml:space="preserve">91871</t>
  </si>
  <si>
    <t xml:space="preserve">89402</t>
  </si>
  <si>
    <t xml:space="preserve">10851</t>
  </si>
  <si>
    <t xml:space="preserve">91996</t>
  </si>
  <si>
    <t xml:space="preserve">89440</t>
  </si>
  <si>
    <t xml:space="preserve">95781</t>
  </si>
  <si>
    <t xml:space="preserve">247</t>
  </si>
  <si>
    <t xml:space="preserve">97633</t>
  </si>
  <si>
    <t xml:space="preserve">94499</t>
  </si>
  <si>
    <t xml:space="preserve">104746</t>
  </si>
  <si>
    <t xml:space="preserve">93189</t>
  </si>
  <si>
    <t xml:space="preserve">97906</t>
  </si>
  <si>
    <t xml:space="preserve">100574</t>
  </si>
  <si>
    <t xml:space="preserve">99804</t>
  </si>
  <si>
    <t xml:space="preserve">39128</t>
  </si>
  <si>
    <t xml:space="preserve">97242</t>
  </si>
  <si>
    <t xml:space="preserve">93675</t>
  </si>
  <si>
    <t xml:space="preserve">106028</t>
  </si>
  <si>
    <t xml:space="preserve">36081</t>
  </si>
  <si>
    <t xml:space="preserve">101898</t>
  </si>
  <si>
    <t xml:space="preserve">93368</t>
  </si>
  <si>
    <t xml:space="preserve">91988</t>
  </si>
  <si>
    <t xml:space="preserve">105011</t>
  </si>
  <si>
    <t xml:space="preserve">99826</t>
  </si>
  <si>
    <t xml:space="preserve">101875</t>
  </si>
  <si>
    <t xml:space="preserve">96521</t>
  </si>
  <si>
    <t xml:space="preserve">95544</t>
  </si>
  <si>
    <t xml:space="preserve">39129</t>
  </si>
  <si>
    <t xml:space="preserve">104111</t>
  </si>
  <si>
    <t xml:space="preserve">Armação de pilar ou viga de estrutura de concreto armado embutida em alvenaria de vedação utilizando aço ca-60 de 5,0 mm - montagem.Af_06/2022</t>
  </si>
  <si>
    <t xml:space="preserve">86906</t>
  </si>
  <si>
    <t xml:space="preserve">89403</t>
  </si>
  <si>
    <t xml:space="preserve">98301</t>
  </si>
  <si>
    <t xml:space="preserve">100577</t>
  </si>
  <si>
    <t xml:space="preserve">101897</t>
  </si>
  <si>
    <t xml:space="preserve">89365</t>
  </si>
  <si>
    <t xml:space="preserve">95547</t>
  </si>
  <si>
    <t xml:space="preserve">91937</t>
  </si>
  <si>
    <t xml:space="preserve">Caixa octogonal 3" x 3", pvc, instalada em laje - fornecimento e instalação</t>
  </si>
  <si>
    <t xml:space="preserve">6013</t>
  </si>
  <si>
    <t xml:space="preserve">93672</t>
  </si>
  <si>
    <t xml:space="preserve">93196</t>
  </si>
  <si>
    <t xml:space="preserve">106778</t>
  </si>
  <si>
    <t xml:space="preserve">Torneira cromada de mesa com alavanca, para lavatório de sanitário pcd - fornecimento e instalação</t>
  </si>
  <si>
    <t xml:space="preserve">101568</t>
  </si>
  <si>
    <t xml:space="preserve">92543</t>
  </si>
  <si>
    <t xml:space="preserve">Trama de madeira composta por terças para telhados de até 2 águas para telha ondulada de fibrocimento, metálica, plástica ou termoacústica, incluso transporte vertical</t>
  </si>
  <si>
    <t xml:space="preserve">93188</t>
  </si>
  <si>
    <t xml:space="preserve">93186</t>
  </si>
  <si>
    <t xml:space="preserve">100849</t>
  </si>
  <si>
    <t xml:space="preserve">99821</t>
  </si>
  <si>
    <t xml:space="preserve">01.01.00.10</t>
  </si>
  <si>
    <t xml:space="preserve">103689</t>
  </si>
  <si>
    <t xml:space="preserve">97595</t>
  </si>
  <si>
    <t xml:space="preserve">3999</t>
  </si>
  <si>
    <t xml:space="preserve">98104</t>
  </si>
  <si>
    <t xml:space="preserve">89491</t>
  </si>
  <si>
    <t xml:space="preserve">92868</t>
  </si>
  <si>
    <t xml:space="preserve">1748</t>
  </si>
  <si>
    <t xml:space="preserve">Bancada/banca/pia de aço inoxidável (aisi 430) com 1 cuba central, com válvula, escorredor duplo, de 0,55 x 1,40 m</t>
  </si>
  <si>
    <t xml:space="preserve">101567</t>
  </si>
  <si>
    <t xml:space="preserve">Eletroduto rígido, em aço zincado ou galvanizado, tipo pesado, dn=1 1/2" (40 mm), aparente - fornecimento e instalação</t>
  </si>
  <si>
    <t xml:space="preserve">89424</t>
  </si>
  <si>
    <t xml:space="preserve">86884</t>
  </si>
  <si>
    <t xml:space="preserve">37524</t>
  </si>
  <si>
    <t xml:space="preserve">104448</t>
  </si>
  <si>
    <t xml:space="preserve">37401</t>
  </si>
  <si>
    <t xml:space="preserve">94970</t>
  </si>
  <si>
    <t xml:space="preserve">97637</t>
  </si>
  <si>
    <t xml:space="preserve">86904</t>
  </si>
  <si>
    <t xml:space="preserve">20262</t>
  </si>
  <si>
    <t xml:space="preserve">104408</t>
  </si>
  <si>
    <t xml:space="preserve">92996</t>
  </si>
  <si>
    <t xml:space="preserve">91946</t>
  </si>
  <si>
    <t xml:space="preserve">98111</t>
  </si>
  <si>
    <t xml:space="preserve">92761</t>
  </si>
  <si>
    <t xml:space="preserve">92022</t>
  </si>
  <si>
    <t xml:space="preserve">99807</t>
  </si>
  <si>
    <t xml:space="preserve">39603</t>
  </si>
  <si>
    <t xml:space="preserve">91997</t>
  </si>
  <si>
    <t xml:space="preserve">89447</t>
  </si>
  <si>
    <t xml:space="preserve">104751</t>
  </si>
  <si>
    <t xml:space="preserve">86916</t>
  </si>
  <si>
    <t xml:space="preserve">91881</t>
  </si>
  <si>
    <t xml:space="preserve">98525</t>
  </si>
  <si>
    <t xml:space="preserve">95946</t>
  </si>
  <si>
    <t xml:space="preserve">89987</t>
  </si>
  <si>
    <t xml:space="preserve">97046</t>
  </si>
  <si>
    <t xml:space="preserve">92873</t>
  </si>
  <si>
    <t xml:space="preserve">104749</t>
  </si>
  <si>
    <t xml:space="preserve">88262</t>
  </si>
  <si>
    <t xml:space="preserve">91959</t>
  </si>
  <si>
    <t xml:space="preserve">94798</t>
  </si>
  <si>
    <t xml:space="preserve">97114</t>
  </si>
  <si>
    <t xml:space="preserve">96619</t>
  </si>
  <si>
    <t xml:space="preserve">89416</t>
  </si>
  <si>
    <t xml:space="preserve">93654</t>
  </si>
  <si>
    <t xml:space="preserve">88316</t>
  </si>
  <si>
    <t xml:space="preserve">Caixa de passagem/ luz / telefonia, de embutir, em chapa de aco galvanizado, dimensoes 60 x 60 x *12* cm (padrao concessionaria local)</t>
  </si>
  <si>
    <t xml:space="preserve">91947</t>
  </si>
  <si>
    <t xml:space="preserve">91834</t>
  </si>
  <si>
    <t xml:space="preserve">104108</t>
  </si>
  <si>
    <t xml:space="preserve">Armação de pilar ou viga de estrutura de concreto armado embutida em alvenaria de vedação utilizando aço ca-50 de 10,0 mm - montagem.Af_06/2022</t>
  </si>
  <si>
    <t xml:space="preserve">39132</t>
  </si>
  <si>
    <t xml:space="preserve">93658</t>
  </si>
  <si>
    <t xml:space="preserve">404</t>
  </si>
  <si>
    <t xml:space="preserve">39602</t>
  </si>
  <si>
    <t xml:space="preserve">88309</t>
  </si>
  <si>
    <t xml:space="preserve">89386</t>
  </si>
  <si>
    <t xml:space="preserve">93676</t>
  </si>
  <si>
    <t xml:space="preserve">39131</t>
  </si>
  <si>
    <t xml:space="preserve">86911</t>
  </si>
  <si>
    <t xml:space="preserve">89709</t>
  </si>
  <si>
    <t xml:space="preserve">93009</t>
  </si>
  <si>
    <t xml:space="preserve">97610</t>
  </si>
  <si>
    <t xml:space="preserve">93653</t>
  </si>
  <si>
    <t xml:space="preserve">97668</t>
  </si>
  <si>
    <t xml:space="preserve">88238</t>
  </si>
  <si>
    <t xml:space="preserve">95778</t>
  </si>
  <si>
    <t xml:space="preserve">92768</t>
  </si>
  <si>
    <t xml:space="preserve">93008</t>
  </si>
  <si>
    <t xml:space="preserve">92760</t>
  </si>
  <si>
    <t xml:space="preserve">99818</t>
  </si>
  <si>
    <t xml:space="preserve">91972</t>
  </si>
  <si>
    <t xml:space="preserve">39130</t>
  </si>
  <si>
    <t xml:space="preserve">89426</t>
  </si>
  <si>
    <t xml:space="preserve">99817</t>
  </si>
  <si>
    <t xml:space="preserve">4377</t>
  </si>
  <si>
    <t xml:space="preserve">Parafuso de aco zincado com rosca soberba, cabeca chata e fenda simples, diametro 4,2 mm, comprimento * 32 * mm</t>
  </si>
  <si>
    <t xml:space="preserve">93656</t>
  </si>
  <si>
    <t xml:space="preserve">39775</t>
  </si>
  <si>
    <t xml:space="preserve">91943</t>
  </si>
  <si>
    <t xml:space="preserve">Caixa retangular 4" x 4" média (1,30 m do piso), pvc, instalada em parede - fornecimento e instalação</t>
  </si>
  <si>
    <t xml:space="preserve">91840</t>
  </si>
  <si>
    <t xml:space="preserve">99822</t>
  </si>
  <si>
    <t xml:space="preserve">106020</t>
  </si>
  <si>
    <t xml:space="preserve">11950</t>
  </si>
  <si>
    <t xml:space="preserve">39772</t>
  </si>
  <si>
    <t xml:space="preserve">83366</t>
  </si>
  <si>
    <t xml:space="preserve">101873</t>
  </si>
  <si>
    <t xml:space="preserve">93655</t>
  </si>
  <si>
    <t xml:space="preserve">93673</t>
  </si>
  <si>
    <t xml:space="preserve">91835</t>
  </si>
  <si>
    <t xml:space="preserve">94703</t>
  </si>
  <si>
    <t xml:space="preserve">40552</t>
  </si>
  <si>
    <t xml:space="preserve">92024</t>
  </si>
  <si>
    <t xml:space="preserve">93670</t>
  </si>
  <si>
    <t xml:space="preserve">91954</t>
  </si>
  <si>
    <t xml:space="preserve">Interruptor paralelo (1 módulo), 10a/250v, sem suporte e sem placa - fornecimento e instalação</t>
  </si>
  <si>
    <t xml:space="preserve">94704</t>
  </si>
  <si>
    <t xml:space="preserve">100556</t>
  </si>
  <si>
    <t xml:space="preserve">93663</t>
  </si>
  <si>
    <t xml:space="preserve">CP 1580</t>
  </si>
  <si>
    <t xml:space="preserve">104449</t>
  </si>
  <si>
    <t xml:space="preserve">97667</t>
  </si>
  <si>
    <t xml:space="preserve">99815</t>
  </si>
  <si>
    <t xml:space="preserve">93020</t>
  </si>
  <si>
    <t xml:space="preserve">43923</t>
  </si>
  <si>
    <t xml:space="preserve">44031</t>
  </si>
  <si>
    <t xml:space="preserve">93657</t>
  </si>
  <si>
    <t xml:space="preserve">91878</t>
  </si>
  <si>
    <t xml:space="preserve">91899</t>
  </si>
  <si>
    <t xml:space="preserve">93200</t>
  </si>
  <si>
    <t xml:space="preserve">SERVIÇO</t>
  </si>
  <si>
    <t xml:space="preserve">UNID. SERVIÇO</t>
  </si>
  <si>
    <t xml:space="preserve">TIPO</t>
  </si>
  <si>
    <t xml:space="preserve">COMPONENTE</t>
  </si>
  <si>
    <t xml:space="preserve">SINAPI</t>
  </si>
  <si>
    <t xml:space="preserve">UNID. INSUMO</t>
  </si>
  <si>
    <t xml:space="preserve">COEFICIENTE</t>
  </si>
  <si>
    <t xml:space="preserve">PREÇO UNITÁRIO</t>
  </si>
  <si>
    <t xml:space="preserve">CUSTO UNITÁRIO</t>
  </si>
  <si>
    <t xml:space="preserve">Fornecimento E Assentamento De Passeio Em Pedra Basalto Recortada, 45x45cm, Superfície Lisa E Uniforme Em Tons De Cinza, C/ Rejunte E Argamassa De Assentamento</t>
  </si>
  <si>
    <t xml:space="preserve">Material</t>
  </si>
  <si>
    <t xml:space="preserve">Pedra basalto recortada 45 x 45 cm</t>
  </si>
  <si>
    <t xml:space="preserve">Argamassa traço 1:3 (em volume de cimento e areia média úmida) para contrapiso, preparo manual. Af_08/2019 (SINAPI 07/2026 87372)</t>
  </si>
  <si>
    <t xml:space="preserve">Rejunte cimentício, qualquer cor (SINAPI 07/2026 34357)</t>
  </si>
  <si>
    <t xml:space="preserve">Mão de obra</t>
  </si>
  <si>
    <t xml:space="preserve">Pedreiro com encargos complementares (SINAPI 06/2026 88309)</t>
  </si>
  <si>
    <t xml:space="preserve">Servente com encargos complementares (SINAPI 06/2026 88316)</t>
  </si>
  <si>
    <t xml:space="preserve">TOTAL DA COMPOSIÇÃO</t>
  </si>
  <si>
    <t xml:space="preserve">Material/equipamento</t>
  </si>
  <si>
    <t xml:space="preserve">Eletricista com encargos complementares (SINAPI 07/2026 88264)</t>
  </si>
  <si>
    <t xml:space="preserve">Ajudante especializado com encargos complementares</t>
  </si>
  <si>
    <t xml:space="preserve">11.18</t>
  </si>
  <si>
    <t xml:space="preserve">Composição  mínima  para  administração  local,  composta  por  técnico  em
edificações  em  tempo integral no canteiro de obras e responsável técnico pelo menos 12 horas semanais</t>
  </si>
  <si>
    <t xml:space="preserve">Tecnico de edificacoes com encargos complementares </t>
  </si>
  <si>
    <t xml:space="preserve">mês</t>
  </si>
  <si>
    <t xml:space="preserve">ENGENHEIRO CIVIL DE OBRA PLENO COM ENCARGOS COMPLEMENTARES</t>
  </si>
  <si>
    <t xml:space="preserve">Encarregado geral com encargos complementares (SINAPI 07/2026 90776)</t>
  </si>
  <si>
    <t xml:space="preserve">TOTAL %</t>
  </si>
  <si>
    <t xml:space="preserve">TOTAL DA ETAPA (R$)</t>
  </si>
  <si>
    <t xml:space="preserve">%</t>
  </si>
  <si>
    <t xml:space="preserve">MÊS 1</t>
  </si>
  <si>
    <t xml:space="preserve">MÊS 2</t>
  </si>
  <si>
    <t xml:space="preserve">MÊS 3</t>
  </si>
  <si>
    <t xml:space="preserve">MÊS 4</t>
  </si>
  <si>
    <t xml:space="preserve">MÊS 5</t>
  </si>
  <si>
    <t xml:space="preserve">MÊS 6</t>
  </si>
  <si>
    <t xml:space="preserve">MÊS 7</t>
  </si>
  <si>
    <t xml:space="preserve">MÊS 8</t>
  </si>
  <si>
    <t xml:space="preserve">MÊS 9</t>
  </si>
  <si>
    <t xml:space="preserve">MÊS 10</t>
  </si>
  <si>
    <t xml:space="preserve">MÊS 11</t>
  </si>
  <si>
    <t xml:space="preserve">MÊS 12</t>
  </si>
  <si>
    <t xml:space="preserve">ACUMULADO</t>
  </si>
</sst>
</file>

<file path=xl/styles.xml><?xml version="1.0" encoding="utf-8"?>
<styleSheet xmlns="http://schemas.openxmlformats.org/spreadsheetml/2006/main">
  <numFmts count="19">
    <numFmt numFmtId="164" formatCode="General"/>
    <numFmt numFmtId="165" formatCode="\ * #,##0.00\ ;\ * \(#,##0.00\);\ * \-#\ ;\ @\ "/>
    <numFmt numFmtId="166" formatCode="* #,##0.00\ ;* \(#,##0.00\);* \-#\ ;@\ "/>
    <numFmt numFmtId="167" formatCode="\ * #,##0\ ;\ * \(#,##0\);\ * &quot;- &quot;;\ @\ "/>
    <numFmt numFmtId="168" formatCode="* #,##0\ ;* \(#,##0\);* &quot;- &quot;;@\ "/>
    <numFmt numFmtId="169" formatCode="&quot; R$ &quot;* #,##0.00\ ;&quot; R$ &quot;* \(#,##0.00\);&quot; R$ &quot;* \-#\ ;\ @\ "/>
    <numFmt numFmtId="170" formatCode="&quot; R$ &quot;* #,##0.00\ ;&quot; R$ &quot;* \(#,##0.00\);&quot; R$ &quot;* \-#\ ;@\ "/>
    <numFmt numFmtId="171" formatCode="&quot; R$ &quot;* #,##0\ ;&quot; R$ &quot;* \(#,##0\);&quot; R$ &quot;* &quot;- &quot;;\ @\ "/>
    <numFmt numFmtId="172" formatCode="&quot; R$ &quot;* #,##0\ ;&quot; R$ &quot;* \(#,##0\);&quot; R$ &quot;* &quot;- &quot;;@\ "/>
    <numFmt numFmtId="173" formatCode="0%"/>
    <numFmt numFmtId="174" formatCode="[$-416][$R$]\ #,##0.00;[RED]\-[$R$]\ #,##0.00"/>
    <numFmt numFmtId="175" formatCode="#,##0.00"/>
    <numFmt numFmtId="176" formatCode="@"/>
    <numFmt numFmtId="177" formatCode="General"/>
    <numFmt numFmtId="178" formatCode="0.00%"/>
    <numFmt numFmtId="179" formatCode="&quot;R$ &quot;#,##0.00;[RED]&quot;(R$ &quot;#,##0.00\);\-"/>
    <numFmt numFmtId="180" formatCode="0.00"/>
    <numFmt numFmtId="181" formatCode="[$R$-416]\ #,##0.00;[RED]\-[$R$-416]\ #,##0.00"/>
    <numFmt numFmtId="182" formatCode="[$-416]#,##0.00"/>
  </numFmts>
  <fonts count="37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000000"/>
      <name val="Times New Roman"/>
      <family val="0"/>
    </font>
    <font>
      <sz val="8"/>
      <name val="Agency FB"/>
      <family val="0"/>
    </font>
    <font>
      <b val="true"/>
      <sz val="8"/>
      <name val="Agency FB"/>
      <family val="0"/>
    </font>
    <font>
      <sz val="8"/>
      <color rgb="FF000000"/>
      <name val="Arial"/>
      <family val="0"/>
    </font>
    <font>
      <sz val="8"/>
      <name val="Arial"/>
      <family val="0"/>
    </font>
    <font>
      <b val="true"/>
      <sz val="12"/>
      <name val="Times New Roman"/>
      <family val="0"/>
    </font>
    <font>
      <b val="true"/>
      <sz val="8"/>
      <name val="Times New Roman"/>
      <family val="0"/>
    </font>
    <font>
      <b val="true"/>
      <sz val="8"/>
      <color rgb="FF000000"/>
      <name val="Times New Roman"/>
      <family val="0"/>
    </font>
    <font>
      <b val="true"/>
      <sz val="8"/>
      <color rgb="FF000000"/>
      <name val="Agency FB"/>
      <family val="0"/>
    </font>
    <font>
      <sz val="8"/>
      <color rgb="FF000000"/>
      <name val="Times New Roman"/>
      <family val="0"/>
    </font>
    <font>
      <sz val="8"/>
      <color rgb="FF000000"/>
      <name val="Agency FB"/>
      <family val="0"/>
    </font>
    <font>
      <sz val="8"/>
      <name val="Times New Roman"/>
      <family val="0"/>
    </font>
    <font>
      <b val="true"/>
      <sz val="10"/>
      <name val="Arial"/>
      <family val="0"/>
    </font>
    <font>
      <sz val="9"/>
      <color rgb="FF000000"/>
      <name val="Times New Roman"/>
      <family val="0"/>
    </font>
    <font>
      <b val="true"/>
      <sz val="9"/>
      <name val="Times New Roman"/>
      <family val="0"/>
    </font>
    <font>
      <b val="true"/>
      <sz val="9"/>
      <color rgb="FFFFFFFF"/>
      <name val="Times New Roman"/>
      <family val="0"/>
    </font>
    <font>
      <b val="true"/>
      <sz val="8"/>
      <color rgb="FFFFFFFF"/>
      <name val="Agency FB"/>
      <family val="0"/>
    </font>
    <font>
      <sz val="10"/>
      <name val="Times New Roman"/>
      <family val="0"/>
    </font>
    <font>
      <b val="true"/>
      <sz val="9"/>
      <name val="Times New Roman"/>
      <family val="1"/>
    </font>
    <font>
      <b val="true"/>
      <sz val="10"/>
      <name val="Arial"/>
      <family val="2"/>
    </font>
    <font>
      <sz val="9"/>
      <name val="Times New Roman"/>
      <family val="1"/>
    </font>
    <font>
      <b val="true"/>
      <sz val="13"/>
      <name val="Arial"/>
      <family val="2"/>
    </font>
    <font>
      <b val="true"/>
      <sz val="10"/>
      <name val="Times New Roman"/>
      <family val="0"/>
    </font>
    <font>
      <sz val="9"/>
      <name val="Times New Roman"/>
      <family val="1"/>
      <charset val="1"/>
    </font>
    <font>
      <sz val="10"/>
      <name val="Times New Roman"/>
      <family val="1"/>
      <charset val="1"/>
    </font>
    <font>
      <b val="true"/>
      <sz val="10"/>
      <name val="Times New Roman"/>
      <family val="1"/>
      <charset val="1"/>
    </font>
    <font>
      <sz val="9"/>
      <name val="Times New Roman"/>
      <family val="0"/>
    </font>
    <font>
      <sz val="8"/>
      <name val="Times New Roman"/>
      <family val="1"/>
      <charset val="1"/>
    </font>
    <font>
      <sz val="8"/>
      <name val="Times New Roman"/>
      <family val="1"/>
    </font>
    <font>
      <sz val="8"/>
      <name val="Arial"/>
      <family val="2"/>
    </font>
    <font>
      <b val="true"/>
      <sz val="8"/>
      <name val="Times New Roman"/>
      <family val="1"/>
      <charset val="1"/>
    </font>
    <font>
      <b val="true"/>
      <sz val="8"/>
      <name val="Times New Roman"/>
      <family val="1"/>
    </font>
    <font>
      <b val="true"/>
      <sz val="1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D7"/>
        <bgColor rgb="FFFFFFFF"/>
      </patternFill>
    </fill>
    <fill>
      <patternFill patternType="solid">
        <fgColor rgb="FFE2F0D9"/>
        <bgColor rgb="FFFFFFD7"/>
      </patternFill>
    </fill>
    <fill>
      <patternFill patternType="solid">
        <fgColor rgb="FF1F4E78"/>
        <bgColor rgb="FF003366"/>
      </patternFill>
    </fill>
    <fill>
      <patternFill patternType="solid">
        <fgColor rgb="FFFFBF00"/>
        <bgColor rgb="FFFF9900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hair"/>
      <right style="hair"/>
      <top style="hair"/>
      <bottom style="hair"/>
      <diagonal/>
    </border>
  </borders>
  <cellStyleXfs count="68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5" fontId="1" fillId="0" borderId="0" applyFont="true" applyBorder="false" applyAlignment="false" applyProtection="false"/>
    <xf numFmtId="166" fontId="1" fillId="0" borderId="0" applyFont="true" applyBorder="false" applyAlignment="true" applyProtection="false">
      <alignment horizontal="general" vertical="bottom" textRotation="0" wrapText="false" indent="0" shrinkToFit="false"/>
    </xf>
    <xf numFmtId="166" fontId="1" fillId="0" borderId="0" applyFont="true" applyBorder="false" applyAlignment="true" applyProtection="false">
      <alignment horizontal="general" vertical="bottom" textRotation="0" wrapText="false" indent="0" shrinkToFit="false"/>
    </xf>
    <xf numFmtId="166" fontId="1" fillId="0" borderId="0" applyFont="true" applyBorder="false" applyAlignment="true" applyProtection="false">
      <alignment horizontal="general" vertical="bottom" textRotation="0" wrapText="false" indent="0" shrinkToFit="false"/>
    </xf>
    <xf numFmtId="166" fontId="1" fillId="0" borderId="0" applyFont="true" applyBorder="false" applyAlignment="true" applyProtection="false">
      <alignment horizontal="general" vertical="bottom" textRotation="0" wrapText="false" indent="0" shrinkToFit="false"/>
    </xf>
    <xf numFmtId="166" fontId="1" fillId="0" borderId="0" applyFont="true" applyBorder="false" applyAlignment="true" applyProtection="false">
      <alignment horizontal="general" vertical="bottom" textRotation="0" wrapText="false" indent="0" shrinkToFit="false"/>
    </xf>
    <xf numFmtId="166" fontId="1" fillId="0" borderId="0" applyFont="true" applyBorder="false" applyAlignment="true" applyProtection="false">
      <alignment horizontal="general" vertical="bottom" textRotation="0" wrapText="false" indent="0" shrinkToFit="false"/>
    </xf>
    <xf numFmtId="165" fontId="1" fillId="0" borderId="0" applyFont="true" applyBorder="false" applyAlignment="true" applyProtection="false">
      <alignment horizontal="general" vertical="bottom" textRotation="0" wrapText="false" indent="0" shrinkToFit="false"/>
    </xf>
    <xf numFmtId="167" fontId="1" fillId="0" borderId="0" applyFont="true" applyBorder="false" applyAlignment="false" applyProtection="false"/>
    <xf numFmtId="168" fontId="1" fillId="0" borderId="0" applyFont="true" applyBorder="false" applyAlignment="true" applyProtection="false">
      <alignment horizontal="general" vertical="bottom" textRotation="0" wrapText="false" indent="0" shrinkToFit="false"/>
    </xf>
    <xf numFmtId="168" fontId="1" fillId="0" borderId="0" applyFont="true" applyBorder="false" applyAlignment="true" applyProtection="false">
      <alignment horizontal="general" vertical="bottom" textRotation="0" wrapText="false" indent="0" shrinkToFit="false"/>
    </xf>
    <xf numFmtId="168" fontId="1" fillId="0" borderId="0" applyFont="true" applyBorder="false" applyAlignment="true" applyProtection="false">
      <alignment horizontal="general" vertical="bottom" textRotation="0" wrapText="false" indent="0" shrinkToFit="false"/>
    </xf>
    <xf numFmtId="168" fontId="1" fillId="0" borderId="0" applyFont="true" applyBorder="false" applyAlignment="true" applyProtection="false">
      <alignment horizontal="general" vertical="bottom" textRotation="0" wrapText="false" indent="0" shrinkToFit="false"/>
    </xf>
    <xf numFmtId="168" fontId="1" fillId="0" borderId="0" applyFont="true" applyBorder="false" applyAlignment="true" applyProtection="false">
      <alignment horizontal="general" vertical="bottom" textRotation="0" wrapText="false" indent="0" shrinkToFit="false"/>
    </xf>
    <xf numFmtId="168" fontId="1" fillId="0" borderId="0" applyFont="true" applyBorder="false" applyAlignment="true" applyProtection="false">
      <alignment horizontal="general" vertical="bottom" textRotation="0" wrapText="false" indent="0" shrinkToFit="false"/>
    </xf>
    <xf numFmtId="167" fontId="1" fillId="0" borderId="0" applyFont="true" applyBorder="false" applyAlignment="true" applyProtection="false">
      <alignment horizontal="general" vertical="bottom" textRotation="0" wrapText="false" indent="0" shrinkToFit="false"/>
    </xf>
    <xf numFmtId="169" fontId="1" fillId="0" borderId="0" applyFont="true" applyBorder="false" applyAlignment="false" applyProtection="false"/>
    <xf numFmtId="170" fontId="1" fillId="0" borderId="0" applyFont="true" applyBorder="false" applyAlignment="true" applyProtection="false">
      <alignment horizontal="general" vertical="bottom" textRotation="0" wrapText="false" indent="0" shrinkToFit="false"/>
    </xf>
    <xf numFmtId="170" fontId="1" fillId="0" borderId="0" applyFont="true" applyBorder="false" applyAlignment="true" applyProtection="false">
      <alignment horizontal="general" vertical="bottom" textRotation="0" wrapText="false" indent="0" shrinkToFit="false"/>
    </xf>
    <xf numFmtId="170" fontId="1" fillId="0" borderId="0" applyFont="true" applyBorder="false" applyAlignment="true" applyProtection="false">
      <alignment horizontal="general" vertical="bottom" textRotation="0" wrapText="false" indent="0" shrinkToFit="false"/>
    </xf>
    <xf numFmtId="170" fontId="1" fillId="0" borderId="0" applyFont="true" applyBorder="false" applyAlignment="true" applyProtection="false">
      <alignment horizontal="general" vertical="bottom" textRotation="0" wrapText="false" indent="0" shrinkToFit="false"/>
    </xf>
    <xf numFmtId="170" fontId="1" fillId="0" borderId="0" applyFont="true" applyBorder="false" applyAlignment="true" applyProtection="false">
      <alignment horizontal="general" vertical="bottom" textRotation="0" wrapText="false" indent="0" shrinkToFit="false"/>
    </xf>
    <xf numFmtId="170" fontId="1" fillId="0" borderId="0" applyFont="true" applyBorder="false" applyAlignment="true" applyProtection="false">
      <alignment horizontal="general" vertical="bottom" textRotation="0" wrapText="false" indent="0" shrinkToFit="false"/>
    </xf>
    <xf numFmtId="169" fontId="1" fillId="0" borderId="0" applyFont="true" applyBorder="false" applyAlignment="true" applyProtection="false">
      <alignment horizontal="general" vertical="bottom" textRotation="0" wrapText="false" indent="0" shrinkToFit="false"/>
    </xf>
    <xf numFmtId="171" fontId="1" fillId="0" borderId="0" applyFont="true" applyBorder="false" applyAlignment="false" applyProtection="false"/>
    <xf numFmtId="171" fontId="1" fillId="0" borderId="0" applyFont="true" applyBorder="false" applyAlignment="true" applyProtection="false">
      <alignment horizontal="general" vertical="bottom" textRotation="0" wrapText="false" indent="0" shrinkToFit="false"/>
    </xf>
    <xf numFmtId="172" fontId="1" fillId="0" borderId="0" applyFont="true" applyBorder="false" applyAlignment="true" applyProtection="false">
      <alignment horizontal="general" vertical="bottom" textRotation="0" wrapText="false" indent="0" shrinkToFit="false"/>
    </xf>
    <xf numFmtId="172" fontId="1" fillId="0" borderId="0" applyFont="true" applyBorder="false" applyAlignment="true" applyProtection="false">
      <alignment horizontal="general" vertical="bottom" textRotation="0" wrapText="false" indent="0" shrinkToFit="false"/>
    </xf>
    <xf numFmtId="172" fontId="1" fillId="0" borderId="0" applyFont="true" applyBorder="false" applyAlignment="true" applyProtection="false">
      <alignment horizontal="general" vertical="bottom" textRotation="0" wrapText="false" indent="0" shrinkToFit="false"/>
    </xf>
    <xf numFmtId="172" fontId="1" fillId="0" borderId="0" applyFont="true" applyBorder="false" applyAlignment="true" applyProtection="false">
      <alignment horizontal="general" vertical="bottom" textRotation="0" wrapText="false" indent="0" shrinkToFit="false"/>
    </xf>
    <xf numFmtId="172" fontId="1" fillId="0" borderId="0" applyFont="true" applyBorder="false" applyAlignment="true" applyProtection="false">
      <alignment horizontal="general" vertical="bottom" textRotation="0" wrapText="false" indent="0" shrinkToFit="false"/>
    </xf>
    <xf numFmtId="172" fontId="1" fillId="0" borderId="0" applyFont="true" applyBorder="false" applyAlignment="true" applyProtection="false">
      <alignment horizontal="general" vertical="bottom" textRotation="0" wrapText="false" indent="0" shrinkToFit="false"/>
    </xf>
    <xf numFmtId="164" fontId="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3" fontId="1" fillId="0" borderId="0" applyFont="true" applyBorder="false" applyAlignment="false" applyProtection="false"/>
    <xf numFmtId="173" fontId="1" fillId="0" borderId="0" applyFont="true" applyBorder="false" applyAlignment="true" applyProtection="false">
      <alignment horizontal="general" vertical="bottom" textRotation="0" wrapText="false" indent="0" shrinkToFit="false"/>
    </xf>
    <xf numFmtId="173" fontId="1" fillId="0" borderId="0" applyFont="true" applyBorder="false" applyAlignment="true" applyProtection="false">
      <alignment horizontal="general" vertical="bottom" textRotation="0" wrapText="false" indent="0" shrinkToFit="false"/>
    </xf>
    <xf numFmtId="173" fontId="1" fillId="0" borderId="0" applyFont="true" applyBorder="false" applyAlignment="true" applyProtection="false">
      <alignment horizontal="general" vertical="bottom" textRotation="0" wrapText="false" indent="0" shrinkToFit="false"/>
    </xf>
    <xf numFmtId="173" fontId="1" fillId="0" borderId="0" applyFont="true" applyBorder="false" applyAlignment="true" applyProtection="false">
      <alignment horizontal="general" vertical="bottom" textRotation="0" wrapText="false" indent="0" shrinkToFit="false"/>
    </xf>
    <xf numFmtId="173" fontId="1" fillId="0" borderId="0" applyFont="true" applyBorder="false" applyAlignment="true" applyProtection="false">
      <alignment horizontal="general" vertical="bottom" textRotation="0" wrapText="false" indent="0" shrinkToFit="false"/>
    </xf>
    <xf numFmtId="173" fontId="1" fillId="0" borderId="0" applyFont="true" applyBorder="false" applyAlignment="true" applyProtection="false">
      <alignment horizontal="general" vertical="bottom" textRotation="0" wrapText="false" indent="0" shrinkToFit="false"/>
    </xf>
    <xf numFmtId="173" fontId="1" fillId="0" borderId="0" applyFont="true" applyBorder="false" applyAlignment="true" applyProtection="false">
      <alignment horizontal="general" vertical="bottom" textRotation="0" wrapText="false" indent="0" shrinkToFit="false"/>
    </xf>
  </cellStyleXfs>
  <cellXfs count="24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" fillId="0" borderId="0" xfId="57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1" fillId="0" borderId="0" xfId="56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56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1" fillId="0" borderId="0" xfId="53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" fillId="0" borderId="0" xfId="56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74" fontId="1" fillId="0" borderId="0" xfId="56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74" fontId="1" fillId="0" borderId="0" xfId="56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" fillId="0" borderId="0" xfId="57" applyFont="fals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4" fillId="0" borderId="0" xfId="55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0" xfId="55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4" fontId="6" fillId="0" borderId="0" xfId="55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0" xfId="56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0" xfId="55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0" xfId="59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54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53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1" xfId="59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2" borderId="2" xfId="55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0" fillId="2" borderId="2" xfId="55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10" fillId="2" borderId="2" xfId="55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74" fontId="10" fillId="2" borderId="2" xfId="55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10" fillId="0" borderId="0" xfId="55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1" fillId="0" borderId="0" xfId="59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1" fillId="3" borderId="2" xfId="55" applyFont="true" applyBorder="true" applyAlignment="true" applyProtection="false">
      <alignment horizontal="left" vertical="top" textRotation="0" wrapText="true" indent="0" shrinkToFit="false"/>
      <protection locked="true" hidden="false"/>
    </xf>
    <xf numFmtId="174" fontId="11" fillId="3" borderId="2" xfId="55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1" fillId="0" borderId="0" xfId="55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2" fillId="0" borderId="0" xfId="55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13" fillId="0" borderId="2" xfId="55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3" fillId="0" borderId="2" xfId="55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75" fontId="13" fillId="0" borderId="2" xfId="55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74" fontId="13" fillId="0" borderId="2" xfId="56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13" fillId="0" borderId="0" xfId="55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4" fillId="0" borderId="0" xfId="56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1" fillId="0" borderId="0" xfId="59" applyFont="fals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13" fillId="0" borderId="2" xfId="55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1" fillId="0" borderId="0" xfId="59" applyFont="fals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13" fillId="0" borderId="2" xfId="55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3" fillId="0" borderId="2" xfId="55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15" fillId="0" borderId="2" xfId="52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1" fillId="2" borderId="2" xfId="55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1" fillId="2" borderId="2" xfId="55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11" fillId="2" borderId="2" xfId="55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75" fontId="11" fillId="2" borderId="2" xfId="55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74" fontId="11" fillId="2" borderId="2" xfId="56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74" fontId="11" fillId="3" borderId="2" xfId="56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11" fillId="4" borderId="0" xfId="55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2" fillId="4" borderId="0" xfId="56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13" fillId="2" borderId="2" xfId="55" applyFont="true" applyBorder="true" applyAlignment="true" applyProtection="false">
      <alignment horizontal="left" vertical="top" textRotation="0" wrapText="true" indent="0" shrinkToFit="false"/>
      <protection locked="true" hidden="false"/>
    </xf>
    <xf numFmtId="174" fontId="1" fillId="0" borderId="0" xfId="59" applyFont="false" applyBorder="false" applyAlignment="true" applyProtection="false">
      <alignment horizontal="general" vertical="bottom" textRotation="0" wrapText="true" indent="0" shrinkToFit="false"/>
      <protection locked="true" hidden="false"/>
    </xf>
    <xf numFmtId="174" fontId="11" fillId="0" borderId="2" xfId="56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11" fillId="0" borderId="2" xfId="55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2" fillId="0" borderId="2" xfId="56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16" fillId="0" borderId="0" xfId="54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4" fillId="0" borderId="2" xfId="56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14" fillId="0" borderId="2" xfId="56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" fillId="0" borderId="0" xfId="54" applyFont="false" applyBorder="false" applyAlignment="true" applyProtection="false">
      <alignment horizontal="general" vertical="top" textRotation="0" wrapText="true" indent="0" shrinkToFit="false"/>
      <protection locked="true" hidden="false"/>
    </xf>
    <xf numFmtId="164" fontId="15" fillId="0" borderId="2" xfId="59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74" fontId="11" fillId="0" borderId="2" xfId="56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11" fillId="0" borderId="2" xfId="55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64" fontId="12" fillId="0" borderId="2" xfId="56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6" fillId="0" borderId="0" xfId="54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76" fontId="13" fillId="0" borderId="2" xfId="55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2" fillId="0" borderId="2" xfId="56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6" fillId="0" borderId="0" xfId="54" applyFont="true" applyBorder="false" applyAlignment="true" applyProtection="false">
      <alignment horizontal="general" vertical="top" textRotation="0" wrapText="false" indent="0" shrinkToFit="false"/>
      <protection locked="true" hidden="false"/>
    </xf>
    <xf numFmtId="164" fontId="12" fillId="0" borderId="2" xfId="56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6" fillId="0" borderId="0" xfId="54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5" fillId="0" borderId="2" xfId="56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15" fillId="0" borderId="2" xfId="54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5" fillId="0" borderId="2" xfId="53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74" fontId="15" fillId="0" borderId="2" xfId="56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74" fontId="1" fillId="0" borderId="0" xfId="54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5" fillId="0" borderId="2" xfId="56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74" fontId="13" fillId="2" borderId="2" xfId="56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15" fillId="0" borderId="2" xfId="57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7" fillId="0" borderId="2" xfId="55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17" fillId="0" borderId="2" xfId="55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7" fillId="0" borderId="2" xfId="55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7" fillId="0" borderId="2" xfId="55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75" fontId="17" fillId="0" borderId="2" xfId="55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4" fontId="17" fillId="0" borderId="2" xfId="56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4" fontId="17" fillId="0" borderId="2" xfId="56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7" fillId="0" borderId="0" xfId="55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18" fillId="0" borderId="2" xfId="55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74" fontId="18" fillId="0" borderId="2" xfId="56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4" fontId="18" fillId="2" borderId="2" xfId="56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4" fontId="18" fillId="0" borderId="2" xfId="56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9" fillId="5" borderId="0" xfId="55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20" fillId="5" borderId="0" xfId="56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74" fontId="1" fillId="0" borderId="0" xfId="52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5" fillId="0" borderId="0" xfId="56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5" fillId="0" borderId="0" xfId="56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5" fillId="0" borderId="0" xfId="56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5" fillId="0" borderId="0" xfId="56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4" fontId="15" fillId="0" borderId="0" xfId="56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4" fontId="15" fillId="0" borderId="0" xfId="56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5" fillId="0" borderId="0" xfId="56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5" fillId="0" borderId="0" xfId="56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74" fontId="1" fillId="0" borderId="0" xfId="59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3" fillId="0" borderId="0" xfId="55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0" borderId="0" xfId="55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3" fillId="0" borderId="0" xfId="55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3" fillId="0" borderId="0" xfId="55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3" fillId="0" borderId="0" xfId="55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74" fontId="13" fillId="0" borderId="0" xfId="55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74" fontId="13" fillId="0" borderId="0" xfId="55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13" fillId="0" borderId="0" xfId="55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14" fillId="0" borderId="0" xfId="55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15" fillId="0" borderId="0" xfId="57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74" fontId="21" fillId="0" borderId="0" xfId="56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74" fontId="21" fillId="0" borderId="0" xfId="56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21" fillId="0" borderId="0" xfId="57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15" fillId="0" borderId="0" xfId="52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21" fillId="0" borderId="0" xfId="53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21" fillId="0" borderId="0" xfId="56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" fillId="0" borderId="0" xfId="59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" fillId="0" borderId="0" xfId="56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21" fillId="0" borderId="0" xfId="54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1" fillId="0" borderId="0" xfId="56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22" fillId="0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22" fillId="0" borderId="0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23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22" fillId="2" borderId="2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22" fillId="2" borderId="2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77" fontId="24" fillId="6" borderId="2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24" fillId="0" borderId="2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24" fillId="0" borderId="2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75" fontId="24" fillId="0" borderId="2" xfId="52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78" fontId="24" fillId="0" borderId="2" xfId="52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2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24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75" fontId="1" fillId="0" borderId="0" xfId="52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5" fontId="1" fillId="0" borderId="0" xfId="52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78" fontId="1" fillId="0" borderId="0" xfId="52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75" fontId="1" fillId="0" borderId="0" xfId="52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25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26" fillId="2" borderId="2" xfId="59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5" fontId="26" fillId="2" borderId="2" xfId="59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6" fillId="0" borderId="0" xfId="59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7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28" fillId="0" borderId="2" xfId="59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28" fillId="0" borderId="2" xfId="59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5" fontId="28" fillId="0" borderId="2" xfId="59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9" fontId="28" fillId="0" borderId="2" xfId="59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2" xfId="59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28" fillId="0" borderId="2" xfId="59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9" fillId="3" borderId="2" xfId="59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29" fillId="3" borderId="2" xfId="59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9" fontId="29" fillId="3" borderId="2" xfId="59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0" fillId="0" borderId="2" xfId="59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" fillId="0" borderId="2" xfId="52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5" fontId="1" fillId="0" borderId="2" xfId="52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80" fontId="1" fillId="0" borderId="2" xfId="52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75" fontId="1" fillId="0" borderId="2" xfId="52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" fillId="0" borderId="2" xfId="59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30" fillId="0" borderId="2" xfId="59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5" fontId="30" fillId="0" borderId="2" xfId="59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9" fontId="30" fillId="0" borderId="2" xfId="59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3" borderId="2" xfId="55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1" fillId="3" borderId="2" xfId="55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0" fillId="3" borderId="2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75" fontId="1" fillId="3" borderId="2" xfId="52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3" fillId="3" borderId="2" xfId="55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0" fillId="3" borderId="2" xfId="0" applyFont="false" applyBorder="true" applyAlignment="true" applyProtection="false">
      <alignment horizontal="general" vertical="bottom" textRotation="0" wrapText="true" indent="0" shrinkToFit="false"/>
      <protection locked="true" hidden="false"/>
    </xf>
    <xf numFmtId="175" fontId="1" fillId="3" borderId="2" xfId="52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75" fontId="1" fillId="3" borderId="2" xfId="52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8" fontId="1" fillId="3" borderId="2" xfId="52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8" fillId="0" borderId="0" xfId="59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2" xfId="59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" xfId="0" applyFont="false" applyBorder="true" applyAlignment="true" applyProtection="false">
      <alignment horizontal="general" vertical="bottom" textRotation="0" wrapText="true" indent="0" shrinkToFit="false"/>
      <protection locked="true" hidden="false"/>
    </xf>
    <xf numFmtId="175" fontId="1" fillId="0" borderId="2" xfId="52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75" fontId="1" fillId="0" borderId="2" xfId="52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8" fontId="1" fillId="0" borderId="2" xfId="52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31" fillId="0" borderId="2" xfId="59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31" fillId="0" borderId="2" xfId="59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5" fontId="31" fillId="0" borderId="2" xfId="59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9" fontId="31" fillId="0" borderId="2" xfId="59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5" fontId="32" fillId="0" borderId="2" xfId="59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3" fillId="0" borderId="2" xfId="59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34" fillId="0" borderId="2" xfId="59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34" fillId="3" borderId="2" xfId="59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34" fillId="3" borderId="2" xfId="59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5" fontId="34" fillId="3" borderId="2" xfId="59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9" fontId="34" fillId="3" borderId="2" xfId="59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1" fillId="0" borderId="0" xfId="59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31" fillId="0" borderId="0" xfId="59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5" fontId="31" fillId="0" borderId="0" xfId="59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9" fontId="31" fillId="0" borderId="0" xfId="59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0" fillId="0" borderId="0" xfId="59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0" fillId="0" borderId="0" xfId="59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0" fillId="0" borderId="0" xfId="59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75" fontId="30" fillId="0" borderId="0" xfId="59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9" fontId="30" fillId="0" borderId="0" xfId="59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" fillId="0" borderId="0" xfId="59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18" fillId="0" borderId="0" xfId="59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8" fillId="0" borderId="0" xfId="59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8" fillId="0" borderId="0" xfId="59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75" fontId="18" fillId="0" borderId="0" xfId="59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9" fontId="18" fillId="0" borderId="0" xfId="59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8" fillId="0" borderId="0" xfId="59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8" fillId="0" borderId="0" xfId="59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5" fontId="18" fillId="0" borderId="0" xfId="59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9" fontId="18" fillId="0" borderId="0" xfId="59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0" fillId="0" borderId="0" xfId="59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0" fillId="0" borderId="0" xfId="59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0" fillId="0" borderId="0" xfId="59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75" fontId="30" fillId="0" borderId="0" xfId="59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9" fontId="30" fillId="0" borderId="0" xfId="59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8" fontId="0" fillId="0" borderId="0" xfId="0" applyFont="false" applyBorder="false" applyAlignment="true" applyProtection="false">
      <alignment horizontal="center" vertical="bottom" textRotation="0" wrapText="true" indent="0" shrinkToFit="false"/>
      <protection locked="true" hidden="false"/>
    </xf>
    <xf numFmtId="181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75" fontId="32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75" fontId="3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81" fontId="35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5" fontId="35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6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9" fillId="2" borderId="1" xfId="59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5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8" fontId="35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81" fontId="35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5" fontId="35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5" fillId="0" borderId="2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78" fontId="32" fillId="0" borderId="2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81" fontId="32" fillId="0" borderId="2" xfId="52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5" fontId="32" fillId="3" borderId="2" xfId="52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81" fontId="32" fillId="3" borderId="2" xfId="52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5" fontId="32" fillId="3" borderId="2" xfId="52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75" fontId="32" fillId="0" borderId="2" xfId="52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75" fontId="32" fillId="0" borderId="2" xfId="52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32" fillId="0" borderId="2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24" fillId="0" borderId="2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78" fontId="24" fillId="0" borderId="2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81" fontId="22" fillId="0" borderId="2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75" fontId="32" fillId="0" borderId="2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81" fontId="32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78" fontId="24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81" fontId="2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" fillId="0" borderId="0" xfId="56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82" fontId="32" fillId="0" borderId="0" xfId="56" applyFont="true" applyBorder="false" applyAlignment="true" applyProtection="false">
      <alignment horizontal="center" vertical="center" textRotation="0" wrapText="false" indent="0" shrinkToFit="false"/>
      <protection locked="true" hidden="false"/>
    </xf>
  </cellXfs>
  <cellStyles count="54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Comma" xfId="20"/>
    <cellStyle name="Comma 1" xfId="21"/>
    <cellStyle name="Comma 2" xfId="22"/>
    <cellStyle name="Comma 3" xfId="23"/>
    <cellStyle name="Comma 4" xfId="24"/>
    <cellStyle name="Comma 5" xfId="25"/>
    <cellStyle name="Comma 6" xfId="26"/>
    <cellStyle name="Comma 7" xfId="27"/>
    <cellStyle name="Comma [0]" xfId="28"/>
    <cellStyle name="Comma [0] 2" xfId="29"/>
    <cellStyle name="Comma [0] 3" xfId="30"/>
    <cellStyle name="Comma [0] 4" xfId="31"/>
    <cellStyle name="Comma [0] 5" xfId="32"/>
    <cellStyle name="Comma [0] 6" xfId="33"/>
    <cellStyle name="Comma [0] 7" xfId="34"/>
    <cellStyle name="Comma [0] 8" xfId="35"/>
    <cellStyle name="Currency" xfId="36"/>
    <cellStyle name="Currency 3" xfId="37"/>
    <cellStyle name="Currency 4" xfId="38"/>
    <cellStyle name="Currency 5" xfId="39"/>
    <cellStyle name="Currency 6" xfId="40"/>
    <cellStyle name="Currency 7" xfId="41"/>
    <cellStyle name="Currency 8" xfId="42"/>
    <cellStyle name="Currency 9" xfId="43"/>
    <cellStyle name="Currency [0]" xfId="44"/>
    <cellStyle name="Currency [0] 10" xfId="45"/>
    <cellStyle name="Currency [0] 4" xfId="46"/>
    <cellStyle name="Currency [0] 5" xfId="47"/>
    <cellStyle name="Currency [0] 6" xfId="48"/>
    <cellStyle name="Currency [0] 7" xfId="49"/>
    <cellStyle name="Currency [0] 8" xfId="50"/>
    <cellStyle name="Currency [0] 9" xfId="51"/>
    <cellStyle name="Normal" xfId="52"/>
    <cellStyle name="Normal 10" xfId="53"/>
    <cellStyle name="Normal 11" xfId="54"/>
    <cellStyle name="Normal 5" xfId="55"/>
    <cellStyle name="Normal 6" xfId="56"/>
    <cellStyle name="Normal 7" xfId="57"/>
    <cellStyle name="Normal 8" xfId="58"/>
    <cellStyle name="Normal 9" xfId="59"/>
    <cellStyle name="Percent" xfId="60"/>
    <cellStyle name="Percent 10" xfId="61"/>
    <cellStyle name="Percent 11" xfId="62"/>
    <cellStyle name="Percent 12" xfId="63"/>
    <cellStyle name="Percent 6" xfId="64"/>
    <cellStyle name="Percent 7" xfId="65"/>
    <cellStyle name="Percent 8" xfId="66"/>
    <cellStyle name="Percent 9" xfId="67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D7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2F0D9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BF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1F4E78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90.jpeg"/>
</Relationships>
</file>

<file path=xl/drawings/_rels/drawing2.xml.rels><?xml version="1.0" encoding="UTF-8"?>
<Relationships xmlns="http://schemas.openxmlformats.org/package/2006/relationships"><Relationship Id="rId1" Type="http://schemas.openxmlformats.org/officeDocument/2006/relationships/image" Target="../media/image91.jpeg"/>
</Relationships>
</file>

<file path=xl/drawings/_rels/drawing3.xml.rels><?xml version="1.0" encoding="UTF-8"?>
<Relationships xmlns="http://schemas.openxmlformats.org/package/2006/relationships"><Relationship Id="rId1" Type="http://schemas.openxmlformats.org/officeDocument/2006/relationships/image" Target="../media/image92.jpeg"/>
</Relationships>
</file>

<file path=xl/drawings/_rels/drawing4.xml.rels><?xml version="1.0" encoding="UTF-8"?>
<Relationships xmlns="http://schemas.openxmlformats.org/package/2006/relationships"><Relationship Id="rId1" Type="http://schemas.openxmlformats.org/officeDocument/2006/relationships/image" Target="../media/image93.jpe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2</xdr:col>
      <xdr:colOff>612720</xdr:colOff>
      <xdr:row>0</xdr:row>
      <xdr:rowOff>49680</xdr:rowOff>
    </xdr:from>
    <xdr:to>
      <xdr:col>2</xdr:col>
      <xdr:colOff>1163880</xdr:colOff>
      <xdr:row>0</xdr:row>
      <xdr:rowOff>600840</xdr:rowOff>
    </xdr:to>
    <xdr:pic>
      <xdr:nvPicPr>
        <xdr:cNvPr id="0" name="/xl/media/image84.jpeg" descr=""/>
        <xdr:cNvPicPr/>
      </xdr:nvPicPr>
      <xdr:blipFill>
        <a:blip r:embed="rId1"/>
        <a:stretch/>
      </xdr:blipFill>
      <xdr:spPr>
        <a:xfrm>
          <a:off x="1779840" y="49680"/>
          <a:ext cx="551160" cy="55116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3</xdr:col>
      <xdr:colOff>180000</xdr:colOff>
      <xdr:row>0</xdr:row>
      <xdr:rowOff>10800</xdr:rowOff>
    </xdr:from>
    <xdr:to>
      <xdr:col>3</xdr:col>
      <xdr:colOff>812160</xdr:colOff>
      <xdr:row>0</xdr:row>
      <xdr:rowOff>610200</xdr:rowOff>
    </xdr:to>
    <xdr:pic>
      <xdr:nvPicPr>
        <xdr:cNvPr id="1" name="/xl/media/image84.jpeg" descr=""/>
        <xdr:cNvPicPr/>
      </xdr:nvPicPr>
      <xdr:blipFill>
        <a:blip r:embed="rId1"/>
        <a:stretch/>
      </xdr:blipFill>
      <xdr:spPr>
        <a:xfrm>
          <a:off x="1875240" y="10800"/>
          <a:ext cx="632160" cy="59940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2</xdr:col>
      <xdr:colOff>2626920</xdr:colOff>
      <xdr:row>0</xdr:row>
      <xdr:rowOff>360</xdr:rowOff>
    </xdr:from>
    <xdr:to>
      <xdr:col>3</xdr:col>
      <xdr:colOff>222480</xdr:colOff>
      <xdr:row>0</xdr:row>
      <xdr:rowOff>527400</xdr:rowOff>
    </xdr:to>
    <xdr:pic>
      <xdr:nvPicPr>
        <xdr:cNvPr id="2" name="/xl/media/image84.jpeg_0" descr=""/>
        <xdr:cNvPicPr/>
      </xdr:nvPicPr>
      <xdr:blipFill>
        <a:blip r:embed="rId1"/>
        <a:stretch/>
      </xdr:blipFill>
      <xdr:spPr>
        <a:xfrm>
          <a:off x="4061880" y="360"/>
          <a:ext cx="575640" cy="52704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1364400</xdr:colOff>
      <xdr:row>0</xdr:row>
      <xdr:rowOff>19440</xdr:rowOff>
    </xdr:from>
    <xdr:to>
      <xdr:col>1</xdr:col>
      <xdr:colOff>371880</xdr:colOff>
      <xdr:row>0</xdr:row>
      <xdr:rowOff>613080</xdr:rowOff>
    </xdr:to>
    <xdr:pic>
      <xdr:nvPicPr>
        <xdr:cNvPr id="3" name="/xl/media/image84.jpeg" descr=""/>
        <xdr:cNvPicPr/>
      </xdr:nvPicPr>
      <xdr:blipFill>
        <a:blip r:embed="rId1"/>
        <a:stretch/>
      </xdr:blipFill>
      <xdr:spPr>
        <a:xfrm>
          <a:off x="1364400" y="19440"/>
          <a:ext cx="575640" cy="593640"/>
        </a:xfrm>
        <a:prstGeom prst="rect">
          <a:avLst/>
        </a:prstGeom>
        <a:ln w="0"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3.xml"/>
</Relationships>
</file>

<file path=xl/worksheets/_rels/sheet4.xml.rels><?xml version="1.0" encoding="UTF-8"?>
<Relationships xmlns="http://schemas.openxmlformats.org/package/2006/relationships"><Relationship Id="rId1" Type="http://schemas.openxmlformats.org/officeDocument/2006/relationships/drawing" Target="../drawings/drawing4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BN391"/>
  <sheetViews>
    <sheetView showFormulas="false" showGridLines="true" showRowColHeaders="true" showZeros="true" rightToLeft="false" tabSelected="true" showOutlineSymbols="true" defaultGridColor="true" view="normal" topLeftCell="A336" colorId="64" zoomScale="100" zoomScaleNormal="100" zoomScalePageLayoutView="100" workbookViewId="0">
      <selection pane="topLeft" activeCell="F343" activeCellId="0" sqref="F343"/>
    </sheetView>
  </sheetViews>
  <sheetFormatPr defaultColWidth="11.9921875" defaultRowHeight="12.8" zeroHeight="false" outlineLevelRow="0" outlineLevelCol="0"/>
  <cols>
    <col collapsed="false" customWidth="true" hidden="false" outlineLevel="0" max="1" min="1" style="1" width="5.96"/>
    <col collapsed="false" customWidth="true" hidden="false" outlineLevel="0" max="2" min="2" style="2" width="10.58"/>
    <col collapsed="false" customWidth="true" hidden="false" outlineLevel="0" max="3" min="3" style="3" width="40.67"/>
    <col collapsed="false" customWidth="true" hidden="false" outlineLevel="0" max="4" min="4" style="4" width="4.2"/>
    <col collapsed="false" customWidth="true" hidden="false" outlineLevel="0" max="5" min="5" style="5" width="7.49"/>
    <col collapsed="false" customWidth="true" hidden="false" outlineLevel="0" max="6" min="6" style="6" width="10.12"/>
    <col collapsed="false" customWidth="true" hidden="false" outlineLevel="0" max="7" min="7" style="6" width="12.04"/>
    <col collapsed="false" customWidth="true" hidden="false" outlineLevel="0" max="8" min="8" style="6" width="12.64"/>
    <col collapsed="false" customWidth="true" hidden="false" outlineLevel="0" max="9" min="9" style="6" width="11.57"/>
    <col collapsed="false" customWidth="true" hidden="false" outlineLevel="0" max="10" min="10" style="6" width="14.96"/>
    <col collapsed="false" customWidth="true" hidden="false" outlineLevel="0" max="11" min="11" style="6" width="13.89"/>
    <col collapsed="false" customWidth="true" hidden="true" outlineLevel="0" max="13" min="12" style="7" width="11.52"/>
    <col collapsed="false" customWidth="true" hidden="true" outlineLevel="0" max="14" min="14" style="8" width="3.71"/>
    <col collapsed="false" customWidth="true" hidden="true" outlineLevel="0" max="15" min="15" style="8" width="6.67"/>
    <col collapsed="false" customWidth="true" hidden="false" outlineLevel="0" max="16" min="16" style="0" width="15.88"/>
    <col collapsed="false" customWidth="true" hidden="false" outlineLevel="0" max="17" min="17" style="0" width="13.75"/>
    <col collapsed="false" customWidth="true" hidden="false" outlineLevel="0" max="18" min="18" style="0" width="7.87"/>
    <col collapsed="false" customWidth="true" hidden="false" outlineLevel="0" max="19" min="19" style="0" width="18.66"/>
    <col collapsed="false" customWidth="true" hidden="false" outlineLevel="0" max="66" min="20" style="0" width="7.87"/>
  </cols>
  <sheetData>
    <row r="1" customFormat="false" ht="50.55" hidden="false" customHeight="true" outlineLevel="0" collapsed="false">
      <c r="A1" s="9"/>
      <c r="B1" s="9"/>
      <c r="C1" s="9"/>
      <c r="D1" s="10"/>
      <c r="E1" s="10"/>
      <c r="F1" s="11"/>
      <c r="G1" s="11"/>
      <c r="H1" s="11"/>
      <c r="I1" s="11"/>
      <c r="J1" s="11"/>
      <c r="K1" s="11"/>
      <c r="L1" s="11"/>
      <c r="M1" s="11"/>
      <c r="N1" s="10"/>
      <c r="O1" s="12"/>
    </row>
    <row r="2" s="16" customFormat="true" ht="14.15" hidden="false" customHeight="true" outlineLevel="0" collapsed="false">
      <c r="A2" s="13" t="s">
        <v>0</v>
      </c>
      <c r="B2" s="13"/>
      <c r="C2" s="13"/>
      <c r="D2" s="10"/>
      <c r="E2" s="10"/>
      <c r="F2" s="11"/>
      <c r="G2" s="11"/>
      <c r="H2" s="11"/>
      <c r="I2" s="11"/>
      <c r="J2" s="11"/>
      <c r="K2" s="11"/>
      <c r="L2" s="11"/>
      <c r="M2" s="11"/>
      <c r="N2" s="10"/>
      <c r="O2" s="12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  <c r="AY2" s="14"/>
      <c r="AZ2" s="14"/>
      <c r="BA2" s="14"/>
      <c r="BB2" s="14"/>
      <c r="BC2" s="14"/>
      <c r="BD2" s="14"/>
      <c r="BE2" s="14"/>
      <c r="BF2" s="14"/>
      <c r="BG2" s="14"/>
      <c r="BH2" s="14"/>
      <c r="BI2" s="14"/>
      <c r="BJ2" s="14"/>
      <c r="BK2" s="14"/>
      <c r="BL2" s="14"/>
      <c r="BM2" s="15"/>
      <c r="BN2" s="15"/>
    </row>
    <row r="3" s="16" customFormat="true" ht="14.15" hidden="false" customHeight="true" outlineLevel="0" collapsed="false">
      <c r="A3" s="13" t="s">
        <v>1</v>
      </c>
      <c r="B3" s="13"/>
      <c r="C3" s="13"/>
      <c r="D3" s="10"/>
      <c r="E3" s="10"/>
      <c r="F3" s="11"/>
      <c r="G3" s="11"/>
      <c r="H3" s="11"/>
      <c r="I3" s="11"/>
      <c r="J3" s="11"/>
      <c r="K3" s="11"/>
      <c r="L3" s="11"/>
      <c r="M3" s="11"/>
      <c r="N3" s="10"/>
      <c r="O3" s="12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5"/>
      <c r="BN3" s="15"/>
    </row>
    <row r="4" s="16" customFormat="true" ht="14.15" hidden="false" customHeight="true" outlineLevel="0" collapsed="false">
      <c r="A4" s="13" t="s">
        <v>2</v>
      </c>
      <c r="B4" s="13"/>
      <c r="C4" s="13"/>
      <c r="D4" s="10"/>
      <c r="E4" s="10"/>
      <c r="F4" s="11"/>
      <c r="G4" s="11"/>
      <c r="H4" s="11"/>
      <c r="I4" s="11"/>
      <c r="J4" s="11"/>
      <c r="K4" s="11"/>
      <c r="L4" s="11"/>
      <c r="M4" s="11"/>
      <c r="N4" s="10"/>
      <c r="O4" s="12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5"/>
      <c r="BN4" s="15"/>
    </row>
    <row r="5" s="16" customFormat="true" ht="19.65" hidden="false" customHeight="true" outlineLevel="0" collapsed="false">
      <c r="A5" s="17" t="s">
        <v>3</v>
      </c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2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  <c r="BL5" s="14"/>
      <c r="BM5" s="15"/>
      <c r="BN5" s="15"/>
    </row>
    <row r="6" s="23" customFormat="true" ht="28.35" hidden="false" customHeight="false" outlineLevel="0" collapsed="false">
      <c r="A6" s="18" t="s">
        <v>4</v>
      </c>
      <c r="B6" s="19" t="s">
        <v>5</v>
      </c>
      <c r="C6" s="18" t="s">
        <v>6</v>
      </c>
      <c r="D6" s="20" t="s">
        <v>7</v>
      </c>
      <c r="E6" s="20" t="s">
        <v>8</v>
      </c>
      <c r="F6" s="21" t="s">
        <v>9</v>
      </c>
      <c r="G6" s="21" t="s">
        <v>10</v>
      </c>
      <c r="H6" s="21" t="s">
        <v>11</v>
      </c>
      <c r="I6" s="21" t="s">
        <v>12</v>
      </c>
      <c r="J6" s="21" t="s">
        <v>13</v>
      </c>
      <c r="K6" s="21" t="s">
        <v>14</v>
      </c>
      <c r="L6" s="21" t="s">
        <v>15</v>
      </c>
      <c r="M6" s="21" t="s">
        <v>16</v>
      </c>
      <c r="N6" s="22" t="s">
        <v>17</v>
      </c>
      <c r="O6" s="12" t="s">
        <v>18</v>
      </c>
    </row>
    <row r="7" customFormat="false" ht="12.8" hidden="false" customHeight="true" outlineLevel="0" collapsed="false">
      <c r="A7" s="24" t="s">
        <v>19</v>
      </c>
      <c r="B7" s="24"/>
      <c r="C7" s="24"/>
      <c r="D7" s="24"/>
      <c r="E7" s="24"/>
      <c r="F7" s="24"/>
      <c r="G7" s="24"/>
      <c r="H7" s="24"/>
      <c r="I7" s="24"/>
      <c r="J7" s="24"/>
      <c r="K7" s="24"/>
      <c r="L7" s="25"/>
      <c r="M7" s="25"/>
      <c r="N7" s="26"/>
      <c r="O7" s="27"/>
    </row>
    <row r="8" s="34" customFormat="true" ht="21.25" hidden="false" customHeight="true" outlineLevel="0" collapsed="false">
      <c r="A8" s="28" t="s">
        <v>20</v>
      </c>
      <c r="B8" s="29" t="n">
        <v>103689</v>
      </c>
      <c r="C8" s="28" t="s">
        <v>21</v>
      </c>
      <c r="D8" s="29" t="s">
        <v>22</v>
      </c>
      <c r="E8" s="30" t="n">
        <v>2.88</v>
      </c>
      <c r="F8" s="31" t="n">
        <v>459.39</v>
      </c>
      <c r="G8" s="31" t="n">
        <v>49.61</v>
      </c>
      <c r="H8" s="31" t="n">
        <f aca="false">E8*F8</f>
        <v>1323.0432</v>
      </c>
      <c r="I8" s="31" t="n">
        <f aca="false">E8*G8</f>
        <v>142.8768</v>
      </c>
      <c r="J8" s="31" t="n">
        <f aca="false">H8+I8</f>
        <v>1465.92</v>
      </c>
      <c r="K8" s="31" t="n">
        <f aca="false">J8*(1+25.92%)</f>
        <v>1845.886464</v>
      </c>
      <c r="L8" s="31" t="n">
        <f aca="false">K8*0.869565217269</f>
        <v>1605.11866412207</v>
      </c>
      <c r="M8" s="31" t="n">
        <f aca="false">K8*0.13043478274</f>
        <v>240.767799894547</v>
      </c>
      <c r="N8" s="32" t="s">
        <v>23</v>
      </c>
      <c r="O8" s="33" t="s">
        <v>24</v>
      </c>
    </row>
    <row r="9" customFormat="false" ht="21.25" hidden="false" customHeight="true" outlineLevel="0" collapsed="false">
      <c r="A9" s="28" t="s">
        <v>25</v>
      </c>
      <c r="B9" s="35" t="n">
        <v>97622</v>
      </c>
      <c r="C9" s="28" t="s">
        <v>26</v>
      </c>
      <c r="D9" s="29" t="s">
        <v>27</v>
      </c>
      <c r="E9" s="30" t="n">
        <v>469.99</v>
      </c>
      <c r="F9" s="31" t="n">
        <v>1.84</v>
      </c>
      <c r="G9" s="31" t="n">
        <v>82</v>
      </c>
      <c r="H9" s="31" t="n">
        <f aca="false">E9*F9</f>
        <v>864.7816</v>
      </c>
      <c r="I9" s="31" t="n">
        <f aca="false">E9*G9</f>
        <v>38539.18</v>
      </c>
      <c r="J9" s="31" t="n">
        <f aca="false">H9+I9</f>
        <v>39403.9616</v>
      </c>
      <c r="K9" s="31" t="n">
        <f aca="false">J9*(1+25.92%)</f>
        <v>49617.46844672</v>
      </c>
      <c r="L9" s="31" t="n">
        <f aca="false">K9*0.869565217269</f>
        <v>43145.6247302098</v>
      </c>
      <c r="M9" s="31" t="n">
        <f aca="false">K9*0.13043478274</f>
        <v>6471.84371695673</v>
      </c>
      <c r="N9" s="32" t="s">
        <v>23</v>
      </c>
      <c r="O9" s="33" t="s">
        <v>24</v>
      </c>
    </row>
    <row r="10" customFormat="false" ht="24.6" hidden="false" customHeight="true" outlineLevel="0" collapsed="false">
      <c r="A10" s="28" t="s">
        <v>28</v>
      </c>
      <c r="B10" s="35" t="n">
        <v>104789</v>
      </c>
      <c r="C10" s="28" t="s">
        <v>29</v>
      </c>
      <c r="D10" s="29" t="s">
        <v>27</v>
      </c>
      <c r="E10" s="30" t="n">
        <v>109.14</v>
      </c>
      <c r="F10" s="31" t="n">
        <v>5.06</v>
      </c>
      <c r="G10" s="31" t="n">
        <v>290</v>
      </c>
      <c r="H10" s="31" t="n">
        <f aca="false">E10*F10</f>
        <v>552.2484</v>
      </c>
      <c r="I10" s="31" t="n">
        <f aca="false">E10*G10</f>
        <v>31650.6</v>
      </c>
      <c r="J10" s="31" t="n">
        <f aca="false">H10+I10</f>
        <v>32202.8484</v>
      </c>
      <c r="K10" s="31" t="n">
        <f aca="false">J10*(1+25.92%)</f>
        <v>40549.82670528</v>
      </c>
      <c r="L10" s="31" t="n">
        <f aca="false">K10*0.869565217269</f>
        <v>35260.7188691971</v>
      </c>
      <c r="M10" s="31" t="n">
        <f aca="false">K10*0.13043478274</f>
        <v>5289.10783644785</v>
      </c>
      <c r="N10" s="32" t="s">
        <v>23</v>
      </c>
      <c r="O10" s="33" t="s">
        <v>24</v>
      </c>
    </row>
    <row r="11" s="36" customFormat="true" ht="40.3" hidden="false" customHeight="true" outlineLevel="0" collapsed="false">
      <c r="A11" s="28" t="s">
        <v>30</v>
      </c>
      <c r="B11" s="35" t="n">
        <v>20193</v>
      </c>
      <c r="C11" s="28" t="s">
        <v>31</v>
      </c>
      <c r="D11" s="29" t="s">
        <v>32</v>
      </c>
      <c r="E11" s="30" t="n">
        <v>250</v>
      </c>
      <c r="F11" s="31" t="n">
        <v>22.5</v>
      </c>
      <c r="G11" s="31" t="n">
        <v>2</v>
      </c>
      <c r="H11" s="31" t="n">
        <f aca="false">E11*F11</f>
        <v>5625</v>
      </c>
      <c r="I11" s="31" t="n">
        <f aca="false">E11*G11</f>
        <v>500</v>
      </c>
      <c r="J11" s="31" t="n">
        <f aca="false">H11+I11</f>
        <v>6125</v>
      </c>
      <c r="K11" s="31" t="n">
        <f aca="false">J11*(1+25.92%)</f>
        <v>7712.6</v>
      </c>
      <c r="L11" s="31" t="n">
        <f aca="false">K11*0.869565217269</f>
        <v>6706.60869470889</v>
      </c>
      <c r="M11" s="31" t="n">
        <f aca="false">K11*0.13043478274</f>
        <v>1005.99130536052</v>
      </c>
      <c r="N11" s="32" t="s">
        <v>23</v>
      </c>
      <c r="O11" s="33" t="s">
        <v>24</v>
      </c>
    </row>
    <row r="12" customFormat="false" ht="32.05" hidden="false" customHeight="true" outlineLevel="0" collapsed="false">
      <c r="A12" s="28" t="s">
        <v>33</v>
      </c>
      <c r="B12" s="35" t="n">
        <v>97063</v>
      </c>
      <c r="C12" s="28" t="s">
        <v>34</v>
      </c>
      <c r="D12" s="29" t="s">
        <v>22</v>
      </c>
      <c r="E12" s="30" t="n">
        <v>250</v>
      </c>
      <c r="F12" s="31" t="n">
        <v>3.54</v>
      </c>
      <c r="G12" s="31" t="n">
        <v>23.15</v>
      </c>
      <c r="H12" s="31" t="n">
        <f aca="false">E12*F12</f>
        <v>885</v>
      </c>
      <c r="I12" s="31" t="n">
        <f aca="false">E12*G12</f>
        <v>5787.5</v>
      </c>
      <c r="J12" s="31" t="n">
        <f aca="false">H12+I12</f>
        <v>6672.5</v>
      </c>
      <c r="K12" s="31" t="n">
        <f aca="false">J12*(1+25.92%)</f>
        <v>8402.012</v>
      </c>
      <c r="L12" s="31" t="n">
        <f aca="false">K12*0.869565217269</f>
        <v>7306.09739027675</v>
      </c>
      <c r="M12" s="31" t="n">
        <f aca="false">K12*0.13043478274</f>
        <v>1095.91460979887</v>
      </c>
      <c r="N12" s="32" t="s">
        <v>23</v>
      </c>
      <c r="O12" s="33" t="s">
        <v>24</v>
      </c>
    </row>
    <row r="13" customFormat="false" ht="31.3" hidden="false" customHeight="true" outlineLevel="0" collapsed="false">
      <c r="A13" s="28" t="s">
        <v>35</v>
      </c>
      <c r="B13" s="35" t="n">
        <v>100981</v>
      </c>
      <c r="C13" s="28" t="s">
        <v>36</v>
      </c>
      <c r="D13" s="29" t="s">
        <v>27</v>
      </c>
      <c r="E13" s="30" t="n">
        <v>580</v>
      </c>
      <c r="F13" s="31" t="n">
        <v>10.64</v>
      </c>
      <c r="G13" s="31" t="n">
        <v>1.88</v>
      </c>
      <c r="H13" s="31" t="n">
        <f aca="false">E13*F13</f>
        <v>6171.2</v>
      </c>
      <c r="I13" s="31" t="n">
        <f aca="false">E13*G13</f>
        <v>1090.4</v>
      </c>
      <c r="J13" s="31" t="n">
        <f aca="false">H13+I13</f>
        <v>7261.6</v>
      </c>
      <c r="K13" s="31" t="n">
        <f aca="false">J13*(1+25.92%)</f>
        <v>9143.80672</v>
      </c>
      <c r="L13" s="31" t="n">
        <f aca="false">K13*0.869565217269</f>
        <v>7951.13627714254</v>
      </c>
      <c r="M13" s="31" t="n">
        <f aca="false">K13*0.13043478274</f>
        <v>1192.67044293975</v>
      </c>
      <c r="N13" s="32" t="s">
        <v>37</v>
      </c>
      <c r="O13" s="33" t="s">
        <v>38</v>
      </c>
    </row>
    <row r="14" customFormat="false" ht="21.25" hidden="false" customHeight="true" outlineLevel="0" collapsed="false">
      <c r="A14" s="28" t="s">
        <v>39</v>
      </c>
      <c r="B14" s="35" t="n">
        <v>97914</v>
      </c>
      <c r="C14" s="28" t="s">
        <v>40</v>
      </c>
      <c r="D14" s="29" t="s">
        <v>41</v>
      </c>
      <c r="E14" s="30" t="n">
        <v>6000</v>
      </c>
      <c r="F14" s="31" t="n">
        <v>3</v>
      </c>
      <c r="G14" s="31" t="n">
        <v>0.46</v>
      </c>
      <c r="H14" s="31" t="n">
        <f aca="false">E14*F14</f>
        <v>18000</v>
      </c>
      <c r="I14" s="31" t="n">
        <f aca="false">E14*G14</f>
        <v>2760</v>
      </c>
      <c r="J14" s="31" t="n">
        <f aca="false">H14+I14</f>
        <v>20760</v>
      </c>
      <c r="K14" s="31" t="n">
        <f aca="false">J14*(1+25.92%)</f>
        <v>26140.992</v>
      </c>
      <c r="L14" s="31" t="n">
        <f aca="false">K14*0.869565217269</f>
        <v>22731.2973881072</v>
      </c>
      <c r="M14" s="31" t="n">
        <f aca="false">K14*0.13043478274</f>
        <v>3409.69461212808</v>
      </c>
      <c r="N14" s="32" t="s">
        <v>23</v>
      </c>
      <c r="O14" s="33" t="s">
        <v>24</v>
      </c>
    </row>
    <row r="15" customFormat="false" ht="21.25" hidden="false" customHeight="true" outlineLevel="0" collapsed="false">
      <c r="A15" s="28" t="s">
        <v>42</v>
      </c>
      <c r="B15" s="35" t="n">
        <v>37524</v>
      </c>
      <c r="C15" s="28" t="s">
        <v>43</v>
      </c>
      <c r="D15" s="29" t="s">
        <v>44</v>
      </c>
      <c r="E15" s="30" t="n">
        <v>250</v>
      </c>
      <c r="F15" s="31" t="n">
        <v>3.3</v>
      </c>
      <c r="G15" s="31" t="n">
        <v>1.39</v>
      </c>
      <c r="H15" s="31" t="n">
        <f aca="false">E15*F15</f>
        <v>825</v>
      </c>
      <c r="I15" s="31" t="n">
        <f aca="false">E15*G15</f>
        <v>347.5</v>
      </c>
      <c r="J15" s="31" t="n">
        <f aca="false">H15+I15</f>
        <v>1172.5</v>
      </c>
      <c r="K15" s="31" t="n">
        <f aca="false">J15*(1+25.92%)</f>
        <v>1476.412</v>
      </c>
      <c r="L15" s="31" t="n">
        <f aca="false">K15*0.869565217269</f>
        <v>1283.83652155856</v>
      </c>
      <c r="M15" s="31" t="n">
        <f aca="false">K15*0.13043478274</f>
        <v>192.575478454729</v>
      </c>
      <c r="N15" s="32" t="s">
        <v>23</v>
      </c>
      <c r="O15" s="33" t="s">
        <v>24</v>
      </c>
    </row>
    <row r="16" customFormat="false" ht="21.25" hidden="false" customHeight="true" outlineLevel="0" collapsed="false">
      <c r="A16" s="28" t="s">
        <v>45</v>
      </c>
      <c r="B16" s="35" t="n">
        <v>97637</v>
      </c>
      <c r="C16" s="28" t="s">
        <v>46</v>
      </c>
      <c r="D16" s="29" t="s">
        <v>22</v>
      </c>
      <c r="E16" s="30" t="n">
        <v>250</v>
      </c>
      <c r="F16" s="31" t="n">
        <v>0</v>
      </c>
      <c r="G16" s="31" t="n">
        <v>4.26</v>
      </c>
      <c r="H16" s="31" t="n">
        <f aca="false">E16*F16</f>
        <v>0</v>
      </c>
      <c r="I16" s="31" t="n">
        <f aca="false">E16*G16</f>
        <v>1065</v>
      </c>
      <c r="J16" s="31" t="n">
        <f aca="false">H16+I16</f>
        <v>1065</v>
      </c>
      <c r="K16" s="31" t="n">
        <f aca="false">J16*(1+25.92%)</f>
        <v>1341.048</v>
      </c>
      <c r="L16" s="31" t="n">
        <f aca="false">K16*0.869565217269</f>
        <v>1166.12869548816</v>
      </c>
      <c r="M16" s="31" t="n">
        <f aca="false">K16*0.13043478274</f>
        <v>174.919304523912</v>
      </c>
      <c r="N16" s="32" t="s">
        <v>23</v>
      </c>
      <c r="O16" s="33" t="s">
        <v>24</v>
      </c>
    </row>
    <row r="17" customFormat="false" ht="21.25" hidden="false" customHeight="true" outlineLevel="0" collapsed="false">
      <c r="A17" s="28" t="s">
        <v>47</v>
      </c>
      <c r="B17" s="35" t="n">
        <v>99059</v>
      </c>
      <c r="C17" s="28" t="s">
        <v>48</v>
      </c>
      <c r="D17" s="29" t="s">
        <v>44</v>
      </c>
      <c r="E17" s="30" t="n">
        <v>448</v>
      </c>
      <c r="F17" s="31" t="n">
        <v>30.83</v>
      </c>
      <c r="G17" s="31" t="n">
        <v>51.3</v>
      </c>
      <c r="H17" s="31" t="n">
        <f aca="false">E17*F17</f>
        <v>13811.84</v>
      </c>
      <c r="I17" s="31" t="n">
        <f aca="false">E17*G17</f>
        <v>22982.4</v>
      </c>
      <c r="J17" s="31" t="n">
        <f aca="false">H17+I17</f>
        <v>36794.24</v>
      </c>
      <c r="K17" s="31" t="n">
        <f aca="false">J17*(1+25.92%)</f>
        <v>46331.307008</v>
      </c>
      <c r="L17" s="31" t="n">
        <f aca="false">K17*0.869565217269</f>
        <v>40288.0930447683</v>
      </c>
      <c r="M17" s="31" t="n">
        <f aca="false">K17*0.13043478274</f>
        <v>6043.21396364872</v>
      </c>
      <c r="N17" s="32" t="s">
        <v>23</v>
      </c>
      <c r="O17" s="33" t="s">
        <v>24</v>
      </c>
    </row>
    <row r="18" customFormat="false" ht="32.3" hidden="false" customHeight="true" outlineLevel="0" collapsed="false">
      <c r="A18" s="28" t="s">
        <v>49</v>
      </c>
      <c r="B18" s="35" t="n">
        <v>98525</v>
      </c>
      <c r="C18" s="28" t="s">
        <v>50</v>
      </c>
      <c r="D18" s="29" t="s">
        <v>22</v>
      </c>
      <c r="E18" s="30" t="n">
        <v>793</v>
      </c>
      <c r="F18" s="31" t="n">
        <v>0.75</v>
      </c>
      <c r="G18" s="31" t="n">
        <v>0.11</v>
      </c>
      <c r="H18" s="31" t="n">
        <f aca="false">E18*F18</f>
        <v>594.75</v>
      </c>
      <c r="I18" s="31" t="n">
        <f aca="false">E18*G18</f>
        <v>87.23</v>
      </c>
      <c r="J18" s="31" t="n">
        <f aca="false">H18+I18</f>
        <v>681.98</v>
      </c>
      <c r="K18" s="31" t="n">
        <f aca="false">J18*(1+25.92%)</f>
        <v>858.749216</v>
      </c>
      <c r="L18" s="31" t="n">
        <f aca="false">K18*0.869565217269</f>
        <v>746.738448590624</v>
      </c>
      <c r="M18" s="31" t="n">
        <f aca="false">K18*0.13043478274</f>
        <v>112.010767417105</v>
      </c>
      <c r="N18" s="32" t="s">
        <v>23</v>
      </c>
      <c r="O18" s="33" t="s">
        <v>24</v>
      </c>
    </row>
    <row r="19" customFormat="false" ht="30.55" hidden="false" customHeight="true" outlineLevel="0" collapsed="false">
      <c r="A19" s="28" t="s">
        <v>51</v>
      </c>
      <c r="B19" s="35" t="n">
        <v>96521</v>
      </c>
      <c r="C19" s="28" t="s">
        <v>52</v>
      </c>
      <c r="D19" s="29" t="s">
        <v>27</v>
      </c>
      <c r="E19" s="30" t="n">
        <v>51.6</v>
      </c>
      <c r="F19" s="31" t="n">
        <v>36.84</v>
      </c>
      <c r="G19" s="31" t="n">
        <v>7.27</v>
      </c>
      <c r="H19" s="31" t="n">
        <f aca="false">E19*F19</f>
        <v>1900.944</v>
      </c>
      <c r="I19" s="31" t="n">
        <f aca="false">E19*G19</f>
        <v>375.132</v>
      </c>
      <c r="J19" s="31" t="n">
        <f aca="false">H19+I19</f>
        <v>2276.076</v>
      </c>
      <c r="K19" s="31" t="n">
        <f aca="false">J19*(1+25.92%)</f>
        <v>2866.0348992</v>
      </c>
      <c r="L19" s="31" t="n">
        <f aca="false">K19*0.869565217269</f>
        <v>2492.20425982339</v>
      </c>
      <c r="M19" s="31" t="n">
        <f aca="false">K19*0.13043478274</f>
        <v>373.83063940241</v>
      </c>
      <c r="N19" s="32" t="s">
        <v>23</v>
      </c>
      <c r="O19" s="33" t="s">
        <v>24</v>
      </c>
    </row>
    <row r="20" customFormat="false" ht="43.1" hidden="false" customHeight="true" outlineLevel="0" collapsed="false">
      <c r="A20" s="28" t="s">
        <v>53</v>
      </c>
      <c r="B20" s="35" t="n">
        <v>93368</v>
      </c>
      <c r="C20" s="28" t="s">
        <v>54</v>
      </c>
      <c r="D20" s="29" t="s">
        <v>27</v>
      </c>
      <c r="E20" s="30" t="n">
        <v>105</v>
      </c>
      <c r="F20" s="31" t="n">
        <v>16.57</v>
      </c>
      <c r="G20" s="31" t="n">
        <v>7.91</v>
      </c>
      <c r="H20" s="31" t="n">
        <f aca="false">E20*F20</f>
        <v>1739.85</v>
      </c>
      <c r="I20" s="31" t="n">
        <f aca="false">E20*G20</f>
        <v>830.55</v>
      </c>
      <c r="J20" s="31" t="n">
        <f aca="false">H20+I20</f>
        <v>2570.4</v>
      </c>
      <c r="K20" s="31" t="n">
        <f aca="false">J20*(1+25.92%)</f>
        <v>3236.64768</v>
      </c>
      <c r="L20" s="31" t="n">
        <f aca="false">K20*0.869565217269</f>
        <v>2814.47624308241</v>
      </c>
      <c r="M20" s="31" t="n">
        <f aca="false">K20*0.13043478274</f>
        <v>422.171436946725</v>
      </c>
      <c r="N20" s="32" t="s">
        <v>23</v>
      </c>
      <c r="O20" s="33" t="s">
        <v>24</v>
      </c>
    </row>
    <row r="21" customFormat="false" ht="21.25" hidden="false" customHeight="true" outlineLevel="0" collapsed="false">
      <c r="A21" s="28" t="s">
        <v>55</v>
      </c>
      <c r="B21" s="35" t="n">
        <v>96622</v>
      </c>
      <c r="C21" s="28" t="s">
        <v>56</v>
      </c>
      <c r="D21" s="29" t="s">
        <v>27</v>
      </c>
      <c r="E21" s="30" t="n">
        <v>85.93</v>
      </c>
      <c r="F21" s="31" t="n">
        <v>121.19</v>
      </c>
      <c r="G21" s="31" t="n">
        <v>96.96</v>
      </c>
      <c r="H21" s="31" t="n">
        <f aca="false">E21*F21</f>
        <v>10413.8567</v>
      </c>
      <c r="I21" s="31" t="n">
        <f aca="false">E21*G21</f>
        <v>8331.7728</v>
      </c>
      <c r="J21" s="31" t="n">
        <f aca="false">H21+I21</f>
        <v>18745.6295</v>
      </c>
      <c r="K21" s="31" t="n">
        <f aca="false">J21*(1+25.92%)</f>
        <v>23604.4966664</v>
      </c>
      <c r="L21" s="31" t="n">
        <f aca="false">K21*0.869565217269</f>
        <v>20525.6492722435</v>
      </c>
      <c r="M21" s="31" t="n">
        <f aca="false">K21*0.13043478274</f>
        <v>3078.84739436894</v>
      </c>
      <c r="N21" s="32" t="s">
        <v>23</v>
      </c>
      <c r="O21" s="33" t="s">
        <v>24</v>
      </c>
    </row>
    <row r="22" customFormat="false" ht="31.3" hidden="false" customHeight="true" outlineLevel="0" collapsed="false">
      <c r="A22" s="28" t="s">
        <v>57</v>
      </c>
      <c r="B22" s="35" t="n">
        <v>96525</v>
      </c>
      <c r="C22" s="28" t="s">
        <v>58</v>
      </c>
      <c r="D22" s="29" t="s">
        <v>27</v>
      </c>
      <c r="E22" s="30" t="n">
        <v>527.22</v>
      </c>
      <c r="F22" s="31" t="n">
        <v>61.35</v>
      </c>
      <c r="G22" s="31" t="n">
        <v>7.57</v>
      </c>
      <c r="H22" s="31" t="n">
        <f aca="false">E22*F22</f>
        <v>32344.947</v>
      </c>
      <c r="I22" s="31" t="n">
        <f aca="false">E22*G22</f>
        <v>3991.0554</v>
      </c>
      <c r="J22" s="31" t="n">
        <f aca="false">H22+I22</f>
        <v>36336.0024</v>
      </c>
      <c r="K22" s="31" t="n">
        <f aca="false">J22*(1+25.92%)</f>
        <v>45754.29422208</v>
      </c>
      <c r="L22" s="31" t="n">
        <f aca="false">K22*0.869565217269</f>
        <v>39786.3427962128</v>
      </c>
      <c r="M22" s="31" t="n">
        <f aca="false">K22*0.13043478274</f>
        <v>5967.95142627904</v>
      </c>
      <c r="N22" s="32" t="s">
        <v>23</v>
      </c>
      <c r="O22" s="33" t="s">
        <v>24</v>
      </c>
    </row>
    <row r="23" customFormat="false" ht="21.85" hidden="false" customHeight="true" outlineLevel="0" collapsed="false">
      <c r="A23" s="28" t="s">
        <v>59</v>
      </c>
      <c r="B23" s="29" t="s">
        <v>60</v>
      </c>
      <c r="C23" s="28" t="s">
        <v>61</v>
      </c>
      <c r="D23" s="29" t="s">
        <v>62</v>
      </c>
      <c r="E23" s="30" t="n">
        <v>1</v>
      </c>
      <c r="F23" s="31" t="n">
        <v>1253.3</v>
      </c>
      <c r="G23" s="31" t="n">
        <v>246.7</v>
      </c>
      <c r="H23" s="31" t="n">
        <f aca="false">E23*F23</f>
        <v>1253.3</v>
      </c>
      <c r="I23" s="31" t="n">
        <f aca="false">E23*G23</f>
        <v>246.7</v>
      </c>
      <c r="J23" s="31" t="n">
        <f aca="false">H23+I23</f>
        <v>1500</v>
      </c>
      <c r="K23" s="31" t="n">
        <f aca="false">J23*(1+25.92%)</f>
        <v>1888.8</v>
      </c>
      <c r="L23" s="31" t="n">
        <f aca="false">K23*0.869565217269</f>
        <v>1642.43478237769</v>
      </c>
      <c r="M23" s="31" t="n">
        <f aca="false">K23*0.13043478274</f>
        <v>246.365217639312</v>
      </c>
      <c r="N23" s="32" t="s">
        <v>23</v>
      </c>
      <c r="O23" s="33" t="s">
        <v>24</v>
      </c>
    </row>
    <row r="24" customFormat="false" ht="12.75" hidden="false" customHeight="true" outlineLevel="0" collapsed="false">
      <c r="A24" s="28" t="s">
        <v>63</v>
      </c>
      <c r="B24" s="35" t="n">
        <v>98459</v>
      </c>
      <c r="C24" s="28" t="s">
        <v>64</v>
      </c>
      <c r="D24" s="29" t="s">
        <v>22</v>
      </c>
      <c r="E24" s="30" t="n">
        <v>250</v>
      </c>
      <c r="F24" s="31" t="n">
        <v>58.69</v>
      </c>
      <c r="G24" s="31" t="n">
        <v>43.7</v>
      </c>
      <c r="H24" s="31" t="n">
        <f aca="false">E24*F24</f>
        <v>14672.5</v>
      </c>
      <c r="I24" s="31" t="n">
        <f aca="false">E24*G24</f>
        <v>10925</v>
      </c>
      <c r="J24" s="31" t="n">
        <f aca="false">H24+I24</f>
        <v>25597.5</v>
      </c>
      <c r="K24" s="31" t="n">
        <f aca="false">J24*(1+25.92%)</f>
        <v>32232.372</v>
      </c>
      <c r="L24" s="31" t="n">
        <f aca="false">K24*0.869565217269</f>
        <v>28028.1495612752</v>
      </c>
      <c r="M24" s="31" t="n">
        <f aca="false">K24*0.13043478274</f>
        <v>4204.22243901486</v>
      </c>
      <c r="N24" s="32" t="s">
        <v>23</v>
      </c>
      <c r="O24" s="33" t="s">
        <v>24</v>
      </c>
    </row>
    <row r="25" customFormat="false" ht="28.35" hidden="false" customHeight="false" outlineLevel="0" collapsed="false">
      <c r="A25" s="28" t="s">
        <v>65</v>
      </c>
      <c r="B25" s="35" t="n">
        <v>97649</v>
      </c>
      <c r="C25" s="37" t="s">
        <v>66</v>
      </c>
      <c r="D25" s="29" t="s">
        <v>22</v>
      </c>
      <c r="E25" s="30" t="n">
        <v>4000</v>
      </c>
      <c r="F25" s="31" t="n">
        <v>0.78</v>
      </c>
      <c r="G25" s="31" t="n">
        <v>5.55</v>
      </c>
      <c r="H25" s="31" t="n">
        <f aca="false">E25*F25</f>
        <v>3120</v>
      </c>
      <c r="I25" s="31" t="n">
        <f aca="false">E25*G25</f>
        <v>22200</v>
      </c>
      <c r="J25" s="31" t="n">
        <f aca="false">H25+I25</f>
        <v>25320</v>
      </c>
      <c r="K25" s="31" t="n">
        <f aca="false">J25*(1+25.92%)</f>
        <v>31882.944</v>
      </c>
      <c r="L25" s="31"/>
      <c r="M25" s="31"/>
      <c r="N25" s="32"/>
      <c r="O25" s="33"/>
    </row>
    <row r="26" customFormat="false" ht="19.4" hidden="false" customHeight="false" outlineLevel="0" collapsed="false">
      <c r="A26" s="28" t="s">
        <v>67</v>
      </c>
      <c r="B26" s="35" t="n">
        <v>97633</v>
      </c>
      <c r="C26" s="38" t="s">
        <v>68</v>
      </c>
      <c r="D26" s="29" t="s">
        <v>22</v>
      </c>
      <c r="E26" s="30" t="n">
        <v>98.01</v>
      </c>
      <c r="F26" s="31" t="n">
        <v>8.53</v>
      </c>
      <c r="G26" s="31" t="n">
        <v>24.9</v>
      </c>
      <c r="H26" s="31" t="n">
        <f aca="false">E26*F26</f>
        <v>836.0253</v>
      </c>
      <c r="I26" s="31" t="n">
        <f aca="false">E26*G26</f>
        <v>2440.449</v>
      </c>
      <c r="J26" s="31" t="n">
        <f aca="false">H26+I26</f>
        <v>3276.4743</v>
      </c>
      <c r="K26" s="31" t="n">
        <f aca="false">J26*(1+25.92%)</f>
        <v>4125.73643856</v>
      </c>
      <c r="L26" s="31"/>
      <c r="M26" s="31"/>
      <c r="N26" s="32"/>
      <c r="O26" s="33"/>
    </row>
    <row r="27" customFormat="false" ht="19.4" hidden="false" customHeight="false" outlineLevel="0" collapsed="false">
      <c r="A27" s="28" t="s">
        <v>69</v>
      </c>
      <c r="B27" s="35" t="s">
        <v>70</v>
      </c>
      <c r="C27" s="39" t="s">
        <v>71</v>
      </c>
      <c r="D27" s="29" t="s">
        <v>22</v>
      </c>
      <c r="E27" s="30" t="n">
        <v>1745</v>
      </c>
      <c r="F27" s="31" t="n">
        <v>0</v>
      </c>
      <c r="G27" s="31" t="n">
        <v>70.47</v>
      </c>
      <c r="H27" s="31" t="n">
        <f aca="false">E27*F27</f>
        <v>0</v>
      </c>
      <c r="I27" s="31" t="n">
        <f aca="false">E27*G27</f>
        <v>122970.15</v>
      </c>
      <c r="J27" s="31" t="n">
        <f aca="false">H27+I27</f>
        <v>122970.15</v>
      </c>
      <c r="K27" s="31" t="n">
        <f aca="false">J27*(1+25.92%)</f>
        <v>154844.01288</v>
      </c>
      <c r="L27" s="31"/>
      <c r="M27" s="31"/>
      <c r="N27" s="32"/>
      <c r="O27" s="33"/>
    </row>
    <row r="28" customFormat="false" ht="11.35" hidden="false" customHeight="true" outlineLevel="0" collapsed="false">
      <c r="A28" s="40"/>
      <c r="B28" s="41"/>
      <c r="C28" s="40" t="s">
        <v>72</v>
      </c>
      <c r="D28" s="42"/>
      <c r="E28" s="43"/>
      <c r="F28" s="44"/>
      <c r="G28" s="44"/>
      <c r="H28" s="44"/>
      <c r="I28" s="44"/>
      <c r="J28" s="45" t="n">
        <f aca="false">SUM(J8:J27)</f>
        <v>392197.7822</v>
      </c>
      <c r="K28" s="45" t="n">
        <f aca="false">SUM(K8:K27)</f>
        <v>493855.44734624</v>
      </c>
      <c r="L28" s="31" t="n">
        <f aca="false">K28*0.869565217269</f>
        <v>429439.519371112</v>
      </c>
      <c r="M28" s="31" t="n">
        <f aca="false">K28*0.13043478274</f>
        <v>64415.9279795723</v>
      </c>
      <c r="N28" s="46"/>
      <c r="O28" s="47"/>
    </row>
    <row r="29" customFormat="false" ht="11.35" hidden="false" customHeight="true" outlineLevel="0" collapsed="false">
      <c r="A29" s="28"/>
      <c r="B29" s="35"/>
      <c r="C29" s="28"/>
      <c r="D29" s="29"/>
      <c r="E29" s="30"/>
      <c r="F29" s="31"/>
      <c r="G29" s="31"/>
      <c r="H29" s="31"/>
      <c r="I29" s="31"/>
      <c r="J29" s="31"/>
      <c r="K29" s="31"/>
      <c r="L29" s="31"/>
      <c r="M29" s="31"/>
      <c r="N29" s="32"/>
      <c r="O29" s="33"/>
    </row>
    <row r="30" customFormat="false" ht="11.35" hidden="false" customHeight="true" outlineLevel="0" collapsed="false">
      <c r="A30" s="24" t="s">
        <v>73</v>
      </c>
      <c r="B30" s="24"/>
      <c r="C30" s="24"/>
      <c r="D30" s="24"/>
      <c r="E30" s="24"/>
      <c r="F30" s="24"/>
      <c r="G30" s="24"/>
      <c r="H30" s="24"/>
      <c r="I30" s="24"/>
      <c r="J30" s="24"/>
      <c r="K30" s="24" t="n">
        <f aca="false">J30*0.2592+J30</f>
        <v>0</v>
      </c>
      <c r="L30" s="24" t="n">
        <f aca="false">K30*0.869565217269</f>
        <v>0</v>
      </c>
      <c r="M30" s="24" t="n">
        <f aca="false">K30*0.13043478274</f>
        <v>0</v>
      </c>
      <c r="N30" s="24"/>
      <c r="O30" s="24"/>
    </row>
    <row r="31" s="34" customFormat="true" ht="21.25" hidden="false" customHeight="true" outlineLevel="0" collapsed="false">
      <c r="A31" s="28" t="s">
        <v>74</v>
      </c>
      <c r="B31" s="29" t="n">
        <v>96619</v>
      </c>
      <c r="C31" s="28" t="s">
        <v>75</v>
      </c>
      <c r="D31" s="29" t="s">
        <v>22</v>
      </c>
      <c r="E31" s="30" t="n">
        <v>12</v>
      </c>
      <c r="F31" s="31" t="n">
        <v>27.3</v>
      </c>
      <c r="G31" s="31" t="n">
        <v>16.57</v>
      </c>
      <c r="H31" s="31" t="n">
        <f aca="false">E31*F31</f>
        <v>327.6</v>
      </c>
      <c r="I31" s="31" t="n">
        <f aca="false">E31*G31</f>
        <v>198.84</v>
      </c>
      <c r="J31" s="31" t="n">
        <f aca="false">H31+I31</f>
        <v>526.44</v>
      </c>
      <c r="K31" s="31" t="n">
        <f aca="false">J31*(1+25.92%)</f>
        <v>662.893248</v>
      </c>
      <c r="L31" s="31" t="n">
        <f aca="false">K31*0.869565217269</f>
        <v>576.428911223273</v>
      </c>
      <c r="M31" s="31" t="n">
        <f aca="false">K31*0.13043478274</f>
        <v>86.464336782693</v>
      </c>
      <c r="N31" s="32" t="s">
        <v>23</v>
      </c>
      <c r="O31" s="33" t="s">
        <v>24</v>
      </c>
    </row>
    <row r="32" s="34" customFormat="true" ht="21.25" hidden="false" customHeight="true" outlineLevel="0" collapsed="false">
      <c r="A32" s="28" t="s">
        <v>76</v>
      </c>
      <c r="B32" s="29" t="n">
        <v>96529</v>
      </c>
      <c r="C32" s="28" t="s">
        <v>77</v>
      </c>
      <c r="D32" s="29" t="s">
        <v>22</v>
      </c>
      <c r="E32" s="30" t="n">
        <v>225</v>
      </c>
      <c r="F32" s="31" t="n">
        <v>156.35</v>
      </c>
      <c r="G32" s="31" t="n">
        <v>155.45</v>
      </c>
      <c r="H32" s="31" t="n">
        <f aca="false">E32*F32</f>
        <v>35178.75</v>
      </c>
      <c r="I32" s="31" t="n">
        <f aca="false">E32*G32</f>
        <v>34976.25</v>
      </c>
      <c r="J32" s="31" t="n">
        <f aca="false">H32+I32</f>
        <v>70155</v>
      </c>
      <c r="K32" s="31" t="n">
        <f aca="false">J32*(1+25.92%)</f>
        <v>88339.176</v>
      </c>
      <c r="L32" s="31" t="n">
        <f aca="false">K32*0.869565217269</f>
        <v>76816.6747718044</v>
      </c>
      <c r="M32" s="31" t="n">
        <f aca="false">K32*0.13043478274</f>
        <v>11522.5012289906</v>
      </c>
      <c r="N32" s="32" t="s">
        <v>23</v>
      </c>
      <c r="O32" s="33" t="s">
        <v>24</v>
      </c>
    </row>
    <row r="33" s="34" customFormat="true" ht="21.25" hidden="false" customHeight="true" outlineLevel="0" collapsed="false">
      <c r="A33" s="28" t="s">
        <v>78</v>
      </c>
      <c r="B33" s="29" t="n">
        <v>96558</v>
      </c>
      <c r="C33" s="28" t="s">
        <v>79</v>
      </c>
      <c r="D33" s="29" t="s">
        <v>27</v>
      </c>
      <c r="E33" s="30" t="n">
        <v>153.66</v>
      </c>
      <c r="F33" s="31" t="n">
        <v>698.3</v>
      </c>
      <c r="G33" s="31" t="n">
        <v>50.22</v>
      </c>
      <c r="H33" s="31" t="n">
        <f aca="false">E33*F33</f>
        <v>107300.778</v>
      </c>
      <c r="I33" s="31" t="n">
        <f aca="false">E33*G33</f>
        <v>7716.8052</v>
      </c>
      <c r="J33" s="31" t="n">
        <f aca="false">H33+I33</f>
        <v>115017.5832</v>
      </c>
      <c r="K33" s="31" t="n">
        <f aca="false">J33*(1+25.92%)</f>
        <v>144830.14076544</v>
      </c>
      <c r="L33" s="31" t="n">
        <f aca="false">K33*0.869565217269</f>
        <v>125939.2528218</v>
      </c>
      <c r="M33" s="31" t="n">
        <f aca="false">K33*0.13043478274</f>
        <v>18890.8879449438</v>
      </c>
      <c r="N33" s="32" t="s">
        <v>23</v>
      </c>
      <c r="O33" s="33" t="s">
        <v>24</v>
      </c>
    </row>
    <row r="34" customFormat="false" ht="22.35" hidden="false" customHeight="true" outlineLevel="0" collapsed="false">
      <c r="A34" s="28" t="s">
        <v>80</v>
      </c>
      <c r="B34" s="35" t="n">
        <v>96543</v>
      </c>
      <c r="C34" s="28" t="s">
        <v>81</v>
      </c>
      <c r="D34" s="29" t="s">
        <v>82</v>
      </c>
      <c r="E34" s="30" t="n">
        <v>193.47</v>
      </c>
      <c r="F34" s="31" t="n">
        <v>10.01</v>
      </c>
      <c r="G34" s="31" t="n">
        <v>12.68</v>
      </c>
      <c r="H34" s="31" t="n">
        <f aca="false">E34*F34</f>
        <v>1936.6347</v>
      </c>
      <c r="I34" s="31" t="n">
        <f aca="false">E34*G34</f>
        <v>2453.1996</v>
      </c>
      <c r="J34" s="31" t="n">
        <f aca="false">H34+I34</f>
        <v>4389.8343</v>
      </c>
      <c r="K34" s="31" t="n">
        <f aca="false">J34*(1+25.92%)</f>
        <v>5527.67935056</v>
      </c>
      <c r="L34" s="31" t="n">
        <f aca="false">K34*0.869565217269</f>
        <v>4806.67769546307</v>
      </c>
      <c r="M34" s="31" t="n">
        <f aca="false">K34*0.13043478274</f>
        <v>721.001655146678</v>
      </c>
      <c r="N34" s="32" t="s">
        <v>23</v>
      </c>
      <c r="O34" s="33" t="s">
        <v>24</v>
      </c>
    </row>
    <row r="35" s="34" customFormat="true" ht="21.25" hidden="false" customHeight="true" outlineLevel="0" collapsed="false">
      <c r="A35" s="28" t="s">
        <v>83</v>
      </c>
      <c r="B35" s="29" t="n">
        <v>96546</v>
      </c>
      <c r="C35" s="28" t="s">
        <v>84</v>
      </c>
      <c r="D35" s="29" t="s">
        <v>82</v>
      </c>
      <c r="E35" s="30" t="n">
        <v>393.36</v>
      </c>
      <c r="F35" s="31" t="n">
        <v>8.41</v>
      </c>
      <c r="G35" s="31" t="n">
        <v>5.81</v>
      </c>
      <c r="H35" s="31" t="n">
        <f aca="false">E35*F35</f>
        <v>3308.1576</v>
      </c>
      <c r="I35" s="31" t="n">
        <f aca="false">E35*G35</f>
        <v>2285.4216</v>
      </c>
      <c r="J35" s="31" t="n">
        <f aca="false">H35+I35</f>
        <v>5593.5792</v>
      </c>
      <c r="K35" s="31" t="n">
        <f aca="false">J35*(1+25.92%)</f>
        <v>7043.43492864</v>
      </c>
      <c r="L35" s="31" t="n">
        <f aca="false">K35*0.869565217269</f>
        <v>6124.72602404291</v>
      </c>
      <c r="M35" s="31" t="n">
        <f aca="false">K35*0.13043478274</f>
        <v>918.708904660486</v>
      </c>
      <c r="N35" s="32" t="s">
        <v>23</v>
      </c>
      <c r="O35" s="33" t="s">
        <v>24</v>
      </c>
    </row>
    <row r="36" s="34" customFormat="true" ht="21.25" hidden="false" customHeight="true" outlineLevel="0" collapsed="false">
      <c r="A36" s="28" t="s">
        <v>85</v>
      </c>
      <c r="B36" s="29" t="n">
        <v>96547</v>
      </c>
      <c r="C36" s="28" t="s">
        <v>86</v>
      </c>
      <c r="D36" s="29" t="s">
        <v>82</v>
      </c>
      <c r="E36" s="30" t="n">
        <v>2800.51</v>
      </c>
      <c r="F36" s="31" t="n">
        <v>8.09</v>
      </c>
      <c r="G36" s="31" t="n">
        <v>2.95</v>
      </c>
      <c r="H36" s="31" t="n">
        <f aca="false">E36*F36</f>
        <v>22656.1259</v>
      </c>
      <c r="I36" s="31" t="n">
        <f aca="false">E36*G36</f>
        <v>8261.5045</v>
      </c>
      <c r="J36" s="31" t="n">
        <f aca="false">H36+I36</f>
        <v>30917.6304</v>
      </c>
      <c r="K36" s="31" t="n">
        <f aca="false">J36*(1+25.92%)</f>
        <v>38931.48019968</v>
      </c>
      <c r="L36" s="31" t="n">
        <f aca="false">K36*0.869565217269</f>
        <v>33853.4610384385</v>
      </c>
      <c r="M36" s="31" t="n">
        <f aca="false">K36*0.13043478274</f>
        <v>5078.01916159187</v>
      </c>
      <c r="N36" s="32" t="s">
        <v>23</v>
      </c>
      <c r="O36" s="33" t="s">
        <v>24</v>
      </c>
    </row>
    <row r="37" s="34" customFormat="true" ht="29.1" hidden="false" customHeight="true" outlineLevel="0" collapsed="false">
      <c r="A37" s="28" t="s">
        <v>87</v>
      </c>
      <c r="B37" s="29" t="n">
        <v>97046</v>
      </c>
      <c r="C37" s="28" t="s">
        <v>88</v>
      </c>
      <c r="D37" s="29" t="s">
        <v>22</v>
      </c>
      <c r="E37" s="30" t="n">
        <v>1718.6</v>
      </c>
      <c r="F37" s="31" t="n">
        <v>0.26</v>
      </c>
      <c r="G37" s="31" t="n">
        <v>0.12</v>
      </c>
      <c r="H37" s="31" t="n">
        <f aca="false">E37*F37</f>
        <v>446.836</v>
      </c>
      <c r="I37" s="31" t="n">
        <f aca="false">E37*G37</f>
        <v>206.232</v>
      </c>
      <c r="J37" s="31" t="n">
        <f aca="false">H37+I37</f>
        <v>653.068</v>
      </c>
      <c r="K37" s="31" t="n">
        <f aca="false">J37*(1+25.92%)</f>
        <v>822.3432256</v>
      </c>
      <c r="L37" s="31" t="n">
        <f aca="false">K37*0.869565217269</f>
        <v>715.081065638554</v>
      </c>
      <c r="M37" s="31" t="n">
        <f aca="false">K37*0.13043478274</f>
        <v>107.262159968847</v>
      </c>
      <c r="N37" s="32" t="s">
        <v>23</v>
      </c>
      <c r="O37" s="33" t="s">
        <v>24</v>
      </c>
    </row>
    <row r="38" customFormat="false" ht="38.8" hidden="false" customHeight="true" outlineLevel="0" collapsed="false">
      <c r="A38" s="28" t="s">
        <v>89</v>
      </c>
      <c r="B38" s="35" t="n">
        <v>97096</v>
      </c>
      <c r="C38" s="28" t="s">
        <v>90</v>
      </c>
      <c r="D38" s="29" t="s">
        <v>27</v>
      </c>
      <c r="E38" s="30" t="n">
        <v>343.72</v>
      </c>
      <c r="F38" s="31" t="n">
        <v>617.02</v>
      </c>
      <c r="G38" s="31" t="n">
        <v>27.34</v>
      </c>
      <c r="H38" s="31" t="n">
        <f aca="false">E38*F38</f>
        <v>212082.1144</v>
      </c>
      <c r="I38" s="31" t="n">
        <f aca="false">E38*G38</f>
        <v>9397.3048</v>
      </c>
      <c r="J38" s="31" t="n">
        <f aca="false">H38+I38</f>
        <v>221479.4192</v>
      </c>
      <c r="K38" s="31" t="n">
        <f aca="false">J38*(1+25.92%)</f>
        <v>278886.88465664</v>
      </c>
      <c r="L38" s="31" t="n">
        <f aca="false">K38*0.869565217269</f>
        <v>242510.334449926</v>
      </c>
      <c r="M38" s="31" t="n">
        <f aca="false">K38*0.13043478274</f>
        <v>36376.5502092243</v>
      </c>
      <c r="N38" s="32" t="s">
        <v>23</v>
      </c>
      <c r="O38" s="33" t="s">
        <v>24</v>
      </c>
    </row>
    <row r="39" s="34" customFormat="true" ht="21.25" hidden="false" customHeight="true" outlineLevel="0" collapsed="false">
      <c r="A39" s="28" t="s">
        <v>91</v>
      </c>
      <c r="B39" s="29" t="n">
        <v>97092</v>
      </c>
      <c r="C39" s="28" t="s">
        <v>92</v>
      </c>
      <c r="D39" s="29" t="s">
        <v>82</v>
      </c>
      <c r="E39" s="30" t="n">
        <v>2143.36</v>
      </c>
      <c r="F39" s="31" t="n">
        <v>10.89</v>
      </c>
      <c r="G39" s="31" t="n">
        <v>1.48</v>
      </c>
      <c r="H39" s="31" t="n">
        <f aca="false">E39*F39</f>
        <v>23341.1904</v>
      </c>
      <c r="I39" s="31" t="n">
        <f aca="false">E39*G39</f>
        <v>3172.1728</v>
      </c>
      <c r="J39" s="31" t="n">
        <f aca="false">H39+I39</f>
        <v>26513.3632</v>
      </c>
      <c r="K39" s="31" t="n">
        <f aca="false">J39*(1+25.92%)</f>
        <v>33385.62694144</v>
      </c>
      <c r="L39" s="31" t="n">
        <f aca="false">K39*0.869565217269</f>
        <v>29030.9799449951</v>
      </c>
      <c r="M39" s="31" t="n">
        <f aca="false">K39*0.13043478274</f>
        <v>4354.64699674542</v>
      </c>
      <c r="N39" s="32" t="s">
        <v>23</v>
      </c>
      <c r="O39" s="33" t="s">
        <v>24</v>
      </c>
    </row>
    <row r="40" s="34" customFormat="true" ht="21.25" hidden="false" customHeight="true" outlineLevel="0" collapsed="false">
      <c r="A40" s="28" t="s">
        <v>93</v>
      </c>
      <c r="B40" s="29" t="n">
        <v>97097</v>
      </c>
      <c r="C40" s="28" t="s">
        <v>94</v>
      </c>
      <c r="D40" s="29" t="s">
        <v>22</v>
      </c>
      <c r="E40" s="30" t="n">
        <v>4532.14</v>
      </c>
      <c r="F40" s="31" t="n">
        <v>34.21</v>
      </c>
      <c r="G40" s="31" t="n">
        <v>3.46</v>
      </c>
      <c r="H40" s="31" t="n">
        <f aca="false">E40*F40</f>
        <v>155044.5094</v>
      </c>
      <c r="I40" s="31" t="n">
        <f aca="false">E40*G40</f>
        <v>15681.2044</v>
      </c>
      <c r="J40" s="31" t="n">
        <f aca="false">H40+I40</f>
        <v>170725.7138</v>
      </c>
      <c r="K40" s="31" t="n">
        <f aca="false">J40*(1+25.92%)</f>
        <v>214977.81881696</v>
      </c>
      <c r="L40" s="31" t="n">
        <f aca="false">K40*0.869565217269</f>
        <v>186937.233727586</v>
      </c>
      <c r="M40" s="31" t="n">
        <f aca="false">K40*0.13043478274</f>
        <v>28040.5850913093</v>
      </c>
      <c r="N40" s="32" t="s">
        <v>23</v>
      </c>
      <c r="O40" s="33" t="s">
        <v>24</v>
      </c>
    </row>
    <row r="41" customFormat="false" ht="23.1" hidden="false" customHeight="true" outlineLevel="0" collapsed="false">
      <c r="A41" s="28" t="s">
        <v>95</v>
      </c>
      <c r="B41" s="35" t="n">
        <v>97114</v>
      </c>
      <c r="C41" s="28" t="s">
        <v>96</v>
      </c>
      <c r="D41" s="29" t="s">
        <v>44</v>
      </c>
      <c r="E41" s="30" t="n">
        <v>1157.21</v>
      </c>
      <c r="F41" s="31" t="n">
        <v>0.02</v>
      </c>
      <c r="G41" s="31" t="n">
        <v>0.51</v>
      </c>
      <c r="H41" s="31" t="n">
        <f aca="false">E41*F41</f>
        <v>23.1442</v>
      </c>
      <c r="I41" s="31" t="n">
        <f aca="false">E41*G41</f>
        <v>590.1771</v>
      </c>
      <c r="J41" s="31" t="n">
        <f aca="false">H41+I41</f>
        <v>613.3213</v>
      </c>
      <c r="K41" s="31" t="n">
        <f aca="false">J41*(1+25.92%)</f>
        <v>772.29418096</v>
      </c>
      <c r="L41" s="31" t="n">
        <f aca="false">K41*0.869565217269</f>
        <v>671.560157262067</v>
      </c>
      <c r="M41" s="31" t="n">
        <f aca="false">K41*0.13043478274</f>
        <v>100.734023704884</v>
      </c>
      <c r="N41" s="32" t="s">
        <v>23</v>
      </c>
      <c r="O41" s="33" t="s">
        <v>24</v>
      </c>
    </row>
    <row r="42" s="34" customFormat="true" ht="21.25" hidden="false" customHeight="true" outlineLevel="0" collapsed="false">
      <c r="A42" s="28" t="s">
        <v>97</v>
      </c>
      <c r="B42" s="29" t="n">
        <v>98557</v>
      </c>
      <c r="C42" s="28" t="s">
        <v>98</v>
      </c>
      <c r="D42" s="29" t="s">
        <v>22</v>
      </c>
      <c r="E42" s="30" t="n">
        <v>96.36</v>
      </c>
      <c r="F42" s="31" t="n">
        <v>28.74</v>
      </c>
      <c r="G42" s="31" t="n">
        <v>19.26</v>
      </c>
      <c r="H42" s="31" t="n">
        <f aca="false">E42*F42</f>
        <v>2769.3864</v>
      </c>
      <c r="I42" s="31" t="n">
        <f aca="false">E42*G42</f>
        <v>1855.8936</v>
      </c>
      <c r="J42" s="31" t="n">
        <f aca="false">H42+I42</f>
        <v>4625.28</v>
      </c>
      <c r="K42" s="31" t="n">
        <f aca="false">J42*(1+25.92%)</f>
        <v>5824.152576</v>
      </c>
      <c r="L42" s="31" t="n">
        <f aca="false">K42*0.869565217269</f>
        <v>5064.48050015725</v>
      </c>
      <c r="M42" s="31" t="n">
        <f aca="false">K42*0.13043478274</f>
        <v>759.672075895172</v>
      </c>
      <c r="N42" s="32" t="s">
        <v>23</v>
      </c>
      <c r="O42" s="33" t="s">
        <v>24</v>
      </c>
    </row>
    <row r="43" s="34" customFormat="true" ht="29.1" hidden="false" customHeight="true" outlineLevel="0" collapsed="false">
      <c r="A43" s="28" t="s">
        <v>99</v>
      </c>
      <c r="B43" s="29" t="n">
        <v>96555</v>
      </c>
      <c r="C43" s="28" t="s">
        <v>100</v>
      </c>
      <c r="D43" s="29" t="s">
        <v>27</v>
      </c>
      <c r="E43" s="30" t="n">
        <v>12.59</v>
      </c>
      <c r="F43" s="31" t="n">
        <v>583.25</v>
      </c>
      <c r="G43" s="31" t="n">
        <v>183.09</v>
      </c>
      <c r="H43" s="31" t="n">
        <f aca="false">E43*F43</f>
        <v>7343.1175</v>
      </c>
      <c r="I43" s="31" t="n">
        <f aca="false">E43*G43</f>
        <v>2305.1031</v>
      </c>
      <c r="J43" s="31" t="n">
        <f aca="false">H43+I43</f>
        <v>9648.2206</v>
      </c>
      <c r="K43" s="31" t="n">
        <f aca="false">J43*(1+25.92%)</f>
        <v>12149.03937952</v>
      </c>
      <c r="L43" s="31" t="n">
        <f aca="false">K43*0.869565217269</f>
        <v>10564.3820676619</v>
      </c>
      <c r="M43" s="31" t="n">
        <f aca="false">K43*0.13043478274</f>
        <v>1584.6573119674</v>
      </c>
      <c r="N43" s="32" t="s">
        <v>23</v>
      </c>
      <c r="O43" s="33" t="s">
        <v>24</v>
      </c>
    </row>
    <row r="44" s="34" customFormat="true" ht="29.75" hidden="false" customHeight="true" outlineLevel="0" collapsed="false">
      <c r="A44" s="28" t="s">
        <v>101</v>
      </c>
      <c r="B44" s="29" t="n">
        <v>94316</v>
      </c>
      <c r="C44" s="28" t="s">
        <v>102</v>
      </c>
      <c r="D44" s="29" t="s">
        <v>27</v>
      </c>
      <c r="E44" s="30" t="n">
        <v>500</v>
      </c>
      <c r="F44" s="31" t="n">
        <v>76.2</v>
      </c>
      <c r="G44" s="31" t="n">
        <v>1.67</v>
      </c>
      <c r="H44" s="31" t="n">
        <f aca="false">E44*F44</f>
        <v>38100</v>
      </c>
      <c r="I44" s="31" t="n">
        <f aca="false">E44*G44</f>
        <v>835</v>
      </c>
      <c r="J44" s="31" t="n">
        <f aca="false">H44+I44</f>
        <v>38935</v>
      </c>
      <c r="K44" s="31" t="n">
        <f aca="false">J44*(1+25.92%)</f>
        <v>49026.952</v>
      </c>
      <c r="L44" s="31" t="n">
        <f aca="false">K44*0.869565217269</f>
        <v>42632.1321679168</v>
      </c>
      <c r="M44" s="31" t="n">
        <f aca="false">K44*0.13043478274</f>
        <v>6394.81983252441</v>
      </c>
      <c r="N44" s="32"/>
      <c r="O44" s="33"/>
    </row>
    <row r="45" customFormat="false" ht="11.35" hidden="false" customHeight="true" outlineLevel="0" collapsed="false">
      <c r="A45" s="40"/>
      <c r="B45" s="41"/>
      <c r="C45" s="40" t="s">
        <v>72</v>
      </c>
      <c r="D45" s="42"/>
      <c r="E45" s="43"/>
      <c r="F45" s="44"/>
      <c r="G45" s="44"/>
      <c r="H45" s="44"/>
      <c r="I45" s="44"/>
      <c r="J45" s="45" t="n">
        <f aca="false">SUM(J31:J44)</f>
        <v>699793.4532</v>
      </c>
      <c r="K45" s="45" t="n">
        <f aca="false">SUM(K31:K44)</f>
        <v>881179.91626944</v>
      </c>
      <c r="L45" s="31" t="n">
        <f aca="false">K45*0.869565217269</f>
        <v>766243.405343915</v>
      </c>
      <c r="M45" s="31" t="n">
        <f aca="false">K45*0.13043478274</f>
        <v>114936.510933456</v>
      </c>
      <c r="N45" s="46"/>
      <c r="O45" s="47"/>
    </row>
    <row r="46" customFormat="false" ht="11.35" hidden="false" customHeight="true" outlineLevel="0" collapsed="false">
      <c r="A46" s="28"/>
      <c r="B46" s="35"/>
      <c r="C46" s="28"/>
      <c r="D46" s="29"/>
      <c r="E46" s="30"/>
      <c r="F46" s="31"/>
      <c r="G46" s="31"/>
      <c r="H46" s="31"/>
      <c r="I46" s="31"/>
      <c r="J46" s="31"/>
      <c r="K46" s="31"/>
      <c r="L46" s="31"/>
      <c r="M46" s="31"/>
      <c r="N46" s="32"/>
      <c r="O46" s="33"/>
    </row>
    <row r="47" customFormat="false" ht="11.35" hidden="false" customHeight="true" outlineLevel="0" collapsed="false">
      <c r="A47" s="24" t="s">
        <v>103</v>
      </c>
      <c r="B47" s="24"/>
      <c r="C47" s="24"/>
      <c r="D47" s="24"/>
      <c r="E47" s="24"/>
      <c r="F47" s="24"/>
      <c r="G47" s="24"/>
      <c r="H47" s="24"/>
      <c r="I47" s="24"/>
      <c r="J47" s="24"/>
      <c r="K47" s="24" t="n">
        <f aca="false">J47*0.2592+J47</f>
        <v>0</v>
      </c>
      <c r="L47" s="24" t="n">
        <f aca="false">K47*0.869565217269</f>
        <v>0</v>
      </c>
      <c r="M47" s="24" t="n">
        <f aca="false">K47*0.13043478274</f>
        <v>0</v>
      </c>
      <c r="N47" s="24"/>
      <c r="O47" s="24"/>
    </row>
    <row r="48" s="34" customFormat="true" ht="29.75" hidden="false" customHeight="true" outlineLevel="0" collapsed="false">
      <c r="A48" s="28" t="s">
        <v>104</v>
      </c>
      <c r="B48" s="29" t="n">
        <v>100765</v>
      </c>
      <c r="C48" s="28" t="s">
        <v>105</v>
      </c>
      <c r="D48" s="29" t="s">
        <v>82</v>
      </c>
      <c r="E48" s="30" t="n">
        <v>12160</v>
      </c>
      <c r="F48" s="31" t="n">
        <v>2.57</v>
      </c>
      <c r="G48" s="31" t="n">
        <v>0.47</v>
      </c>
      <c r="H48" s="31" t="n">
        <f aca="false">E48*F48</f>
        <v>31251.2</v>
      </c>
      <c r="I48" s="31" t="n">
        <f aca="false">E48*G48</f>
        <v>5715.2</v>
      </c>
      <c r="J48" s="31" t="n">
        <f aca="false">H48+I48</f>
        <v>36966.4</v>
      </c>
      <c r="K48" s="31" t="n">
        <f aca="false">J48*(1+25.92%)</f>
        <v>46548.09088</v>
      </c>
      <c r="L48" s="31" t="n">
        <f aca="false">K48*0.869565217269</f>
        <v>40476.6007595244</v>
      </c>
      <c r="M48" s="31" t="n">
        <f aca="false">K48*0.13043478274</f>
        <v>6071.49012089458</v>
      </c>
      <c r="N48" s="32" t="s">
        <v>23</v>
      </c>
      <c r="O48" s="33" t="s">
        <v>24</v>
      </c>
    </row>
    <row r="49" s="34" customFormat="true" ht="21.25" hidden="false" customHeight="true" outlineLevel="0" collapsed="false">
      <c r="A49" s="28" t="s">
        <v>106</v>
      </c>
      <c r="B49" s="29" t="n">
        <v>100378</v>
      </c>
      <c r="C49" s="28" t="s">
        <v>107</v>
      </c>
      <c r="D49" s="29" t="s">
        <v>82</v>
      </c>
      <c r="E49" s="30" t="n">
        <v>10279</v>
      </c>
      <c r="F49" s="31" t="n">
        <v>17.0934</v>
      </c>
      <c r="G49" s="31" t="n">
        <v>9.5737</v>
      </c>
      <c r="H49" s="31" t="n">
        <f aca="false">E49*F49</f>
        <v>175703.0586</v>
      </c>
      <c r="I49" s="31" t="n">
        <f aca="false">E49*G49</f>
        <v>98408.0623</v>
      </c>
      <c r="J49" s="31" t="n">
        <f aca="false">H49+I49</f>
        <v>274111.1209</v>
      </c>
      <c r="K49" s="31" t="n">
        <f aca="false">J49*(1+25.92%)</f>
        <v>345160.72343728</v>
      </c>
      <c r="L49" s="31" t="n">
        <f aca="false">K49*0.869565217269</f>
        <v>300139.759468464</v>
      </c>
      <c r="M49" s="31" t="n">
        <f aca="false">K49*0.13043478274</f>
        <v>45020.9639719228</v>
      </c>
      <c r="N49" s="32" t="s">
        <v>23</v>
      </c>
      <c r="O49" s="33" t="s">
        <v>24</v>
      </c>
    </row>
    <row r="50" s="34" customFormat="true" ht="21.25" hidden="false" customHeight="true" outlineLevel="0" collapsed="false">
      <c r="A50" s="28" t="s">
        <v>108</v>
      </c>
      <c r="B50" s="29" t="n">
        <v>92762</v>
      </c>
      <c r="C50" s="28" t="s">
        <v>109</v>
      </c>
      <c r="D50" s="29" t="s">
        <v>82</v>
      </c>
      <c r="E50" s="30" t="n">
        <v>1428.97</v>
      </c>
      <c r="F50" s="31" t="n">
        <v>8.42</v>
      </c>
      <c r="G50" s="31" t="n">
        <v>1.67</v>
      </c>
      <c r="H50" s="31" t="n">
        <f aca="false">E50*F50</f>
        <v>12031.9274</v>
      </c>
      <c r="I50" s="31" t="n">
        <f aca="false">E50*G50</f>
        <v>2386.3799</v>
      </c>
      <c r="J50" s="31" t="n">
        <f aca="false">H50+I50</f>
        <v>14418.3073</v>
      </c>
      <c r="K50" s="31" t="n">
        <f aca="false">J50*(1+25.92%)</f>
        <v>18155.53255216</v>
      </c>
      <c r="L50" s="31" t="n">
        <f aca="false">K50*0.869565217269</f>
        <v>15787.4196083534</v>
      </c>
      <c r="M50" s="31" t="n">
        <f aca="false">K50*0.13043478274</f>
        <v>2368.11294396999</v>
      </c>
      <c r="N50" s="32" t="s">
        <v>23</v>
      </c>
      <c r="O50" s="33" t="s">
        <v>24</v>
      </c>
    </row>
    <row r="51" customFormat="false" ht="11.35" hidden="false" customHeight="true" outlineLevel="0" collapsed="false">
      <c r="A51" s="28" t="s">
        <v>110</v>
      </c>
      <c r="B51" s="35" t="n">
        <v>103672</v>
      </c>
      <c r="C51" s="28" t="s">
        <v>111</v>
      </c>
      <c r="D51" s="29" t="s">
        <v>27</v>
      </c>
      <c r="E51" s="30" t="n">
        <v>13.36</v>
      </c>
      <c r="F51" s="31" t="n">
        <v>592.99</v>
      </c>
      <c r="G51" s="31" t="n">
        <v>59.8</v>
      </c>
      <c r="H51" s="31" t="n">
        <f aca="false">E51*F51</f>
        <v>7922.3464</v>
      </c>
      <c r="I51" s="31" t="n">
        <f aca="false">E51*G51</f>
        <v>798.928</v>
      </c>
      <c r="J51" s="31" t="n">
        <f aca="false">H51+I51</f>
        <v>8721.2744</v>
      </c>
      <c r="K51" s="31" t="n">
        <f aca="false">J51*(1+25.92%)</f>
        <v>10981.82872448</v>
      </c>
      <c r="L51" s="31" t="n">
        <f aca="false">K51*0.869565217269</f>
        <v>9549.4162808134</v>
      </c>
      <c r="M51" s="31" t="n">
        <f aca="false">K51*0.13043478274</f>
        <v>1432.41244376544</v>
      </c>
      <c r="N51" s="32" t="s">
        <v>23</v>
      </c>
      <c r="O51" s="33" t="s">
        <v>24</v>
      </c>
    </row>
    <row r="52" s="34" customFormat="true" ht="38.05" hidden="false" customHeight="true" outlineLevel="0" collapsed="false">
      <c r="A52" s="28" t="s">
        <v>112</v>
      </c>
      <c r="B52" s="29" t="n">
        <v>92409</v>
      </c>
      <c r="C52" s="28" t="s">
        <v>113</v>
      </c>
      <c r="D52" s="29" t="s">
        <v>22</v>
      </c>
      <c r="E52" s="30" t="n">
        <v>35</v>
      </c>
      <c r="F52" s="31" t="n">
        <v>278.2131</v>
      </c>
      <c r="G52" s="31" t="n">
        <v>180.2872</v>
      </c>
      <c r="H52" s="31" t="n">
        <f aca="false">E52*F52</f>
        <v>9737.4585</v>
      </c>
      <c r="I52" s="31" t="n">
        <f aca="false">E52*G52</f>
        <v>6310.052</v>
      </c>
      <c r="J52" s="31" t="n">
        <f aca="false">H52+I52</f>
        <v>16047.5105</v>
      </c>
      <c r="K52" s="31" t="n">
        <f aca="false">J52*(1+25.92%)</f>
        <v>20207.0252216</v>
      </c>
      <c r="L52" s="31" t="n">
        <f aca="false">K52*0.869565217269</f>
        <v>17571.3262771808</v>
      </c>
      <c r="M52" s="31" t="n">
        <f aca="false">K52*0.13043478274</f>
        <v>2635.6989446011</v>
      </c>
      <c r="N52" s="32" t="s">
        <v>23</v>
      </c>
      <c r="O52" s="33" t="s">
        <v>24</v>
      </c>
    </row>
    <row r="53" s="34" customFormat="true" ht="39.55" hidden="false" customHeight="true" outlineLevel="0" collapsed="false">
      <c r="A53" s="28" t="s">
        <v>114</v>
      </c>
      <c r="B53" s="29" t="n">
        <v>92447</v>
      </c>
      <c r="C53" s="28" t="s">
        <v>115</v>
      </c>
      <c r="D53" s="29" t="s">
        <v>22</v>
      </c>
      <c r="E53" s="30" t="n">
        <v>109</v>
      </c>
      <c r="F53" s="31" t="n">
        <v>172.36</v>
      </c>
      <c r="G53" s="31" t="n">
        <v>87.59</v>
      </c>
      <c r="H53" s="31" t="n">
        <f aca="false">E53*F53</f>
        <v>18787.24</v>
      </c>
      <c r="I53" s="31" t="n">
        <f aca="false">E53*G53</f>
        <v>9547.31</v>
      </c>
      <c r="J53" s="31" t="n">
        <f aca="false">H53+I53</f>
        <v>28334.55</v>
      </c>
      <c r="K53" s="31" t="n">
        <f aca="false">J53*(1+25.92%)</f>
        <v>35678.86536</v>
      </c>
      <c r="L53" s="31" t="n">
        <f aca="false">K53*0.869565217269</f>
        <v>31025.1003086798</v>
      </c>
      <c r="M53" s="31" t="n">
        <f aca="false">K53*0.13043478274</f>
        <v>4653.76505164131</v>
      </c>
      <c r="N53" s="32" t="s">
        <v>23</v>
      </c>
      <c r="O53" s="33" t="s">
        <v>24</v>
      </c>
    </row>
    <row r="54" s="34" customFormat="true" ht="28.35" hidden="false" customHeight="true" outlineLevel="0" collapsed="false">
      <c r="A54" s="28" t="s">
        <v>116</v>
      </c>
      <c r="B54" s="29" t="n">
        <v>95946</v>
      </c>
      <c r="C54" s="28" t="s">
        <v>117</v>
      </c>
      <c r="D54" s="29" t="s">
        <v>82</v>
      </c>
      <c r="E54" s="30" t="n">
        <v>37.6</v>
      </c>
      <c r="F54" s="31" t="n">
        <v>12.4058</v>
      </c>
      <c r="G54" s="31" t="n">
        <v>5.6044</v>
      </c>
      <c r="H54" s="31" t="n">
        <f aca="false">E54*F54</f>
        <v>466.45808</v>
      </c>
      <c r="I54" s="31" t="n">
        <f aca="false">E54*G54</f>
        <v>210.72544</v>
      </c>
      <c r="J54" s="31" t="n">
        <f aca="false">H54+I54</f>
        <v>677.18352</v>
      </c>
      <c r="K54" s="31" t="n">
        <f aca="false">J54*(1+25.92%)</f>
        <v>852.709488384</v>
      </c>
      <c r="L54" s="31" t="n">
        <f aca="false">K54*0.869565217269</f>
        <v>741.486511533971</v>
      </c>
      <c r="M54" s="31" t="n">
        <f aca="false">K54*0.13043478274</f>
        <v>111.222976857704</v>
      </c>
      <c r="N54" s="32" t="s">
        <v>23</v>
      </c>
      <c r="O54" s="33" t="s">
        <v>24</v>
      </c>
    </row>
    <row r="55" s="34" customFormat="true" ht="28.35" hidden="false" customHeight="true" outlineLevel="0" collapsed="false">
      <c r="A55" s="28" t="s">
        <v>118</v>
      </c>
      <c r="B55" s="29" t="n">
        <v>92768</v>
      </c>
      <c r="C55" s="28" t="s">
        <v>119</v>
      </c>
      <c r="D55" s="29" t="s">
        <v>82</v>
      </c>
      <c r="E55" s="30" t="n">
        <v>11.8</v>
      </c>
      <c r="F55" s="31" t="n">
        <v>13.832</v>
      </c>
      <c r="G55" s="31" t="n">
        <v>5.8626</v>
      </c>
      <c r="H55" s="31" t="n">
        <f aca="false">E55*F55</f>
        <v>163.2176</v>
      </c>
      <c r="I55" s="31" t="n">
        <f aca="false">E55*G55</f>
        <v>69.17868</v>
      </c>
      <c r="J55" s="31" t="n">
        <f aca="false">H55+I55</f>
        <v>232.39628</v>
      </c>
      <c r="K55" s="31" t="n">
        <f aca="false">J55*(1+25.92%)</f>
        <v>292.633395776</v>
      </c>
      <c r="L55" s="31" t="n">
        <f aca="false">K55*0.869565217269</f>
        <v>254.463822378123</v>
      </c>
      <c r="M55" s="31" t="n">
        <f aca="false">K55*0.13043478274</f>
        <v>38.169573400511</v>
      </c>
      <c r="N55" s="32" t="s">
        <v>23</v>
      </c>
      <c r="O55" s="33" t="s">
        <v>24</v>
      </c>
    </row>
    <row r="56" s="34" customFormat="true" ht="28.35" hidden="false" customHeight="true" outlineLevel="0" collapsed="false">
      <c r="A56" s="28" t="s">
        <v>120</v>
      </c>
      <c r="B56" s="29" t="n">
        <v>103683</v>
      </c>
      <c r="C56" s="28" t="s">
        <v>121</v>
      </c>
      <c r="D56" s="29" t="s">
        <v>27</v>
      </c>
      <c r="E56" s="30" t="n">
        <v>37.9</v>
      </c>
      <c r="F56" s="31" t="n">
        <v>655.4209</v>
      </c>
      <c r="G56" s="31" t="n">
        <v>150.5979</v>
      </c>
      <c r="H56" s="31" t="n">
        <f aca="false">E56*F56</f>
        <v>24840.45211</v>
      </c>
      <c r="I56" s="31" t="n">
        <f aca="false">E56*G56</f>
        <v>5707.66041</v>
      </c>
      <c r="J56" s="31" t="n">
        <f aca="false">H56+I56</f>
        <v>30548.11252</v>
      </c>
      <c r="K56" s="31" t="n">
        <f aca="false">J56*(1+25.92%)</f>
        <v>38466.183285184</v>
      </c>
      <c r="L56" s="31" t="n">
        <f aca="false">K56*0.869565217269</f>
        <v>33448.8550258902</v>
      </c>
      <c r="M56" s="31" t="n">
        <f aca="false">K56*0.13043478274</f>
        <v>5017.32825964</v>
      </c>
      <c r="N56" s="32" t="s">
        <v>23</v>
      </c>
      <c r="O56" s="33" t="s">
        <v>24</v>
      </c>
    </row>
    <row r="57" s="34" customFormat="true" ht="28.35" hidden="false" customHeight="true" outlineLevel="0" collapsed="false">
      <c r="A57" s="28" t="s">
        <v>122</v>
      </c>
      <c r="B57" s="29" t="n">
        <v>92771</v>
      </c>
      <c r="C57" s="28" t="s">
        <v>123</v>
      </c>
      <c r="D57" s="29" t="s">
        <v>82</v>
      </c>
      <c r="E57" s="30" t="n">
        <v>1200</v>
      </c>
      <c r="F57" s="31" t="n">
        <v>7.8651</v>
      </c>
      <c r="G57" s="31" t="n">
        <v>1.6135</v>
      </c>
      <c r="H57" s="31" t="n">
        <f aca="false">E57*F57</f>
        <v>9438.12</v>
      </c>
      <c r="I57" s="31" t="n">
        <f aca="false">E57*G57</f>
        <v>1936.2</v>
      </c>
      <c r="J57" s="31" t="n">
        <f aca="false">H57+I57</f>
        <v>11374.32</v>
      </c>
      <c r="K57" s="31" t="n">
        <f aca="false">J57*(1+25.92%)</f>
        <v>14322.543744</v>
      </c>
      <c r="L57" s="31" t="n">
        <f aca="false">K57*0.869565217269</f>
        <v>12454.3858625961</v>
      </c>
      <c r="M57" s="31" t="n">
        <f aca="false">K57*0.13043478274</f>
        <v>1868.15788153279</v>
      </c>
      <c r="N57" s="32" t="s">
        <v>23</v>
      </c>
      <c r="O57" s="33" t="s">
        <v>24</v>
      </c>
    </row>
    <row r="58" s="34" customFormat="true" ht="28.35" hidden="false" customHeight="true" outlineLevel="0" collapsed="false">
      <c r="A58" s="28" t="s">
        <v>124</v>
      </c>
      <c r="B58" s="29" t="n">
        <v>92452</v>
      </c>
      <c r="C58" s="28" t="s">
        <v>125</v>
      </c>
      <c r="D58" s="29" t="s">
        <v>62</v>
      </c>
      <c r="E58" s="30" t="n">
        <v>75.46</v>
      </c>
      <c r="F58" s="31" t="n">
        <v>54.5835</v>
      </c>
      <c r="G58" s="31" t="n">
        <v>125.5557</v>
      </c>
      <c r="H58" s="31" t="n">
        <f aca="false">E58*F58</f>
        <v>4118.87091</v>
      </c>
      <c r="I58" s="31" t="n">
        <f aca="false">E58*G58</f>
        <v>9474.433122</v>
      </c>
      <c r="J58" s="31" t="n">
        <f aca="false">H58+I58</f>
        <v>13593.304032</v>
      </c>
      <c r="K58" s="31" t="n">
        <f aca="false">J58*(1+25.92%)</f>
        <v>17116.6884370944</v>
      </c>
      <c r="L58" s="31" t="n">
        <f aca="false">K58*0.869565217269</f>
        <v>14884.0768997278</v>
      </c>
      <c r="M58" s="31" t="n">
        <f aca="false">K58*0.13043478274</f>
        <v>2232.61153752068</v>
      </c>
      <c r="N58" s="32" t="s">
        <v>23</v>
      </c>
      <c r="O58" s="33" t="s">
        <v>24</v>
      </c>
    </row>
    <row r="59" s="34" customFormat="true" ht="39.55" hidden="false" customHeight="true" outlineLevel="0" collapsed="false">
      <c r="A59" s="28" t="s">
        <v>126</v>
      </c>
      <c r="B59" s="29" t="n">
        <v>104108</v>
      </c>
      <c r="C59" s="28" t="s">
        <v>127</v>
      </c>
      <c r="D59" s="29" t="s">
        <v>82</v>
      </c>
      <c r="E59" s="30" t="n">
        <v>37.6</v>
      </c>
      <c r="F59" s="31" t="n">
        <v>8.9137</v>
      </c>
      <c r="G59" s="31" t="n">
        <v>3.4853</v>
      </c>
      <c r="H59" s="31" t="n">
        <f aca="false">E59*F59</f>
        <v>335.15512</v>
      </c>
      <c r="I59" s="31" t="n">
        <f aca="false">E59*G59</f>
        <v>131.04728</v>
      </c>
      <c r="J59" s="31" t="n">
        <f aca="false">H59+I59</f>
        <v>466.2024</v>
      </c>
      <c r="K59" s="31" t="n">
        <f aca="false">J59*(1+25.92%)</f>
        <v>587.04206208</v>
      </c>
      <c r="L59" s="31" t="n">
        <f aca="false">K59*0.869565217269</f>
        <v>510.471358258637</v>
      </c>
      <c r="M59" s="31" t="n">
        <f aca="false">K59*0.13043478274</f>
        <v>76.5707038266464</v>
      </c>
      <c r="N59" s="32" t="s">
        <v>23</v>
      </c>
      <c r="O59" s="33" t="s">
        <v>24</v>
      </c>
    </row>
    <row r="60" s="34" customFormat="true" ht="37.3" hidden="false" customHeight="true" outlineLevel="0" collapsed="false">
      <c r="A60" s="28" t="s">
        <v>128</v>
      </c>
      <c r="B60" s="29" t="n">
        <v>104111</v>
      </c>
      <c r="C60" s="28" t="s">
        <v>129</v>
      </c>
      <c r="D60" s="29" t="s">
        <v>82</v>
      </c>
      <c r="E60" s="30" t="n">
        <v>94.45</v>
      </c>
      <c r="F60" s="31" t="n">
        <v>10.02</v>
      </c>
      <c r="G60" s="31" t="n">
        <v>13.18</v>
      </c>
      <c r="H60" s="31" t="n">
        <f aca="false">E60*F60</f>
        <v>946.389</v>
      </c>
      <c r="I60" s="31" t="n">
        <f aca="false">E60*G60</f>
        <v>1244.851</v>
      </c>
      <c r="J60" s="31" t="n">
        <f aca="false">H60+I60</f>
        <v>2191.24</v>
      </c>
      <c r="K60" s="31" t="n">
        <f aca="false">J60*(1+25.92%)</f>
        <v>2759.209408</v>
      </c>
      <c r="L60" s="31" t="n">
        <f aca="false">K60*0.869565217269</f>
        <v>2399.31252835819</v>
      </c>
      <c r="M60" s="31" t="n">
        <f aca="false">K60*0.13043478274</f>
        <v>359.896879666644</v>
      </c>
      <c r="N60" s="32" t="s">
        <v>23</v>
      </c>
      <c r="O60" s="33" t="s">
        <v>24</v>
      </c>
    </row>
    <row r="61" s="34" customFormat="true" ht="21.25" hidden="false" customHeight="true" outlineLevel="0" collapsed="false">
      <c r="A61" s="28" t="s">
        <v>130</v>
      </c>
      <c r="B61" s="29" t="n">
        <v>92270</v>
      </c>
      <c r="C61" s="28" t="s">
        <v>131</v>
      </c>
      <c r="D61" s="29" t="s">
        <v>22</v>
      </c>
      <c r="E61" s="30" t="n">
        <v>125.5</v>
      </c>
      <c r="F61" s="31" t="n">
        <v>178.2</v>
      </c>
      <c r="G61" s="31" t="n">
        <v>35.06</v>
      </c>
      <c r="H61" s="31" t="n">
        <f aca="false">E61*F61</f>
        <v>22364.1</v>
      </c>
      <c r="I61" s="31" t="n">
        <f aca="false">E61*G61</f>
        <v>4400.03</v>
      </c>
      <c r="J61" s="31" t="n">
        <f aca="false">H61+I61</f>
        <v>26764.13</v>
      </c>
      <c r="K61" s="31" t="n">
        <f aca="false">J61*(1+25.92%)</f>
        <v>33701.392496</v>
      </c>
      <c r="L61" s="31" t="n">
        <f aca="false">K61*0.869565217269</f>
        <v>29305.5586880521</v>
      </c>
      <c r="M61" s="31" t="n">
        <f aca="false">K61*0.13043478274</f>
        <v>4395.83380825123</v>
      </c>
      <c r="N61" s="32" t="s">
        <v>23</v>
      </c>
      <c r="O61" s="33" t="s">
        <v>24</v>
      </c>
    </row>
    <row r="62" s="34" customFormat="true" ht="21.25" hidden="false" customHeight="true" outlineLevel="0" collapsed="false">
      <c r="A62" s="28" t="s">
        <v>132</v>
      </c>
      <c r="B62" s="29" t="n">
        <v>92761</v>
      </c>
      <c r="C62" s="28" t="s">
        <v>133</v>
      </c>
      <c r="D62" s="29" t="s">
        <v>82</v>
      </c>
      <c r="E62" s="30" t="n">
        <v>48</v>
      </c>
      <c r="F62" s="31" t="n">
        <v>13.1084</v>
      </c>
      <c r="G62" s="31" t="n">
        <v>5.2171</v>
      </c>
      <c r="H62" s="31" t="n">
        <f aca="false">E62*F62</f>
        <v>629.2032</v>
      </c>
      <c r="I62" s="31" t="n">
        <f aca="false">E62*G62</f>
        <v>250.4208</v>
      </c>
      <c r="J62" s="31" t="n">
        <f aca="false">H62+I62</f>
        <v>879.624</v>
      </c>
      <c r="K62" s="31" t="n">
        <f aca="false">J62*(1+25.92%)</f>
        <v>1107.6225408</v>
      </c>
      <c r="L62" s="31" t="n">
        <f aca="false">K62*0.869565217269</f>
        <v>963.150035342794</v>
      </c>
      <c r="M62" s="31" t="n">
        <f aca="false">K62*0.13043478274</f>
        <v>144.472505467175</v>
      </c>
      <c r="N62" s="32" t="s">
        <v>23</v>
      </c>
      <c r="O62" s="33" t="s">
        <v>24</v>
      </c>
    </row>
    <row r="63" customFormat="false" ht="19.85" hidden="false" customHeight="true" outlineLevel="0" collapsed="false">
      <c r="A63" s="28" t="s">
        <v>134</v>
      </c>
      <c r="B63" s="35" t="n">
        <v>92760</v>
      </c>
      <c r="C63" s="28" t="s">
        <v>135</v>
      </c>
      <c r="D63" s="29" t="s">
        <v>82</v>
      </c>
      <c r="E63" s="30" t="n">
        <v>12</v>
      </c>
      <c r="F63" s="31" t="n">
        <v>14.1571</v>
      </c>
      <c r="G63" s="31" t="n">
        <v>4.1307</v>
      </c>
      <c r="H63" s="31" t="n">
        <f aca="false">E63*F63</f>
        <v>169.8852</v>
      </c>
      <c r="I63" s="31" t="n">
        <f aca="false">E63*G63</f>
        <v>49.5684</v>
      </c>
      <c r="J63" s="31" t="n">
        <f aca="false">H63+I63</f>
        <v>219.4536</v>
      </c>
      <c r="K63" s="31" t="n">
        <f aca="false">J63*(1+25.92%)</f>
        <v>276.33597312</v>
      </c>
      <c r="L63" s="31" t="n">
        <f aca="false">K63*0.869565217269</f>
        <v>240.292150505333</v>
      </c>
      <c r="M63" s="31" t="n">
        <f aca="false">K63*0.13043478274</f>
        <v>36.0438226171537</v>
      </c>
      <c r="N63" s="32" t="s">
        <v>23</v>
      </c>
      <c r="O63" s="33" t="s">
        <v>24</v>
      </c>
    </row>
    <row r="64" s="34" customFormat="true" ht="28.35" hidden="false" customHeight="true" outlineLevel="0" collapsed="false">
      <c r="A64" s="28" t="s">
        <v>136</v>
      </c>
      <c r="B64" s="29" t="n">
        <v>94970</v>
      </c>
      <c r="C64" s="28" t="s">
        <v>137</v>
      </c>
      <c r="D64" s="29" t="s">
        <v>27</v>
      </c>
      <c r="E64" s="30" t="n">
        <v>1.45</v>
      </c>
      <c r="F64" s="31" t="n">
        <v>613.4739</v>
      </c>
      <c r="G64" s="31" t="n">
        <v>161.3549</v>
      </c>
      <c r="H64" s="31" t="n">
        <f aca="false">E64*F64</f>
        <v>889.537155</v>
      </c>
      <c r="I64" s="31" t="n">
        <f aca="false">E64*G64</f>
        <v>233.964605</v>
      </c>
      <c r="J64" s="31" t="n">
        <f aca="false">H64+I64</f>
        <v>1123.50176</v>
      </c>
      <c r="K64" s="31" t="n">
        <f aca="false">J64*(1+25.92%)</f>
        <v>1414.713416192</v>
      </c>
      <c r="L64" s="31" t="n">
        <f aca="false">K64*0.869565217269</f>
        <v>1230.18557912437</v>
      </c>
      <c r="M64" s="31" t="n">
        <f aca="false">K64*0.13043478274</f>
        <v>184.527837080367</v>
      </c>
      <c r="N64" s="32" t="s">
        <v>23</v>
      </c>
      <c r="O64" s="33" t="s">
        <v>24</v>
      </c>
    </row>
    <row r="65" customFormat="false" ht="11.35" hidden="false" customHeight="true" outlineLevel="0" collapsed="false">
      <c r="A65" s="28" t="s">
        <v>138</v>
      </c>
      <c r="B65" s="35" t="n">
        <v>88262</v>
      </c>
      <c r="C65" s="28" t="s">
        <v>139</v>
      </c>
      <c r="D65" s="29" t="s">
        <v>140</v>
      </c>
      <c r="E65" s="30" t="n">
        <v>31</v>
      </c>
      <c r="F65" s="31" t="n">
        <v>1.0487</v>
      </c>
      <c r="G65" s="31" t="n">
        <v>19.3626</v>
      </c>
      <c r="H65" s="31" t="n">
        <f aca="false">E65*F65</f>
        <v>32.5097</v>
      </c>
      <c r="I65" s="31" t="n">
        <f aca="false">E65*G65</f>
        <v>600.2406</v>
      </c>
      <c r="J65" s="31" t="n">
        <f aca="false">H65+I65</f>
        <v>632.7503</v>
      </c>
      <c r="K65" s="31" t="n">
        <f aca="false">J65*(1+25.92%)</f>
        <v>796.75917776</v>
      </c>
      <c r="L65" s="31" t="n">
        <f aca="false">K65*0.869565217269</f>
        <v>692.834067519944</v>
      </c>
      <c r="M65" s="31" t="n">
        <f aca="false">K65*0.13043478274</f>
        <v>103.925110247227</v>
      </c>
      <c r="N65" s="32" t="s">
        <v>23</v>
      </c>
      <c r="O65" s="33" t="s">
        <v>24</v>
      </c>
    </row>
    <row r="66" customFormat="false" ht="11.35" hidden="false" customHeight="true" outlineLevel="0" collapsed="false">
      <c r="A66" s="28" t="s">
        <v>141</v>
      </c>
      <c r="B66" s="35" t="n">
        <v>88238</v>
      </c>
      <c r="C66" s="28" t="s">
        <v>142</v>
      </c>
      <c r="D66" s="29" t="s">
        <v>140</v>
      </c>
      <c r="E66" s="30" t="n">
        <v>8</v>
      </c>
      <c r="F66" s="31" t="n">
        <v>1.0487</v>
      </c>
      <c r="G66" s="31" t="n">
        <v>28.7212</v>
      </c>
      <c r="H66" s="31" t="n">
        <f aca="false">E66*F66</f>
        <v>8.3896</v>
      </c>
      <c r="I66" s="31" t="n">
        <f aca="false">E66*G66</f>
        <v>229.7696</v>
      </c>
      <c r="J66" s="31" t="n">
        <f aca="false">H66+I66</f>
        <v>238.1592</v>
      </c>
      <c r="K66" s="31" t="n">
        <f aca="false">J66*(1+25.92%)</f>
        <v>299.89006464</v>
      </c>
      <c r="L66" s="31" t="n">
        <f aca="false">K66*0.869565217269</f>
        <v>260.773969215496</v>
      </c>
      <c r="M66" s="31" t="n">
        <f aca="false">K66*0.13043478274</f>
        <v>39.116095427203</v>
      </c>
      <c r="N66" s="32" t="s">
        <v>23</v>
      </c>
      <c r="O66" s="33" t="s">
        <v>24</v>
      </c>
    </row>
    <row r="67" customFormat="false" ht="11.35" hidden="false" customHeight="true" outlineLevel="0" collapsed="false">
      <c r="A67" s="28" t="s">
        <v>143</v>
      </c>
      <c r="B67" s="35" t="n">
        <v>88309</v>
      </c>
      <c r="C67" s="28" t="s">
        <v>144</v>
      </c>
      <c r="D67" s="29" t="s">
        <v>140</v>
      </c>
      <c r="E67" s="30" t="n">
        <v>12</v>
      </c>
      <c r="F67" s="31" t="n">
        <v>1.0487</v>
      </c>
      <c r="G67" s="31" t="n">
        <v>29.0439</v>
      </c>
      <c r="H67" s="31" t="n">
        <f aca="false">E67*F67</f>
        <v>12.5844</v>
      </c>
      <c r="I67" s="31" t="n">
        <f aca="false">E67*G67</f>
        <v>348.5268</v>
      </c>
      <c r="J67" s="31" t="n">
        <f aca="false">H67+I67</f>
        <v>361.1112</v>
      </c>
      <c r="K67" s="31" t="n">
        <f aca="false">J67*(1+25.92%)</f>
        <v>454.71122304</v>
      </c>
      <c r="L67" s="31" t="n">
        <f aca="false">K67*0.869565217269</f>
        <v>395.40106345743</v>
      </c>
      <c r="M67" s="31" t="n">
        <f aca="false">K67*0.13043478274</f>
        <v>59.3101595866621</v>
      </c>
      <c r="N67" s="32" t="s">
        <v>23</v>
      </c>
      <c r="O67" s="33" t="s">
        <v>24</v>
      </c>
    </row>
    <row r="68" s="34" customFormat="true" ht="21.25" hidden="false" customHeight="true" outlineLevel="0" collapsed="false">
      <c r="A68" s="28" t="s">
        <v>145</v>
      </c>
      <c r="B68" s="29" t="n">
        <v>92873</v>
      </c>
      <c r="C68" s="28" t="s">
        <v>146</v>
      </c>
      <c r="D68" s="29" t="s">
        <v>27</v>
      </c>
      <c r="E68" s="30" t="n">
        <v>1.45</v>
      </c>
      <c r="F68" s="31" t="n">
        <v>296.5124</v>
      </c>
      <c r="G68" s="31" t="n">
        <v>145.2194</v>
      </c>
      <c r="H68" s="31" t="n">
        <f aca="false">E68*F68</f>
        <v>429.94298</v>
      </c>
      <c r="I68" s="31" t="n">
        <f aca="false">E68*G68</f>
        <v>210.56813</v>
      </c>
      <c r="J68" s="31" t="n">
        <f aca="false">H68+I68</f>
        <v>640.51111</v>
      </c>
      <c r="K68" s="31" t="n">
        <f aca="false">J68*(1+25.92%)</f>
        <v>806.531589712</v>
      </c>
      <c r="L68" s="31" t="n">
        <f aca="false">K68*0.869565217269</f>
        <v>701.331817042227</v>
      </c>
      <c r="M68" s="31" t="n">
        <f aca="false">K68*0.13043478274</f>
        <v>105.199772677032</v>
      </c>
      <c r="N68" s="32" t="s">
        <v>23</v>
      </c>
      <c r="O68" s="33" t="s">
        <v>24</v>
      </c>
    </row>
    <row r="69" customFormat="false" ht="11.35" hidden="false" customHeight="true" outlineLevel="0" collapsed="false">
      <c r="A69" s="28" t="s">
        <v>147</v>
      </c>
      <c r="B69" s="35" t="n">
        <v>88316</v>
      </c>
      <c r="C69" s="28" t="s">
        <v>148</v>
      </c>
      <c r="D69" s="29" t="s">
        <v>140</v>
      </c>
      <c r="E69" s="30" t="n">
        <v>18</v>
      </c>
      <c r="F69" s="31" t="n">
        <v>1.0487</v>
      </c>
      <c r="G69" s="31" t="n">
        <v>27.269</v>
      </c>
      <c r="H69" s="31" t="n">
        <f aca="false">E69*F69</f>
        <v>18.8766</v>
      </c>
      <c r="I69" s="31" t="n">
        <f aca="false">E69*G69</f>
        <v>490.842</v>
      </c>
      <c r="J69" s="31" t="n">
        <f aca="false">H69+I69</f>
        <v>509.7186</v>
      </c>
      <c r="K69" s="31" t="n">
        <f aca="false">J69*(1+25.92%)</f>
        <v>641.83766112</v>
      </c>
      <c r="L69" s="31" t="n">
        <f aca="false">K69*0.869565217269</f>
        <v>558.11970524324</v>
      </c>
      <c r="M69" s="31" t="n">
        <f aca="false">K69*0.13043478274</f>
        <v>83.717955882537</v>
      </c>
      <c r="N69" s="32" t="s">
        <v>23</v>
      </c>
      <c r="O69" s="33" t="s">
        <v>24</v>
      </c>
    </row>
    <row r="70" s="34" customFormat="true" ht="30.55" hidden="false" customHeight="true" outlineLevel="0" collapsed="false">
      <c r="A70" s="28" t="s">
        <v>149</v>
      </c>
      <c r="B70" s="29" t="n">
        <v>101951</v>
      </c>
      <c r="C70" s="28" t="s">
        <v>150</v>
      </c>
      <c r="D70" s="29" t="s">
        <v>22</v>
      </c>
      <c r="E70" s="30" t="n">
        <v>84.49</v>
      </c>
      <c r="F70" s="31" t="n">
        <v>176.712</v>
      </c>
      <c r="G70" s="31" t="n">
        <v>37.6495</v>
      </c>
      <c r="H70" s="31" t="n">
        <f aca="false">E70*F70</f>
        <v>14930.39688</v>
      </c>
      <c r="I70" s="31" t="n">
        <f aca="false">E70*G70</f>
        <v>3181.006255</v>
      </c>
      <c r="J70" s="31" t="n">
        <f aca="false">H70+I70</f>
        <v>18111.403135</v>
      </c>
      <c r="K70" s="31" t="n">
        <f aca="false">J70*(1+25.92%)</f>
        <v>22805.878827592</v>
      </c>
      <c r="L70" s="31" t="n">
        <f aca="false">K70*0.869565217269</f>
        <v>19831.1989777255</v>
      </c>
      <c r="M70" s="31" t="n">
        <f aca="false">K70*0.13043478274</f>
        <v>2974.67985007173</v>
      </c>
      <c r="N70" s="32" t="s">
        <v>23</v>
      </c>
      <c r="O70" s="33" t="s">
        <v>24</v>
      </c>
    </row>
    <row r="71" s="34" customFormat="true" ht="29.75" hidden="false" customHeight="true" outlineLevel="0" collapsed="false">
      <c r="A71" s="28" t="s">
        <v>151</v>
      </c>
      <c r="B71" s="29" t="n">
        <v>103674</v>
      </c>
      <c r="C71" s="28" t="s">
        <v>152</v>
      </c>
      <c r="D71" s="29" t="s">
        <v>27</v>
      </c>
      <c r="E71" s="30" t="n">
        <v>26</v>
      </c>
      <c r="F71" s="31" t="n">
        <v>655.4209</v>
      </c>
      <c r="G71" s="31" t="n">
        <v>84.58</v>
      </c>
      <c r="H71" s="31" t="n">
        <f aca="false">E71*F71</f>
        <v>17040.9434</v>
      </c>
      <c r="I71" s="31" t="n">
        <f aca="false">E71*G71</f>
        <v>2199.08</v>
      </c>
      <c r="J71" s="31" t="n">
        <f aca="false">H71+I71</f>
        <v>19240.0234</v>
      </c>
      <c r="K71" s="31" t="n">
        <f aca="false">J71*(1+25.92%)</f>
        <v>24227.03746528</v>
      </c>
      <c r="L71" s="31" t="n">
        <f aca="false">K71*0.869565217269</f>
        <v>21066.9890972804</v>
      </c>
      <c r="M71" s="31" t="n">
        <f aca="false">K71*0.13043478274</f>
        <v>3160.04836821764</v>
      </c>
      <c r="N71" s="32" t="s">
        <v>23</v>
      </c>
      <c r="O71" s="33" t="s">
        <v>24</v>
      </c>
    </row>
    <row r="72" s="34" customFormat="true" ht="30.55" hidden="false" customHeight="true" outlineLevel="0" collapsed="false">
      <c r="A72" s="28" t="s">
        <v>153</v>
      </c>
      <c r="B72" s="29" t="n">
        <v>101951</v>
      </c>
      <c r="C72" s="28" t="s">
        <v>154</v>
      </c>
      <c r="D72" s="29" t="s">
        <v>22</v>
      </c>
      <c r="E72" s="30" t="n">
        <v>95</v>
      </c>
      <c r="F72" s="31" t="n">
        <v>176.712</v>
      </c>
      <c r="G72" s="31" t="n">
        <v>37.6495</v>
      </c>
      <c r="H72" s="31" t="n">
        <f aca="false">E72*F72</f>
        <v>16787.64</v>
      </c>
      <c r="I72" s="31" t="n">
        <f aca="false">E72*G72</f>
        <v>3576.7025</v>
      </c>
      <c r="J72" s="31" t="n">
        <f aca="false">H72+I72</f>
        <v>20364.3425</v>
      </c>
      <c r="K72" s="31" t="n">
        <f aca="false">J72*(1+25.92%)</f>
        <v>25642.780076</v>
      </c>
      <c r="L72" s="31" t="n">
        <f aca="false">K72*0.869565217269</f>
        <v>22298.0696281681</v>
      </c>
      <c r="M72" s="31" t="n">
        <f aca="false">K72*0.13043478274</f>
        <v>3344.71044806266</v>
      </c>
      <c r="N72" s="32" t="s">
        <v>23</v>
      </c>
      <c r="O72" s="33" t="s">
        <v>24</v>
      </c>
    </row>
    <row r="73" s="34" customFormat="true" ht="30.55" hidden="false" customHeight="true" outlineLevel="0" collapsed="false">
      <c r="A73" s="28" t="s">
        <v>155</v>
      </c>
      <c r="B73" s="29" t="n">
        <v>92268</v>
      </c>
      <c r="C73" s="28" t="s">
        <v>156</v>
      </c>
      <c r="D73" s="29" t="s">
        <v>22</v>
      </c>
      <c r="E73" s="30" t="n">
        <v>183.13</v>
      </c>
      <c r="F73" s="31" t="n">
        <v>78.9861</v>
      </c>
      <c r="G73" s="31" t="n">
        <v>19.9004</v>
      </c>
      <c r="H73" s="31" t="n">
        <f aca="false">E73*F73</f>
        <v>14464.724493</v>
      </c>
      <c r="I73" s="31" t="n">
        <f aca="false">E73*G73</f>
        <v>3644.360252</v>
      </c>
      <c r="J73" s="31" t="n">
        <f aca="false">H73+I73</f>
        <v>18109.084745</v>
      </c>
      <c r="K73" s="31" t="n">
        <f aca="false">J73*(1+25.92%)</f>
        <v>22802.959510904</v>
      </c>
      <c r="L73" s="31" t="n">
        <f aca="false">K73*0.869565217269</f>
        <v>19828.6604414754</v>
      </c>
      <c r="M73" s="31" t="n">
        <f aca="false">K73*0.13043478274</f>
        <v>2974.29906963378</v>
      </c>
      <c r="N73" s="32" t="s">
        <v>23</v>
      </c>
      <c r="O73" s="33" t="s">
        <v>24</v>
      </c>
    </row>
    <row r="74" customFormat="false" ht="11.35" hidden="false" customHeight="true" outlineLevel="0" collapsed="false">
      <c r="A74" s="48"/>
      <c r="B74" s="41"/>
      <c r="C74" s="40" t="s">
        <v>72</v>
      </c>
      <c r="D74" s="42"/>
      <c r="E74" s="43"/>
      <c r="F74" s="44"/>
      <c r="G74" s="44"/>
      <c r="H74" s="44"/>
      <c r="I74" s="44"/>
      <c r="J74" s="45" t="n">
        <f aca="false">SUM(J48:J73)</f>
        <v>544875.735402</v>
      </c>
      <c r="K74" s="45" t="n">
        <f aca="false">SUM(K48:K73)</f>
        <v>686107.526018199</v>
      </c>
      <c r="L74" s="31" t="n">
        <f aca="false">K74*0.869565217269</f>
        <v>596615.239931911</v>
      </c>
      <c r="M74" s="31" t="n">
        <f aca="false">K74*0.13043478274</f>
        <v>89492.2860924626</v>
      </c>
      <c r="N74" s="46"/>
      <c r="O74" s="47"/>
    </row>
    <row r="75" customFormat="false" ht="11.35" hidden="false" customHeight="true" outlineLevel="0" collapsed="false">
      <c r="A75" s="28"/>
      <c r="B75" s="35"/>
      <c r="C75" s="28"/>
      <c r="D75" s="29"/>
      <c r="E75" s="30"/>
      <c r="F75" s="31"/>
      <c r="G75" s="31"/>
      <c r="H75" s="31"/>
      <c r="I75" s="31"/>
      <c r="J75" s="31"/>
      <c r="K75" s="31"/>
      <c r="L75" s="31"/>
      <c r="M75" s="31"/>
      <c r="N75" s="32"/>
      <c r="O75" s="33"/>
    </row>
    <row r="76" customFormat="false" ht="11.35" hidden="false" customHeight="true" outlineLevel="0" collapsed="false">
      <c r="A76" s="24" t="s">
        <v>157</v>
      </c>
      <c r="B76" s="24"/>
      <c r="C76" s="24"/>
      <c r="D76" s="24"/>
      <c r="E76" s="24"/>
      <c r="F76" s="24"/>
      <c r="G76" s="24"/>
      <c r="H76" s="24"/>
      <c r="I76" s="24"/>
      <c r="J76" s="24"/>
      <c r="K76" s="24" t="n">
        <f aca="false">J76*0.2592+J76</f>
        <v>0</v>
      </c>
      <c r="L76" s="24" t="n">
        <f aca="false">K76*0.869565217269</f>
        <v>0</v>
      </c>
      <c r="M76" s="24" t="n">
        <f aca="false">K76*0.13043478274</f>
        <v>0</v>
      </c>
      <c r="N76" s="24"/>
      <c r="O76" s="24"/>
    </row>
    <row r="77" s="34" customFormat="true" ht="28.35" hidden="false" customHeight="true" outlineLevel="0" collapsed="false">
      <c r="A77" s="28" t="s">
        <v>158</v>
      </c>
      <c r="B77" s="29" t="n">
        <v>101114</v>
      </c>
      <c r="C77" s="28" t="s">
        <v>159</v>
      </c>
      <c r="D77" s="29" t="s">
        <v>27</v>
      </c>
      <c r="E77" s="30" t="n">
        <v>1100</v>
      </c>
      <c r="F77" s="31" t="n">
        <v>4.9602</v>
      </c>
      <c r="G77" s="31" t="n">
        <v>2.1191</v>
      </c>
      <c r="H77" s="31" t="n">
        <f aca="false">E77*F77</f>
        <v>5456.22</v>
      </c>
      <c r="I77" s="31" t="n">
        <f aca="false">E77*G77</f>
        <v>2331.01</v>
      </c>
      <c r="J77" s="31" t="n">
        <f aca="false">H77+I77</f>
        <v>7787.23</v>
      </c>
      <c r="K77" s="31" t="n">
        <f aca="false">J77*(1+25.92%)</f>
        <v>9805.680016</v>
      </c>
      <c r="L77" s="31" t="n">
        <f aca="false">K77*0.869565217269</f>
        <v>8526.67827358333</v>
      </c>
      <c r="M77" s="31" t="n">
        <f aca="false">K77*0.13043478274</f>
        <v>1279.00174250492</v>
      </c>
      <c r="N77" s="32" t="s">
        <v>23</v>
      </c>
      <c r="O77" s="33" t="s">
        <v>24</v>
      </c>
    </row>
    <row r="78" customFormat="false" ht="11.35" hidden="false" customHeight="true" outlineLevel="0" collapsed="false">
      <c r="A78" s="28" t="s">
        <v>160</v>
      </c>
      <c r="B78" s="35" t="n">
        <v>105011</v>
      </c>
      <c r="C78" s="28" t="s">
        <v>161</v>
      </c>
      <c r="D78" s="29" t="s">
        <v>44</v>
      </c>
      <c r="E78" s="30" t="n">
        <v>550</v>
      </c>
      <c r="F78" s="31" t="n">
        <v>0.5348</v>
      </c>
      <c r="G78" s="31" t="n">
        <v>3.8833</v>
      </c>
      <c r="H78" s="31" t="n">
        <f aca="false">E78*F78</f>
        <v>294.14</v>
      </c>
      <c r="I78" s="31" t="n">
        <f aca="false">E78*G78</f>
        <v>2135.815</v>
      </c>
      <c r="J78" s="31" t="n">
        <f aca="false">H78+I78</f>
        <v>2429.955</v>
      </c>
      <c r="K78" s="31" t="n">
        <f aca="false">J78*(1+25.92%)</f>
        <v>3059.799336</v>
      </c>
      <c r="L78" s="31" t="n">
        <f aca="false">K78*0.869565217269</f>
        <v>2660.69507440838</v>
      </c>
      <c r="M78" s="31" t="n">
        <f aca="false">K78*0.13043478274</f>
        <v>399.104261619156</v>
      </c>
      <c r="N78" s="32" t="s">
        <v>23</v>
      </c>
      <c r="O78" s="33" t="s">
        <v>24</v>
      </c>
    </row>
    <row r="79" s="34" customFormat="true" ht="21.25" hidden="false" customHeight="true" outlineLevel="0" collapsed="false">
      <c r="A79" s="28" t="s">
        <v>162</v>
      </c>
      <c r="B79" s="29" t="n">
        <v>100973</v>
      </c>
      <c r="C79" s="28" t="s">
        <v>163</v>
      </c>
      <c r="D79" s="29" t="s">
        <v>27</v>
      </c>
      <c r="E79" s="30" t="n">
        <v>1400</v>
      </c>
      <c r="F79" s="31" t="n">
        <v>8.8508</v>
      </c>
      <c r="G79" s="31" t="n">
        <v>4.959</v>
      </c>
      <c r="H79" s="31" t="n">
        <f aca="false">E79*F79</f>
        <v>12391.12</v>
      </c>
      <c r="I79" s="31" t="n">
        <f aca="false">E79*G79</f>
        <v>6942.6</v>
      </c>
      <c r="J79" s="31" t="n">
        <f aca="false">H79+I79</f>
        <v>19333.72</v>
      </c>
      <c r="K79" s="31" t="n">
        <f aca="false">J79*(1+25.92%)</f>
        <v>24345.020224</v>
      </c>
      <c r="L79" s="31" t="n">
        <f aca="false">K79*0.869565217269</f>
        <v>21169.5828005008</v>
      </c>
      <c r="M79" s="31" t="n">
        <f aca="false">K79*0.13043478274</f>
        <v>3175.43742371835</v>
      </c>
      <c r="N79" s="32" t="s">
        <v>23</v>
      </c>
      <c r="O79" s="33" t="s">
        <v>24</v>
      </c>
    </row>
    <row r="80" s="34" customFormat="true" ht="21.25" hidden="false" customHeight="true" outlineLevel="0" collapsed="false">
      <c r="A80" s="28" t="s">
        <v>164</v>
      </c>
      <c r="B80" s="29" t="n">
        <v>97914</v>
      </c>
      <c r="C80" s="28" t="s">
        <v>165</v>
      </c>
      <c r="D80" s="29" t="s">
        <v>166</v>
      </c>
      <c r="E80" s="30" t="n">
        <v>8830</v>
      </c>
      <c r="F80" s="31" t="n">
        <v>3</v>
      </c>
      <c r="G80" s="31" t="n">
        <v>0.46</v>
      </c>
      <c r="H80" s="31" t="n">
        <f aca="false">E80*F80</f>
        <v>26490</v>
      </c>
      <c r="I80" s="31" t="n">
        <f aca="false">E80*G80</f>
        <v>4061.8</v>
      </c>
      <c r="J80" s="31" t="n">
        <f aca="false">H80+I80</f>
        <v>30551.8</v>
      </c>
      <c r="K80" s="31" t="n">
        <f aca="false">J80*(1+25.92%)</f>
        <v>38470.82656</v>
      </c>
      <c r="L80" s="31" t="n">
        <f aca="false">K80*0.869565217269</f>
        <v>33452.8926561644</v>
      </c>
      <c r="M80" s="31" t="n">
        <f aca="false">K80*0.13043478274</f>
        <v>5017.93390418182</v>
      </c>
      <c r="N80" s="32" t="s">
        <v>23</v>
      </c>
      <c r="O80" s="33" t="s">
        <v>24</v>
      </c>
    </row>
    <row r="81" customFormat="false" ht="11.35" hidden="false" customHeight="true" outlineLevel="0" collapsed="false">
      <c r="A81" s="28" t="s">
        <v>167</v>
      </c>
      <c r="B81" s="35" t="n">
        <v>100574</v>
      </c>
      <c r="C81" s="28" t="s">
        <v>168</v>
      </c>
      <c r="D81" s="29" t="s">
        <v>27</v>
      </c>
      <c r="E81" s="30" t="n">
        <v>1400</v>
      </c>
      <c r="F81" s="31" t="n">
        <v>1.5101</v>
      </c>
      <c r="G81" s="31" t="n">
        <v>0.6669</v>
      </c>
      <c r="H81" s="31" t="n">
        <f aca="false">E81*F81</f>
        <v>2114.14</v>
      </c>
      <c r="I81" s="31" t="n">
        <f aca="false">E81*G81</f>
        <v>933.66</v>
      </c>
      <c r="J81" s="31" t="n">
        <f aca="false">H81+I81</f>
        <v>3047.8</v>
      </c>
      <c r="K81" s="31" t="n">
        <f aca="false">J81*(1+25.92%)</f>
        <v>3837.78976</v>
      </c>
      <c r="L81" s="31" t="n">
        <f aca="false">K81*0.869565217269</f>
        <v>3337.20848648714</v>
      </c>
      <c r="M81" s="31" t="n">
        <f aca="false">K81*0.13043478274</f>
        <v>500.581273547397</v>
      </c>
      <c r="N81" s="32" t="s">
        <v>23</v>
      </c>
      <c r="O81" s="33" t="s">
        <v>24</v>
      </c>
    </row>
    <row r="82" s="34" customFormat="true" ht="28.35" hidden="false" customHeight="true" outlineLevel="0" collapsed="false">
      <c r="A82" s="28" t="s">
        <v>169</v>
      </c>
      <c r="B82" s="29" t="n">
        <v>100577</v>
      </c>
      <c r="C82" s="28" t="s">
        <v>170</v>
      </c>
      <c r="D82" s="29" t="s">
        <v>22</v>
      </c>
      <c r="E82" s="30" t="n">
        <v>2820</v>
      </c>
      <c r="F82" s="31" t="n">
        <v>0.5034</v>
      </c>
      <c r="G82" s="31" t="n">
        <v>0.2259</v>
      </c>
      <c r="H82" s="31" t="n">
        <f aca="false">E82*F82</f>
        <v>1419.588</v>
      </c>
      <c r="I82" s="31" t="n">
        <f aca="false">E82*G82</f>
        <v>637.038</v>
      </c>
      <c r="J82" s="31" t="n">
        <f aca="false">H82+I82</f>
        <v>2056.626</v>
      </c>
      <c r="K82" s="31" t="n">
        <f aca="false">J82*(1+25.92%)</f>
        <v>2589.7034592</v>
      </c>
      <c r="L82" s="31" t="n">
        <f aca="false">K82*0.869565217269</f>
        <v>2251.91605116153</v>
      </c>
      <c r="M82" s="31" t="n">
        <f aca="false">K82*0.13043478274</f>
        <v>337.787408061779</v>
      </c>
      <c r="N82" s="32" t="s">
        <v>23</v>
      </c>
      <c r="O82" s="33" t="s">
        <v>24</v>
      </c>
    </row>
    <row r="83" s="34" customFormat="true" ht="29.75" hidden="false" customHeight="true" outlineLevel="0" collapsed="false">
      <c r="A83" s="28" t="s">
        <v>171</v>
      </c>
      <c r="B83" s="29" t="s">
        <v>172</v>
      </c>
      <c r="C83" s="28" t="s">
        <v>173</v>
      </c>
      <c r="D83" s="29" t="s">
        <v>22</v>
      </c>
      <c r="E83" s="30" t="n">
        <v>750</v>
      </c>
      <c r="F83" s="31" t="n">
        <v>161.97</v>
      </c>
      <c r="G83" s="31" t="n">
        <v>52.39</v>
      </c>
      <c r="H83" s="31" t="n">
        <f aca="false">E83*F83</f>
        <v>121477.5</v>
      </c>
      <c r="I83" s="31" t="n">
        <f aca="false">E83*G83</f>
        <v>39292.5</v>
      </c>
      <c r="J83" s="31" t="n">
        <f aca="false">H83+I83</f>
        <v>160770</v>
      </c>
      <c r="K83" s="31" t="n">
        <f aca="false">J83*(1+25.92%)</f>
        <v>202441.584</v>
      </c>
      <c r="L83" s="31" t="n">
        <f aca="false">K83*0.869565217269</f>
        <v>176036.159975241</v>
      </c>
      <c r="M83" s="31" t="n">
        <f aca="false">K83*0.13043478274</f>
        <v>26405.4240265815</v>
      </c>
      <c r="N83" s="32" t="s">
        <v>174</v>
      </c>
      <c r="O83" s="33" t="s">
        <v>175</v>
      </c>
      <c r="Q83" s="49"/>
    </row>
    <row r="84" s="34" customFormat="true" ht="22.9" hidden="false" customHeight="true" outlineLevel="0" collapsed="false">
      <c r="A84" s="28" t="s">
        <v>176</v>
      </c>
      <c r="B84" s="35" t="n">
        <v>92398</v>
      </c>
      <c r="C84" s="37" t="s">
        <v>177</v>
      </c>
      <c r="D84" s="29" t="s">
        <v>22</v>
      </c>
      <c r="E84" s="30" t="n">
        <v>999.9</v>
      </c>
      <c r="F84" s="31" t="n">
        <v>98.77</v>
      </c>
      <c r="G84" s="31" t="n">
        <v>18.19</v>
      </c>
      <c r="H84" s="31" t="n">
        <f aca="false">E84*F84</f>
        <v>98760.123</v>
      </c>
      <c r="I84" s="31" t="n">
        <f aca="false">E84*G84</f>
        <v>18188.181</v>
      </c>
      <c r="J84" s="31" t="n">
        <f aca="false">H84+I84</f>
        <v>116948.304</v>
      </c>
      <c r="K84" s="31" t="n">
        <f aca="false">J84*(1+25.92%)</f>
        <v>147261.3043968</v>
      </c>
      <c r="L84" s="31" t="n">
        <f aca="false">K84*0.869565217269</f>
        <v>128053.30815312</v>
      </c>
      <c r="M84" s="31" t="n">
        <f aca="false">K84*0.13043478274</f>
        <v>19207.9962450056</v>
      </c>
      <c r="N84" s="32" t="s">
        <v>23</v>
      </c>
      <c r="O84" s="33" t="s">
        <v>24</v>
      </c>
    </row>
    <row r="85" customFormat="false" ht="19.85" hidden="false" customHeight="true" outlineLevel="0" collapsed="false">
      <c r="A85" s="28" t="s">
        <v>178</v>
      </c>
      <c r="B85" s="35" t="n">
        <v>370</v>
      </c>
      <c r="C85" s="28" t="s">
        <v>179</v>
      </c>
      <c r="D85" s="29" t="s">
        <v>27</v>
      </c>
      <c r="E85" s="30" t="n">
        <v>109.9</v>
      </c>
      <c r="F85" s="31" t="n">
        <v>97.5266</v>
      </c>
      <c r="G85" s="31" t="n">
        <v>40.1559</v>
      </c>
      <c r="H85" s="31" t="n">
        <f aca="false">E85*F85</f>
        <v>10718.17334</v>
      </c>
      <c r="I85" s="31" t="n">
        <f aca="false">E85*G85</f>
        <v>4413.13341</v>
      </c>
      <c r="J85" s="31" t="n">
        <f aca="false">H85+I85</f>
        <v>15131.30675</v>
      </c>
      <c r="K85" s="31" t="n">
        <f aca="false">J85*(1+25.92%)</f>
        <v>19053.3414596</v>
      </c>
      <c r="L85" s="31" t="n">
        <f aca="false">K85*0.869565217269</f>
        <v>16568.1230060175</v>
      </c>
      <c r="M85" s="31" t="n">
        <f aca="false">K85*0.13043478274</f>
        <v>2485.21845375396</v>
      </c>
      <c r="N85" s="32" t="s">
        <v>23</v>
      </c>
      <c r="O85" s="33" t="s">
        <v>24</v>
      </c>
    </row>
    <row r="86" customFormat="false" ht="11.35" hidden="false" customHeight="true" outlineLevel="0" collapsed="false">
      <c r="A86" s="28" t="s">
        <v>180</v>
      </c>
      <c r="B86" s="35" t="n">
        <v>4741</v>
      </c>
      <c r="C86" s="28" t="s">
        <v>181</v>
      </c>
      <c r="D86" s="29" t="s">
        <v>27</v>
      </c>
      <c r="E86" s="30" t="n">
        <v>109.9</v>
      </c>
      <c r="F86" s="31" t="n">
        <v>82.6145</v>
      </c>
      <c r="G86" s="31" t="n">
        <v>36.3156</v>
      </c>
      <c r="H86" s="31" t="n">
        <f aca="false">E86*F86</f>
        <v>9079.33355</v>
      </c>
      <c r="I86" s="31" t="n">
        <f aca="false">E86*G86</f>
        <v>3991.08444</v>
      </c>
      <c r="J86" s="31" t="n">
        <f aca="false">H86+I86</f>
        <v>13070.41799</v>
      </c>
      <c r="K86" s="31" t="n">
        <f aca="false">J86*(1+25.92%)</f>
        <v>16458.270333008</v>
      </c>
      <c r="L86" s="31" t="n">
        <f aca="false">K86*0.869565217269</f>
        <v>14311.539417994</v>
      </c>
      <c r="M86" s="31" t="n">
        <f aca="false">K86*0.13043478274</f>
        <v>2146.73091516209</v>
      </c>
      <c r="N86" s="32" t="s">
        <v>23</v>
      </c>
      <c r="O86" s="33" t="s">
        <v>24</v>
      </c>
    </row>
    <row r="87" s="34" customFormat="true" ht="21.25" hidden="false" customHeight="true" outlineLevel="0" collapsed="false">
      <c r="A87" s="28" t="s">
        <v>182</v>
      </c>
      <c r="B87" s="29" t="n">
        <v>101189</v>
      </c>
      <c r="C87" s="28" t="s">
        <v>183</v>
      </c>
      <c r="D87" s="29" t="s">
        <v>44</v>
      </c>
      <c r="E87" s="30" t="n">
        <v>75</v>
      </c>
      <c r="F87" s="31" t="n">
        <v>71.3098</v>
      </c>
      <c r="G87" s="31" t="n">
        <v>37.6495</v>
      </c>
      <c r="H87" s="31" t="n">
        <f aca="false">E87*F87</f>
        <v>5348.235</v>
      </c>
      <c r="I87" s="31" t="n">
        <f aca="false">E87*G87</f>
        <v>2823.7125</v>
      </c>
      <c r="J87" s="31" t="n">
        <f aca="false">H87+I87</f>
        <v>8171.9475</v>
      </c>
      <c r="K87" s="31" t="n">
        <f aca="false">J87*(1+25.92%)</f>
        <v>10290.116292</v>
      </c>
      <c r="L87" s="31" t="n">
        <f aca="false">K87*0.869565217269</f>
        <v>8947.92720917626</v>
      </c>
      <c r="M87" s="31" t="n">
        <f aca="false">K87*0.13043478274</f>
        <v>1342.18908291635</v>
      </c>
      <c r="N87" s="32" t="s">
        <v>23</v>
      </c>
      <c r="O87" s="33" t="s">
        <v>24</v>
      </c>
    </row>
    <row r="88" customFormat="false" ht="19.85" hidden="false" customHeight="true" outlineLevel="0" collapsed="false">
      <c r="A88" s="28" t="s">
        <v>184</v>
      </c>
      <c r="B88" s="35" t="n">
        <v>4721</v>
      </c>
      <c r="C88" s="28" t="s">
        <v>185</v>
      </c>
      <c r="D88" s="29" t="s">
        <v>27</v>
      </c>
      <c r="E88" s="30" t="n">
        <v>52</v>
      </c>
      <c r="F88" s="31" t="n">
        <v>78.5456</v>
      </c>
      <c r="G88" s="31" t="n">
        <v>37.6495</v>
      </c>
      <c r="H88" s="31" t="n">
        <f aca="false">E88*F88</f>
        <v>4084.3712</v>
      </c>
      <c r="I88" s="31" t="n">
        <f aca="false">E88*G88</f>
        <v>1957.774</v>
      </c>
      <c r="J88" s="31" t="n">
        <f aca="false">H88+I88</f>
        <v>6042.1452</v>
      </c>
      <c r="K88" s="31" t="n">
        <f aca="false">J88*(1+25.92%)</f>
        <v>7608.26923584</v>
      </c>
      <c r="L88" s="31" t="n">
        <f aca="false">K88*0.869565217269</f>
        <v>6615.88629110426</v>
      </c>
      <c r="M88" s="31" t="n">
        <f aca="false">K88*0.13043478274</f>
        <v>992.382944804216</v>
      </c>
      <c r="N88" s="32" t="s">
        <v>23</v>
      </c>
      <c r="O88" s="33" t="s">
        <v>24</v>
      </c>
    </row>
    <row r="89" customFormat="false" ht="19.85" hidden="false" customHeight="true" outlineLevel="0" collapsed="false">
      <c r="A89" s="28" t="s">
        <v>186</v>
      </c>
      <c r="B89" s="35" t="n">
        <v>3322</v>
      </c>
      <c r="C89" s="28" t="s">
        <v>187</v>
      </c>
      <c r="D89" s="29" t="s">
        <v>22</v>
      </c>
      <c r="E89" s="30" t="n">
        <v>1099.27</v>
      </c>
      <c r="F89" s="31" t="n">
        <v>18.8761</v>
      </c>
      <c r="G89" s="31" t="n">
        <v>0.01</v>
      </c>
      <c r="H89" s="31" t="n">
        <f aca="false">E89*F89</f>
        <v>20749.930447</v>
      </c>
      <c r="I89" s="31" t="n">
        <f aca="false">E89*G89</f>
        <v>10.9927</v>
      </c>
      <c r="J89" s="31" t="n">
        <f aca="false">H89+I89</f>
        <v>20760.923147</v>
      </c>
      <c r="K89" s="31" t="n">
        <f aca="false">J89*(1+25.92%)</f>
        <v>26142.1544267024</v>
      </c>
      <c r="L89" s="31" t="n">
        <f aca="false">K89*0.869565217269</f>
        <v>22732.3081939352</v>
      </c>
      <c r="M89" s="31" t="n">
        <f aca="false">K89*0.13043478274</f>
        <v>3409.84623300246</v>
      </c>
      <c r="N89" s="32" t="s">
        <v>23</v>
      </c>
      <c r="O89" s="33" t="s">
        <v>24</v>
      </c>
    </row>
    <row r="90" customFormat="false" ht="19.85" hidden="false" customHeight="true" outlineLevel="0" collapsed="false">
      <c r="A90" s="28" t="s">
        <v>188</v>
      </c>
      <c r="B90" s="35" t="n">
        <v>103946</v>
      </c>
      <c r="C90" s="28" t="s">
        <v>189</v>
      </c>
      <c r="D90" s="29" t="s">
        <v>22</v>
      </c>
      <c r="E90" s="30" t="n">
        <v>1099.27</v>
      </c>
      <c r="F90" s="31" t="n">
        <v>1.0487</v>
      </c>
      <c r="G90" s="31" t="n">
        <v>24.9132</v>
      </c>
      <c r="H90" s="31" t="n">
        <f aca="false">E90*F90</f>
        <v>1152.804449</v>
      </c>
      <c r="I90" s="31" t="n">
        <f aca="false">E90*G90</f>
        <v>27386.333364</v>
      </c>
      <c r="J90" s="31" t="n">
        <f aca="false">H90+I90</f>
        <v>28539.137813</v>
      </c>
      <c r="K90" s="31" t="n">
        <f aca="false">J90*(1+25.92%)</f>
        <v>35936.4823341296</v>
      </c>
      <c r="L90" s="31" t="n">
        <f aca="false">K90*0.869565217269</f>
        <v>31249.115068761</v>
      </c>
      <c r="M90" s="31" t="n">
        <f aca="false">K90*0.13043478274</f>
        <v>4687.36726569204</v>
      </c>
      <c r="N90" s="32" t="s">
        <v>23</v>
      </c>
      <c r="O90" s="33" t="s">
        <v>24</v>
      </c>
    </row>
    <row r="91" customFormat="false" ht="19.85" hidden="false" customHeight="true" outlineLevel="0" collapsed="false">
      <c r="A91" s="28" t="s">
        <v>190</v>
      </c>
      <c r="B91" s="35" t="n">
        <v>104658</v>
      </c>
      <c r="C91" s="37" t="s">
        <v>191</v>
      </c>
      <c r="D91" s="29" t="s">
        <v>22</v>
      </c>
      <c r="E91" s="30" t="n">
        <v>84</v>
      </c>
      <c r="F91" s="31" t="n">
        <v>143.43</v>
      </c>
      <c r="G91" s="31" t="n">
        <v>64.95</v>
      </c>
      <c r="H91" s="31" t="n">
        <f aca="false">E91*F91</f>
        <v>12048.12</v>
      </c>
      <c r="I91" s="31" t="n">
        <f aca="false">E91*G91</f>
        <v>5455.8</v>
      </c>
      <c r="J91" s="31" t="n">
        <f aca="false">H91+I91</f>
        <v>17503.92</v>
      </c>
      <c r="K91" s="31" t="n">
        <f aca="false">J91*(1+25.92%)</f>
        <v>22040.936064</v>
      </c>
      <c r="L91" s="31" t="n">
        <f aca="false">K91*0.869565217269</f>
        <v>19166.0313573043</v>
      </c>
      <c r="M91" s="31" t="n">
        <f aca="false">K91*0.13043478274</f>
        <v>2874.90470689407</v>
      </c>
      <c r="N91" s="32"/>
      <c r="O91" s="33"/>
    </row>
    <row r="92" customFormat="false" ht="37.3" hidden="false" customHeight="false" outlineLevel="0" collapsed="false">
      <c r="A92" s="28" t="s">
        <v>192</v>
      </c>
      <c r="B92" s="35" t="n">
        <v>94275</v>
      </c>
      <c r="C92" s="37" t="s">
        <v>193</v>
      </c>
      <c r="D92" s="29" t="s">
        <v>44</v>
      </c>
      <c r="E92" s="30" t="n">
        <v>180</v>
      </c>
      <c r="F92" s="31" t="n">
        <v>30.21</v>
      </c>
      <c r="G92" s="31" t="n">
        <v>14.93</v>
      </c>
      <c r="H92" s="31" t="n">
        <f aca="false">E92*F92</f>
        <v>5437.8</v>
      </c>
      <c r="I92" s="31" t="n">
        <f aca="false">E92*G92</f>
        <v>2687.4</v>
      </c>
      <c r="J92" s="31" t="n">
        <f aca="false">H92+I92</f>
        <v>8125.2</v>
      </c>
      <c r="K92" s="31" t="n">
        <f aca="false">J92*(1+25.92%)</f>
        <v>10231.25184</v>
      </c>
      <c r="L92" s="31" t="n">
        <f aca="false">K92*0.869565217269</f>
        <v>8896.74072918346</v>
      </c>
      <c r="M92" s="31" t="n">
        <f aca="false">K92*0.13043478274</f>
        <v>1334.51111090863</v>
      </c>
      <c r="N92" s="32"/>
      <c r="O92" s="33"/>
    </row>
    <row r="93" customFormat="false" ht="11.35" hidden="false" customHeight="true" outlineLevel="0" collapsed="false">
      <c r="A93" s="40"/>
      <c r="B93" s="41"/>
      <c r="C93" s="40" t="s">
        <v>72</v>
      </c>
      <c r="D93" s="42"/>
      <c r="E93" s="43"/>
      <c r="F93" s="44"/>
      <c r="G93" s="44"/>
      <c r="H93" s="44"/>
      <c r="I93" s="44"/>
      <c r="J93" s="45" t="n">
        <f aca="false">SUM(J77:J92)</f>
        <v>460270.4334</v>
      </c>
      <c r="K93" s="45" t="n">
        <f aca="false">SUM(K77:K92)</f>
        <v>579572.52973728</v>
      </c>
      <c r="L93" s="31" t="n">
        <f aca="false">K93*0.869565217269</f>
        <v>503976.112744142</v>
      </c>
      <c r="M93" s="31" t="n">
        <f aca="false">K93*0.13043478274</f>
        <v>75596.4169983543</v>
      </c>
      <c r="N93" s="46"/>
      <c r="O93" s="47"/>
    </row>
    <row r="94" customFormat="false" ht="11.35" hidden="false" customHeight="true" outlineLevel="0" collapsed="false">
      <c r="A94" s="28"/>
      <c r="B94" s="35"/>
      <c r="C94" s="28"/>
      <c r="D94" s="29"/>
      <c r="E94" s="30"/>
      <c r="F94" s="31"/>
      <c r="G94" s="31"/>
      <c r="H94" s="31"/>
      <c r="I94" s="31"/>
      <c r="J94" s="31"/>
      <c r="K94" s="31"/>
      <c r="L94" s="31"/>
      <c r="M94" s="31"/>
      <c r="N94" s="32"/>
      <c r="O94" s="33"/>
    </row>
    <row r="95" customFormat="false" ht="11.35" hidden="false" customHeight="true" outlineLevel="0" collapsed="false">
      <c r="A95" s="24" t="s">
        <v>194</v>
      </c>
      <c r="B95" s="24"/>
      <c r="C95" s="24"/>
      <c r="D95" s="24"/>
      <c r="E95" s="24"/>
      <c r="F95" s="24"/>
      <c r="G95" s="24"/>
      <c r="H95" s="24"/>
      <c r="I95" s="24"/>
      <c r="J95" s="24"/>
      <c r="K95" s="24" t="n">
        <f aca="false">J95*0.2592+J95</f>
        <v>0</v>
      </c>
      <c r="L95" s="24" t="n">
        <f aca="false">K95*0.869565217269</f>
        <v>0</v>
      </c>
      <c r="M95" s="24" t="n">
        <f aca="false">K95*0.13043478274</f>
        <v>0</v>
      </c>
      <c r="N95" s="24"/>
      <c r="O95" s="24"/>
    </row>
    <row r="96" customFormat="false" ht="39.55" hidden="false" customHeight="true" outlineLevel="0" collapsed="false">
      <c r="A96" s="28" t="s">
        <v>195</v>
      </c>
      <c r="B96" s="35" t="n">
        <v>103363</v>
      </c>
      <c r="C96" s="28" t="s">
        <v>196</v>
      </c>
      <c r="D96" s="29" t="s">
        <v>22</v>
      </c>
      <c r="E96" s="30" t="n">
        <v>1623.35</v>
      </c>
      <c r="F96" s="31" t="n">
        <v>95.4293</v>
      </c>
      <c r="G96" s="31" t="n">
        <v>22.57</v>
      </c>
      <c r="H96" s="31" t="n">
        <f aca="false">E96*F96</f>
        <v>154915.154155</v>
      </c>
      <c r="I96" s="31" t="n">
        <f aca="false">E96*G96</f>
        <v>36639.0095</v>
      </c>
      <c r="J96" s="31" t="n">
        <f aca="false">H96+I96</f>
        <v>191554.163655</v>
      </c>
      <c r="K96" s="31" t="n">
        <f aca="false">J96*(1+25.92%)</f>
        <v>241205.002874376</v>
      </c>
      <c r="L96" s="31" t="n">
        <f aca="false">K96*0.869565217269</f>
        <v>209743.480730827</v>
      </c>
      <c r="M96" s="31" t="n">
        <f aca="false">K96*0.13043478274</f>
        <v>31461.5221457203</v>
      </c>
      <c r="N96" s="32" t="s">
        <v>23</v>
      </c>
      <c r="O96" s="33" t="s">
        <v>24</v>
      </c>
    </row>
    <row r="97" s="34" customFormat="true" ht="21.25" hidden="false" customHeight="true" outlineLevel="0" collapsed="false">
      <c r="A97" s="28" t="s">
        <v>197</v>
      </c>
      <c r="B97" s="29" t="n">
        <v>93200</v>
      </c>
      <c r="C97" s="28" t="s">
        <v>198</v>
      </c>
      <c r="D97" s="29" t="s">
        <v>44</v>
      </c>
      <c r="E97" s="30" t="n">
        <v>0</v>
      </c>
      <c r="F97" s="31" t="n">
        <v>14.9226</v>
      </c>
      <c r="G97" s="31" t="n">
        <v>40.9196</v>
      </c>
      <c r="H97" s="31" t="n">
        <f aca="false">E97*F97</f>
        <v>0</v>
      </c>
      <c r="I97" s="31" t="n">
        <f aca="false">E97*G97</f>
        <v>0</v>
      </c>
      <c r="J97" s="31" t="n">
        <f aca="false">H97+I97</f>
        <v>0</v>
      </c>
      <c r="K97" s="31" t="n">
        <f aca="false">J97*(1+25.92%)</f>
        <v>0</v>
      </c>
      <c r="L97" s="31" t="n">
        <f aca="false">K97*0.869565217269</f>
        <v>0</v>
      </c>
      <c r="M97" s="31" t="n">
        <f aca="false">K97*0.13043478274</f>
        <v>0</v>
      </c>
      <c r="N97" s="32" t="s">
        <v>23</v>
      </c>
      <c r="O97" s="33" t="s">
        <v>24</v>
      </c>
    </row>
    <row r="98" s="34" customFormat="true" ht="21.25" hidden="false" customHeight="true" outlineLevel="0" collapsed="false">
      <c r="A98" s="28" t="s">
        <v>199</v>
      </c>
      <c r="B98" s="29" t="n">
        <v>90844</v>
      </c>
      <c r="C98" s="28" t="s">
        <v>200</v>
      </c>
      <c r="D98" s="29" t="s">
        <v>62</v>
      </c>
      <c r="E98" s="30" t="n">
        <v>14</v>
      </c>
      <c r="F98" s="31" t="n">
        <v>1520.5764</v>
      </c>
      <c r="G98" s="31" t="n">
        <v>376.4948</v>
      </c>
      <c r="H98" s="31" t="n">
        <f aca="false">E98*F98</f>
        <v>21288.0696</v>
      </c>
      <c r="I98" s="31" t="n">
        <f aca="false">E98*G98</f>
        <v>5270.9272</v>
      </c>
      <c r="J98" s="31" t="n">
        <f aca="false">H98+I98</f>
        <v>26558.9968</v>
      </c>
      <c r="K98" s="31" t="n">
        <f aca="false">J98*(1+25.92%)</f>
        <v>33443.08877056</v>
      </c>
      <c r="L98" s="31" t="n">
        <f aca="false">K98*0.869565217269</f>
        <v>29080.9467529185</v>
      </c>
      <c r="M98" s="31" t="n">
        <f aca="false">K98*0.13043478274</f>
        <v>4362.14201794253</v>
      </c>
      <c r="N98" s="32" t="s">
        <v>23</v>
      </c>
      <c r="O98" s="33" t="s">
        <v>24</v>
      </c>
    </row>
    <row r="99" s="34" customFormat="true" ht="21.25" hidden="false" customHeight="true" outlineLevel="0" collapsed="false">
      <c r="A99" s="28" t="s">
        <v>201</v>
      </c>
      <c r="B99" s="29" t="n">
        <v>90845</v>
      </c>
      <c r="C99" s="28" t="s">
        <v>202</v>
      </c>
      <c r="D99" s="29" t="s">
        <v>62</v>
      </c>
      <c r="E99" s="30" t="n">
        <v>10</v>
      </c>
      <c r="F99" s="31" t="n">
        <v>1415.7091</v>
      </c>
      <c r="G99" s="31" t="n">
        <v>376.4948</v>
      </c>
      <c r="H99" s="31" t="n">
        <f aca="false">E99*F99</f>
        <v>14157.091</v>
      </c>
      <c r="I99" s="31" t="n">
        <f aca="false">E99*G99</f>
        <v>3764.948</v>
      </c>
      <c r="J99" s="31" t="n">
        <f aca="false">H99+I99</f>
        <v>17922.039</v>
      </c>
      <c r="K99" s="31" t="n">
        <f aca="false">J99*(1+25.92%)</f>
        <v>22567.4315088</v>
      </c>
      <c r="L99" s="31" t="n">
        <f aca="false">K99*0.869565217269</f>
        <v>19623.853483153</v>
      </c>
      <c r="M99" s="31" t="n">
        <f aca="false">K99*0.13043478274</f>
        <v>2943.57802585016</v>
      </c>
      <c r="N99" s="32" t="s">
        <v>23</v>
      </c>
      <c r="O99" s="33" t="s">
        <v>24</v>
      </c>
    </row>
    <row r="100" s="34" customFormat="true" ht="21.25" hidden="false" customHeight="true" outlineLevel="0" collapsed="false">
      <c r="A100" s="28" t="s">
        <v>203</v>
      </c>
      <c r="B100" s="29" t="n">
        <v>102166</v>
      </c>
      <c r="C100" s="28" t="s">
        <v>204</v>
      </c>
      <c r="D100" s="29" t="s">
        <v>22</v>
      </c>
      <c r="E100" s="30" t="n">
        <v>14.4</v>
      </c>
      <c r="F100" s="31" t="n">
        <v>241.2368</v>
      </c>
      <c r="G100" s="31" t="n">
        <v>106.0532</v>
      </c>
      <c r="H100" s="31" t="n">
        <f aca="false">E100*F100</f>
        <v>3473.80992</v>
      </c>
      <c r="I100" s="31" t="n">
        <f aca="false">E100*G100</f>
        <v>1527.16608</v>
      </c>
      <c r="J100" s="31" t="n">
        <f aca="false">H100+I100</f>
        <v>5000.976</v>
      </c>
      <c r="K100" s="31" t="n">
        <f aca="false">J100*(1+25.92%)</f>
        <v>6297.2289792</v>
      </c>
      <c r="L100" s="31" t="n">
        <f aca="false">K100*0.869565217269</f>
        <v>5475.85128549069</v>
      </c>
      <c r="M100" s="31" t="n">
        <f aca="false">K100*0.13043478274</f>
        <v>821.377693765984</v>
      </c>
      <c r="N100" s="32" t="s">
        <v>23</v>
      </c>
      <c r="O100" s="33" t="s">
        <v>24</v>
      </c>
    </row>
    <row r="101" customFormat="false" ht="19.85" hidden="false" customHeight="true" outlineLevel="0" collapsed="false">
      <c r="A101" s="28" t="s">
        <v>205</v>
      </c>
      <c r="B101" s="35" t="n">
        <v>93186</v>
      </c>
      <c r="C101" s="28" t="s">
        <v>206</v>
      </c>
      <c r="D101" s="29" t="s">
        <v>44</v>
      </c>
      <c r="E101" s="30" t="n">
        <v>15.9</v>
      </c>
      <c r="F101" s="31" t="n">
        <v>62.9204</v>
      </c>
      <c r="G101" s="31" t="n">
        <v>37.6495</v>
      </c>
      <c r="H101" s="31" t="n">
        <f aca="false">E101*F101</f>
        <v>1000.43436</v>
      </c>
      <c r="I101" s="31" t="n">
        <f aca="false">E101*G101</f>
        <v>598.62705</v>
      </c>
      <c r="J101" s="31" t="n">
        <f aca="false">H101+I101</f>
        <v>1599.06141</v>
      </c>
      <c r="K101" s="31" t="n">
        <f aca="false">J101*(1+25.92%)</f>
        <v>2013.538127472</v>
      </c>
      <c r="L101" s="31" t="n">
        <f aca="false">K101*0.869565217269</f>
        <v>1750.90271929461</v>
      </c>
      <c r="M101" s="31" t="n">
        <f aca="false">K101*0.13043478274</f>
        <v>262.635408195517</v>
      </c>
      <c r="N101" s="32" t="s">
        <v>23</v>
      </c>
      <c r="O101" s="33" t="s">
        <v>24</v>
      </c>
    </row>
    <row r="102" customFormat="false" ht="19.85" hidden="false" customHeight="true" outlineLevel="0" collapsed="false">
      <c r="A102" s="28" t="s">
        <v>207</v>
      </c>
      <c r="B102" s="35" t="n">
        <v>93187</v>
      </c>
      <c r="C102" s="28" t="s">
        <v>208</v>
      </c>
      <c r="D102" s="29" t="s">
        <v>44</v>
      </c>
      <c r="E102" s="30" t="n">
        <v>76.4</v>
      </c>
      <c r="F102" s="31" t="n">
        <v>49.812</v>
      </c>
      <c r="G102" s="31" t="n">
        <v>40.8766</v>
      </c>
      <c r="H102" s="31" t="n">
        <f aca="false">E102*F102</f>
        <v>3805.6368</v>
      </c>
      <c r="I102" s="31" t="n">
        <f aca="false">E102*G102</f>
        <v>3122.97224</v>
      </c>
      <c r="J102" s="31" t="n">
        <f aca="false">H102+I102</f>
        <v>6928.60904</v>
      </c>
      <c r="K102" s="31" t="n">
        <f aca="false">J102*(1+25.92%)</f>
        <v>8724.504503168</v>
      </c>
      <c r="L102" s="31" t="n">
        <f aca="false">K102*0.869565217269</f>
        <v>7586.52565386165</v>
      </c>
      <c r="M102" s="31" t="n">
        <f aca="false">K102*0.13043478274</f>
        <v>1137.97884938487</v>
      </c>
      <c r="N102" s="32" t="s">
        <v>23</v>
      </c>
      <c r="O102" s="33" t="s">
        <v>24</v>
      </c>
    </row>
    <row r="103" customFormat="false" ht="19.85" hidden="false" customHeight="true" outlineLevel="0" collapsed="false">
      <c r="A103" s="28" t="s">
        <v>209</v>
      </c>
      <c r="B103" s="35" t="n">
        <v>93196</v>
      </c>
      <c r="C103" s="28" t="s">
        <v>210</v>
      </c>
      <c r="D103" s="29" t="s">
        <v>44</v>
      </c>
      <c r="E103" s="30" t="n">
        <v>15.9</v>
      </c>
      <c r="F103" s="31" t="n">
        <v>71.3098</v>
      </c>
      <c r="G103" s="31" t="n">
        <v>38.2949</v>
      </c>
      <c r="H103" s="31" t="n">
        <f aca="false">E103*F103</f>
        <v>1133.82582</v>
      </c>
      <c r="I103" s="31" t="n">
        <f aca="false">E103*G103</f>
        <v>608.88891</v>
      </c>
      <c r="J103" s="31" t="n">
        <f aca="false">H103+I103</f>
        <v>1742.71473</v>
      </c>
      <c r="K103" s="31" t="n">
        <f aca="false">J103*(1+25.92%)</f>
        <v>2194.426388016</v>
      </c>
      <c r="L103" s="31" t="n">
        <f aca="false">K103*0.869565217269</f>
        <v>1908.19685887596</v>
      </c>
      <c r="M103" s="31" t="n">
        <f aca="false">K103*0.13043478274</f>
        <v>286.22952915979</v>
      </c>
      <c r="N103" s="32" t="s">
        <v>23</v>
      </c>
      <c r="O103" s="33" t="s">
        <v>24</v>
      </c>
    </row>
    <row r="104" customFormat="false" ht="19.85" hidden="false" customHeight="true" outlineLevel="0" collapsed="false">
      <c r="A104" s="28" t="s">
        <v>211</v>
      </c>
      <c r="B104" s="35" t="n">
        <v>93197</v>
      </c>
      <c r="C104" s="28" t="s">
        <v>212</v>
      </c>
      <c r="D104" s="29" t="s">
        <v>44</v>
      </c>
      <c r="E104" s="30" t="n">
        <v>76.4</v>
      </c>
      <c r="F104" s="31" t="n">
        <v>65.3324</v>
      </c>
      <c r="G104" s="31" t="n">
        <v>64.542</v>
      </c>
      <c r="H104" s="31" t="n">
        <f aca="false">E104*F104</f>
        <v>4991.39536</v>
      </c>
      <c r="I104" s="31" t="n">
        <f aca="false">E104*G104</f>
        <v>4931.0088</v>
      </c>
      <c r="J104" s="31" t="n">
        <f aca="false">H104+I104</f>
        <v>9922.40416</v>
      </c>
      <c r="K104" s="31" t="n">
        <f aca="false">J104*(1+25.92%)</f>
        <v>12494.291318272</v>
      </c>
      <c r="L104" s="31" t="n">
        <f aca="false">K104*0.869565217269</f>
        <v>10864.6011447954</v>
      </c>
      <c r="M104" s="31" t="n">
        <f aca="false">K104*0.13043478274</f>
        <v>1629.69017358908</v>
      </c>
      <c r="N104" s="32" t="s">
        <v>23</v>
      </c>
      <c r="O104" s="33" t="s">
        <v>24</v>
      </c>
    </row>
    <row r="105" customFormat="false" ht="11.35" hidden="false" customHeight="true" outlineLevel="0" collapsed="false">
      <c r="A105" s="28" t="s">
        <v>213</v>
      </c>
      <c r="B105" s="35" t="n">
        <v>93188</v>
      </c>
      <c r="C105" s="28" t="s">
        <v>214</v>
      </c>
      <c r="D105" s="29" t="s">
        <v>44</v>
      </c>
      <c r="E105" s="30" t="n">
        <v>16.5</v>
      </c>
      <c r="F105" s="31" t="n">
        <v>68.1638</v>
      </c>
      <c r="G105" s="31" t="n">
        <v>29.9044</v>
      </c>
      <c r="H105" s="31" t="n">
        <f aca="false">E105*F105</f>
        <v>1124.7027</v>
      </c>
      <c r="I105" s="31" t="n">
        <f aca="false">E105*G105</f>
        <v>493.4226</v>
      </c>
      <c r="J105" s="31" t="n">
        <f aca="false">H105+I105</f>
        <v>1618.1253</v>
      </c>
      <c r="K105" s="31" t="n">
        <f aca="false">J105*(1+25.92%)</f>
        <v>2037.54337776</v>
      </c>
      <c r="L105" s="31" t="n">
        <f aca="false">K105*0.869565217269</f>
        <v>1771.77684997689</v>
      </c>
      <c r="M105" s="31" t="n">
        <f aca="false">K105*0.13043478274</f>
        <v>265.766527801451</v>
      </c>
      <c r="N105" s="32" t="s">
        <v>23</v>
      </c>
      <c r="O105" s="33" t="s">
        <v>24</v>
      </c>
    </row>
    <row r="106" customFormat="false" ht="19.85" hidden="false" customHeight="true" outlineLevel="0" collapsed="false">
      <c r="A106" s="28" t="s">
        <v>215</v>
      </c>
      <c r="B106" s="35" t="n">
        <v>93189</v>
      </c>
      <c r="C106" s="28" t="s">
        <v>216</v>
      </c>
      <c r="D106" s="29" t="s">
        <v>44</v>
      </c>
      <c r="E106" s="30" t="n">
        <v>33.8</v>
      </c>
      <c r="F106" s="31" t="n">
        <v>78.6505</v>
      </c>
      <c r="G106" s="31" t="n">
        <v>17.1036</v>
      </c>
      <c r="H106" s="31" t="n">
        <f aca="false">E106*F106</f>
        <v>2658.3869</v>
      </c>
      <c r="I106" s="31" t="n">
        <f aca="false">E106*G106</f>
        <v>578.10168</v>
      </c>
      <c r="J106" s="31" t="n">
        <f aca="false">H106+I106</f>
        <v>3236.48858</v>
      </c>
      <c r="K106" s="31" t="n">
        <f aca="false">J106*(1+25.92%)</f>
        <v>4075.386419936</v>
      </c>
      <c r="L106" s="31" t="n">
        <f aca="false">K106*0.869565217269</f>
        <v>3543.81427770678</v>
      </c>
      <c r="M106" s="31" t="n">
        <f aca="false">K106*0.13043478274</f>
        <v>531.572142265899</v>
      </c>
      <c r="N106" s="32" t="s">
        <v>23</v>
      </c>
      <c r="O106" s="33" t="s">
        <v>24</v>
      </c>
    </row>
    <row r="107" s="34" customFormat="true" ht="49.25" hidden="false" customHeight="true" outlineLevel="0" collapsed="false">
      <c r="A107" s="28" t="s">
        <v>217</v>
      </c>
      <c r="B107" s="29" t="n">
        <v>94569</v>
      </c>
      <c r="C107" s="28" t="s">
        <v>218</v>
      </c>
      <c r="D107" s="29" t="s">
        <v>22</v>
      </c>
      <c r="E107" s="30" t="n">
        <v>129.5</v>
      </c>
      <c r="F107" s="31" t="n">
        <v>646.45</v>
      </c>
      <c r="G107" s="31" t="n">
        <v>53.89</v>
      </c>
      <c r="H107" s="31" t="n">
        <f aca="false">E107*F107</f>
        <v>83715.275</v>
      </c>
      <c r="I107" s="31" t="n">
        <f aca="false">E107*G107</f>
        <v>6978.755</v>
      </c>
      <c r="J107" s="31" t="n">
        <f aca="false">H107+I107</f>
        <v>90694.03</v>
      </c>
      <c r="K107" s="31" t="n">
        <f aca="false">J107*(1+25.92%)</f>
        <v>114201.922576</v>
      </c>
      <c r="L107" s="31" t="n">
        <f aca="false">K107*0.869565217269</f>
        <v>99306.019617337</v>
      </c>
      <c r="M107" s="31" t="n">
        <f aca="false">K107*0.13043478274</f>
        <v>14895.9029596909</v>
      </c>
      <c r="N107" s="32" t="s">
        <v>23</v>
      </c>
      <c r="O107" s="33" t="s">
        <v>24</v>
      </c>
    </row>
    <row r="108" s="34" customFormat="true" ht="21.25" hidden="false" customHeight="true" outlineLevel="0" collapsed="false">
      <c r="A108" s="28" t="s">
        <v>219</v>
      </c>
      <c r="B108" s="29" t="n">
        <v>101965</v>
      </c>
      <c r="C108" s="28" t="s">
        <v>220</v>
      </c>
      <c r="D108" s="29" t="s">
        <v>44</v>
      </c>
      <c r="E108" s="30" t="n">
        <v>80</v>
      </c>
      <c r="F108" s="31" t="n">
        <v>139.3897</v>
      </c>
      <c r="G108" s="31" t="n">
        <v>61.2826</v>
      </c>
      <c r="H108" s="31" t="n">
        <f aca="false">E108*F108</f>
        <v>11151.176</v>
      </c>
      <c r="I108" s="31" t="n">
        <f aca="false">E108*G108</f>
        <v>4902.608</v>
      </c>
      <c r="J108" s="31" t="n">
        <f aca="false">H108+I108</f>
        <v>16053.784</v>
      </c>
      <c r="K108" s="31" t="n">
        <f aca="false">J108*(1+25.92%)</f>
        <v>20214.9248128</v>
      </c>
      <c r="L108" s="31" t="n">
        <f aca="false">K108*0.869565217269</f>
        <v>17578.1954869189</v>
      </c>
      <c r="M108" s="31" t="n">
        <f aca="false">K108*0.13043478274</f>
        <v>2636.729326063</v>
      </c>
      <c r="N108" s="32" t="s">
        <v>23</v>
      </c>
      <c r="O108" s="33" t="s">
        <v>24</v>
      </c>
    </row>
    <row r="109" s="34" customFormat="true" ht="28.35" hidden="false" customHeight="true" outlineLevel="0" collapsed="false">
      <c r="A109" s="28" t="s">
        <v>221</v>
      </c>
      <c r="B109" s="29" t="n">
        <v>87905</v>
      </c>
      <c r="C109" s="28" t="s">
        <v>222</v>
      </c>
      <c r="D109" s="29" t="s">
        <v>22</v>
      </c>
      <c r="E109" s="30" t="n">
        <v>4444.5</v>
      </c>
      <c r="F109" s="31" t="n">
        <v>7.9699</v>
      </c>
      <c r="G109" s="31" t="n">
        <v>3.496</v>
      </c>
      <c r="H109" s="31" t="n">
        <f aca="false">E109*F109</f>
        <v>35422.22055</v>
      </c>
      <c r="I109" s="31" t="n">
        <f aca="false">E109*G109</f>
        <v>15537.972</v>
      </c>
      <c r="J109" s="31" t="n">
        <f aca="false">H109+I109</f>
        <v>50960.19255</v>
      </c>
      <c r="K109" s="31" t="n">
        <f aca="false">J109*(1+25.92%)</f>
        <v>64169.07445896</v>
      </c>
      <c r="L109" s="31" t="n">
        <f aca="false">K109*0.869565217269</f>
        <v>55799.1951738562</v>
      </c>
      <c r="M109" s="31" t="n">
        <f aca="false">K109*0.13043478274</f>
        <v>8369.87928568133</v>
      </c>
      <c r="N109" s="32" t="s">
        <v>23</v>
      </c>
      <c r="O109" s="33" t="s">
        <v>24</v>
      </c>
    </row>
    <row r="110" customFormat="false" ht="11.35" hidden="false" customHeight="true" outlineLevel="0" collapsed="false">
      <c r="A110" s="28" t="s">
        <v>223</v>
      </c>
      <c r="B110" s="35" t="n">
        <v>87775</v>
      </c>
      <c r="C110" s="28" t="s">
        <v>224</v>
      </c>
      <c r="D110" s="29" t="s">
        <v>22</v>
      </c>
      <c r="E110" s="30" t="n">
        <v>1622.25</v>
      </c>
      <c r="F110" s="31" t="n">
        <v>53.5033</v>
      </c>
      <c r="G110" s="31" t="n">
        <v>23.5148</v>
      </c>
      <c r="H110" s="31" t="n">
        <f aca="false">E110*F110</f>
        <v>86795.728425</v>
      </c>
      <c r="I110" s="31" t="n">
        <f aca="false">E110*G110</f>
        <v>38146.8843</v>
      </c>
      <c r="J110" s="31" t="n">
        <f aca="false">H110+I110</f>
        <v>124942.612725</v>
      </c>
      <c r="K110" s="31" t="n">
        <f aca="false">J110*(1+25.92%)</f>
        <v>157327.73794332</v>
      </c>
      <c r="L110" s="31" t="n">
        <f aca="false">K110*0.869565217269</f>
        <v>136806.728627123</v>
      </c>
      <c r="M110" s="31" t="n">
        <f aca="false">K110*0.13043478274</f>
        <v>20521.0093176126</v>
      </c>
      <c r="N110" s="32" t="s">
        <v>23</v>
      </c>
      <c r="O110" s="33" t="s">
        <v>24</v>
      </c>
    </row>
    <row r="111" customFormat="false" ht="11.35" hidden="false" customHeight="true" outlineLevel="0" collapsed="false">
      <c r="A111" s="28" t="s">
        <v>225</v>
      </c>
      <c r="B111" s="35" t="n">
        <v>87529</v>
      </c>
      <c r="C111" s="28" t="s">
        <v>226</v>
      </c>
      <c r="D111" s="29" t="s">
        <v>22</v>
      </c>
      <c r="E111" s="30" t="n">
        <v>1622.25</v>
      </c>
      <c r="F111" s="31" t="n">
        <v>35.2145</v>
      </c>
      <c r="G111" s="31" t="n">
        <v>15.4793</v>
      </c>
      <c r="H111" s="31" t="n">
        <f aca="false">E111*F111</f>
        <v>57126.722625</v>
      </c>
      <c r="I111" s="31" t="n">
        <f aca="false">E111*G111</f>
        <v>25111.294425</v>
      </c>
      <c r="J111" s="31" t="n">
        <f aca="false">H111+I111</f>
        <v>82238.01705</v>
      </c>
      <c r="K111" s="31" t="n">
        <f aca="false">J111*(1+25.92%)</f>
        <v>103554.11106936</v>
      </c>
      <c r="L111" s="31" t="n">
        <f aca="false">K111*0.869565217269</f>
        <v>90047.0530911262</v>
      </c>
      <c r="M111" s="31" t="n">
        <f aca="false">K111*0.13043478274</f>
        <v>13507.0579791658</v>
      </c>
      <c r="N111" s="32" t="s">
        <v>23</v>
      </c>
      <c r="O111" s="33" t="s">
        <v>24</v>
      </c>
    </row>
    <row r="112" s="34" customFormat="true" ht="21.25" hidden="false" customHeight="true" outlineLevel="0" collapsed="false">
      <c r="A112" s="28" t="s">
        <v>227</v>
      </c>
      <c r="B112" s="29" t="n">
        <v>87269</v>
      </c>
      <c r="C112" s="28" t="s">
        <v>228</v>
      </c>
      <c r="D112" s="29" t="s">
        <v>22</v>
      </c>
      <c r="E112" s="30" t="n">
        <v>549.87</v>
      </c>
      <c r="F112" s="31" t="n">
        <v>64.1369</v>
      </c>
      <c r="G112" s="31" t="n">
        <v>28.1941</v>
      </c>
      <c r="H112" s="31" t="n">
        <f aca="false">E112*F112</f>
        <v>35266.957203</v>
      </c>
      <c r="I112" s="31" t="n">
        <f aca="false">E112*G112</f>
        <v>15503.089767</v>
      </c>
      <c r="J112" s="31" t="n">
        <f aca="false">H112+I112</f>
        <v>50770.04697</v>
      </c>
      <c r="K112" s="31" t="n">
        <f aca="false">J112*(1+25.92%)</f>
        <v>63929.643144624</v>
      </c>
      <c r="L112" s="31" t="n">
        <f aca="false">K112*0.869565217269</f>
        <v>55590.9940309846</v>
      </c>
      <c r="M112" s="31" t="n">
        <f aca="false">K112*0.13043478274</f>
        <v>8338.64911421476</v>
      </c>
      <c r="N112" s="32" t="s">
        <v>23</v>
      </c>
      <c r="O112" s="33" t="s">
        <v>24</v>
      </c>
    </row>
    <row r="113" customFormat="false" ht="11.35" hidden="false" customHeight="true" outlineLevel="0" collapsed="false">
      <c r="A113" s="28" t="s">
        <v>229</v>
      </c>
      <c r="B113" s="35" t="n">
        <v>88485</v>
      </c>
      <c r="C113" s="28" t="s">
        <v>230</v>
      </c>
      <c r="D113" s="29" t="s">
        <v>22</v>
      </c>
      <c r="E113" s="30" t="n">
        <v>4150</v>
      </c>
      <c r="F113" s="31" t="n">
        <v>1.38</v>
      </c>
      <c r="G113" s="31" t="n">
        <v>2.65</v>
      </c>
      <c r="H113" s="31" t="n">
        <f aca="false">E113*F113</f>
        <v>5727</v>
      </c>
      <c r="I113" s="31" t="n">
        <f aca="false">E113*G113</f>
        <v>10997.5</v>
      </c>
      <c r="J113" s="31" t="n">
        <f aca="false">H113+I113</f>
        <v>16724.5</v>
      </c>
      <c r="K113" s="31" t="n">
        <f aca="false">J113*(1+25.92%)</f>
        <v>21059.4904</v>
      </c>
      <c r="L113" s="31" t="n">
        <f aca="false">K113*0.869565217269</f>
        <v>18312.6003452504</v>
      </c>
      <c r="M113" s="31" t="n">
        <f aca="false">K113*0.13043478274</f>
        <v>2746.89005493912</v>
      </c>
      <c r="N113" s="32" t="s">
        <v>37</v>
      </c>
      <c r="O113" s="33" t="s">
        <v>231</v>
      </c>
    </row>
    <row r="114" customFormat="false" ht="19.85" hidden="false" customHeight="true" outlineLevel="0" collapsed="false">
      <c r="A114" s="28" t="s">
        <v>232</v>
      </c>
      <c r="B114" s="35" t="n">
        <v>88489</v>
      </c>
      <c r="C114" s="28" t="s">
        <v>233</v>
      </c>
      <c r="D114" s="29" t="s">
        <v>22</v>
      </c>
      <c r="E114" s="30" t="n">
        <v>4150</v>
      </c>
      <c r="F114" s="31" t="n">
        <v>7.59</v>
      </c>
      <c r="G114" s="31" t="n">
        <v>6.5</v>
      </c>
      <c r="H114" s="31" t="n">
        <f aca="false">E114*F114</f>
        <v>31498.5</v>
      </c>
      <c r="I114" s="31" t="n">
        <f aca="false">E114*G114</f>
        <v>26975</v>
      </c>
      <c r="J114" s="31" t="n">
        <f aca="false">H114+I114</f>
        <v>58473.5</v>
      </c>
      <c r="K114" s="31" t="n">
        <f aca="false">J114*(1+25.92%)</f>
        <v>73629.8312</v>
      </c>
      <c r="L114" s="31" t="n">
        <f aca="false">K114*0.869565217269</f>
        <v>64025.9401649078</v>
      </c>
      <c r="M114" s="31" t="n">
        <f aca="false">K114*0.13043478274</f>
        <v>9603.89103575487</v>
      </c>
      <c r="N114" s="32" t="s">
        <v>37</v>
      </c>
      <c r="O114" s="33" t="s">
        <v>234</v>
      </c>
    </row>
    <row r="115" s="34" customFormat="true" ht="21.25" hidden="false" customHeight="true" outlineLevel="0" collapsed="false">
      <c r="A115" s="28" t="s">
        <v>235</v>
      </c>
      <c r="B115" s="29" t="n">
        <v>87263</v>
      </c>
      <c r="C115" s="28" t="s">
        <v>236</v>
      </c>
      <c r="D115" s="29" t="s">
        <v>22</v>
      </c>
      <c r="E115" s="30" t="n">
        <v>505.25</v>
      </c>
      <c r="F115" s="31" t="n">
        <v>117.4619</v>
      </c>
      <c r="G115" s="31" t="n">
        <v>51.6336</v>
      </c>
      <c r="H115" s="31" t="n">
        <f aca="false">E115*F115</f>
        <v>59347.624975</v>
      </c>
      <c r="I115" s="31" t="n">
        <f aca="false">E115*G115</f>
        <v>26087.8764</v>
      </c>
      <c r="J115" s="31" t="n">
        <f aca="false">H115+I115</f>
        <v>85435.501375</v>
      </c>
      <c r="K115" s="31" t="n">
        <f aca="false">J115*(1+25.92%)</f>
        <v>107580.3833314</v>
      </c>
      <c r="L115" s="31" t="n">
        <f aca="false">K115*0.869565217269</f>
        <v>93548.1594054512</v>
      </c>
      <c r="M115" s="31" t="n">
        <f aca="false">K115*0.13043478274</f>
        <v>14032.2239269171</v>
      </c>
      <c r="N115" s="32" t="s">
        <v>23</v>
      </c>
      <c r="O115" s="33" t="s">
        <v>24</v>
      </c>
    </row>
    <row r="116" customFormat="false" ht="19.85" hidden="false" customHeight="true" outlineLevel="0" collapsed="false">
      <c r="A116" s="28" t="s">
        <v>237</v>
      </c>
      <c r="B116" s="35" t="n">
        <v>102162</v>
      </c>
      <c r="C116" s="28" t="s">
        <v>238</v>
      </c>
      <c r="D116" s="29" t="s">
        <v>22</v>
      </c>
      <c r="E116" s="30" t="n">
        <v>15</v>
      </c>
      <c r="F116" s="31" t="n">
        <v>252.2164</v>
      </c>
      <c r="G116" s="31" t="n">
        <v>110.8724</v>
      </c>
      <c r="H116" s="31" t="n">
        <f aca="false">E116*F116</f>
        <v>3783.246</v>
      </c>
      <c r="I116" s="31" t="n">
        <f aca="false">E116*G116</f>
        <v>1663.086</v>
      </c>
      <c r="J116" s="31" t="n">
        <f aca="false">H116+I116</f>
        <v>5446.332</v>
      </c>
      <c r="K116" s="31" t="n">
        <f aca="false">J116*(1+25.92%)</f>
        <v>6858.0212544</v>
      </c>
      <c r="L116" s="31" t="n">
        <f aca="false">K116*0.869565217269</f>
        <v>5963.49674211776</v>
      </c>
      <c r="M116" s="31" t="n">
        <f aca="false">K116*0.13043478274</f>
        <v>894.524512343966</v>
      </c>
      <c r="N116" s="32" t="s">
        <v>23</v>
      </c>
      <c r="O116" s="33" t="s">
        <v>24</v>
      </c>
    </row>
    <row r="117" customFormat="false" ht="19.85" hidden="false" customHeight="true" outlineLevel="0" collapsed="false">
      <c r="A117" s="28" t="s">
        <v>239</v>
      </c>
      <c r="B117" s="35" t="n">
        <v>68054</v>
      </c>
      <c r="C117" s="28" t="s">
        <v>240</v>
      </c>
      <c r="D117" s="29" t="s">
        <v>22</v>
      </c>
      <c r="E117" s="30" t="n">
        <v>32</v>
      </c>
      <c r="F117" s="31" t="n">
        <v>314.602</v>
      </c>
      <c r="G117" s="31" t="n">
        <v>193.6259</v>
      </c>
      <c r="H117" s="31" t="n">
        <f aca="false">E117*F117</f>
        <v>10067.264</v>
      </c>
      <c r="I117" s="31" t="n">
        <f aca="false">E117*G117</f>
        <v>6196.0288</v>
      </c>
      <c r="J117" s="31" t="n">
        <f aca="false">H117+I117</f>
        <v>16263.2928</v>
      </c>
      <c r="K117" s="31" t="n">
        <f aca="false">J117*(1+25.92%)</f>
        <v>20478.73829376</v>
      </c>
      <c r="L117" s="31" t="n">
        <f aca="false">K117*0.869565217269</f>
        <v>17807.5985138084</v>
      </c>
      <c r="M117" s="31" t="n">
        <f aca="false">K117*0.13043478274</f>
        <v>2671.1397801359</v>
      </c>
      <c r="N117" s="32" t="s">
        <v>23</v>
      </c>
      <c r="O117" s="33" t="s">
        <v>24</v>
      </c>
    </row>
    <row r="118" customFormat="false" ht="28.35" hidden="false" customHeight="true" outlineLevel="0" collapsed="false">
      <c r="A118" s="28" t="s">
        <v>241</v>
      </c>
      <c r="B118" s="35" t="n">
        <v>39636</v>
      </c>
      <c r="C118" s="28" t="s">
        <v>242</v>
      </c>
      <c r="D118" s="29" t="s">
        <v>22</v>
      </c>
      <c r="E118" s="30" t="n">
        <v>725</v>
      </c>
      <c r="F118" s="31" t="n">
        <v>240</v>
      </c>
      <c r="G118" s="31" t="n">
        <v>37.2515</v>
      </c>
      <c r="H118" s="31" t="n">
        <f aca="false">E118*F118</f>
        <v>174000</v>
      </c>
      <c r="I118" s="31" t="n">
        <f aca="false">E118*G118</f>
        <v>27007.3375</v>
      </c>
      <c r="J118" s="31" t="n">
        <f aca="false">H118+I118</f>
        <v>201007.3375</v>
      </c>
      <c r="K118" s="31" t="n">
        <f aca="false">J118*(1+25.92%)</f>
        <v>253108.43938</v>
      </c>
      <c r="L118" s="31" t="n">
        <f aca="false">K118*0.869565217269</f>
        <v>220094.295082087</v>
      </c>
      <c r="M118" s="31" t="n">
        <f aca="false">K118*0.13043478274</f>
        <v>33014.1443001908</v>
      </c>
      <c r="N118" s="32" t="s">
        <v>23</v>
      </c>
      <c r="O118" s="33" t="s">
        <v>24</v>
      </c>
    </row>
    <row r="119" customFormat="false" ht="19.85" hidden="false" customHeight="true" outlineLevel="0" collapsed="false">
      <c r="A119" s="28" t="s">
        <v>243</v>
      </c>
      <c r="B119" s="35" t="n">
        <v>37389</v>
      </c>
      <c r="C119" s="28" t="s">
        <v>244</v>
      </c>
      <c r="D119" s="29" t="s">
        <v>22</v>
      </c>
      <c r="E119" s="30" t="n">
        <v>285</v>
      </c>
      <c r="F119" s="31" t="n">
        <v>109.062</v>
      </c>
      <c r="G119" s="31" t="n">
        <v>35.2829</v>
      </c>
      <c r="H119" s="31" t="n">
        <f aca="false">E119*F119</f>
        <v>31082.67</v>
      </c>
      <c r="I119" s="31" t="n">
        <f aca="false">E119*G119</f>
        <v>10055.6265</v>
      </c>
      <c r="J119" s="31" t="n">
        <f aca="false">H119+I119</f>
        <v>41138.2965</v>
      </c>
      <c r="K119" s="31" t="n">
        <f aca="false">J119*(1+25.92%)</f>
        <v>51801.3429528</v>
      </c>
      <c r="L119" s="31" t="n">
        <f aca="false">K119*0.869565217269</f>
        <v>45044.6460395775</v>
      </c>
      <c r="M119" s="31" t="n">
        <f aca="false">K119*0.13043478274</f>
        <v>6756.6969136887</v>
      </c>
      <c r="N119" s="32" t="s">
        <v>23</v>
      </c>
      <c r="O119" s="33" t="s">
        <v>24</v>
      </c>
    </row>
    <row r="120" customFormat="false" ht="11.35" hidden="false" customHeight="true" outlineLevel="0" collapsed="false">
      <c r="A120" s="28" t="s">
        <v>245</v>
      </c>
      <c r="B120" s="35" t="n">
        <v>102181</v>
      </c>
      <c r="C120" s="28" t="s">
        <v>246</v>
      </c>
      <c r="D120" s="29" t="s">
        <v>22</v>
      </c>
      <c r="E120" s="30" t="n">
        <v>200.56</v>
      </c>
      <c r="F120" s="31" t="n">
        <v>538.8084</v>
      </c>
      <c r="G120" s="31" t="n">
        <v>58.5611</v>
      </c>
      <c r="H120" s="31" t="n">
        <f aca="false">E120*F120</f>
        <v>108063.412704</v>
      </c>
      <c r="I120" s="31" t="n">
        <f aca="false">E120*G120</f>
        <v>11745.014216</v>
      </c>
      <c r="J120" s="31" t="n">
        <f aca="false">H120+I120</f>
        <v>119808.42692</v>
      </c>
      <c r="K120" s="31" t="n">
        <f aca="false">J120*(1+25.92%)</f>
        <v>150862.771177664</v>
      </c>
      <c r="L120" s="31" t="n">
        <f aca="false">K120*0.869565217269</f>
        <v>131185.018396909</v>
      </c>
      <c r="M120" s="31" t="n">
        <f aca="false">K120*0.13043478274</f>
        <v>19677.7527821129</v>
      </c>
      <c r="N120" s="32" t="s">
        <v>23</v>
      </c>
      <c r="O120" s="33" t="s">
        <v>24</v>
      </c>
    </row>
    <row r="121" s="34" customFormat="true" ht="28.35" hidden="false" customHeight="true" outlineLevel="0" collapsed="false">
      <c r="A121" s="28" t="s">
        <v>247</v>
      </c>
      <c r="B121" s="29" t="n">
        <v>87513</v>
      </c>
      <c r="C121" s="28" t="s">
        <v>248</v>
      </c>
      <c r="D121" s="29" t="s">
        <v>22</v>
      </c>
      <c r="E121" s="30" t="n">
        <v>323.3</v>
      </c>
      <c r="F121" s="31" t="n">
        <v>173.0311</v>
      </c>
      <c r="G121" s="31" t="n">
        <v>25.2789</v>
      </c>
      <c r="H121" s="31" t="n">
        <f aca="false">E121*F121</f>
        <v>55940.95463</v>
      </c>
      <c r="I121" s="31" t="n">
        <f aca="false">E121*G121</f>
        <v>8172.66837</v>
      </c>
      <c r="J121" s="31" t="n">
        <f aca="false">H121+I121</f>
        <v>64113.623</v>
      </c>
      <c r="K121" s="31" t="n">
        <f aca="false">J121*(1+25.92%)</f>
        <v>80731.8740816</v>
      </c>
      <c r="L121" s="31" t="n">
        <f aca="false">K121*0.869565217269</f>
        <v>70201.6296263001</v>
      </c>
      <c r="M121" s="31" t="n">
        <f aca="false">K121*0.13043478274</f>
        <v>10530.2444560265</v>
      </c>
      <c r="N121" s="32" t="s">
        <v>23</v>
      </c>
      <c r="O121" s="33" t="s">
        <v>24</v>
      </c>
    </row>
    <row r="122" s="34" customFormat="true" ht="21.25" hidden="false" customHeight="true" outlineLevel="0" collapsed="false">
      <c r="A122" s="28" t="s">
        <v>249</v>
      </c>
      <c r="B122" s="29" t="n">
        <v>102259</v>
      </c>
      <c r="C122" s="28" t="s">
        <v>250</v>
      </c>
      <c r="D122" s="29" t="s">
        <v>22</v>
      </c>
      <c r="E122" s="30" t="n">
        <v>80.48</v>
      </c>
      <c r="F122" s="31" t="n">
        <v>459.49</v>
      </c>
      <c r="G122" s="31" t="n">
        <v>59.08</v>
      </c>
      <c r="H122" s="31" t="n">
        <f aca="false">E122*F122</f>
        <v>36979.7552</v>
      </c>
      <c r="I122" s="31" t="n">
        <f aca="false">E122*G122</f>
        <v>4754.7584</v>
      </c>
      <c r="J122" s="31" t="n">
        <f aca="false">H122+I122</f>
        <v>41734.5136</v>
      </c>
      <c r="K122" s="31" t="n">
        <f aca="false">J122*(1+25.92%)</f>
        <v>52552.09952512</v>
      </c>
      <c r="L122" s="31" t="n">
        <f aca="false">K122*0.869565217269</f>
        <v>45697.4778415031</v>
      </c>
      <c r="M122" s="31" t="n">
        <f aca="false">K122*0.13043478274</f>
        <v>6854.62168408989</v>
      </c>
      <c r="N122" s="32" t="s">
        <v>23</v>
      </c>
      <c r="O122" s="33" t="s">
        <v>24</v>
      </c>
    </row>
    <row r="123" customFormat="false" ht="19.85" hidden="false" customHeight="true" outlineLevel="0" collapsed="false">
      <c r="A123" s="28" t="s">
        <v>251</v>
      </c>
      <c r="B123" s="35" t="n">
        <v>99859</v>
      </c>
      <c r="C123" s="28" t="s">
        <v>252</v>
      </c>
      <c r="D123" s="29" t="s">
        <v>44</v>
      </c>
      <c r="E123" s="30" t="n">
        <v>94.76</v>
      </c>
      <c r="F123" s="31" t="n">
        <v>356.16</v>
      </c>
      <c r="G123" s="31" t="n">
        <v>64.95</v>
      </c>
      <c r="H123" s="31" t="n">
        <f aca="false">E123*F123</f>
        <v>33749.7216</v>
      </c>
      <c r="I123" s="31" t="n">
        <f aca="false">E123*G123</f>
        <v>6154.662</v>
      </c>
      <c r="J123" s="31" t="n">
        <f aca="false">H123+I123</f>
        <v>39904.3836</v>
      </c>
      <c r="K123" s="31" t="n">
        <f aca="false">J123*(1+25.92%)</f>
        <v>50247.59982912</v>
      </c>
      <c r="L123" s="31" t="n">
        <f aca="false">K123*0.869565217269</f>
        <v>43693.5650626545</v>
      </c>
      <c r="M123" s="31" t="n">
        <f aca="false">K123*0.13043478274</f>
        <v>6554.03476691773</v>
      </c>
      <c r="N123" s="32" t="s">
        <v>23</v>
      </c>
      <c r="O123" s="33" t="s">
        <v>24</v>
      </c>
    </row>
    <row r="124" s="34" customFormat="true" ht="48.9" hidden="false" customHeight="true" outlineLevel="0" collapsed="false">
      <c r="A124" s="28" t="s">
        <v>253</v>
      </c>
      <c r="B124" s="29" t="n">
        <v>94570</v>
      </c>
      <c r="C124" s="28" t="s">
        <v>254</v>
      </c>
      <c r="D124" s="29" t="s">
        <v>22</v>
      </c>
      <c r="E124" s="30" t="n">
        <v>12.84</v>
      </c>
      <c r="F124" s="31" t="n">
        <v>471.903</v>
      </c>
      <c r="G124" s="31" t="n">
        <v>129.0839</v>
      </c>
      <c r="H124" s="31" t="n">
        <f aca="false">E124*F124</f>
        <v>6059.23452</v>
      </c>
      <c r="I124" s="31" t="n">
        <f aca="false">E124*G124</f>
        <v>1657.437276</v>
      </c>
      <c r="J124" s="31" t="n">
        <f aca="false">H124+I124</f>
        <v>7716.671796</v>
      </c>
      <c r="K124" s="31" t="n">
        <f aca="false">J124*(1+25.92%)</f>
        <v>9716.8331255232</v>
      </c>
      <c r="L124" s="31" t="n">
        <f aca="false">K124*0.869565217269</f>
        <v>8449.4201079622</v>
      </c>
      <c r="M124" s="31" t="n">
        <f aca="false">K124*0.13043478274</f>
        <v>1267.41301764845</v>
      </c>
      <c r="N124" s="32" t="s">
        <v>23</v>
      </c>
      <c r="O124" s="33" t="s">
        <v>24</v>
      </c>
    </row>
    <row r="125" s="34" customFormat="true" ht="30.25" hidden="false" customHeight="true" outlineLevel="0" collapsed="false">
      <c r="A125" s="28" t="s">
        <v>255</v>
      </c>
      <c r="B125" s="29" t="n">
        <v>100353</v>
      </c>
      <c r="C125" s="28" t="s">
        <v>256</v>
      </c>
      <c r="D125" s="29" t="s">
        <v>22</v>
      </c>
      <c r="E125" s="30" t="n">
        <v>95</v>
      </c>
      <c r="F125" s="31" t="n">
        <v>567.17</v>
      </c>
      <c r="G125" s="31" t="n">
        <v>68.01</v>
      </c>
      <c r="H125" s="31" t="n">
        <f aca="false">E125*F125</f>
        <v>53881.15</v>
      </c>
      <c r="I125" s="31" t="n">
        <f aca="false">E125*G125</f>
        <v>6460.95</v>
      </c>
      <c r="J125" s="31" t="n">
        <f aca="false">H125+I125</f>
        <v>60342.1</v>
      </c>
      <c r="K125" s="31" t="n">
        <f aca="false">J125*(1+25.92%)</f>
        <v>75982.77232</v>
      </c>
      <c r="L125" s="31" t="n">
        <f aca="false">K125*0.869565217269</f>
        <v>66071.9759211418</v>
      </c>
      <c r="M125" s="31" t="n">
        <f aca="false">K125*0.13043478274</f>
        <v>9910.79639954208</v>
      </c>
      <c r="N125" s="32" t="s">
        <v>23</v>
      </c>
      <c r="O125" s="33" t="s">
        <v>24</v>
      </c>
    </row>
    <row r="126" s="34" customFormat="true" ht="25.5" hidden="false" customHeight="true" outlineLevel="0" collapsed="false">
      <c r="A126" s="28" t="s">
        <v>257</v>
      </c>
      <c r="B126" s="29" t="n">
        <v>99861</v>
      </c>
      <c r="C126" s="28" t="s">
        <v>258</v>
      </c>
      <c r="D126" s="29" t="s">
        <v>22</v>
      </c>
      <c r="E126" s="30" t="n">
        <v>160</v>
      </c>
      <c r="F126" s="31" t="n">
        <v>152.71</v>
      </c>
      <c r="G126" s="31" t="n">
        <v>469.6</v>
      </c>
      <c r="H126" s="31" t="n">
        <f aca="false">E126*F126</f>
        <v>24433.6</v>
      </c>
      <c r="I126" s="31" t="n">
        <f aca="false">E126*G126</f>
        <v>75136</v>
      </c>
      <c r="J126" s="31" t="n">
        <f aca="false">H126+I126</f>
        <v>99569.6</v>
      </c>
      <c r="K126" s="31" t="n">
        <f aca="false">J126*(1+25.92%)</f>
        <v>125378.04032</v>
      </c>
      <c r="L126" s="31" t="n">
        <f aca="false">K126*0.869565217269</f>
        <v>109024.382871622</v>
      </c>
      <c r="M126" s="31" t="n">
        <f aca="false">K126*0.13043478274</f>
        <v>16353.6574495062</v>
      </c>
      <c r="N126" s="32" t="s">
        <v>23</v>
      </c>
      <c r="O126" s="33" t="s">
        <v>24</v>
      </c>
    </row>
    <row r="127" customFormat="false" ht="25.5" hidden="false" customHeight="true" outlineLevel="0" collapsed="false">
      <c r="A127" s="28" t="s">
        <v>259</v>
      </c>
      <c r="B127" s="35" t="n">
        <v>105090</v>
      </c>
      <c r="C127" s="28" t="s">
        <v>260</v>
      </c>
      <c r="D127" s="29" t="s">
        <v>22</v>
      </c>
      <c r="E127" s="30" t="n">
        <v>168.6</v>
      </c>
      <c r="F127" s="31" t="n">
        <v>561.13</v>
      </c>
      <c r="G127" s="31" t="n">
        <v>38.45</v>
      </c>
      <c r="H127" s="31" t="n">
        <f aca="false">E127*F127</f>
        <v>94606.518</v>
      </c>
      <c r="I127" s="31" t="n">
        <f aca="false">E127*G127</f>
        <v>6482.67</v>
      </c>
      <c r="J127" s="31" t="n">
        <f aca="false">H127+I127</f>
        <v>101089.188</v>
      </c>
      <c r="K127" s="31" t="n">
        <f aca="false">J127*(1+25.92%)</f>
        <v>127291.5055296</v>
      </c>
      <c r="L127" s="31" t="n">
        <f aca="false">K127*0.869565217269</f>
        <v>110688.265662345</v>
      </c>
      <c r="M127" s="31" t="n">
        <f aca="false">K127*0.13043478274</f>
        <v>16603.2398684009</v>
      </c>
      <c r="N127" s="32"/>
      <c r="O127" s="33"/>
    </row>
    <row r="128" s="34" customFormat="true" ht="28.35" hidden="false" customHeight="true" outlineLevel="0" collapsed="false">
      <c r="A128" s="28" t="s">
        <v>261</v>
      </c>
      <c r="B128" s="29" t="n">
        <v>106215</v>
      </c>
      <c r="C128" s="28" t="s">
        <v>262</v>
      </c>
      <c r="D128" s="29" t="s">
        <v>44</v>
      </c>
      <c r="E128" s="30" t="n">
        <v>12</v>
      </c>
      <c r="F128" s="31" t="n">
        <v>635</v>
      </c>
      <c r="G128" s="31" t="n">
        <v>142.72</v>
      </c>
      <c r="H128" s="31" t="n">
        <f aca="false">E128*F128</f>
        <v>7620</v>
      </c>
      <c r="I128" s="31" t="n">
        <f aca="false">E128*G128</f>
        <v>1712.64</v>
      </c>
      <c r="J128" s="31" t="n">
        <f aca="false">H128+I128</f>
        <v>9332.64</v>
      </c>
      <c r="K128" s="31" t="n">
        <f aca="false">J128*(1+25.92%)</f>
        <v>11751.660288</v>
      </c>
      <c r="L128" s="31" t="n">
        <f aca="false">K128*0.869565217269</f>
        <v>10218.8350316062</v>
      </c>
      <c r="M128" s="31" t="n">
        <f aca="false">K128*0.13043478274</f>
        <v>1532.82525649957</v>
      </c>
      <c r="N128" s="32"/>
      <c r="O128" s="33"/>
    </row>
    <row r="129" s="34" customFormat="true" ht="37.3" hidden="false" customHeight="false" outlineLevel="0" collapsed="false">
      <c r="A129" s="28" t="s">
        <v>263</v>
      </c>
      <c r="B129" s="29" t="n">
        <v>96361</v>
      </c>
      <c r="C129" s="37" t="s">
        <v>264</v>
      </c>
      <c r="D129" s="29" t="s">
        <v>22</v>
      </c>
      <c r="E129" s="30" t="n">
        <v>197.61</v>
      </c>
      <c r="F129" s="31" t="n">
        <v>106.93</v>
      </c>
      <c r="G129" s="31" t="n">
        <v>33.48</v>
      </c>
      <c r="H129" s="31" t="n">
        <f aca="false">E129*F129</f>
        <v>21130.4373</v>
      </c>
      <c r="I129" s="31" t="n">
        <f aca="false">E129*G129</f>
        <v>6615.9828</v>
      </c>
      <c r="J129" s="31" t="n">
        <f aca="false">H129+I129</f>
        <v>27746.4201</v>
      </c>
      <c r="K129" s="31" t="n">
        <f aca="false">J129*(1+25.92%)</f>
        <v>34938.29218992</v>
      </c>
      <c r="L129" s="31"/>
      <c r="M129" s="31"/>
      <c r="N129" s="32"/>
      <c r="O129" s="33"/>
    </row>
    <row r="130" s="34" customFormat="true" ht="12.8" hidden="false" customHeight="false" outlineLevel="0" collapsed="false">
      <c r="A130" s="28" t="s">
        <v>265</v>
      </c>
      <c r="B130" s="29" t="n">
        <v>39621</v>
      </c>
      <c r="C130" s="38" t="s">
        <v>266</v>
      </c>
      <c r="D130" s="29" t="s">
        <v>267</v>
      </c>
      <c r="E130" s="30" t="n">
        <v>5</v>
      </c>
      <c r="F130" s="31" t="n">
        <v>1304.54</v>
      </c>
      <c r="G130" s="31" t="n">
        <v>0.01</v>
      </c>
      <c r="H130" s="31" t="n">
        <f aca="false">E130*F130</f>
        <v>6522.7</v>
      </c>
      <c r="I130" s="31" t="n">
        <f aca="false">E130*G130</f>
        <v>0.05</v>
      </c>
      <c r="J130" s="31" t="n">
        <f aca="false">H130+I130</f>
        <v>6522.75</v>
      </c>
      <c r="K130" s="31" t="n">
        <f aca="false">J130*(1+25.92%)</f>
        <v>8213.4468</v>
      </c>
      <c r="L130" s="31"/>
      <c r="M130" s="31"/>
      <c r="N130" s="32"/>
      <c r="O130" s="33"/>
    </row>
    <row r="131" s="34" customFormat="true" ht="19.4" hidden="false" customHeight="false" outlineLevel="0" collapsed="false">
      <c r="A131" s="28" t="s">
        <v>268</v>
      </c>
      <c r="B131" s="29" t="n">
        <v>106141</v>
      </c>
      <c r="C131" s="38" t="s">
        <v>269</v>
      </c>
      <c r="D131" s="29" t="s">
        <v>62</v>
      </c>
      <c r="E131" s="30" t="n">
        <v>6</v>
      </c>
      <c r="F131" s="31" t="n">
        <v>3937.54</v>
      </c>
      <c r="G131" s="31" t="n">
        <v>356.16</v>
      </c>
      <c r="H131" s="31" t="n">
        <f aca="false">E131*F131</f>
        <v>23625.24</v>
      </c>
      <c r="I131" s="31" t="n">
        <f aca="false">E131*G131</f>
        <v>2136.96</v>
      </c>
      <c r="J131" s="31" t="n">
        <f aca="false">H131+I131</f>
        <v>25762.2</v>
      </c>
      <c r="K131" s="31" t="n">
        <f aca="false">J131*(1+25.92%)</f>
        <v>32439.76224</v>
      </c>
      <c r="L131" s="31"/>
      <c r="M131" s="31"/>
      <c r="N131" s="32"/>
      <c r="O131" s="33"/>
    </row>
    <row r="132" customFormat="false" ht="11.35" hidden="false" customHeight="true" outlineLevel="0" collapsed="false">
      <c r="A132" s="40"/>
      <c r="B132" s="41"/>
      <c r="C132" s="40" t="s">
        <v>72</v>
      </c>
      <c r="D132" s="42"/>
      <c r="E132" s="43"/>
      <c r="F132" s="44"/>
      <c r="G132" s="44"/>
      <c r="H132" s="44"/>
      <c r="I132" s="44"/>
      <c r="J132" s="45" t="n">
        <f aca="false">SUM(J96:J131)</f>
        <v>1709873.539161</v>
      </c>
      <c r="K132" s="45" t="n">
        <f aca="false">SUM(K96:K131)</f>
        <v>2153072.76051153</v>
      </c>
      <c r="L132" s="31" t="n">
        <f aca="false">K132*0.869565217269</f>
        <v>1872237.18279018</v>
      </c>
      <c r="M132" s="31" t="n">
        <f aca="false">K132*0.13043478274</f>
        <v>280835.577740734</v>
      </c>
      <c r="N132" s="46"/>
      <c r="O132" s="47"/>
    </row>
    <row r="133" customFormat="false" ht="11.35" hidden="false" customHeight="true" outlineLevel="0" collapsed="false">
      <c r="A133" s="28"/>
      <c r="B133" s="35"/>
      <c r="C133" s="28"/>
      <c r="D133" s="29"/>
      <c r="E133" s="30"/>
      <c r="F133" s="31"/>
      <c r="G133" s="31"/>
      <c r="H133" s="31"/>
      <c r="I133" s="31"/>
      <c r="J133" s="31"/>
      <c r="K133" s="31"/>
      <c r="L133" s="31"/>
      <c r="M133" s="31"/>
      <c r="N133" s="32"/>
      <c r="O133" s="33"/>
    </row>
    <row r="134" customFormat="false" ht="11.35" hidden="false" customHeight="true" outlineLevel="0" collapsed="false">
      <c r="A134" s="24" t="s">
        <v>270</v>
      </c>
      <c r="B134" s="24"/>
      <c r="C134" s="24"/>
      <c r="D134" s="24"/>
      <c r="E134" s="24"/>
      <c r="F134" s="24"/>
      <c r="G134" s="24"/>
      <c r="H134" s="24"/>
      <c r="I134" s="24"/>
      <c r="J134" s="24"/>
      <c r="K134" s="24" t="n">
        <f aca="false">J134*0.2592+J134</f>
        <v>0</v>
      </c>
      <c r="L134" s="24" t="n">
        <f aca="false">K134*0.869565217269</f>
        <v>0</v>
      </c>
      <c r="M134" s="24" t="n">
        <f aca="false">K134*0.13043478274</f>
        <v>0</v>
      </c>
      <c r="N134" s="24"/>
      <c r="O134" s="24"/>
    </row>
    <row r="135" s="53" customFormat="true" ht="23.1" hidden="false" customHeight="true" outlineLevel="0" collapsed="false">
      <c r="A135" s="28" t="s">
        <v>271</v>
      </c>
      <c r="B135" s="29" t="n">
        <v>91940</v>
      </c>
      <c r="C135" s="37" t="s">
        <v>272</v>
      </c>
      <c r="D135" s="29" t="s">
        <v>273</v>
      </c>
      <c r="E135" s="30" t="n">
        <v>218</v>
      </c>
      <c r="F135" s="31" t="n">
        <v>2.01</v>
      </c>
      <c r="G135" s="31" t="n">
        <v>24.15</v>
      </c>
      <c r="H135" s="31" t="n">
        <f aca="false">E135*F135</f>
        <v>438.18</v>
      </c>
      <c r="I135" s="31" t="n">
        <f aca="false">E135*G135</f>
        <v>5264.7</v>
      </c>
      <c r="J135" s="31" t="n">
        <f aca="false">H135+I135</f>
        <v>5702.88</v>
      </c>
      <c r="K135" s="31" t="n">
        <f aca="false">J135*(1+25.92%)</f>
        <v>7181.066496</v>
      </c>
      <c r="L135" s="50" t="n">
        <f aca="false">K135*0.869565217269</f>
        <v>6244.40564781738</v>
      </c>
      <c r="M135" s="50" t="n">
        <f aca="false">K135*0.13043478274</f>
        <v>936.660848247253</v>
      </c>
      <c r="N135" s="51" t="s">
        <v>23</v>
      </c>
      <c r="O135" s="52" t="s">
        <v>24</v>
      </c>
    </row>
    <row r="136" customFormat="false" ht="49.95" hidden="false" customHeight="true" outlineLevel="0" collapsed="false">
      <c r="A136" s="28" t="s">
        <v>274</v>
      </c>
      <c r="B136" s="29" t="n">
        <v>95781</v>
      </c>
      <c r="C136" s="37" t="s">
        <v>275</v>
      </c>
      <c r="D136" s="29" t="s">
        <v>273</v>
      </c>
      <c r="E136" s="30" t="n">
        <v>80</v>
      </c>
      <c r="F136" s="31" t="n">
        <v>22.52</v>
      </c>
      <c r="G136" s="31" t="n">
        <v>21.3</v>
      </c>
      <c r="H136" s="31" t="n">
        <f aca="false">E136*F136</f>
        <v>1801.6</v>
      </c>
      <c r="I136" s="31" t="n">
        <f aca="false">E136*G136</f>
        <v>1704</v>
      </c>
      <c r="J136" s="31" t="n">
        <f aca="false">H136+I136</f>
        <v>3505.6</v>
      </c>
      <c r="K136" s="31" t="n">
        <f aca="false">J136*(1+25.92%)</f>
        <v>4414.25152</v>
      </c>
      <c r="L136" s="31" t="n">
        <f aca="false">K136*0.869565217269</f>
        <v>3838.47958206881</v>
      </c>
      <c r="M136" s="31" t="n">
        <f aca="false">K136*0.13043478274</f>
        <v>575.771937970915</v>
      </c>
      <c r="N136" s="37" t="s">
        <v>174</v>
      </c>
      <c r="O136" s="54" t="s">
        <v>175</v>
      </c>
    </row>
    <row r="137" customFormat="false" ht="49.25" hidden="false" customHeight="true" outlineLevel="0" collapsed="false">
      <c r="A137" s="28" t="s">
        <v>276</v>
      </c>
      <c r="B137" s="29" t="n">
        <v>95778</v>
      </c>
      <c r="C137" s="37" t="s">
        <v>277</v>
      </c>
      <c r="D137" s="29" t="s">
        <v>273</v>
      </c>
      <c r="E137" s="30" t="n">
        <v>6</v>
      </c>
      <c r="F137" s="31" t="n">
        <v>18.05</v>
      </c>
      <c r="G137" s="31" t="n">
        <v>20.88</v>
      </c>
      <c r="H137" s="31" t="n">
        <f aca="false">E137*F137</f>
        <v>108.3</v>
      </c>
      <c r="I137" s="31" t="n">
        <f aca="false">E137*G137</f>
        <v>125.28</v>
      </c>
      <c r="J137" s="31" t="n">
        <f aca="false">H137+I137</f>
        <v>233.58</v>
      </c>
      <c r="K137" s="31" t="n">
        <f aca="false">J137*(1+25.92%)</f>
        <v>294.123936</v>
      </c>
      <c r="L137" s="31" t="n">
        <f aca="false">K137*0.869565217269</f>
        <v>255.759944311853</v>
      </c>
      <c r="M137" s="31" t="n">
        <f aca="false">K137*0.13043478274</f>
        <v>38.3639916907937</v>
      </c>
      <c r="N137" s="37" t="s">
        <v>174</v>
      </c>
      <c r="O137" s="54" t="s">
        <v>175</v>
      </c>
    </row>
    <row r="138" customFormat="false" ht="26.1" hidden="false" customHeight="true" outlineLevel="0" collapsed="false">
      <c r="A138" s="28" t="s">
        <v>278</v>
      </c>
      <c r="B138" s="29" t="n">
        <v>39227</v>
      </c>
      <c r="C138" s="37" t="s">
        <v>279</v>
      </c>
      <c r="D138" s="29" t="s">
        <v>273</v>
      </c>
      <c r="E138" s="30" t="n">
        <v>1</v>
      </c>
      <c r="F138" s="31" t="n">
        <v>14.1</v>
      </c>
      <c r="G138" s="31" t="n">
        <v>0</v>
      </c>
      <c r="H138" s="31" t="n">
        <f aca="false">E138*F138</f>
        <v>14.1</v>
      </c>
      <c r="I138" s="31" t="n">
        <f aca="false">E138*G138</f>
        <v>0</v>
      </c>
      <c r="J138" s="31" t="n">
        <f aca="false">H138+I138</f>
        <v>14.1</v>
      </c>
      <c r="K138" s="31" t="n">
        <f aca="false">J138*(1+25.92%)</f>
        <v>17.75472</v>
      </c>
      <c r="L138" s="31" t="n">
        <f aca="false">K138*0.869565217269</f>
        <v>15.4388869543503</v>
      </c>
      <c r="M138" s="31" t="n">
        <f aca="false">K138*0.13043478274</f>
        <v>2.31583304580953</v>
      </c>
      <c r="N138" s="37" t="s">
        <v>174</v>
      </c>
      <c r="O138" s="54" t="s">
        <v>175</v>
      </c>
    </row>
    <row r="139" customFormat="false" ht="23.85" hidden="false" customHeight="true" outlineLevel="0" collapsed="false">
      <c r="A139" s="28" t="s">
        <v>280</v>
      </c>
      <c r="B139" s="29" t="n">
        <v>91899</v>
      </c>
      <c r="C139" s="37" t="s">
        <v>281</v>
      </c>
      <c r="D139" s="29" t="s">
        <v>273</v>
      </c>
      <c r="E139" s="30" t="n">
        <v>1</v>
      </c>
      <c r="F139" s="31" t="n">
        <v>2.3</v>
      </c>
      <c r="G139" s="31" t="n">
        <v>11.1</v>
      </c>
      <c r="H139" s="31" t="n">
        <f aca="false">E139*F139</f>
        <v>2.3</v>
      </c>
      <c r="I139" s="31" t="n">
        <f aca="false">E139*G139</f>
        <v>11.1</v>
      </c>
      <c r="J139" s="31" t="n">
        <f aca="false">H139+I139</f>
        <v>13.4</v>
      </c>
      <c r="K139" s="31" t="n">
        <f aca="false">J139*(1+25.92%)</f>
        <v>16.87328</v>
      </c>
      <c r="L139" s="31" t="n">
        <f aca="false">K139*0.869565217269</f>
        <v>14.6724173892407</v>
      </c>
      <c r="M139" s="31" t="n">
        <f aca="false">K139*0.13043478274</f>
        <v>2.20086261091119</v>
      </c>
      <c r="N139" s="37" t="s">
        <v>174</v>
      </c>
      <c r="O139" s="54" t="s">
        <v>175</v>
      </c>
    </row>
    <row r="140" customFormat="false" ht="46.25" hidden="false" customHeight="true" outlineLevel="0" collapsed="false">
      <c r="A140" s="28" t="s">
        <v>282</v>
      </c>
      <c r="B140" s="29" t="n">
        <v>93020</v>
      </c>
      <c r="C140" s="37" t="s">
        <v>283</v>
      </c>
      <c r="D140" s="29" t="s">
        <v>273</v>
      </c>
      <c r="E140" s="30" t="n">
        <v>1</v>
      </c>
      <c r="F140" s="31" t="n">
        <v>7.84</v>
      </c>
      <c r="G140" s="31" t="n">
        <v>31.13</v>
      </c>
      <c r="H140" s="31" t="n">
        <f aca="false">E140*F140</f>
        <v>7.84</v>
      </c>
      <c r="I140" s="31" t="n">
        <f aca="false">E140*G140</f>
        <v>31.13</v>
      </c>
      <c r="J140" s="31" t="n">
        <f aca="false">H140+I140</f>
        <v>38.97</v>
      </c>
      <c r="K140" s="31" t="n">
        <f aca="false">J140*(1+25.92%)</f>
        <v>49.071024</v>
      </c>
      <c r="L140" s="31" t="n">
        <f aca="false">K140*0.869565217269</f>
        <v>42.6704556461723</v>
      </c>
      <c r="M140" s="31" t="n">
        <f aca="false">K140*0.13043478274</f>
        <v>6.40056835426933</v>
      </c>
      <c r="N140" s="37" t="s">
        <v>174</v>
      </c>
      <c r="O140" s="54" t="s">
        <v>175</v>
      </c>
    </row>
    <row r="141" customFormat="false" ht="47.75" hidden="false" customHeight="true" outlineLevel="0" collapsed="false">
      <c r="A141" s="28" t="s">
        <v>284</v>
      </c>
      <c r="B141" s="29" t="n">
        <v>11950</v>
      </c>
      <c r="C141" s="37" t="s">
        <v>285</v>
      </c>
      <c r="D141" s="29" t="s">
        <v>273</v>
      </c>
      <c r="E141" s="30" t="n">
        <v>172</v>
      </c>
      <c r="F141" s="31" t="n">
        <v>0.1</v>
      </c>
      <c r="G141" s="31" t="n">
        <v>0.01</v>
      </c>
      <c r="H141" s="31" t="n">
        <f aca="false">E141*F141</f>
        <v>17.2</v>
      </c>
      <c r="I141" s="31" t="n">
        <f aca="false">E141*G141</f>
        <v>1.72</v>
      </c>
      <c r="J141" s="31" t="n">
        <f aca="false">H141+I141</f>
        <v>18.92</v>
      </c>
      <c r="K141" s="31" t="n">
        <f aca="false">J141*(1+25.92%)</f>
        <v>23.824064</v>
      </c>
      <c r="L141" s="31" t="n">
        <f aca="false">K141*0.869565217269</f>
        <v>20.7165773883906</v>
      </c>
      <c r="M141" s="31" t="n">
        <f aca="false">K141*0.13043478274</f>
        <v>3.10748661182386</v>
      </c>
      <c r="N141" s="37" t="s">
        <v>174</v>
      </c>
      <c r="O141" s="54" t="s">
        <v>175</v>
      </c>
    </row>
    <row r="142" customFormat="false" ht="47.75" hidden="false" customHeight="true" outlineLevel="0" collapsed="false">
      <c r="A142" s="28" t="s">
        <v>286</v>
      </c>
      <c r="B142" s="29" t="n">
        <v>11950</v>
      </c>
      <c r="C142" s="37" t="s">
        <v>287</v>
      </c>
      <c r="D142" s="29" t="s">
        <v>273</v>
      </c>
      <c r="E142" s="30" t="n">
        <v>1069</v>
      </c>
      <c r="F142" s="31" t="n">
        <v>0.1</v>
      </c>
      <c r="G142" s="31" t="n">
        <v>0.01</v>
      </c>
      <c r="H142" s="31" t="n">
        <f aca="false">E142*F142</f>
        <v>106.9</v>
      </c>
      <c r="I142" s="31" t="n">
        <f aca="false">E142*G142</f>
        <v>10.69</v>
      </c>
      <c r="J142" s="31" t="n">
        <f aca="false">H142+I142</f>
        <v>117.59</v>
      </c>
      <c r="K142" s="31" t="n">
        <f aca="false">J142*(1+25.92%)</f>
        <v>148.069328</v>
      </c>
      <c r="L142" s="31" t="n">
        <f aca="false">K142*0.869565217269</f>
        <v>128.755937373195</v>
      </c>
      <c r="M142" s="31" t="n">
        <f aca="false">K142*0.13043478274</f>
        <v>19.3133906281378</v>
      </c>
      <c r="N142" s="37" t="s">
        <v>174</v>
      </c>
      <c r="O142" s="54" t="s">
        <v>175</v>
      </c>
    </row>
    <row r="143" customFormat="false" ht="11.35" hidden="false" customHeight="true" outlineLevel="0" collapsed="false">
      <c r="A143" s="28" t="s">
        <v>288</v>
      </c>
      <c r="B143" s="29" t="n">
        <v>404</v>
      </c>
      <c r="C143" s="28" t="s">
        <v>289</v>
      </c>
      <c r="D143" s="29" t="s">
        <v>44</v>
      </c>
      <c r="E143" s="30" t="n">
        <v>100</v>
      </c>
      <c r="F143" s="31" t="n">
        <v>4.38</v>
      </c>
      <c r="G143" s="31" t="n">
        <v>0.01</v>
      </c>
      <c r="H143" s="31" t="n">
        <f aca="false">E143*F143</f>
        <v>438</v>
      </c>
      <c r="I143" s="31" t="n">
        <f aca="false">E143*G143</f>
        <v>1</v>
      </c>
      <c r="J143" s="31" t="n">
        <f aca="false">H143+I143</f>
        <v>439</v>
      </c>
      <c r="K143" s="31" t="n">
        <f aca="false">J143*(1+25.92%)</f>
        <v>552.7888</v>
      </c>
      <c r="L143" s="31" t="n">
        <f aca="false">K143*0.869565217269</f>
        <v>480.68591297587</v>
      </c>
      <c r="M143" s="31" t="n">
        <f aca="false">K143*0.13043478274</f>
        <v>72.1028870291053</v>
      </c>
      <c r="N143" s="37" t="s">
        <v>174</v>
      </c>
      <c r="O143" s="54" t="s">
        <v>175</v>
      </c>
    </row>
    <row r="144" customFormat="false" ht="36.55" hidden="false" customHeight="true" outlineLevel="0" collapsed="false">
      <c r="A144" s="28" t="s">
        <v>290</v>
      </c>
      <c r="B144" s="29" t="n">
        <v>40552</v>
      </c>
      <c r="C144" s="37" t="s">
        <v>291</v>
      </c>
      <c r="D144" s="29" t="s">
        <v>292</v>
      </c>
      <c r="E144" s="30" t="n">
        <v>2</v>
      </c>
      <c r="F144" s="31" t="n">
        <v>43.29</v>
      </c>
      <c r="G144" s="31" t="n">
        <v>0.19</v>
      </c>
      <c r="H144" s="31" t="n">
        <f aca="false">E144*F144</f>
        <v>86.58</v>
      </c>
      <c r="I144" s="31" t="n">
        <f aca="false">E144*G144</f>
        <v>0.38</v>
      </c>
      <c r="J144" s="31" t="n">
        <f aca="false">H144+I144</f>
        <v>86.96</v>
      </c>
      <c r="K144" s="31" t="n">
        <f aca="false">J144*(1+25.92%)</f>
        <v>109.500032</v>
      </c>
      <c r="L144" s="31" t="n">
        <f aca="false">K144*0.869565217269</f>
        <v>95.2174191170425</v>
      </c>
      <c r="M144" s="31" t="n">
        <f aca="false">K144*0.13043478274</f>
        <v>14.2826128839431</v>
      </c>
      <c r="N144" s="37" t="s">
        <v>174</v>
      </c>
      <c r="O144" s="54" t="s">
        <v>175</v>
      </c>
    </row>
    <row r="145" s="56" customFormat="true" ht="36.55" hidden="false" customHeight="true" outlineLevel="0" collapsed="false">
      <c r="A145" s="28" t="s">
        <v>293</v>
      </c>
      <c r="B145" s="29" t="n">
        <v>4377</v>
      </c>
      <c r="C145" s="37" t="s">
        <v>294</v>
      </c>
      <c r="D145" s="29" t="s">
        <v>273</v>
      </c>
      <c r="E145" s="30" t="n">
        <v>1033</v>
      </c>
      <c r="F145" s="31" t="n">
        <v>0.17</v>
      </c>
      <c r="G145" s="31" t="n">
        <v>0.01</v>
      </c>
      <c r="H145" s="31" t="n">
        <f aca="false">E145*F145</f>
        <v>175.61</v>
      </c>
      <c r="I145" s="31" t="n">
        <f aca="false">E145*G145</f>
        <v>10.33</v>
      </c>
      <c r="J145" s="31" t="n">
        <f aca="false">H145+I145</f>
        <v>185.94</v>
      </c>
      <c r="K145" s="31" t="n">
        <f aca="false">J145*(1+25.92%)</f>
        <v>234.135648</v>
      </c>
      <c r="L145" s="31" t="n">
        <f aca="false">K145*0.869565217269</f>
        <v>203.596215623538</v>
      </c>
      <c r="M145" s="31" t="n">
        <f aca="false">K145*0.13043478274</f>
        <v>30.5394323785691</v>
      </c>
      <c r="N145" s="37" t="s">
        <v>174</v>
      </c>
      <c r="O145" s="55" t="s">
        <v>175</v>
      </c>
    </row>
    <row r="146" customFormat="false" ht="33.55" hidden="false" customHeight="true" outlineLevel="0" collapsed="false">
      <c r="A146" s="28" t="s">
        <v>295</v>
      </c>
      <c r="B146" s="29" t="n">
        <v>1564</v>
      </c>
      <c r="C146" s="57" t="s">
        <v>296</v>
      </c>
      <c r="D146" s="29" t="s">
        <v>273</v>
      </c>
      <c r="E146" s="30" t="n">
        <v>1393</v>
      </c>
      <c r="F146" s="31" t="n">
        <v>13.52</v>
      </c>
      <c r="G146" s="31" t="n">
        <v>7.5</v>
      </c>
      <c r="H146" s="31" t="n">
        <f aca="false">E146*F146</f>
        <v>18833.36</v>
      </c>
      <c r="I146" s="31" t="n">
        <f aca="false">E146*G146</f>
        <v>10447.5</v>
      </c>
      <c r="J146" s="31" t="n">
        <f aca="false">H146+I146</f>
        <v>29280.86</v>
      </c>
      <c r="K146" s="31" t="n">
        <f aca="false">J146*(1+25.92%)</f>
        <v>36870.458912</v>
      </c>
      <c r="L146" s="31" t="n">
        <f aca="false">K146*0.869565217269</f>
        <v>32061.268614621</v>
      </c>
      <c r="M146" s="31" t="n">
        <f aca="false">K146*0.13043478274</f>
        <v>4809.19029771082</v>
      </c>
      <c r="N146" s="37" t="s">
        <v>174</v>
      </c>
      <c r="O146" s="54" t="s">
        <v>175</v>
      </c>
    </row>
    <row r="147" customFormat="false" ht="24.6" hidden="false" customHeight="true" outlineLevel="0" collapsed="false">
      <c r="A147" s="28" t="s">
        <v>297</v>
      </c>
      <c r="B147" s="29" t="n">
        <v>39996</v>
      </c>
      <c r="C147" s="37" t="s">
        <v>298</v>
      </c>
      <c r="D147" s="29" t="s">
        <v>44</v>
      </c>
      <c r="E147" s="30" t="n">
        <v>1393</v>
      </c>
      <c r="F147" s="31" t="n">
        <v>3.36</v>
      </c>
      <c r="G147" s="31" t="n">
        <v>3.3</v>
      </c>
      <c r="H147" s="31" t="n">
        <f aca="false">E147*F147</f>
        <v>4680.48</v>
      </c>
      <c r="I147" s="31" t="n">
        <f aca="false">E147*G147</f>
        <v>4596.9</v>
      </c>
      <c r="J147" s="31" t="n">
        <f aca="false">H147+I147</f>
        <v>9277.38</v>
      </c>
      <c r="K147" s="31" t="n">
        <f aca="false">J147*(1+25.92%)</f>
        <v>11682.076896</v>
      </c>
      <c r="L147" s="31" t="n">
        <f aca="false">K147*0.869565217269</f>
        <v>10158.3277342234</v>
      </c>
      <c r="M147" s="31" t="n">
        <f aca="false">K147*0.13043478274</f>
        <v>1523.74916188173</v>
      </c>
      <c r="N147" s="37" t="s">
        <v>174</v>
      </c>
      <c r="O147" s="54" t="s">
        <v>175</v>
      </c>
    </row>
    <row r="148" s="53" customFormat="true" ht="20.3" hidden="false" customHeight="true" outlineLevel="0" collapsed="false">
      <c r="A148" s="28" t="s">
        <v>299</v>
      </c>
      <c r="B148" s="29" t="n">
        <v>91934</v>
      </c>
      <c r="C148" s="37" t="s">
        <v>300</v>
      </c>
      <c r="D148" s="29" t="s">
        <v>44</v>
      </c>
      <c r="E148" s="30" t="n">
        <v>3913.09</v>
      </c>
      <c r="F148" s="31" t="n">
        <v>22.21</v>
      </c>
      <c r="G148" s="31" t="n">
        <v>9.17</v>
      </c>
      <c r="H148" s="31" t="n">
        <f aca="false">E148*F148</f>
        <v>86909.7289</v>
      </c>
      <c r="I148" s="31" t="n">
        <f aca="false">E148*G148</f>
        <v>35883.0353</v>
      </c>
      <c r="J148" s="31" t="n">
        <f aca="false">H148+I148</f>
        <v>122792.7642</v>
      </c>
      <c r="K148" s="31" t="n">
        <f aca="false">J148*(1+25.92%)</f>
        <v>154620.64868064</v>
      </c>
      <c r="L148" s="50" t="n">
        <f aca="false">K148*0.869565217269</f>
        <v>134452.737964254</v>
      </c>
      <c r="M148" s="50" t="n">
        <f aca="false">K148*0.13043478274</f>
        <v>20167.9107177771</v>
      </c>
      <c r="N148" s="51" t="s">
        <v>23</v>
      </c>
      <c r="O148" s="52" t="s">
        <v>24</v>
      </c>
    </row>
    <row r="149" s="53" customFormat="true" ht="19.2" hidden="false" customHeight="true" outlineLevel="0" collapsed="false">
      <c r="A149" s="28" t="s">
        <v>301</v>
      </c>
      <c r="B149" s="29" t="n">
        <v>91926</v>
      </c>
      <c r="C149" s="37" t="s">
        <v>302</v>
      </c>
      <c r="D149" s="29" t="s">
        <v>44</v>
      </c>
      <c r="E149" s="30" t="n">
        <v>1162.06</v>
      </c>
      <c r="F149" s="31" t="n">
        <v>3.46</v>
      </c>
      <c r="G149" s="31" t="n">
        <v>2.33</v>
      </c>
      <c r="H149" s="31" t="n">
        <f aca="false">E149*F149</f>
        <v>4020.7276</v>
      </c>
      <c r="I149" s="31" t="n">
        <f aca="false">E149*G149</f>
        <v>2707.5998</v>
      </c>
      <c r="J149" s="31" t="n">
        <f aca="false">H149+I149</f>
        <v>6728.3274</v>
      </c>
      <c r="K149" s="31" t="n">
        <f aca="false">J149*(1+25.92%)</f>
        <v>8472.30986208</v>
      </c>
      <c r="L149" s="50" t="n">
        <f aca="false">K149*0.869565217269</f>
        <v>7367.22596598989</v>
      </c>
      <c r="M149" s="50" t="n">
        <f aca="false">K149*0.13043478274</f>
        <v>1105.08389616636</v>
      </c>
      <c r="N149" s="51" t="s">
        <v>23</v>
      </c>
      <c r="O149" s="52" t="s">
        <v>24</v>
      </c>
    </row>
    <row r="150" s="53" customFormat="true" ht="21.6" hidden="false" customHeight="true" outlineLevel="0" collapsed="false">
      <c r="A150" s="28" t="s">
        <v>303</v>
      </c>
      <c r="B150" s="29" t="n">
        <v>91928</v>
      </c>
      <c r="C150" s="37" t="s">
        <v>304</v>
      </c>
      <c r="D150" s="29" t="s">
        <v>44</v>
      </c>
      <c r="E150" s="30" t="n">
        <v>4966.94</v>
      </c>
      <c r="F150" s="31" t="n">
        <v>5.7</v>
      </c>
      <c r="G150" s="31" t="n">
        <v>3.13</v>
      </c>
      <c r="H150" s="31" t="n">
        <f aca="false">E150*F150</f>
        <v>28311.558</v>
      </c>
      <c r="I150" s="31" t="n">
        <f aca="false">E150*G150</f>
        <v>15546.5222</v>
      </c>
      <c r="J150" s="31" t="n">
        <f aca="false">H150+I150</f>
        <v>43858.0802</v>
      </c>
      <c r="K150" s="31" t="n">
        <f aca="false">J150*(1+25.92%)</f>
        <v>55226.09458784</v>
      </c>
      <c r="L150" s="50" t="n">
        <f aca="false">K150*0.869565217269</f>
        <v>48022.6909391934</v>
      </c>
      <c r="M150" s="50" t="n">
        <f aca="false">K150*0.13043478274</f>
        <v>7203.4036491436</v>
      </c>
      <c r="N150" s="51" t="s">
        <v>23</v>
      </c>
      <c r="O150" s="52" t="s">
        <v>24</v>
      </c>
    </row>
    <row r="151" s="53" customFormat="true" ht="31.3" hidden="false" customHeight="true" outlineLevel="0" collapsed="false">
      <c r="A151" s="28" t="s">
        <v>305</v>
      </c>
      <c r="B151" s="29" t="n">
        <v>92988</v>
      </c>
      <c r="C151" s="37" t="s">
        <v>306</v>
      </c>
      <c r="D151" s="29" t="s">
        <v>44</v>
      </c>
      <c r="E151" s="30" t="n">
        <v>468.4</v>
      </c>
      <c r="F151" s="31" t="n">
        <v>62.34</v>
      </c>
      <c r="G151" s="31" t="n">
        <v>6.66</v>
      </c>
      <c r="H151" s="31" t="n">
        <f aca="false">E151*F151</f>
        <v>29200.056</v>
      </c>
      <c r="I151" s="31" t="n">
        <f aca="false">E151*G151</f>
        <v>3119.544</v>
      </c>
      <c r="J151" s="31" t="n">
        <f aca="false">H151+I151</f>
        <v>32319.6</v>
      </c>
      <c r="K151" s="31" t="n">
        <f aca="false">J151*(1+25.92%)</f>
        <v>40696.84032</v>
      </c>
      <c r="L151" s="50" t="n">
        <f aca="false">K151*0.869565217269</f>
        <v>35388.5567950226</v>
      </c>
      <c r="M151" s="50" t="n">
        <f aca="false">K151*0.13043478274</f>
        <v>5308.28352534367</v>
      </c>
      <c r="N151" s="51" t="s">
        <v>174</v>
      </c>
      <c r="O151" s="52" t="s">
        <v>175</v>
      </c>
    </row>
    <row r="152" s="61" customFormat="true" ht="19.2" hidden="false" customHeight="true" outlineLevel="0" collapsed="false">
      <c r="A152" s="28" t="s">
        <v>307</v>
      </c>
      <c r="B152" s="29" t="n">
        <v>91930</v>
      </c>
      <c r="C152" s="37" t="s">
        <v>308</v>
      </c>
      <c r="D152" s="29" t="s">
        <v>44</v>
      </c>
      <c r="E152" s="30" t="n">
        <v>1937.57</v>
      </c>
      <c r="F152" s="31" t="n">
        <v>8.2</v>
      </c>
      <c r="G152" s="31" t="n">
        <v>4.1</v>
      </c>
      <c r="H152" s="31" t="n">
        <f aca="false">E152*F152</f>
        <v>15888.074</v>
      </c>
      <c r="I152" s="31" t="n">
        <f aca="false">E152*G152</f>
        <v>7944.037</v>
      </c>
      <c r="J152" s="31" t="n">
        <f aca="false">H152+I152</f>
        <v>23832.111</v>
      </c>
      <c r="K152" s="31" t="n">
        <f aca="false">J152*(1+25.92%)</f>
        <v>30009.3941712</v>
      </c>
      <c r="L152" s="58" t="n">
        <f aca="false">K152*0.869565217269</f>
        <v>26095.1253625906</v>
      </c>
      <c r="M152" s="58" t="n">
        <f aca="false">K152*0.13043478274</f>
        <v>3914.26880887949</v>
      </c>
      <c r="N152" s="59" t="s">
        <v>23</v>
      </c>
      <c r="O152" s="60" t="s">
        <v>24</v>
      </c>
    </row>
    <row r="153" s="56" customFormat="true" ht="30.55" hidden="false" customHeight="true" outlineLevel="0" collapsed="false">
      <c r="A153" s="28" t="s">
        <v>309</v>
      </c>
      <c r="B153" s="29" t="s">
        <v>310</v>
      </c>
      <c r="C153" s="57" t="s">
        <v>311</v>
      </c>
      <c r="D153" s="29" t="s">
        <v>273</v>
      </c>
      <c r="E153" s="30" t="n">
        <v>2</v>
      </c>
      <c r="F153" s="31" t="n">
        <v>208.17</v>
      </c>
      <c r="G153" s="31" t="n">
        <v>40.24</v>
      </c>
      <c r="H153" s="31" t="n">
        <f aca="false">E153*F153</f>
        <v>416.34</v>
      </c>
      <c r="I153" s="31" t="n">
        <f aca="false">E153*G153</f>
        <v>80.48</v>
      </c>
      <c r="J153" s="31" t="n">
        <f aca="false">H153+I153</f>
        <v>496.82</v>
      </c>
      <c r="K153" s="31" t="n">
        <f aca="false">J153*(1+25.92%)</f>
        <v>625.595744</v>
      </c>
      <c r="L153" s="31" t="n">
        <f aca="false">K153*0.869565217269</f>
        <v>543.996299053922</v>
      </c>
      <c r="M153" s="31" t="n">
        <f aca="false">K153*0.13043478274</f>
        <v>81.5994449517087</v>
      </c>
      <c r="N153" s="37" t="s">
        <v>174</v>
      </c>
      <c r="O153" s="55" t="s">
        <v>175</v>
      </c>
    </row>
    <row r="154" s="53" customFormat="true" ht="19.2" hidden="false" customHeight="true" outlineLevel="0" collapsed="false">
      <c r="A154" s="28" t="s">
        <v>312</v>
      </c>
      <c r="B154" s="29" t="n">
        <v>91954</v>
      </c>
      <c r="C154" s="37" t="s">
        <v>313</v>
      </c>
      <c r="D154" s="29" t="s">
        <v>273</v>
      </c>
      <c r="E154" s="30" t="n">
        <v>2</v>
      </c>
      <c r="F154" s="31" t="n">
        <v>9.64</v>
      </c>
      <c r="G154" s="31" t="n">
        <v>25.51</v>
      </c>
      <c r="H154" s="31" t="n">
        <f aca="false">E154*F154</f>
        <v>19.28</v>
      </c>
      <c r="I154" s="31" t="n">
        <f aca="false">E154*G154</f>
        <v>51.02</v>
      </c>
      <c r="J154" s="31" t="n">
        <f aca="false">H154+I154</f>
        <v>70.3</v>
      </c>
      <c r="K154" s="31" t="n">
        <f aca="false">J154*(1+25.92%)</f>
        <v>88.52176</v>
      </c>
      <c r="L154" s="50" t="n">
        <f aca="false">K154*0.869565217269</f>
        <v>76.9754434674343</v>
      </c>
      <c r="M154" s="50" t="n">
        <f aca="false">K154*0.13043478274</f>
        <v>11.5463165333624</v>
      </c>
      <c r="N154" s="51" t="s">
        <v>23</v>
      </c>
      <c r="O154" s="52" t="s">
        <v>24</v>
      </c>
    </row>
    <row r="155" s="53" customFormat="true" ht="20.85" hidden="false" customHeight="true" outlineLevel="0" collapsed="false">
      <c r="A155" s="28" t="s">
        <v>314</v>
      </c>
      <c r="B155" s="29" t="n">
        <v>91959</v>
      </c>
      <c r="C155" s="37" t="s">
        <v>315</v>
      </c>
      <c r="D155" s="29" t="s">
        <v>273</v>
      </c>
      <c r="E155" s="30" t="n">
        <v>5</v>
      </c>
      <c r="F155" s="31" t="n">
        <v>62.2</v>
      </c>
      <c r="G155" s="31" t="n">
        <v>0.01</v>
      </c>
      <c r="H155" s="31" t="n">
        <f aca="false">E155*F155</f>
        <v>311</v>
      </c>
      <c r="I155" s="31" t="n">
        <f aca="false">E155*G155</f>
        <v>0.05</v>
      </c>
      <c r="J155" s="31" t="n">
        <f aca="false">H155+I155</f>
        <v>311.05</v>
      </c>
      <c r="K155" s="31" t="n">
        <f aca="false">J155*(1+25.92%)</f>
        <v>391.67416</v>
      </c>
      <c r="L155" s="50" t="n">
        <f aca="false">K155*0.869565217269</f>
        <v>340.586226039053</v>
      </c>
      <c r="M155" s="50" t="n">
        <f aca="false">K155*0.13043478274</f>
        <v>51.087933964472</v>
      </c>
      <c r="N155" s="51" t="s">
        <v>23</v>
      </c>
      <c r="O155" s="52" t="s">
        <v>24</v>
      </c>
    </row>
    <row r="156" customFormat="false" ht="11.35" hidden="false" customHeight="true" outlineLevel="0" collapsed="false">
      <c r="A156" s="28" t="s">
        <v>316</v>
      </c>
      <c r="B156" s="29" t="n">
        <v>91947</v>
      </c>
      <c r="C156" s="28" t="s">
        <v>317</v>
      </c>
      <c r="D156" s="29" t="s">
        <v>273</v>
      </c>
      <c r="E156" s="30" t="n">
        <v>65</v>
      </c>
      <c r="F156" s="31" t="n">
        <v>6.38</v>
      </c>
      <c r="G156" s="31" t="n">
        <v>1.12</v>
      </c>
      <c r="H156" s="31" t="n">
        <f aca="false">E156*F156</f>
        <v>414.7</v>
      </c>
      <c r="I156" s="31" t="n">
        <f aca="false">E156*G156</f>
        <v>72.8</v>
      </c>
      <c r="J156" s="31" t="n">
        <f aca="false">H156+I156</f>
        <v>487.5</v>
      </c>
      <c r="K156" s="31" t="n">
        <f aca="false">J156*(1+25.92%)</f>
        <v>613.86</v>
      </c>
      <c r="L156" s="31" t="n">
        <f aca="false">K156*0.869565217269</f>
        <v>533.791304272748</v>
      </c>
      <c r="M156" s="31" t="n">
        <f aca="false">K156*0.13043478274</f>
        <v>80.0686957327764</v>
      </c>
      <c r="N156" s="37" t="s">
        <v>174</v>
      </c>
      <c r="O156" s="54" t="s">
        <v>175</v>
      </c>
    </row>
    <row r="157" s="53" customFormat="true" ht="20.3" hidden="false" customHeight="true" outlineLevel="0" collapsed="false">
      <c r="A157" s="28" t="s">
        <v>318</v>
      </c>
      <c r="B157" s="29" t="n">
        <v>91946</v>
      </c>
      <c r="C157" s="37" t="s">
        <v>319</v>
      </c>
      <c r="D157" s="29" t="s">
        <v>273</v>
      </c>
      <c r="E157" s="30" t="n">
        <v>60</v>
      </c>
      <c r="F157" s="31" t="n">
        <v>4.77</v>
      </c>
      <c r="G157" s="31" t="n">
        <v>10.29</v>
      </c>
      <c r="H157" s="31" t="n">
        <f aca="false">E157*F157</f>
        <v>286.2</v>
      </c>
      <c r="I157" s="31" t="n">
        <f aca="false">E157*G157</f>
        <v>617.4</v>
      </c>
      <c r="J157" s="31" t="n">
        <f aca="false">H157+I157</f>
        <v>903.6</v>
      </c>
      <c r="K157" s="31" t="n">
        <f aca="false">J157*(1+25.92%)</f>
        <v>1137.81312</v>
      </c>
      <c r="L157" s="50" t="n">
        <f aca="false">K157*0.869565217269</f>
        <v>989.402712904319</v>
      </c>
      <c r="M157" s="50" t="n">
        <f aca="false">K157*0.13043478274</f>
        <v>148.410407105922</v>
      </c>
      <c r="N157" s="51" t="s">
        <v>174</v>
      </c>
      <c r="O157" s="52" t="s">
        <v>175</v>
      </c>
    </row>
    <row r="158" customFormat="false" ht="11.35" hidden="false" customHeight="true" outlineLevel="0" collapsed="false">
      <c r="A158" s="28" t="s">
        <v>320</v>
      </c>
      <c r="B158" s="29" t="s">
        <v>321</v>
      </c>
      <c r="C158" s="28" t="s">
        <v>322</v>
      </c>
      <c r="D158" s="29" t="s">
        <v>273</v>
      </c>
      <c r="E158" s="30" t="n">
        <v>51</v>
      </c>
      <c r="F158" s="31" t="n">
        <v>2.56</v>
      </c>
      <c r="G158" s="31" t="n">
        <v>4.03</v>
      </c>
      <c r="H158" s="31" t="n">
        <f aca="false">E158*F158</f>
        <v>130.56</v>
      </c>
      <c r="I158" s="31" t="n">
        <f aca="false">E158*G158</f>
        <v>205.53</v>
      </c>
      <c r="J158" s="31" t="n">
        <f aca="false">H158+I158</f>
        <v>336.09</v>
      </c>
      <c r="K158" s="31" t="n">
        <f aca="false">J158*(1+25.92%)</f>
        <v>423.204528</v>
      </c>
      <c r="L158" s="31" t="n">
        <f aca="false">K158*0.869565217269</f>
        <v>368.003937339545</v>
      </c>
      <c r="M158" s="31" t="n">
        <f aca="false">K158*0.13043478274</f>
        <v>55.2005906642643</v>
      </c>
      <c r="N158" s="37" t="s">
        <v>174</v>
      </c>
      <c r="O158" s="54" t="s">
        <v>175</v>
      </c>
    </row>
    <row r="159" customFormat="false" ht="11.35" hidden="false" customHeight="true" outlineLevel="0" collapsed="false">
      <c r="A159" s="28" t="s">
        <v>323</v>
      </c>
      <c r="B159" s="29" t="s">
        <v>324</v>
      </c>
      <c r="C159" s="28" t="s">
        <v>325</v>
      </c>
      <c r="D159" s="29" t="s">
        <v>273</v>
      </c>
      <c r="E159" s="30" t="n">
        <v>2</v>
      </c>
      <c r="F159" s="31" t="n">
        <v>3.14</v>
      </c>
      <c r="G159" s="31" t="n">
        <v>2.25</v>
      </c>
      <c r="H159" s="31" t="n">
        <f aca="false">E159*F159</f>
        <v>6.28</v>
      </c>
      <c r="I159" s="31" t="n">
        <f aca="false">E159*G159</f>
        <v>4.5</v>
      </c>
      <c r="J159" s="31" t="n">
        <f aca="false">H159+I159</f>
        <v>10.78</v>
      </c>
      <c r="K159" s="31" t="n">
        <f aca="false">J159*(1+25.92%)</f>
        <v>13.574176</v>
      </c>
      <c r="L159" s="31" t="n">
        <f aca="false">K159*0.869565217269</f>
        <v>11.8036313026877</v>
      </c>
      <c r="M159" s="31" t="n">
        <f aca="false">K159*0.13043478274</f>
        <v>1.77054469743452</v>
      </c>
      <c r="N159" s="37" t="s">
        <v>174</v>
      </c>
      <c r="O159" s="54" t="s">
        <v>175</v>
      </c>
    </row>
    <row r="160" s="53" customFormat="true" ht="23.55" hidden="false" customHeight="true" outlineLevel="0" collapsed="false">
      <c r="A160" s="28" t="s">
        <v>326</v>
      </c>
      <c r="B160" s="29" t="n">
        <v>91996</v>
      </c>
      <c r="C160" s="37" t="s">
        <v>327</v>
      </c>
      <c r="D160" s="29" t="s">
        <v>273</v>
      </c>
      <c r="E160" s="30" t="n">
        <v>52</v>
      </c>
      <c r="F160" s="31" t="n">
        <v>48.98</v>
      </c>
      <c r="G160" s="31" t="n">
        <v>0.01</v>
      </c>
      <c r="H160" s="31" t="n">
        <f aca="false">E160*F160</f>
        <v>2546.96</v>
      </c>
      <c r="I160" s="31" t="n">
        <f aca="false">E160*G160</f>
        <v>0.52</v>
      </c>
      <c r="J160" s="31" t="n">
        <f aca="false">H160+I160</f>
        <v>2547.48</v>
      </c>
      <c r="K160" s="31" t="n">
        <f aca="false">J160*(1+25.92%)</f>
        <v>3207.786816</v>
      </c>
      <c r="L160" s="50" t="n">
        <f aca="false">K160*0.869565217269</f>
        <v>2789.37983960767</v>
      </c>
      <c r="M160" s="50" t="n">
        <f aca="false">K160*0.13043478274</f>
        <v>418.406976421196</v>
      </c>
      <c r="N160" s="51" t="s">
        <v>23</v>
      </c>
      <c r="O160" s="52" t="s">
        <v>24</v>
      </c>
    </row>
    <row r="161" s="53" customFormat="true" ht="21.4" hidden="false" customHeight="true" outlineLevel="0" collapsed="false">
      <c r="A161" s="28" t="s">
        <v>328</v>
      </c>
      <c r="B161" s="29" t="n">
        <v>91997</v>
      </c>
      <c r="C161" s="37" t="s">
        <v>329</v>
      </c>
      <c r="D161" s="29" t="s">
        <v>273</v>
      </c>
      <c r="E161" s="30" t="n">
        <v>8</v>
      </c>
      <c r="F161" s="31" t="n">
        <v>51.34</v>
      </c>
      <c r="G161" s="31" t="n">
        <v>0.01</v>
      </c>
      <c r="H161" s="31" t="n">
        <f aca="false">E161*F161</f>
        <v>410.72</v>
      </c>
      <c r="I161" s="31" t="n">
        <f aca="false">E161*G161</f>
        <v>0.08</v>
      </c>
      <c r="J161" s="31" t="n">
        <f aca="false">H161+I161</f>
        <v>410.8</v>
      </c>
      <c r="K161" s="31" t="n">
        <f aca="false">J161*(1+25.92%)</f>
        <v>517.27936</v>
      </c>
      <c r="L161" s="50" t="n">
        <f aca="false">K161*0.869565217269</f>
        <v>449.808139067169</v>
      </c>
      <c r="M161" s="50" t="n">
        <f aca="false">K161*0.13043478274</f>
        <v>67.4712209374863</v>
      </c>
      <c r="N161" s="51" t="s">
        <v>23</v>
      </c>
      <c r="O161" s="52" t="s">
        <v>24</v>
      </c>
    </row>
    <row r="162" customFormat="false" ht="37.3" hidden="false" customHeight="true" outlineLevel="0" collapsed="false">
      <c r="A162" s="62" t="s">
        <v>330</v>
      </c>
      <c r="B162" s="29" t="n">
        <v>91959</v>
      </c>
      <c r="C162" s="37" t="s">
        <v>315</v>
      </c>
      <c r="D162" s="29" t="s">
        <v>273</v>
      </c>
      <c r="E162" s="30" t="n">
        <v>10</v>
      </c>
      <c r="F162" s="31" t="n">
        <v>62.21</v>
      </c>
      <c r="G162" s="31" t="n">
        <v>0.01</v>
      </c>
      <c r="H162" s="31" t="n">
        <f aca="false">E162*F162</f>
        <v>622.1</v>
      </c>
      <c r="I162" s="31" t="n">
        <f aca="false">E162*G162</f>
        <v>0.1</v>
      </c>
      <c r="J162" s="31" t="n">
        <f aca="false">H162+I162</f>
        <v>622.2</v>
      </c>
      <c r="K162" s="31" t="n">
        <f aca="false">J162*(1+25.92%)</f>
        <v>783.47424</v>
      </c>
      <c r="L162" s="31" t="n">
        <f aca="false">K162*0.869565217269</f>
        <v>681.281947730265</v>
      </c>
      <c r="M162" s="31" t="n">
        <f aca="false">K162*0.13043478274</f>
        <v>102.192292276787</v>
      </c>
      <c r="N162" s="37" t="s">
        <v>174</v>
      </c>
      <c r="O162" s="54" t="s">
        <v>175</v>
      </c>
    </row>
    <row r="163" customFormat="false" ht="30.55" hidden="false" customHeight="true" outlineLevel="0" collapsed="false">
      <c r="A163" s="62" t="s">
        <v>331</v>
      </c>
      <c r="B163" s="29" t="n">
        <v>92022</v>
      </c>
      <c r="C163" s="37" t="s">
        <v>332</v>
      </c>
      <c r="D163" s="29" t="s">
        <v>273</v>
      </c>
      <c r="E163" s="30" t="n">
        <v>16</v>
      </c>
      <c r="F163" s="31" t="n">
        <v>15.82</v>
      </c>
      <c r="G163" s="31" t="n">
        <v>39.1</v>
      </c>
      <c r="H163" s="31" t="n">
        <f aca="false">E163*F163</f>
        <v>253.12</v>
      </c>
      <c r="I163" s="31" t="n">
        <f aca="false">E163*G163</f>
        <v>625.6</v>
      </c>
      <c r="J163" s="31" t="n">
        <f aca="false">H163+I163</f>
        <v>878.72</v>
      </c>
      <c r="K163" s="31" t="n">
        <f aca="false">J163*(1+25.92%)</f>
        <v>1106.484224</v>
      </c>
      <c r="L163" s="31" t="n">
        <f aca="false">K163*0.869565217269</f>
        <v>962.160194647281</v>
      </c>
      <c r="M163" s="31" t="n">
        <f aca="false">K163*0.13043478274</f>
        <v>144.324029362678</v>
      </c>
      <c r="N163" s="37" t="s">
        <v>174</v>
      </c>
      <c r="O163" s="54" t="s">
        <v>175</v>
      </c>
    </row>
    <row r="164" customFormat="false" ht="30.55" hidden="false" customHeight="true" outlineLevel="0" collapsed="false">
      <c r="A164" s="62" t="s">
        <v>333</v>
      </c>
      <c r="B164" s="29" t="n">
        <v>91972</v>
      </c>
      <c r="C164" s="37" t="s">
        <v>334</v>
      </c>
      <c r="D164" s="29" t="s">
        <v>273</v>
      </c>
      <c r="E164" s="30" t="n">
        <v>2</v>
      </c>
      <c r="F164" s="31" t="n">
        <v>34.08</v>
      </c>
      <c r="G164" s="31" t="n">
        <v>73.96</v>
      </c>
      <c r="H164" s="31" t="n">
        <f aca="false">E164*F164</f>
        <v>68.16</v>
      </c>
      <c r="I164" s="31" t="n">
        <f aca="false">E164*G164</f>
        <v>147.92</v>
      </c>
      <c r="J164" s="31" t="n">
        <f aca="false">H164+I164</f>
        <v>216.08</v>
      </c>
      <c r="K164" s="31" t="n">
        <f aca="false">J164*(1+25.92%)</f>
        <v>272.087936</v>
      </c>
      <c r="L164" s="31" t="n">
        <f aca="false">K164*0.869565217269</f>
        <v>236.598205184114</v>
      </c>
      <c r="M164" s="31" t="n">
        <f aca="false">K164*0.13043478274</f>
        <v>35.489730818335</v>
      </c>
      <c r="N164" s="37" t="s">
        <v>174</v>
      </c>
      <c r="O164" s="54" t="s">
        <v>175</v>
      </c>
    </row>
    <row r="165" customFormat="false" ht="11.35" hidden="false" customHeight="true" outlineLevel="0" collapsed="false">
      <c r="A165" s="62" t="s">
        <v>335</v>
      </c>
      <c r="B165" s="29" t="n">
        <v>91997</v>
      </c>
      <c r="C165" s="28" t="s">
        <v>336</v>
      </c>
      <c r="D165" s="29" t="s">
        <v>273</v>
      </c>
      <c r="E165" s="30" t="n">
        <v>15</v>
      </c>
      <c r="F165" s="31" t="n">
        <v>15.55</v>
      </c>
      <c r="G165" s="31" t="n">
        <v>35.8</v>
      </c>
      <c r="H165" s="31" t="n">
        <f aca="false">E165*F165</f>
        <v>233.25</v>
      </c>
      <c r="I165" s="31" t="n">
        <f aca="false">E165*G165</f>
        <v>537</v>
      </c>
      <c r="J165" s="31" t="n">
        <f aca="false">H165+I165</f>
        <v>770.25</v>
      </c>
      <c r="K165" s="31" t="n">
        <f aca="false">J165*(1+25.92%)</f>
        <v>969.8988</v>
      </c>
      <c r="L165" s="31" t="n">
        <f aca="false">K165*0.869565217269</f>
        <v>843.390260750943</v>
      </c>
      <c r="M165" s="31" t="n">
        <f aca="false">K165*0.13043478274</f>
        <v>126.508539257787</v>
      </c>
      <c r="N165" s="37" t="s">
        <v>23</v>
      </c>
      <c r="O165" s="54" t="s">
        <v>24</v>
      </c>
    </row>
    <row r="166" customFormat="false" ht="11.35" hidden="false" customHeight="true" outlineLevel="0" collapsed="false">
      <c r="A166" s="62" t="s">
        <v>337</v>
      </c>
      <c r="B166" s="29" t="n">
        <v>91996</v>
      </c>
      <c r="C166" s="28" t="s">
        <v>338</v>
      </c>
      <c r="D166" s="29" t="s">
        <v>273</v>
      </c>
      <c r="E166" s="30" t="n">
        <v>72</v>
      </c>
      <c r="F166" s="31" t="n">
        <v>13.19</v>
      </c>
      <c r="G166" s="31" t="n">
        <v>35.8</v>
      </c>
      <c r="H166" s="31" t="n">
        <f aca="false">E166*F166</f>
        <v>949.68</v>
      </c>
      <c r="I166" s="31" t="n">
        <f aca="false">E166*G166</f>
        <v>2577.6</v>
      </c>
      <c r="J166" s="31" t="n">
        <f aca="false">H166+I166</f>
        <v>3527.28</v>
      </c>
      <c r="K166" s="31" t="n">
        <f aca="false">J166*(1+25.92%)</f>
        <v>4441.550976</v>
      </c>
      <c r="L166" s="31" t="n">
        <f aca="false">K166*0.869565217269</f>
        <v>3862.21823945678</v>
      </c>
      <c r="M166" s="31" t="n">
        <f aca="false">K166*0.13043478274</f>
        <v>579.332736583195</v>
      </c>
      <c r="N166" s="37" t="s">
        <v>23</v>
      </c>
      <c r="O166" s="54" t="s">
        <v>24</v>
      </c>
    </row>
    <row r="167" s="34" customFormat="true" ht="31.3" hidden="false" customHeight="true" outlineLevel="0" collapsed="false">
      <c r="A167" s="62" t="s">
        <v>339</v>
      </c>
      <c r="B167" s="29" t="n">
        <v>92024</v>
      </c>
      <c r="C167" s="37" t="s">
        <v>340</v>
      </c>
      <c r="D167" s="29" t="s">
        <v>273</v>
      </c>
      <c r="E167" s="30" t="n">
        <v>1</v>
      </c>
      <c r="F167" s="31" t="n">
        <v>59.62</v>
      </c>
      <c r="G167" s="31" t="n">
        <v>24.24</v>
      </c>
      <c r="H167" s="31" t="n">
        <f aca="false">E167*F167</f>
        <v>59.62</v>
      </c>
      <c r="I167" s="31" t="n">
        <f aca="false">E167*G167</f>
        <v>24.24</v>
      </c>
      <c r="J167" s="31" t="n">
        <f aca="false">H167+I167</f>
        <v>83.86</v>
      </c>
      <c r="K167" s="31" t="n">
        <f aca="false">J167*(1+25.92%)</f>
        <v>105.596512</v>
      </c>
      <c r="L167" s="31" t="n">
        <f aca="false">K167*0.869565217269</f>
        <v>91.8230539001286</v>
      </c>
      <c r="M167" s="31" t="n">
        <f aca="false">K167*0.13043478274</f>
        <v>13.7734581008218</v>
      </c>
      <c r="N167" s="37" t="s">
        <v>23</v>
      </c>
      <c r="O167" s="54" t="s">
        <v>24</v>
      </c>
    </row>
    <row r="168" customFormat="false" ht="19.85" hidden="false" customHeight="true" outlineLevel="0" collapsed="false">
      <c r="A168" s="62" t="s">
        <v>341</v>
      </c>
      <c r="B168" s="29" t="n">
        <v>91988</v>
      </c>
      <c r="C168" s="28" t="s">
        <v>342</v>
      </c>
      <c r="D168" s="29" t="s">
        <v>273</v>
      </c>
      <c r="E168" s="30" t="n">
        <v>85</v>
      </c>
      <c r="F168" s="31" t="n">
        <v>10.56</v>
      </c>
      <c r="G168" s="31" t="n">
        <v>18.66</v>
      </c>
      <c r="H168" s="31" t="n">
        <f aca="false">E168*F168</f>
        <v>897.6</v>
      </c>
      <c r="I168" s="31" t="n">
        <f aca="false">E168*G168</f>
        <v>1586.1</v>
      </c>
      <c r="J168" s="31" t="n">
        <f aca="false">H168+I168</f>
        <v>2483.7</v>
      </c>
      <c r="K168" s="31" t="n">
        <f aca="false">J168*(1+25.92%)</f>
        <v>3127.47504</v>
      </c>
      <c r="L168" s="31" t="n">
        <f aca="false">K168*0.869565217269</f>
        <v>2719.54351266097</v>
      </c>
      <c r="M168" s="31" t="n">
        <f aca="false">K168*0.13043478274</f>
        <v>407.931527367173</v>
      </c>
      <c r="N168" s="37" t="s">
        <v>23</v>
      </c>
      <c r="O168" s="54" t="s">
        <v>24</v>
      </c>
    </row>
    <row r="169" s="56" customFormat="true" ht="35.05" hidden="false" customHeight="true" outlineLevel="0" collapsed="false">
      <c r="A169" s="62" t="s">
        <v>343</v>
      </c>
      <c r="B169" s="29" t="n">
        <v>97595</v>
      </c>
      <c r="C169" s="37" t="s">
        <v>344</v>
      </c>
      <c r="D169" s="29" t="s">
        <v>273</v>
      </c>
      <c r="E169" s="30" t="n">
        <v>15</v>
      </c>
      <c r="F169" s="31" t="n">
        <v>60.15</v>
      </c>
      <c r="G169" s="31" t="n">
        <v>35.29</v>
      </c>
      <c r="H169" s="31" t="n">
        <f aca="false">E169*F169</f>
        <v>902.25</v>
      </c>
      <c r="I169" s="31" t="n">
        <f aca="false">E169*G169</f>
        <v>529.35</v>
      </c>
      <c r="J169" s="31" t="n">
        <f aca="false">H169+I169</f>
        <v>1431.6</v>
      </c>
      <c r="K169" s="31" t="n">
        <f aca="false">J169*(1+25.92%)</f>
        <v>1802.67072</v>
      </c>
      <c r="L169" s="31" t="n">
        <f aca="false">K169*0.869565217269</f>
        <v>1567.53975630126</v>
      </c>
      <c r="M169" s="31" t="n">
        <f aca="false">K169*0.13043478274</f>
        <v>235.130963714959</v>
      </c>
      <c r="N169" s="37" t="s">
        <v>174</v>
      </c>
      <c r="O169" s="55" t="s">
        <v>175</v>
      </c>
    </row>
    <row r="170" s="64" customFormat="true" ht="31.5" hidden="false" customHeight="true" outlineLevel="0" collapsed="false">
      <c r="A170" s="62" t="s">
        <v>345</v>
      </c>
      <c r="B170" s="29" t="n">
        <v>93670</v>
      </c>
      <c r="C170" s="37" t="s">
        <v>346</v>
      </c>
      <c r="D170" s="29" t="s">
        <v>273</v>
      </c>
      <c r="E170" s="30" t="n">
        <v>1</v>
      </c>
      <c r="F170" s="31" t="n">
        <v>63.21</v>
      </c>
      <c r="G170" s="31" t="n">
        <v>15.43</v>
      </c>
      <c r="H170" s="31" t="n">
        <f aca="false">E170*F170</f>
        <v>63.21</v>
      </c>
      <c r="I170" s="31" t="n">
        <f aca="false">E170*G170</f>
        <v>15.43</v>
      </c>
      <c r="J170" s="31" t="n">
        <f aca="false">H170+I170</f>
        <v>78.64</v>
      </c>
      <c r="K170" s="31" t="n">
        <f aca="false">J170*(1+25.92%)</f>
        <v>99.023488</v>
      </c>
      <c r="L170" s="50" t="n">
        <f aca="false">K170*0.869565217269</f>
        <v>86.1073808574542</v>
      </c>
      <c r="M170" s="50" t="n">
        <f aca="false">K170*0.13043478274</f>
        <v>12.916107143437</v>
      </c>
      <c r="N170" s="51" t="s">
        <v>174</v>
      </c>
      <c r="O170" s="63" t="s">
        <v>175</v>
      </c>
    </row>
    <row r="171" s="53" customFormat="true" ht="19.85" hidden="false" customHeight="true" outlineLevel="0" collapsed="false">
      <c r="A171" s="62" t="s">
        <v>347</v>
      </c>
      <c r="B171" s="29" t="n">
        <v>93672</v>
      </c>
      <c r="C171" s="37" t="s">
        <v>348</v>
      </c>
      <c r="D171" s="29" t="s">
        <v>273</v>
      </c>
      <c r="E171" s="30" t="n">
        <v>20</v>
      </c>
      <c r="F171" s="31" t="n">
        <v>64.34</v>
      </c>
      <c r="G171" s="31" t="n">
        <v>30.69</v>
      </c>
      <c r="H171" s="31" t="n">
        <f aca="false">E171*F171</f>
        <v>1286.8</v>
      </c>
      <c r="I171" s="31" t="n">
        <f aca="false">E171*G171</f>
        <v>613.8</v>
      </c>
      <c r="J171" s="31" t="n">
        <f aca="false">H171+I171</f>
        <v>1900.6</v>
      </c>
      <c r="K171" s="31" t="n">
        <f aca="false">J171*(1+25.92%)</f>
        <v>2393.23552</v>
      </c>
      <c r="L171" s="50" t="n">
        <f aca="false">K171*0.869565217269</f>
        <v>2081.07436492469</v>
      </c>
      <c r="M171" s="50" t="n">
        <f aca="false">K171*0.13043478274</f>
        <v>312.161155096851</v>
      </c>
      <c r="N171" s="51" t="s">
        <v>174</v>
      </c>
      <c r="O171" s="52" t="s">
        <v>175</v>
      </c>
    </row>
    <row r="172" s="53" customFormat="true" ht="19.85" hidden="false" customHeight="true" outlineLevel="0" collapsed="false">
      <c r="A172" s="62" t="s">
        <v>349</v>
      </c>
      <c r="B172" s="29" t="n">
        <v>93653</v>
      </c>
      <c r="C172" s="37" t="s">
        <v>350</v>
      </c>
      <c r="D172" s="29" t="s">
        <v>273</v>
      </c>
      <c r="E172" s="30" t="n">
        <v>21</v>
      </c>
      <c r="F172" s="31" t="n">
        <v>9.46</v>
      </c>
      <c r="G172" s="31" t="n">
        <v>2.85</v>
      </c>
      <c r="H172" s="31" t="n">
        <f aca="false">E172*F172</f>
        <v>198.66</v>
      </c>
      <c r="I172" s="31" t="n">
        <f aca="false">E172*G172</f>
        <v>59.85</v>
      </c>
      <c r="J172" s="31" t="n">
        <f aca="false">H172+I172</f>
        <v>258.51</v>
      </c>
      <c r="K172" s="31" t="n">
        <f aca="false">J172*(1+25.92%)</f>
        <v>325.515792</v>
      </c>
      <c r="L172" s="50" t="n">
        <f aca="false">K172*0.869565217269</f>
        <v>283.057210394971</v>
      </c>
      <c r="M172" s="50" t="n">
        <f aca="false">K172*0.13043478274</f>
        <v>42.458581607959</v>
      </c>
      <c r="N172" s="51" t="s">
        <v>174</v>
      </c>
      <c r="O172" s="52" t="s">
        <v>175</v>
      </c>
    </row>
    <row r="173" s="53" customFormat="true" ht="19.85" hidden="false" customHeight="true" outlineLevel="0" collapsed="false">
      <c r="A173" s="62" t="s">
        <v>351</v>
      </c>
      <c r="B173" s="29" t="n">
        <v>93654</v>
      </c>
      <c r="C173" s="37" t="s">
        <v>352</v>
      </c>
      <c r="D173" s="29" t="s">
        <v>273</v>
      </c>
      <c r="E173" s="30" t="n">
        <v>42</v>
      </c>
      <c r="F173" s="31" t="n">
        <v>9.46</v>
      </c>
      <c r="G173" s="31" t="n">
        <v>2.85</v>
      </c>
      <c r="H173" s="31" t="n">
        <f aca="false">E173*F173</f>
        <v>397.32</v>
      </c>
      <c r="I173" s="31" t="n">
        <f aca="false">E173*G173</f>
        <v>119.7</v>
      </c>
      <c r="J173" s="31" t="n">
        <f aca="false">H173+I173</f>
        <v>517.02</v>
      </c>
      <c r="K173" s="31" t="n">
        <f aca="false">J173*(1+25.92%)</f>
        <v>651.031584</v>
      </c>
      <c r="L173" s="50" t="n">
        <f aca="false">K173*0.869565217269</f>
        <v>566.114420789941</v>
      </c>
      <c r="M173" s="50" t="n">
        <f aca="false">K173*0.13043478274</f>
        <v>84.9171632159181</v>
      </c>
      <c r="N173" s="51" t="s">
        <v>174</v>
      </c>
      <c r="O173" s="52" t="s">
        <v>175</v>
      </c>
    </row>
    <row r="174" s="64" customFormat="true" ht="19.85" hidden="false" customHeight="true" outlineLevel="0" collapsed="false">
      <c r="A174" s="62" t="s">
        <v>353</v>
      </c>
      <c r="B174" s="29" t="n">
        <v>93655</v>
      </c>
      <c r="C174" s="37" t="s">
        <v>354</v>
      </c>
      <c r="D174" s="29" t="s">
        <v>273</v>
      </c>
      <c r="E174" s="30" t="n">
        <v>8</v>
      </c>
      <c r="F174" s="31" t="n">
        <v>9.78</v>
      </c>
      <c r="G174" s="31" t="n">
        <v>3.76</v>
      </c>
      <c r="H174" s="31" t="n">
        <f aca="false">E174*F174</f>
        <v>78.24</v>
      </c>
      <c r="I174" s="31" t="n">
        <f aca="false">E174*G174</f>
        <v>30.08</v>
      </c>
      <c r="J174" s="31" t="n">
        <f aca="false">H174+I174</f>
        <v>108.32</v>
      </c>
      <c r="K174" s="31" t="n">
        <f aca="false">J174*(1+25.92%)</f>
        <v>136.396544</v>
      </c>
      <c r="L174" s="50" t="n">
        <f aca="false">K174*0.869565217269</f>
        <v>118.605690418101</v>
      </c>
      <c r="M174" s="50" t="n">
        <f aca="false">K174*0.13043478274</f>
        <v>17.7908535831269</v>
      </c>
      <c r="N174" s="51" t="s">
        <v>174</v>
      </c>
      <c r="O174" s="63" t="s">
        <v>175</v>
      </c>
    </row>
    <row r="175" s="64" customFormat="true" ht="19.85" hidden="false" customHeight="true" outlineLevel="0" collapsed="false">
      <c r="A175" s="62" t="s">
        <v>355</v>
      </c>
      <c r="B175" s="29" t="n">
        <v>93656</v>
      </c>
      <c r="C175" s="37" t="s">
        <v>356</v>
      </c>
      <c r="D175" s="29" t="s">
        <v>273</v>
      </c>
      <c r="E175" s="30" t="n">
        <v>10</v>
      </c>
      <c r="F175" s="31" t="n">
        <v>9.78</v>
      </c>
      <c r="G175" s="31" t="n">
        <v>5.13</v>
      </c>
      <c r="H175" s="31" t="n">
        <f aca="false">E175*F175</f>
        <v>97.8</v>
      </c>
      <c r="I175" s="31" t="n">
        <f aca="false">E175*G175</f>
        <v>51.3</v>
      </c>
      <c r="J175" s="31" t="n">
        <f aca="false">H175+I175</f>
        <v>149.1</v>
      </c>
      <c r="K175" s="31" t="n">
        <f aca="false">J175*(1+25.92%)</f>
        <v>187.74672</v>
      </c>
      <c r="L175" s="50" t="n">
        <f aca="false">K175*0.869565217269</f>
        <v>163.258017368342</v>
      </c>
      <c r="M175" s="50" t="n">
        <f aca="false">K175*0.13043478274</f>
        <v>24.4887026333476</v>
      </c>
      <c r="N175" s="51" t="s">
        <v>174</v>
      </c>
      <c r="O175" s="63" t="s">
        <v>175</v>
      </c>
    </row>
    <row r="176" s="64" customFormat="true" ht="19.85" hidden="false" customHeight="true" outlineLevel="0" collapsed="false">
      <c r="A176" s="62" t="s">
        <v>357</v>
      </c>
      <c r="B176" s="29" t="n">
        <v>93657</v>
      </c>
      <c r="C176" s="37" t="s">
        <v>358</v>
      </c>
      <c r="D176" s="29" t="s">
        <v>273</v>
      </c>
      <c r="E176" s="30" t="n">
        <v>1</v>
      </c>
      <c r="F176" s="31" t="n">
        <v>10.04</v>
      </c>
      <c r="G176" s="31" t="n">
        <v>7.05</v>
      </c>
      <c r="H176" s="31" t="n">
        <f aca="false">E176*F176</f>
        <v>10.04</v>
      </c>
      <c r="I176" s="31" t="n">
        <f aca="false">E176*G176</f>
        <v>7.05</v>
      </c>
      <c r="J176" s="31" t="n">
        <f aca="false">H176+I176</f>
        <v>17.09</v>
      </c>
      <c r="K176" s="31" t="n">
        <f aca="false">J176*(1+25.92%)</f>
        <v>21.519728</v>
      </c>
      <c r="L176" s="50" t="n">
        <f aca="false">K176*0.869565217269</f>
        <v>18.7128069538898</v>
      </c>
      <c r="M176" s="50" t="n">
        <f aca="false">K176*0.13043478274</f>
        <v>2.80692104630389</v>
      </c>
      <c r="N176" s="51" t="s">
        <v>174</v>
      </c>
      <c r="O176" s="63" t="s">
        <v>175</v>
      </c>
    </row>
    <row r="177" s="66" customFormat="true" ht="19.85" hidden="false" customHeight="true" outlineLevel="0" collapsed="false">
      <c r="A177" s="62" t="s">
        <v>359</v>
      </c>
      <c r="B177" s="29" t="n">
        <v>93658</v>
      </c>
      <c r="C177" s="37" t="s">
        <v>360</v>
      </c>
      <c r="D177" s="29" t="s">
        <v>273</v>
      </c>
      <c r="E177" s="30" t="n">
        <v>18</v>
      </c>
      <c r="F177" s="31" t="n">
        <v>14.24</v>
      </c>
      <c r="G177" s="31" t="n">
        <v>10.22</v>
      </c>
      <c r="H177" s="31" t="n">
        <f aca="false">E177*F177</f>
        <v>256.32</v>
      </c>
      <c r="I177" s="31" t="n">
        <f aca="false">E177*G177</f>
        <v>183.96</v>
      </c>
      <c r="J177" s="31" t="n">
        <f aca="false">H177+I177</f>
        <v>440.28</v>
      </c>
      <c r="K177" s="31" t="n">
        <f aca="false">J177*(1+25.92%)</f>
        <v>554.400576</v>
      </c>
      <c r="L177" s="50" t="n">
        <f aca="false">K177*0.869565217269</f>
        <v>482.087457323499</v>
      </c>
      <c r="M177" s="50" t="n">
        <f aca="false">K177*0.13043478274</f>
        <v>72.3131186814909</v>
      </c>
      <c r="N177" s="51" t="s">
        <v>174</v>
      </c>
      <c r="O177" s="65" t="s">
        <v>175</v>
      </c>
    </row>
    <row r="178" s="64" customFormat="true" ht="19.85" hidden="false" customHeight="true" outlineLevel="0" collapsed="false">
      <c r="A178" s="62" t="s">
        <v>361</v>
      </c>
      <c r="B178" s="29" t="n">
        <v>93663</v>
      </c>
      <c r="C178" s="37" t="s">
        <v>362</v>
      </c>
      <c r="D178" s="29" t="s">
        <v>273</v>
      </c>
      <c r="E178" s="30" t="n">
        <v>1</v>
      </c>
      <c r="F178" s="31" t="n">
        <v>50.98</v>
      </c>
      <c r="G178" s="31" t="n">
        <v>10.28</v>
      </c>
      <c r="H178" s="31" t="n">
        <f aca="false">E178*F178</f>
        <v>50.98</v>
      </c>
      <c r="I178" s="31" t="n">
        <f aca="false">E178*G178</f>
        <v>10.28</v>
      </c>
      <c r="J178" s="31" t="n">
        <f aca="false">H178+I178</f>
        <v>61.26</v>
      </c>
      <c r="K178" s="31" t="n">
        <f aca="false">J178*(1+25.92%)</f>
        <v>77.138592</v>
      </c>
      <c r="L178" s="50" t="n">
        <f aca="false">K178*0.869565217269</f>
        <v>67.0770365123047</v>
      </c>
      <c r="M178" s="50" t="n">
        <f aca="false">K178*0.13043478274</f>
        <v>10.0615554883895</v>
      </c>
      <c r="N178" s="51" t="s">
        <v>174</v>
      </c>
      <c r="O178" s="63" t="s">
        <v>175</v>
      </c>
    </row>
    <row r="179" customFormat="false" ht="19.85" hidden="false" customHeight="true" outlineLevel="0" collapsed="false">
      <c r="A179" s="62" t="s">
        <v>363</v>
      </c>
      <c r="B179" s="35" t="n">
        <v>101897</v>
      </c>
      <c r="C179" s="28" t="s">
        <v>364</v>
      </c>
      <c r="D179" s="29" t="s">
        <v>273</v>
      </c>
      <c r="E179" s="30" t="n">
        <v>2</v>
      </c>
      <c r="F179" s="31" t="n">
        <v>896.28</v>
      </c>
      <c r="G179" s="31" t="n">
        <v>98.37</v>
      </c>
      <c r="H179" s="31" t="n">
        <f aca="false">E179*F179</f>
        <v>1792.56</v>
      </c>
      <c r="I179" s="31" t="n">
        <f aca="false">E179*G179</f>
        <v>196.74</v>
      </c>
      <c r="J179" s="31" t="n">
        <f aca="false">H179+I179</f>
        <v>1989.3</v>
      </c>
      <c r="K179" s="31" t="n">
        <f aca="false">J179*(1+25.92%)</f>
        <v>2504.92656</v>
      </c>
      <c r="L179" s="31" t="n">
        <f aca="false">K179*0.869565217269</f>
        <v>2178.19700838929</v>
      </c>
      <c r="M179" s="31" t="n">
        <f aca="false">K179*0.13043478274</f>
        <v>326.729551633256</v>
      </c>
      <c r="N179" s="37" t="s">
        <v>174</v>
      </c>
      <c r="O179" s="54" t="s">
        <v>175</v>
      </c>
    </row>
    <row r="180" customFormat="false" ht="19.85" hidden="false" customHeight="true" outlineLevel="0" collapsed="false">
      <c r="A180" s="62" t="s">
        <v>365</v>
      </c>
      <c r="B180" s="35" t="n">
        <v>101898</v>
      </c>
      <c r="C180" s="28" t="s">
        <v>366</v>
      </c>
      <c r="D180" s="29" t="s">
        <v>273</v>
      </c>
      <c r="E180" s="30" t="n">
        <v>2</v>
      </c>
      <c r="F180" s="31" t="n">
        <v>1217.43</v>
      </c>
      <c r="G180" s="31" t="n">
        <v>98.37</v>
      </c>
      <c r="H180" s="31" t="n">
        <f aca="false">E180*F180</f>
        <v>2434.86</v>
      </c>
      <c r="I180" s="31" t="n">
        <f aca="false">E180*G180</f>
        <v>196.74</v>
      </c>
      <c r="J180" s="31" t="n">
        <f aca="false">H180+I180</f>
        <v>2631.6</v>
      </c>
      <c r="K180" s="31" t="n">
        <f aca="false">J180*(1+25.92%)</f>
        <v>3313.71072</v>
      </c>
      <c r="L180" s="31" t="n">
        <f aca="false">K180*0.869565217269</f>
        <v>2881.48758220341</v>
      </c>
      <c r="M180" s="31" t="n">
        <f aca="false">K180*0.13043478274</f>
        <v>432.223137826409</v>
      </c>
      <c r="N180" s="37" t="s">
        <v>174</v>
      </c>
      <c r="O180" s="54" t="s">
        <v>175</v>
      </c>
    </row>
    <row r="181" customFormat="false" ht="19.85" hidden="false" customHeight="true" outlineLevel="0" collapsed="false">
      <c r="A181" s="62" t="s">
        <v>367</v>
      </c>
      <c r="B181" s="35" t="n">
        <v>101898</v>
      </c>
      <c r="C181" s="28" t="s">
        <v>368</v>
      </c>
      <c r="D181" s="29" t="s">
        <v>273</v>
      </c>
      <c r="E181" s="30" t="n">
        <v>1</v>
      </c>
      <c r="F181" s="31" t="n">
        <v>1217.43</v>
      </c>
      <c r="G181" s="31" t="n">
        <v>98.37</v>
      </c>
      <c r="H181" s="31" t="n">
        <f aca="false">E181*F181</f>
        <v>1217.43</v>
      </c>
      <c r="I181" s="31" t="n">
        <f aca="false">E181*G181</f>
        <v>98.37</v>
      </c>
      <c r="J181" s="31" t="n">
        <f aca="false">H181+I181</f>
        <v>1315.8</v>
      </c>
      <c r="K181" s="31" t="n">
        <f aca="false">J181*(1+25.92%)</f>
        <v>1656.85536</v>
      </c>
      <c r="L181" s="31" t="n">
        <f aca="false">K181*0.869565217269</f>
        <v>1440.74379110171</v>
      </c>
      <c r="M181" s="31" t="n">
        <f aca="false">K181*0.13043478274</f>
        <v>216.111568913205</v>
      </c>
      <c r="N181" s="37" t="s">
        <v>174</v>
      </c>
      <c r="O181" s="54" t="s">
        <v>175</v>
      </c>
    </row>
    <row r="182" s="66" customFormat="true" ht="19.85" hidden="false" customHeight="true" outlineLevel="0" collapsed="false">
      <c r="A182" s="62" t="s">
        <v>369</v>
      </c>
      <c r="B182" s="29" t="n">
        <v>93673</v>
      </c>
      <c r="C182" s="37" t="s">
        <v>370</v>
      </c>
      <c r="D182" s="29" t="s">
        <v>273</v>
      </c>
      <c r="E182" s="30" t="n">
        <v>1</v>
      </c>
      <c r="F182" s="31" t="n">
        <v>65.37</v>
      </c>
      <c r="G182" s="31" t="n">
        <v>42.62</v>
      </c>
      <c r="H182" s="31" t="n">
        <f aca="false">E182*F182</f>
        <v>65.37</v>
      </c>
      <c r="I182" s="31" t="n">
        <f aca="false">E182*G182</f>
        <v>42.62</v>
      </c>
      <c r="J182" s="31" t="n">
        <f aca="false">H182+I182</f>
        <v>107.99</v>
      </c>
      <c r="K182" s="31" t="n">
        <f aca="false">J182*(1+25.92%)</f>
        <v>135.981008</v>
      </c>
      <c r="L182" s="50" t="n">
        <f aca="false">K182*0.869565217269</f>
        <v>118.244354765978</v>
      </c>
      <c r="M182" s="50" t="n">
        <f aca="false">K182*0.13043478274</f>
        <v>17.7366532352462</v>
      </c>
      <c r="N182" s="51" t="s">
        <v>174</v>
      </c>
      <c r="O182" s="65" t="s">
        <v>175</v>
      </c>
    </row>
    <row r="183" s="64" customFormat="true" ht="19.85" hidden="false" customHeight="true" outlineLevel="0" collapsed="false">
      <c r="A183" s="62" t="s">
        <v>371</v>
      </c>
      <c r="B183" s="29" t="n">
        <v>106020</v>
      </c>
      <c r="C183" s="37" t="s">
        <v>372</v>
      </c>
      <c r="D183" s="29" t="s">
        <v>273</v>
      </c>
      <c r="E183" s="30" t="n">
        <v>1</v>
      </c>
      <c r="F183" s="31" t="n">
        <v>76.86</v>
      </c>
      <c r="G183" s="31" t="n">
        <v>42.62</v>
      </c>
      <c r="H183" s="31" t="n">
        <f aca="false">E183*F183</f>
        <v>76.86</v>
      </c>
      <c r="I183" s="31" t="n">
        <f aca="false">E183*G183</f>
        <v>42.62</v>
      </c>
      <c r="J183" s="31" t="n">
        <f aca="false">H183+I183</f>
        <v>119.48</v>
      </c>
      <c r="K183" s="31" t="n">
        <f aca="false">J183*(1+25.92%)</f>
        <v>150.449216</v>
      </c>
      <c r="L183" s="50" t="n">
        <f aca="false">K183*0.869565217269</f>
        <v>130.825405198991</v>
      </c>
      <c r="M183" s="50" t="n">
        <f aca="false">K183*0.13043478274</f>
        <v>19.6238108023633</v>
      </c>
      <c r="N183" s="51" t="s">
        <v>174</v>
      </c>
      <c r="O183" s="63" t="s">
        <v>175</v>
      </c>
    </row>
    <row r="184" s="34" customFormat="true" ht="37.3" hidden="false" customHeight="true" outlineLevel="0" collapsed="false">
      <c r="A184" s="62" t="s">
        <v>373</v>
      </c>
      <c r="B184" s="29" t="n">
        <v>106028</v>
      </c>
      <c r="C184" s="37" t="s">
        <v>374</v>
      </c>
      <c r="D184" s="29" t="s">
        <v>273</v>
      </c>
      <c r="E184" s="30" t="n">
        <v>28</v>
      </c>
      <c r="F184" s="31" t="n">
        <v>87.99</v>
      </c>
      <c r="G184" s="31" t="n">
        <v>11.99</v>
      </c>
      <c r="H184" s="31" t="n">
        <f aca="false">E184*F184</f>
        <v>2463.72</v>
      </c>
      <c r="I184" s="31" t="n">
        <f aca="false">E184*G184</f>
        <v>335.72</v>
      </c>
      <c r="J184" s="31" t="n">
        <f aca="false">H184+I184</f>
        <v>2799.44</v>
      </c>
      <c r="K184" s="31" t="n">
        <f aca="false">J184*(1+25.92%)</f>
        <v>3525.054848</v>
      </c>
      <c r="L184" s="31" t="n">
        <f aca="false">K184*0.869565217269</f>
        <v>3065.26508478626</v>
      </c>
      <c r="M184" s="31" t="n">
        <f aca="false">K184*0.13043478274</f>
        <v>459.789763245464</v>
      </c>
      <c r="N184" s="37" t="s">
        <v>174</v>
      </c>
      <c r="O184" s="54" t="s">
        <v>175</v>
      </c>
    </row>
    <row r="185" customFormat="false" ht="36.55" hidden="false" customHeight="true" outlineLevel="0" collapsed="false">
      <c r="A185" s="62" t="s">
        <v>375</v>
      </c>
      <c r="B185" s="29" t="n">
        <v>93675</v>
      </c>
      <c r="C185" s="37" t="s">
        <v>376</v>
      </c>
      <c r="D185" s="29" t="s">
        <v>273</v>
      </c>
      <c r="E185" s="30" t="n">
        <v>18</v>
      </c>
      <c r="F185" s="31" t="n">
        <v>135.41</v>
      </c>
      <c r="G185" s="31" t="n">
        <v>20.45</v>
      </c>
      <c r="H185" s="31" t="n">
        <f aca="false">E185*F185</f>
        <v>2437.38</v>
      </c>
      <c r="I185" s="31" t="n">
        <f aca="false">E185*G185</f>
        <v>368.1</v>
      </c>
      <c r="J185" s="31" t="n">
        <f aca="false">H185+I185</f>
        <v>2805.48</v>
      </c>
      <c r="K185" s="31" t="n">
        <f aca="false">J185*(1+25.92%)</f>
        <v>3532.660416</v>
      </c>
      <c r="L185" s="31" t="n">
        <f aca="false">K185*0.869565217269</f>
        <v>3071.87862217664</v>
      </c>
      <c r="M185" s="31" t="n">
        <f aca="false">K185*0.13043478274</f>
        <v>460.781793855158</v>
      </c>
      <c r="N185" s="37" t="s">
        <v>174</v>
      </c>
      <c r="O185" s="54" t="s">
        <v>175</v>
      </c>
    </row>
    <row r="186" customFormat="false" ht="19.85" hidden="false" customHeight="true" outlineLevel="0" collapsed="false">
      <c r="A186" s="62" t="s">
        <v>377</v>
      </c>
      <c r="B186" s="29" t="n">
        <v>93676</v>
      </c>
      <c r="C186" s="28" t="s">
        <v>378</v>
      </c>
      <c r="D186" s="29" t="s">
        <v>273</v>
      </c>
      <c r="E186" s="30" t="n">
        <v>2</v>
      </c>
      <c r="F186" s="31" t="n">
        <v>153.12</v>
      </c>
      <c r="G186" s="31" t="n">
        <v>20.58</v>
      </c>
      <c r="H186" s="31" t="n">
        <f aca="false">E186*F186</f>
        <v>306.24</v>
      </c>
      <c r="I186" s="31" t="n">
        <f aca="false">E186*G186</f>
        <v>41.16</v>
      </c>
      <c r="J186" s="31" t="n">
        <f aca="false">H186+I186</f>
        <v>347.4</v>
      </c>
      <c r="K186" s="31" t="n">
        <f aca="false">J186*(1+25.92%)</f>
        <v>437.44608</v>
      </c>
      <c r="L186" s="31" t="n">
        <f aca="false">K186*0.869565217269</f>
        <v>380.387895598672</v>
      </c>
      <c r="M186" s="31" t="n">
        <f aca="false">K186*0.13043478274</f>
        <v>57.0581844052647</v>
      </c>
      <c r="N186" s="37" t="s">
        <v>174</v>
      </c>
      <c r="O186" s="54" t="s">
        <v>175</v>
      </c>
    </row>
    <row r="187" customFormat="false" ht="19.85" hidden="false" customHeight="true" outlineLevel="0" collapsed="false">
      <c r="A187" s="62" t="s">
        <v>379</v>
      </c>
      <c r="B187" s="29" t="s">
        <v>380</v>
      </c>
      <c r="C187" s="28" t="s">
        <v>381</v>
      </c>
      <c r="D187" s="29" t="s">
        <v>273</v>
      </c>
      <c r="E187" s="30" t="n">
        <v>2</v>
      </c>
      <c r="F187" s="31" t="n">
        <v>161.07</v>
      </c>
      <c r="G187" s="31" t="n">
        <v>4.2</v>
      </c>
      <c r="H187" s="31" t="n">
        <f aca="false">E187*F187</f>
        <v>322.14</v>
      </c>
      <c r="I187" s="31" t="n">
        <f aca="false">E187*G187</f>
        <v>8.4</v>
      </c>
      <c r="J187" s="31" t="n">
        <f aca="false">H187+I187</f>
        <v>330.54</v>
      </c>
      <c r="K187" s="31" t="n">
        <f aca="false">J187*(1+25.92%)</f>
        <v>416.215968</v>
      </c>
      <c r="L187" s="31" t="n">
        <f aca="false">K187*0.869565217269</f>
        <v>361.926928644747</v>
      </c>
      <c r="M187" s="31" t="n">
        <f aca="false">K187*0.13043478274</f>
        <v>54.2890393589988</v>
      </c>
      <c r="N187" s="37" t="s">
        <v>174</v>
      </c>
      <c r="O187" s="54" t="s">
        <v>175</v>
      </c>
    </row>
    <row r="188" customFormat="false" ht="23.85" hidden="false" customHeight="true" outlineLevel="0" collapsed="false">
      <c r="A188" s="62" t="s">
        <v>382</v>
      </c>
      <c r="B188" s="29" t="s">
        <v>383</v>
      </c>
      <c r="C188" s="37" t="s">
        <v>384</v>
      </c>
      <c r="D188" s="29" t="s">
        <v>273</v>
      </c>
      <c r="E188" s="30" t="n">
        <v>5</v>
      </c>
      <c r="F188" s="31" t="n">
        <v>207.02</v>
      </c>
      <c r="G188" s="31" t="n">
        <v>117</v>
      </c>
      <c r="H188" s="31" t="n">
        <f aca="false">E188*F188</f>
        <v>1035.1</v>
      </c>
      <c r="I188" s="31" t="n">
        <f aca="false">E188*G188</f>
        <v>585</v>
      </c>
      <c r="J188" s="31" t="n">
        <f aca="false">H188+I188</f>
        <v>1620.1</v>
      </c>
      <c r="K188" s="31" t="n">
        <f aca="false">J188*(1+25.92%)</f>
        <v>2040.02992</v>
      </c>
      <c r="L188" s="31" t="n">
        <f aca="false">K188*0.869565217269</f>
        <v>1773.93906062006</v>
      </c>
      <c r="M188" s="31" t="n">
        <f aca="false">K188*0.13043478274</f>
        <v>266.0908593983</v>
      </c>
      <c r="N188" s="37" t="s">
        <v>174</v>
      </c>
      <c r="O188" s="54" t="s">
        <v>175</v>
      </c>
    </row>
    <row r="189" customFormat="false" ht="11.35" hidden="false" customHeight="true" outlineLevel="0" collapsed="false">
      <c r="A189" s="62" t="s">
        <v>385</v>
      </c>
      <c r="B189" s="29" t="n">
        <v>43923</v>
      </c>
      <c r="C189" s="28" t="s">
        <v>386</v>
      </c>
      <c r="D189" s="29" t="s">
        <v>273</v>
      </c>
      <c r="E189" s="30" t="n">
        <v>1</v>
      </c>
      <c r="F189" s="31" t="n">
        <v>35.13</v>
      </c>
      <c r="G189" s="31" t="n">
        <v>0</v>
      </c>
      <c r="H189" s="31" t="n">
        <f aca="false">E189*F189</f>
        <v>35.13</v>
      </c>
      <c r="I189" s="31" t="n">
        <f aca="false">E189*G189</f>
        <v>0</v>
      </c>
      <c r="J189" s="31" t="n">
        <f aca="false">H189+I189</f>
        <v>35.13</v>
      </c>
      <c r="K189" s="31" t="n">
        <f aca="false">J189*(1+25.92%)</f>
        <v>44.235696</v>
      </c>
      <c r="L189" s="31" t="n">
        <f aca="false">K189*0.869565217269</f>
        <v>38.4658226032854</v>
      </c>
      <c r="M189" s="31" t="n">
        <f aca="false">K189*0.13043478274</f>
        <v>5.76987339711269</v>
      </c>
      <c r="N189" s="37" t="s">
        <v>23</v>
      </c>
      <c r="O189" s="54" t="s">
        <v>24</v>
      </c>
    </row>
    <row r="190" customFormat="false" ht="11.35" hidden="false" customHeight="true" outlineLevel="0" collapsed="false">
      <c r="A190" s="62" t="s">
        <v>387</v>
      </c>
      <c r="B190" s="29" t="n">
        <v>44031</v>
      </c>
      <c r="C190" s="28" t="s">
        <v>388</v>
      </c>
      <c r="D190" s="29" t="s">
        <v>273</v>
      </c>
      <c r="E190" s="30" t="n">
        <v>1</v>
      </c>
      <c r="F190" s="31" t="n">
        <v>34.45</v>
      </c>
      <c r="G190" s="31" t="n">
        <v>0</v>
      </c>
      <c r="H190" s="31" t="n">
        <f aca="false">E190*F190</f>
        <v>34.45</v>
      </c>
      <c r="I190" s="31" t="n">
        <f aca="false">E190*G190</f>
        <v>0</v>
      </c>
      <c r="J190" s="31" t="n">
        <f aca="false">H190+I190</f>
        <v>34.45</v>
      </c>
      <c r="K190" s="31" t="n">
        <f aca="false">J190*(1+25.92%)</f>
        <v>43.37944</v>
      </c>
      <c r="L190" s="31" t="n">
        <f aca="false">K190*0.869565217269</f>
        <v>37.7212521686076</v>
      </c>
      <c r="M190" s="31" t="n">
        <f aca="false">K190*0.13043478274</f>
        <v>5.65818783178287</v>
      </c>
      <c r="N190" s="37" t="s">
        <v>23</v>
      </c>
      <c r="O190" s="54" t="s">
        <v>24</v>
      </c>
    </row>
    <row r="191" customFormat="false" ht="46.25" hidden="false" customHeight="true" outlineLevel="0" collapsed="false">
      <c r="A191" s="62" t="s">
        <v>389</v>
      </c>
      <c r="B191" s="29" t="n">
        <v>91857</v>
      </c>
      <c r="C191" s="37" t="s">
        <v>390</v>
      </c>
      <c r="D191" s="29" t="s">
        <v>44</v>
      </c>
      <c r="E191" s="30" t="n">
        <v>276.38</v>
      </c>
      <c r="F191" s="31" t="n">
        <v>6.75</v>
      </c>
      <c r="G191" s="31" t="n">
        <v>11.98</v>
      </c>
      <c r="H191" s="31" t="n">
        <f aca="false">E191*F191</f>
        <v>1865.565</v>
      </c>
      <c r="I191" s="31" t="n">
        <f aca="false">E191*G191</f>
        <v>3311.0324</v>
      </c>
      <c r="J191" s="31" t="n">
        <f aca="false">H191+I191</f>
        <v>5176.5974</v>
      </c>
      <c r="K191" s="31" t="n">
        <f aca="false">J191*(1+25.92%)</f>
        <v>6518.37144608</v>
      </c>
      <c r="L191" s="31" t="n">
        <f aca="false">K191*0.869565217269</f>
        <v>5668.1490827506</v>
      </c>
      <c r="M191" s="31" t="n">
        <f aca="false">K191*0.13043478274</f>
        <v>850.222363388065</v>
      </c>
      <c r="N191" s="37" t="s">
        <v>174</v>
      </c>
      <c r="O191" s="54" t="s">
        <v>175</v>
      </c>
    </row>
    <row r="192" customFormat="false" ht="46.25" hidden="false" customHeight="true" outlineLevel="0" collapsed="false">
      <c r="A192" s="62" t="s">
        <v>391</v>
      </c>
      <c r="B192" s="29" t="n">
        <v>91854</v>
      </c>
      <c r="C192" s="37" t="s">
        <v>392</v>
      </c>
      <c r="D192" s="29" t="s">
        <v>44</v>
      </c>
      <c r="E192" s="30" t="n">
        <v>696.43</v>
      </c>
      <c r="F192" s="31" t="n">
        <v>2.29</v>
      </c>
      <c r="G192" s="31" t="n">
        <v>10.78</v>
      </c>
      <c r="H192" s="31" t="n">
        <f aca="false">E192*F192</f>
        <v>1594.8247</v>
      </c>
      <c r="I192" s="31" t="n">
        <f aca="false">E192*G192</f>
        <v>7507.5154</v>
      </c>
      <c r="J192" s="31" t="n">
        <f aca="false">H192+I192</f>
        <v>9102.3401</v>
      </c>
      <c r="K192" s="31" t="n">
        <f aca="false">J192*(1+25.92%)</f>
        <v>11461.66665392</v>
      </c>
      <c r="L192" s="31" t="n">
        <f aca="false">K192*0.869565217269</f>
        <v>9966.6666541808</v>
      </c>
      <c r="M192" s="31" t="n">
        <f aca="false">K192*0.13043478274</f>
        <v>1494.99999984236</v>
      </c>
      <c r="N192" s="37" t="s">
        <v>174</v>
      </c>
      <c r="O192" s="54" t="s">
        <v>175</v>
      </c>
    </row>
    <row r="193" customFormat="false" ht="46.25" hidden="false" customHeight="true" outlineLevel="0" collapsed="false">
      <c r="A193" s="62" t="s">
        <v>393</v>
      </c>
      <c r="B193" s="29" t="n">
        <v>93008</v>
      </c>
      <c r="C193" s="37" t="s">
        <v>394</v>
      </c>
      <c r="D193" s="29" t="s">
        <v>44</v>
      </c>
      <c r="E193" s="30" t="n">
        <v>10</v>
      </c>
      <c r="F193" s="31" t="n">
        <v>15.66</v>
      </c>
      <c r="G193" s="31" t="n">
        <v>6.3</v>
      </c>
      <c r="H193" s="31" t="n">
        <f aca="false">E193*F193</f>
        <v>156.6</v>
      </c>
      <c r="I193" s="31" t="n">
        <f aca="false">E193*G193</f>
        <v>63</v>
      </c>
      <c r="J193" s="31" t="n">
        <f aca="false">H193+I193</f>
        <v>219.6</v>
      </c>
      <c r="K193" s="31" t="n">
        <f aca="false">J193*(1+25.92%)</f>
        <v>276.52032</v>
      </c>
      <c r="L193" s="31"/>
      <c r="M193" s="31"/>
      <c r="N193" s="37"/>
      <c r="O193" s="54"/>
    </row>
    <row r="194" customFormat="false" ht="46.25" hidden="false" customHeight="true" outlineLevel="0" collapsed="false">
      <c r="A194" s="62" t="s">
        <v>395</v>
      </c>
      <c r="B194" s="29" t="n">
        <v>97667</v>
      </c>
      <c r="C194" s="37" t="s">
        <v>396</v>
      </c>
      <c r="D194" s="29" t="s">
        <v>44</v>
      </c>
      <c r="E194" s="30" t="n">
        <v>5.5</v>
      </c>
      <c r="F194" s="31" t="n">
        <v>4.55</v>
      </c>
      <c r="G194" s="31" t="n">
        <v>5.4</v>
      </c>
      <c r="H194" s="31" t="n">
        <f aca="false">E194*F194</f>
        <v>25.025</v>
      </c>
      <c r="I194" s="31" t="n">
        <f aca="false">E194*G194</f>
        <v>29.7</v>
      </c>
      <c r="J194" s="31" t="n">
        <f aca="false">H194+I194</f>
        <v>54.725</v>
      </c>
      <c r="K194" s="31" t="n">
        <f aca="false">J194*(1+25.92%)</f>
        <v>68.90972</v>
      </c>
      <c r="L194" s="31" t="n">
        <f aca="false">K194*0.869565217269</f>
        <v>59.921495643746</v>
      </c>
      <c r="M194" s="31" t="n">
        <f aca="false">K194*0.13043478274</f>
        <v>8.98822435687423</v>
      </c>
      <c r="N194" s="37" t="s">
        <v>174</v>
      </c>
      <c r="O194" s="54" t="s">
        <v>175</v>
      </c>
    </row>
    <row r="195" customFormat="false" ht="47" hidden="false" customHeight="true" outlineLevel="0" collapsed="false">
      <c r="A195" s="62" t="s">
        <v>397</v>
      </c>
      <c r="B195" s="29" t="n">
        <v>91840</v>
      </c>
      <c r="C195" s="37" t="s">
        <v>398</v>
      </c>
      <c r="D195" s="29" t="s">
        <v>44</v>
      </c>
      <c r="E195" s="30" t="n">
        <v>5.1</v>
      </c>
      <c r="F195" s="31" t="n">
        <v>16.33</v>
      </c>
      <c r="G195" s="31" t="n">
        <v>9.89</v>
      </c>
      <c r="H195" s="31" t="n">
        <f aca="false">E195*F195</f>
        <v>83.283</v>
      </c>
      <c r="I195" s="31" t="n">
        <f aca="false">E195*G195</f>
        <v>50.439</v>
      </c>
      <c r="J195" s="31" t="n">
        <f aca="false">H195+I195</f>
        <v>133.722</v>
      </c>
      <c r="K195" s="31" t="n">
        <f aca="false">J195*(1+25.92%)</f>
        <v>168.3827424</v>
      </c>
      <c r="L195" s="31" t="n">
        <f aca="false">K195*0.869565217269</f>
        <v>146.419775979406</v>
      </c>
      <c r="M195" s="31" t="n">
        <f aca="false">K195*0.13043478274</f>
        <v>21.9629664221094</v>
      </c>
      <c r="N195" s="37" t="s">
        <v>174</v>
      </c>
      <c r="O195" s="54" t="s">
        <v>175</v>
      </c>
    </row>
    <row r="196" customFormat="false" ht="47.75" hidden="false" customHeight="true" outlineLevel="0" collapsed="false">
      <c r="A196" s="62" t="s">
        <v>399</v>
      </c>
      <c r="B196" s="29" t="n">
        <v>97668</v>
      </c>
      <c r="C196" s="37" t="s">
        <v>400</v>
      </c>
      <c r="D196" s="29" t="s">
        <v>44</v>
      </c>
      <c r="E196" s="30" t="n">
        <v>17.31</v>
      </c>
      <c r="F196" s="31" t="n">
        <v>6.54</v>
      </c>
      <c r="G196" s="31" t="n">
        <v>7.59</v>
      </c>
      <c r="H196" s="31" t="n">
        <f aca="false">E196*F196</f>
        <v>113.2074</v>
      </c>
      <c r="I196" s="31" t="n">
        <f aca="false">E196*G196</f>
        <v>131.3829</v>
      </c>
      <c r="J196" s="31" t="n">
        <f aca="false">H196+I196</f>
        <v>244.5903</v>
      </c>
      <c r="K196" s="31" t="n">
        <f aca="false">J196*(1+25.92%)</f>
        <v>307.98810576</v>
      </c>
      <c r="L196" s="31" t="n">
        <f aca="false">K196*0.869565217269</f>
        <v>267.815744101462</v>
      </c>
      <c r="M196" s="31" t="n">
        <f aca="false">K196*0.13043478274</f>
        <v>40.1723616613097</v>
      </c>
      <c r="N196" s="37" t="s">
        <v>174</v>
      </c>
      <c r="O196" s="54" t="s">
        <v>175</v>
      </c>
    </row>
    <row r="197" customFormat="false" ht="46.25" hidden="false" customHeight="true" outlineLevel="0" collapsed="false">
      <c r="A197" s="62" t="s">
        <v>401</v>
      </c>
      <c r="B197" s="29" t="n">
        <v>103486</v>
      </c>
      <c r="C197" s="37" t="s">
        <v>402</v>
      </c>
      <c r="D197" s="29" t="s">
        <v>44</v>
      </c>
      <c r="E197" s="30" t="n">
        <v>385.92</v>
      </c>
      <c r="F197" s="31" t="n">
        <v>16</v>
      </c>
      <c r="G197" s="31" t="n">
        <v>16.66</v>
      </c>
      <c r="H197" s="31" t="n">
        <f aca="false">E197*F197</f>
        <v>6174.72</v>
      </c>
      <c r="I197" s="31" t="n">
        <f aca="false">E197*G197</f>
        <v>6429.4272</v>
      </c>
      <c r="J197" s="31" t="n">
        <f aca="false">H197+I197</f>
        <v>12604.1472</v>
      </c>
      <c r="K197" s="31" t="n">
        <f aca="false">J197*(1+25.92%)</f>
        <v>15871.14215424</v>
      </c>
      <c r="L197" s="31" t="n">
        <f aca="false">K197*0.869565217269</f>
        <v>13800.9931756589</v>
      </c>
      <c r="M197" s="31" t="n">
        <f aca="false">K197*0.13043478274</f>
        <v>2070.14897872395</v>
      </c>
      <c r="N197" s="37" t="s">
        <v>174</v>
      </c>
      <c r="O197" s="54" t="s">
        <v>175</v>
      </c>
    </row>
    <row r="198" customFormat="false" ht="35.05" hidden="false" customHeight="true" outlineLevel="0" collapsed="false">
      <c r="A198" s="62" t="s">
        <v>403</v>
      </c>
      <c r="B198" s="29" t="n">
        <v>104407</v>
      </c>
      <c r="C198" s="37" t="s">
        <v>404</v>
      </c>
      <c r="D198" s="29" t="s">
        <v>44</v>
      </c>
      <c r="E198" s="30" t="n">
        <v>400.8</v>
      </c>
      <c r="F198" s="31" t="n">
        <v>12.81</v>
      </c>
      <c r="G198" s="31" t="n">
        <v>11.75</v>
      </c>
      <c r="H198" s="31" t="n">
        <f aca="false">E198*F198</f>
        <v>5134.248</v>
      </c>
      <c r="I198" s="31" t="n">
        <f aca="false">E198*G198</f>
        <v>4709.4</v>
      </c>
      <c r="J198" s="31" t="n">
        <f aca="false">H198+I198</f>
        <v>9843.648</v>
      </c>
      <c r="K198" s="31" t="n">
        <f aca="false">J198*(1+25.92%)</f>
        <v>12395.1215616</v>
      </c>
      <c r="L198" s="31" t="n">
        <f aca="false">K198*0.869565217269</f>
        <v>10778.3665737884</v>
      </c>
      <c r="M198" s="31" t="n">
        <f aca="false">K198*0.13043478274</f>
        <v>1616.75498792319</v>
      </c>
      <c r="N198" s="37" t="s">
        <v>174</v>
      </c>
      <c r="O198" s="54" t="s">
        <v>175</v>
      </c>
    </row>
    <row r="199" customFormat="false" ht="47" hidden="false" customHeight="true" outlineLevel="0" collapsed="false">
      <c r="A199" s="62" t="s">
        <v>405</v>
      </c>
      <c r="B199" s="29" t="n">
        <v>104409</v>
      </c>
      <c r="C199" s="37" t="s">
        <v>406</v>
      </c>
      <c r="D199" s="29" t="s">
        <v>44</v>
      </c>
      <c r="E199" s="30" t="n">
        <v>36.2</v>
      </c>
      <c r="F199" s="31" t="n">
        <v>9.71</v>
      </c>
      <c r="G199" s="31" t="n">
        <v>24.57</v>
      </c>
      <c r="H199" s="31" t="n">
        <f aca="false">E199*F199</f>
        <v>351.502</v>
      </c>
      <c r="I199" s="31" t="n">
        <f aca="false">E199*G199</f>
        <v>889.434</v>
      </c>
      <c r="J199" s="31" t="n">
        <f aca="false">H199+I199</f>
        <v>1240.936</v>
      </c>
      <c r="K199" s="31" t="n">
        <f aca="false">J199*(1+25.92%)</f>
        <v>1562.5866112</v>
      </c>
      <c r="L199" s="31" t="n">
        <f aca="false">K199*0.869565217269</f>
        <v>1358.77096606976</v>
      </c>
      <c r="M199" s="31" t="n">
        <f aca="false">K199*0.13043478274</f>
        <v>203.815645144305</v>
      </c>
      <c r="N199" s="37" t="s">
        <v>174</v>
      </c>
      <c r="O199" s="54" t="s">
        <v>175</v>
      </c>
    </row>
    <row r="200" customFormat="false" ht="47" hidden="false" customHeight="true" outlineLevel="0" collapsed="false">
      <c r="A200" s="62" t="s">
        <v>407</v>
      </c>
      <c r="B200" s="29" t="n">
        <v>104409</v>
      </c>
      <c r="C200" s="37" t="s">
        <v>408</v>
      </c>
      <c r="D200" s="29" t="s">
        <v>44</v>
      </c>
      <c r="E200" s="30" t="n">
        <v>47.4</v>
      </c>
      <c r="F200" s="31" t="n">
        <v>68.28</v>
      </c>
      <c r="G200" s="31" t="n">
        <v>24.57</v>
      </c>
      <c r="H200" s="31" t="n">
        <f aca="false">E200*F200</f>
        <v>3236.472</v>
      </c>
      <c r="I200" s="31" t="n">
        <f aca="false">E200*G200</f>
        <v>1164.618</v>
      </c>
      <c r="J200" s="31" t="n">
        <f aca="false">H200+I200</f>
        <v>4401.09</v>
      </c>
      <c r="K200" s="31" t="n">
        <f aca="false">J200*(1+25.92%)</f>
        <v>5541.852528</v>
      </c>
      <c r="L200" s="31"/>
      <c r="M200" s="31"/>
      <c r="N200" s="37"/>
      <c r="O200" s="54"/>
    </row>
    <row r="201" customFormat="false" ht="35.05" hidden="false" customHeight="true" outlineLevel="0" collapsed="false">
      <c r="A201" s="62" t="s">
        <v>409</v>
      </c>
      <c r="B201" s="29" t="n">
        <v>104408</v>
      </c>
      <c r="C201" s="37" t="s">
        <v>410</v>
      </c>
      <c r="D201" s="29" t="s">
        <v>44</v>
      </c>
      <c r="E201" s="30" t="n">
        <v>24.5</v>
      </c>
      <c r="F201" s="31" t="n">
        <v>22.31</v>
      </c>
      <c r="G201" s="31" t="n">
        <v>17.69</v>
      </c>
      <c r="H201" s="31" t="n">
        <f aca="false">E201*F201</f>
        <v>546.595</v>
      </c>
      <c r="I201" s="31" t="n">
        <f aca="false">E201*G201</f>
        <v>433.405</v>
      </c>
      <c r="J201" s="31" t="n">
        <f aca="false">H201+I201</f>
        <v>980</v>
      </c>
      <c r="K201" s="31" t="n">
        <f aca="false">J201*(1+25.92%)</f>
        <v>1234.016</v>
      </c>
      <c r="L201" s="31" t="n">
        <f aca="false">K201*0.869565217269</f>
        <v>1073.05739115342</v>
      </c>
      <c r="M201" s="31" t="n">
        <f aca="false">K201*0.13043478274</f>
        <v>160.958608857684</v>
      </c>
      <c r="N201" s="37" t="s">
        <v>174</v>
      </c>
      <c r="O201" s="54" t="s">
        <v>175</v>
      </c>
    </row>
    <row r="202" customFormat="false" ht="35.05" hidden="false" customHeight="true" outlineLevel="0" collapsed="false">
      <c r="A202" s="62" t="s">
        <v>411</v>
      </c>
      <c r="B202" s="29" t="n">
        <v>104406</v>
      </c>
      <c r="C202" s="37" t="s">
        <v>412</v>
      </c>
      <c r="D202" s="29" t="s">
        <v>44</v>
      </c>
      <c r="E202" s="30" t="n">
        <v>412.01</v>
      </c>
      <c r="F202" s="31" t="n">
        <v>28.65</v>
      </c>
      <c r="G202" s="31" t="n">
        <v>7.36</v>
      </c>
      <c r="H202" s="31" t="n">
        <f aca="false">E202*F202</f>
        <v>11804.0865</v>
      </c>
      <c r="I202" s="31" t="n">
        <f aca="false">E202*G202</f>
        <v>3032.3936</v>
      </c>
      <c r="J202" s="31" t="n">
        <f aca="false">H202+I202</f>
        <v>14836.4801</v>
      </c>
      <c r="K202" s="31" t="n">
        <f aca="false">J202*(1+25.92%)</f>
        <v>18682.09574192</v>
      </c>
      <c r="L202" s="31" t="n">
        <f aca="false">K202*0.869565217269</f>
        <v>16245.3006428629</v>
      </c>
      <c r="M202" s="31" t="n">
        <f aca="false">K202*0.13043478274</f>
        <v>2436.79509922521</v>
      </c>
      <c r="N202" s="37" t="s">
        <v>23</v>
      </c>
      <c r="O202" s="54" t="s">
        <v>24</v>
      </c>
    </row>
    <row r="203" customFormat="false" ht="47" hidden="false" customHeight="true" outlineLevel="0" collapsed="false">
      <c r="A203" s="62" t="s">
        <v>413</v>
      </c>
      <c r="B203" s="29" t="n">
        <v>93009</v>
      </c>
      <c r="C203" s="37" t="s">
        <v>414</v>
      </c>
      <c r="D203" s="29" t="s">
        <v>44</v>
      </c>
      <c r="E203" s="30" t="n">
        <v>10</v>
      </c>
      <c r="F203" s="31" t="n">
        <v>17.71</v>
      </c>
      <c r="G203" s="31" t="n">
        <v>10.37</v>
      </c>
      <c r="H203" s="31" t="n">
        <f aca="false">E203*F203</f>
        <v>177.1</v>
      </c>
      <c r="I203" s="31" t="n">
        <f aca="false">E203*G203</f>
        <v>103.7</v>
      </c>
      <c r="J203" s="31" t="n">
        <f aca="false">H203+I203</f>
        <v>280.8</v>
      </c>
      <c r="K203" s="31" t="n">
        <f aca="false">J203*(1+25.92%)</f>
        <v>353.58336</v>
      </c>
      <c r="L203" s="31"/>
      <c r="M203" s="31"/>
      <c r="N203" s="37"/>
      <c r="O203" s="54"/>
    </row>
    <row r="204" customFormat="false" ht="24.6" hidden="false" customHeight="true" outlineLevel="0" collapsed="false">
      <c r="A204" s="62" t="s">
        <v>415</v>
      </c>
      <c r="B204" s="29" t="n">
        <v>97610</v>
      </c>
      <c r="C204" s="37" t="s">
        <v>416</v>
      </c>
      <c r="D204" s="29" t="s">
        <v>273</v>
      </c>
      <c r="E204" s="30" t="n">
        <v>17</v>
      </c>
      <c r="F204" s="31" t="n">
        <v>7.18</v>
      </c>
      <c r="G204" s="31" t="n">
        <v>9.14</v>
      </c>
      <c r="H204" s="31" t="n">
        <f aca="false">E204*F204</f>
        <v>122.06</v>
      </c>
      <c r="I204" s="31" t="n">
        <f aca="false">E204*G204</f>
        <v>155.38</v>
      </c>
      <c r="J204" s="31" t="n">
        <f aca="false">H204+I204</f>
        <v>277.44</v>
      </c>
      <c r="K204" s="31" t="n">
        <f aca="false">J204*(1+25.92%)</f>
        <v>349.352448</v>
      </c>
      <c r="L204" s="31" t="n">
        <f aca="false">K204*0.869565217269</f>
        <v>303.784737348577</v>
      </c>
      <c r="M204" s="31" t="n">
        <f aca="false">K204*0.13043478274</f>
        <v>45.5677106545672</v>
      </c>
      <c r="N204" s="37" t="s">
        <v>174</v>
      </c>
      <c r="O204" s="54" t="s">
        <v>175</v>
      </c>
    </row>
    <row r="205" customFormat="false" ht="25.35" hidden="false" customHeight="true" outlineLevel="0" collapsed="false">
      <c r="A205" s="62" t="s">
        <v>417</v>
      </c>
      <c r="B205" s="29" t="n">
        <v>105920</v>
      </c>
      <c r="C205" s="37" t="s">
        <v>418</v>
      </c>
      <c r="D205" s="29" t="s">
        <v>273</v>
      </c>
      <c r="E205" s="30" t="n">
        <v>17</v>
      </c>
      <c r="F205" s="31" t="n">
        <v>55.18</v>
      </c>
      <c r="G205" s="31" t="n">
        <v>43.52</v>
      </c>
      <c r="H205" s="31" t="n">
        <f aca="false">E205*F205</f>
        <v>938.06</v>
      </c>
      <c r="I205" s="31" t="n">
        <f aca="false">E205*G205</f>
        <v>739.84</v>
      </c>
      <c r="J205" s="31" t="n">
        <f aca="false">H205+I205</f>
        <v>1677.9</v>
      </c>
      <c r="K205" s="31" t="n">
        <f aca="false">J205*(1+25.92%)</f>
        <v>2112.81168</v>
      </c>
      <c r="L205" s="31" t="n">
        <f aca="false">K205*0.869565217269</f>
        <v>1837.22754756768</v>
      </c>
      <c r="M205" s="31" t="n">
        <f aca="false">K205*0.13043478274</f>
        <v>275.584132451334</v>
      </c>
      <c r="N205" s="37" t="s">
        <v>174</v>
      </c>
      <c r="O205" s="54" t="s">
        <v>175</v>
      </c>
    </row>
    <row r="206" customFormat="false" ht="25.35" hidden="false" customHeight="true" outlineLevel="0" collapsed="false">
      <c r="A206" s="62" t="s">
        <v>419</v>
      </c>
      <c r="B206" s="29" t="n">
        <v>105920</v>
      </c>
      <c r="C206" s="37" t="s">
        <v>420</v>
      </c>
      <c r="D206" s="29" t="s">
        <v>273</v>
      </c>
      <c r="E206" s="30" t="n">
        <v>58</v>
      </c>
      <c r="F206" s="31" t="n">
        <v>21.13</v>
      </c>
      <c r="G206" s="31" t="n">
        <v>43.52</v>
      </c>
      <c r="H206" s="31" t="n">
        <f aca="false">E206*F206</f>
        <v>1225.54</v>
      </c>
      <c r="I206" s="31" t="n">
        <f aca="false">E206*G206</f>
        <v>2524.16</v>
      </c>
      <c r="J206" s="31" t="n">
        <f aca="false">H206+I206</f>
        <v>3749.7</v>
      </c>
      <c r="K206" s="31" t="n">
        <f aca="false">J206*(1+25.92%)</f>
        <v>4721.62224</v>
      </c>
      <c r="L206" s="31" t="n">
        <f aca="false">K206*0.869565217269</f>
        <v>4105.75846898774</v>
      </c>
      <c r="M206" s="31" t="n">
        <f aca="false">K206*0.13043478274</f>
        <v>615.863771054752</v>
      </c>
      <c r="N206" s="37" t="s">
        <v>174</v>
      </c>
      <c r="O206" s="54" t="s">
        <v>175</v>
      </c>
    </row>
    <row r="207" customFormat="false" ht="36.55" hidden="false" customHeight="true" outlineLevel="0" collapsed="false">
      <c r="A207" s="62" t="s">
        <v>421</v>
      </c>
      <c r="B207" s="29" t="n">
        <v>104473</v>
      </c>
      <c r="C207" s="37" t="s">
        <v>422</v>
      </c>
      <c r="D207" s="29" t="s">
        <v>62</v>
      </c>
      <c r="E207" s="30" t="n">
        <v>110</v>
      </c>
      <c r="F207" s="31" t="n">
        <v>163.88</v>
      </c>
      <c r="G207" s="31" t="n">
        <v>39.52</v>
      </c>
      <c r="H207" s="31" t="n">
        <f aca="false">E207*F207</f>
        <v>18026.8</v>
      </c>
      <c r="I207" s="31" t="n">
        <f aca="false">E207*G207</f>
        <v>4347.2</v>
      </c>
      <c r="J207" s="31" t="n">
        <f aca="false">H207+I207</f>
        <v>22374</v>
      </c>
      <c r="K207" s="31" t="n">
        <f aca="false">J207*(1+25.92%)</f>
        <v>28173.3408</v>
      </c>
      <c r="L207" s="31" t="n">
        <f aca="false">K207*0.869565217269</f>
        <v>24498.5572139456</v>
      </c>
      <c r="M207" s="31" t="n">
        <f aca="false">K207*0.13043478274</f>
        <v>3674.78358630798</v>
      </c>
      <c r="N207" s="37" t="s">
        <v>174</v>
      </c>
      <c r="O207" s="54" t="s">
        <v>175</v>
      </c>
    </row>
    <row r="208" customFormat="false" ht="60.4" hidden="false" customHeight="true" outlineLevel="0" collapsed="false">
      <c r="A208" s="62" t="s">
        <v>423</v>
      </c>
      <c r="B208" s="29" t="n">
        <v>101880</v>
      </c>
      <c r="C208" s="37" t="s">
        <v>424</v>
      </c>
      <c r="D208" s="29" t="s">
        <v>273</v>
      </c>
      <c r="E208" s="30" t="n">
        <v>13</v>
      </c>
      <c r="F208" s="31" t="n">
        <v>575.9</v>
      </c>
      <c r="G208" s="31" t="n">
        <v>163.99</v>
      </c>
      <c r="H208" s="31" t="n">
        <f aca="false">E208*F208</f>
        <v>7486.7</v>
      </c>
      <c r="I208" s="31" t="n">
        <f aca="false">E208*G208</f>
        <v>2131.87</v>
      </c>
      <c r="J208" s="31" t="n">
        <f aca="false">H208+I208</f>
        <v>9618.57</v>
      </c>
      <c r="K208" s="31" t="n">
        <f aca="false">J208*(1+25.92%)</f>
        <v>12111.703344</v>
      </c>
      <c r="L208" s="31" t="n">
        <f aca="false">K208*0.869565217269</f>
        <v>10531.915949823</v>
      </c>
      <c r="M208" s="31" t="n">
        <f aca="false">K208*0.13043478274</f>
        <v>1579.78739428597</v>
      </c>
      <c r="N208" s="37" t="s">
        <v>174</v>
      </c>
      <c r="O208" s="54" t="s">
        <v>175</v>
      </c>
    </row>
    <row r="209" customFormat="false" ht="36.55" hidden="false" customHeight="true" outlineLevel="0" collapsed="false">
      <c r="A209" s="62" t="s">
        <v>425</v>
      </c>
      <c r="B209" s="29" t="n">
        <v>101873</v>
      </c>
      <c r="C209" s="37" t="s">
        <v>426</v>
      </c>
      <c r="D209" s="29" t="s">
        <v>273</v>
      </c>
      <c r="E209" s="30" t="n">
        <v>1</v>
      </c>
      <c r="F209" s="31" t="n">
        <v>104.71</v>
      </c>
      <c r="G209" s="31" t="n">
        <v>4.72</v>
      </c>
      <c r="H209" s="31" t="n">
        <f aca="false">E209*F209</f>
        <v>104.71</v>
      </c>
      <c r="I209" s="31" t="n">
        <f aca="false">E209*G209</f>
        <v>4.72</v>
      </c>
      <c r="J209" s="31" t="n">
        <f aca="false">H209+I209</f>
        <v>109.43</v>
      </c>
      <c r="K209" s="31" t="n">
        <f aca="false">J209*(1+25.92%)</f>
        <v>137.794256</v>
      </c>
      <c r="L209" s="31" t="n">
        <f aca="false">K209*0.869565217269</f>
        <v>119.82109215706</v>
      </c>
      <c r="M209" s="31" t="n">
        <f aca="false">K209*0.13043478274</f>
        <v>17.9731638441799</v>
      </c>
      <c r="N209" s="37" t="s">
        <v>174</v>
      </c>
      <c r="O209" s="54" t="s">
        <v>175</v>
      </c>
    </row>
    <row r="210" customFormat="false" ht="11.35" hidden="false" customHeight="true" outlineLevel="0" collapsed="false">
      <c r="A210" s="62" t="s">
        <v>427</v>
      </c>
      <c r="B210" s="29" t="n">
        <v>94798</v>
      </c>
      <c r="C210" s="28" t="s">
        <v>428</v>
      </c>
      <c r="D210" s="29" t="s">
        <v>62</v>
      </c>
      <c r="E210" s="30" t="n">
        <v>2</v>
      </c>
      <c r="F210" s="31" t="n">
        <v>213.3841</v>
      </c>
      <c r="G210" s="31" t="n">
        <v>93.801</v>
      </c>
      <c r="H210" s="31" t="n">
        <f aca="false">E210*F210</f>
        <v>426.7682</v>
      </c>
      <c r="I210" s="31" t="n">
        <f aca="false">E210*G210</f>
        <v>187.602</v>
      </c>
      <c r="J210" s="31" t="n">
        <f aca="false">H210+I210</f>
        <v>614.3702</v>
      </c>
      <c r="K210" s="31" t="n">
        <f aca="false">J210*(1+25.92%)</f>
        <v>773.61495584</v>
      </c>
      <c r="L210" s="31" t="n">
        <f aca="false">K210*0.869565217269</f>
        <v>672.708657157557</v>
      </c>
      <c r="M210" s="31" t="n">
        <f aca="false">K210*0.13043478274</f>
        <v>100.906298689405</v>
      </c>
      <c r="N210" s="37" t="s">
        <v>23</v>
      </c>
      <c r="O210" s="54" t="s">
        <v>24</v>
      </c>
    </row>
    <row r="211" s="34" customFormat="true" ht="21.25" hidden="false" customHeight="true" outlineLevel="0" collapsed="false">
      <c r="A211" s="62" t="s">
        <v>429</v>
      </c>
      <c r="B211" s="29" t="n">
        <v>89403</v>
      </c>
      <c r="C211" s="28" t="s">
        <v>430</v>
      </c>
      <c r="D211" s="29" t="s">
        <v>44</v>
      </c>
      <c r="E211" s="30" t="n">
        <v>75</v>
      </c>
      <c r="F211" s="31" t="n">
        <v>19.4214</v>
      </c>
      <c r="G211" s="31" t="n">
        <v>8.5303</v>
      </c>
      <c r="H211" s="31" t="n">
        <f aca="false">E211*F211</f>
        <v>1456.605</v>
      </c>
      <c r="I211" s="31" t="n">
        <f aca="false">E211*G211</f>
        <v>639.7725</v>
      </c>
      <c r="J211" s="31" t="n">
        <f aca="false">H211+I211</f>
        <v>2096.3775</v>
      </c>
      <c r="K211" s="31" t="n">
        <f aca="false">J211*(1+25.92%)</f>
        <v>2639.758548</v>
      </c>
      <c r="L211" s="31" t="n">
        <f aca="false">K211*0.869565217269</f>
        <v>2295.44221532932</v>
      </c>
      <c r="M211" s="31" t="n">
        <f aca="false">K211*0.13043478274</f>
        <v>344.316332694438</v>
      </c>
      <c r="N211" s="37" t="s">
        <v>23</v>
      </c>
      <c r="O211" s="54" t="s">
        <v>24</v>
      </c>
    </row>
    <row r="212" s="34" customFormat="true" ht="21.25" hidden="false" customHeight="true" outlineLevel="0" collapsed="false">
      <c r="A212" s="62" t="s">
        <v>431</v>
      </c>
      <c r="B212" s="29" t="n">
        <v>97947</v>
      </c>
      <c r="C212" s="28" t="s">
        <v>432</v>
      </c>
      <c r="D212" s="29" t="s">
        <v>62</v>
      </c>
      <c r="E212" s="30" t="n">
        <v>10</v>
      </c>
      <c r="F212" s="31" t="n">
        <v>1621.6476</v>
      </c>
      <c r="G212" s="31" t="n">
        <v>712.9091</v>
      </c>
      <c r="H212" s="31" t="n">
        <f aca="false">E212*F212</f>
        <v>16216.476</v>
      </c>
      <c r="I212" s="31" t="n">
        <f aca="false">E212*G212</f>
        <v>7129.091</v>
      </c>
      <c r="J212" s="31" t="n">
        <f aca="false">H212+I212</f>
        <v>23345.567</v>
      </c>
      <c r="K212" s="31" t="n">
        <f aca="false">J212*(1+25.92%)</f>
        <v>29396.7379664</v>
      </c>
      <c r="L212" s="31" t="n">
        <f aca="false">K212*0.869565217269</f>
        <v>25562.3808367525</v>
      </c>
      <c r="M212" s="31" t="n">
        <f aca="false">K212*0.13043478274</f>
        <v>3834.35712991209</v>
      </c>
      <c r="N212" s="37" t="s">
        <v>23</v>
      </c>
      <c r="O212" s="54" t="s">
        <v>24</v>
      </c>
    </row>
    <row r="213" customFormat="false" ht="19.85" hidden="false" customHeight="true" outlineLevel="0" collapsed="false">
      <c r="A213" s="62" t="s">
        <v>433</v>
      </c>
      <c r="B213" s="29" t="n">
        <v>40401</v>
      </c>
      <c r="C213" s="28" t="s">
        <v>434</v>
      </c>
      <c r="D213" s="29" t="s">
        <v>44</v>
      </c>
      <c r="E213" s="30" t="n">
        <v>1000</v>
      </c>
      <c r="F213" s="31" t="n">
        <v>3.6704</v>
      </c>
      <c r="G213" s="31" t="n">
        <v>1.6135</v>
      </c>
      <c r="H213" s="31" t="n">
        <f aca="false">E213*F213</f>
        <v>3670.4</v>
      </c>
      <c r="I213" s="31" t="n">
        <f aca="false">E213*G213</f>
        <v>1613.5</v>
      </c>
      <c r="J213" s="31" t="n">
        <f aca="false">H213+I213</f>
        <v>5283.9</v>
      </c>
      <c r="K213" s="31" t="n">
        <f aca="false">J213*(1+25.92%)</f>
        <v>6653.48688</v>
      </c>
      <c r="L213" s="31" t="n">
        <f aca="false">K213*0.869565217269</f>
        <v>5785.64076440364</v>
      </c>
      <c r="M213" s="31" t="n">
        <f aca="false">K213*0.13043478274</f>
        <v>867.84611565624</v>
      </c>
      <c r="N213" s="37" t="s">
        <v>23</v>
      </c>
      <c r="O213" s="54" t="s">
        <v>24</v>
      </c>
    </row>
    <row r="214" customFormat="false" ht="11.35" hidden="false" customHeight="true" outlineLevel="0" collapsed="false">
      <c r="A214" s="62" t="s">
        <v>435</v>
      </c>
      <c r="B214" s="29" t="n">
        <v>2436</v>
      </c>
      <c r="C214" s="28" t="s">
        <v>436</v>
      </c>
      <c r="D214" s="29" t="s">
        <v>140</v>
      </c>
      <c r="E214" s="30" t="n">
        <v>150</v>
      </c>
      <c r="F214" s="31" t="n">
        <v>0.01</v>
      </c>
      <c r="G214" s="31" t="n">
        <v>32.271</v>
      </c>
      <c r="H214" s="31" t="n">
        <f aca="false">E214*F214</f>
        <v>1.5</v>
      </c>
      <c r="I214" s="31" t="n">
        <f aca="false">E214*G214</f>
        <v>4840.65</v>
      </c>
      <c r="J214" s="31" t="n">
        <f aca="false">H214+I214</f>
        <v>4842.15</v>
      </c>
      <c r="K214" s="31" t="n">
        <f aca="false">J214*(1+25.92%)</f>
        <v>6097.23528</v>
      </c>
      <c r="L214" s="31" t="n">
        <f aca="false">K214*0.869565217269</f>
        <v>5301.94372099341</v>
      </c>
      <c r="M214" s="31" t="n">
        <f aca="false">K214*0.13043478274</f>
        <v>795.291559061463</v>
      </c>
      <c r="N214" s="37" t="s">
        <v>23</v>
      </c>
      <c r="O214" s="54" t="s">
        <v>24</v>
      </c>
    </row>
    <row r="215" customFormat="false" ht="11.35" hidden="false" customHeight="true" outlineLevel="0" collapsed="false">
      <c r="A215" s="62" t="s">
        <v>437</v>
      </c>
      <c r="B215" s="29" t="n">
        <v>247</v>
      </c>
      <c r="C215" s="28" t="s">
        <v>438</v>
      </c>
      <c r="D215" s="29" t="s">
        <v>140</v>
      </c>
      <c r="E215" s="30" t="n">
        <v>150</v>
      </c>
      <c r="F215" s="31" t="n">
        <v>0.01</v>
      </c>
      <c r="G215" s="31" t="n">
        <v>22.5897</v>
      </c>
      <c r="H215" s="31" t="n">
        <f aca="false">E215*F215</f>
        <v>1.5</v>
      </c>
      <c r="I215" s="31" t="n">
        <f aca="false">E215*G215</f>
        <v>3388.455</v>
      </c>
      <c r="J215" s="31" t="n">
        <f aca="false">H215+I215</f>
        <v>3389.955</v>
      </c>
      <c r="K215" s="31" t="n">
        <f aca="false">J215*(1+25.92%)</f>
        <v>4268.631336</v>
      </c>
      <c r="L215" s="31" t="n">
        <f aca="false">K215*0.869565217269</f>
        <v>3711.8533351301</v>
      </c>
      <c r="M215" s="31" t="n">
        <f aca="false">K215*0.13043478274</f>
        <v>556.778000908316</v>
      </c>
      <c r="N215" s="37" t="s">
        <v>23</v>
      </c>
      <c r="O215" s="54" t="s">
        <v>24</v>
      </c>
    </row>
    <row r="216" customFormat="false" ht="11.35" hidden="false" customHeight="true" outlineLevel="0" collapsed="false">
      <c r="A216" s="62" t="s">
        <v>439</v>
      </c>
      <c r="B216" s="29" t="n">
        <v>20262</v>
      </c>
      <c r="C216" s="28" t="s">
        <v>440</v>
      </c>
      <c r="D216" s="29" t="s">
        <v>62</v>
      </c>
      <c r="E216" s="30" t="n">
        <v>40</v>
      </c>
      <c r="F216" s="31" t="n">
        <v>17.0724</v>
      </c>
      <c r="G216" s="31" t="n">
        <v>7.4976</v>
      </c>
      <c r="H216" s="31" t="n">
        <f aca="false">E216*F216</f>
        <v>682.896</v>
      </c>
      <c r="I216" s="31" t="n">
        <f aca="false">E216*G216</f>
        <v>299.904</v>
      </c>
      <c r="J216" s="31" t="n">
        <f aca="false">H216+I216</f>
        <v>982.8</v>
      </c>
      <c r="K216" s="31" t="n">
        <f aca="false">J216*(1+25.92%)</f>
        <v>1237.54176</v>
      </c>
      <c r="L216" s="31" t="n">
        <f aca="false">K216*0.869565217269</f>
        <v>1076.12326941386</v>
      </c>
      <c r="M216" s="31" t="n">
        <f aca="false">K216*0.13043478274</f>
        <v>161.418490597277</v>
      </c>
      <c r="N216" s="37" t="s">
        <v>23</v>
      </c>
      <c r="O216" s="54" t="s">
        <v>24</v>
      </c>
    </row>
    <row r="217" customFormat="false" ht="19.2" hidden="false" customHeight="true" outlineLevel="0" collapsed="false">
      <c r="A217" s="28" t="s">
        <v>441</v>
      </c>
      <c r="B217" s="67" t="n">
        <v>91943</v>
      </c>
      <c r="C217" s="68" t="s">
        <v>442</v>
      </c>
      <c r="D217" s="69" t="s">
        <v>62</v>
      </c>
      <c r="E217" s="67" t="n">
        <v>5</v>
      </c>
      <c r="F217" s="70" t="n">
        <v>4.97</v>
      </c>
      <c r="G217" s="70" t="n">
        <v>24.21</v>
      </c>
      <c r="H217" s="31" t="n">
        <f aca="false">E217*F217</f>
        <v>24.85</v>
      </c>
      <c r="I217" s="31" t="n">
        <f aca="false">E217*G217</f>
        <v>121.05</v>
      </c>
      <c r="J217" s="31" t="n">
        <f aca="false">H217+I217</f>
        <v>145.9</v>
      </c>
      <c r="K217" s="31" t="n">
        <f aca="false">J217*(1+25.92%)</f>
        <v>183.71728</v>
      </c>
      <c r="L217" s="31"/>
      <c r="M217" s="31"/>
      <c r="N217" s="37"/>
      <c r="O217" s="54"/>
      <c r="S217" s="71"/>
    </row>
    <row r="218" customFormat="false" ht="19.3" hidden="false" customHeight="true" outlineLevel="0" collapsed="false">
      <c r="A218" s="28" t="s">
        <v>443</v>
      </c>
      <c r="B218" s="67" t="n">
        <v>91937</v>
      </c>
      <c r="C218" s="72" t="s">
        <v>444</v>
      </c>
      <c r="D218" s="69" t="s">
        <v>62</v>
      </c>
      <c r="E218" s="67" t="n">
        <v>90</v>
      </c>
      <c r="F218" s="70" t="n">
        <v>3.6</v>
      </c>
      <c r="G218" s="70" t="n">
        <v>17.85</v>
      </c>
      <c r="H218" s="31" t="n">
        <f aca="false">E218*F218</f>
        <v>324</v>
      </c>
      <c r="I218" s="31" t="n">
        <f aca="false">E218*G218</f>
        <v>1606.5</v>
      </c>
      <c r="J218" s="31" t="n">
        <f aca="false">H218+I218</f>
        <v>1930.5</v>
      </c>
      <c r="K218" s="31" t="n">
        <f aca="false">J218*(1+25.92%)</f>
        <v>2430.8856</v>
      </c>
      <c r="L218" s="31"/>
      <c r="M218" s="31"/>
      <c r="N218" s="37"/>
      <c r="O218" s="54"/>
    </row>
    <row r="219" customFormat="false" ht="19.3" hidden="false" customHeight="true" outlineLevel="0" collapsed="false">
      <c r="A219" s="28" t="s">
        <v>445</v>
      </c>
      <c r="B219" s="67" t="n">
        <v>92868</v>
      </c>
      <c r="C219" s="72" t="s">
        <v>446</v>
      </c>
      <c r="D219" s="69" t="s">
        <v>62</v>
      </c>
      <c r="E219" s="67" t="n">
        <v>52</v>
      </c>
      <c r="F219" s="70" t="n">
        <v>2.2</v>
      </c>
      <c r="G219" s="70" t="n">
        <v>23.41</v>
      </c>
      <c r="H219" s="31" t="n">
        <f aca="false">E219*F219</f>
        <v>114.4</v>
      </c>
      <c r="I219" s="31" t="n">
        <f aca="false">E219*G219</f>
        <v>1217.32</v>
      </c>
      <c r="J219" s="31" t="n">
        <f aca="false">H219+I219</f>
        <v>1331.72</v>
      </c>
      <c r="K219" s="31" t="n">
        <f aca="false">J219*(1+25.92%)</f>
        <v>1676.901824</v>
      </c>
      <c r="L219" s="31"/>
      <c r="M219" s="31"/>
      <c r="N219" s="37"/>
      <c r="O219" s="54"/>
    </row>
    <row r="220" customFormat="false" ht="19.3" hidden="false" customHeight="true" outlineLevel="0" collapsed="false">
      <c r="A220" s="28" t="s">
        <v>447</v>
      </c>
      <c r="B220" s="67" t="n">
        <v>91878</v>
      </c>
      <c r="C220" s="72" t="s">
        <v>448</v>
      </c>
      <c r="D220" s="69" t="s">
        <v>62</v>
      </c>
      <c r="E220" s="67" t="n">
        <v>2</v>
      </c>
      <c r="F220" s="70" t="n">
        <v>0.68</v>
      </c>
      <c r="G220" s="70" t="n">
        <v>7.39</v>
      </c>
      <c r="H220" s="31" t="n">
        <f aca="false">E220*F220</f>
        <v>1.36</v>
      </c>
      <c r="I220" s="31" t="n">
        <f aca="false">E220*G220</f>
        <v>14.78</v>
      </c>
      <c r="J220" s="31" t="n">
        <f aca="false">H220+I220</f>
        <v>16.14</v>
      </c>
      <c r="K220" s="31" t="n">
        <f aca="false">J220*(1+25.92%)</f>
        <v>20.323488</v>
      </c>
      <c r="L220" s="31"/>
      <c r="M220" s="31"/>
      <c r="N220" s="37"/>
      <c r="O220" s="54"/>
    </row>
    <row r="221" customFormat="false" ht="19.3" hidden="false" customHeight="true" outlineLevel="0" collapsed="false">
      <c r="A221" s="28" t="s">
        <v>449</v>
      </c>
      <c r="B221" s="67" t="n">
        <v>104448</v>
      </c>
      <c r="C221" s="72" t="s">
        <v>450</v>
      </c>
      <c r="D221" s="69" t="s">
        <v>62</v>
      </c>
      <c r="E221" s="67" t="n">
        <v>99</v>
      </c>
      <c r="F221" s="70" t="n">
        <v>2.03</v>
      </c>
      <c r="G221" s="70" t="n">
        <v>9.62</v>
      </c>
      <c r="H221" s="31" t="n">
        <f aca="false">E221*F221</f>
        <v>200.97</v>
      </c>
      <c r="I221" s="31" t="n">
        <f aca="false">E221*G221</f>
        <v>952.38</v>
      </c>
      <c r="J221" s="31" t="n">
        <f aca="false">H221+I221</f>
        <v>1153.35</v>
      </c>
      <c r="K221" s="31" t="n">
        <f aca="false">J221*(1+25.92%)</f>
        <v>1452.29832</v>
      </c>
      <c r="L221" s="31"/>
      <c r="M221" s="31"/>
      <c r="N221" s="37"/>
      <c r="O221" s="54"/>
    </row>
    <row r="222" customFormat="false" ht="19.3" hidden="false" customHeight="true" outlineLevel="0" collapsed="false">
      <c r="A222" s="28" t="s">
        <v>451</v>
      </c>
      <c r="B222" s="67" t="n">
        <v>104449</v>
      </c>
      <c r="C222" s="72" t="s">
        <v>452</v>
      </c>
      <c r="D222" s="69" t="s">
        <v>62</v>
      </c>
      <c r="E222" s="67" t="n">
        <v>4</v>
      </c>
      <c r="F222" s="70" t="n">
        <v>3.6</v>
      </c>
      <c r="G222" s="70" t="n">
        <v>10.26</v>
      </c>
      <c r="H222" s="31" t="n">
        <f aca="false">E222*F222</f>
        <v>14.4</v>
      </c>
      <c r="I222" s="31" t="n">
        <f aca="false">E222*G222</f>
        <v>41.04</v>
      </c>
      <c r="J222" s="31" t="n">
        <f aca="false">H222+I222</f>
        <v>55.44</v>
      </c>
      <c r="K222" s="31" t="n">
        <f aca="false">J222*(1+25.92%)</f>
        <v>69.810048</v>
      </c>
      <c r="L222" s="31"/>
      <c r="M222" s="31"/>
      <c r="N222" s="37"/>
      <c r="O222" s="54"/>
    </row>
    <row r="223" customFormat="false" ht="29.05" hidden="false" customHeight="true" outlineLevel="0" collapsed="false">
      <c r="A223" s="28" t="s">
        <v>453</v>
      </c>
      <c r="B223" s="67" t="n">
        <v>92998</v>
      </c>
      <c r="C223" s="72" t="s">
        <v>454</v>
      </c>
      <c r="D223" s="69" t="s">
        <v>44</v>
      </c>
      <c r="E223" s="67" t="n">
        <v>582.6</v>
      </c>
      <c r="F223" s="70" t="n">
        <v>220.2</v>
      </c>
      <c r="G223" s="70" t="n">
        <v>16.28</v>
      </c>
      <c r="H223" s="31" t="n">
        <f aca="false">E223*F223</f>
        <v>128288.52</v>
      </c>
      <c r="I223" s="31" t="n">
        <f aca="false">E223*G223</f>
        <v>9484.728</v>
      </c>
      <c r="J223" s="31" t="n">
        <f aca="false">H223+I223</f>
        <v>137773.248</v>
      </c>
      <c r="K223" s="31" t="n">
        <f aca="false">J223*(1+25.92%)</f>
        <v>173484.0738816</v>
      </c>
      <c r="L223" s="31"/>
      <c r="M223" s="31"/>
      <c r="N223" s="37"/>
      <c r="O223" s="54"/>
    </row>
    <row r="224" customFormat="false" ht="28.9" hidden="false" customHeight="true" outlineLevel="0" collapsed="false">
      <c r="A224" s="28" t="s">
        <v>455</v>
      </c>
      <c r="B224" s="67" t="n">
        <v>93000</v>
      </c>
      <c r="C224" s="72" t="s">
        <v>456</v>
      </c>
      <c r="D224" s="69" t="s">
        <v>44</v>
      </c>
      <c r="E224" s="67" t="n">
        <v>582.6</v>
      </c>
      <c r="F224" s="70" t="n">
        <v>292.6</v>
      </c>
      <c r="G224" s="70" t="n">
        <v>20.2</v>
      </c>
      <c r="H224" s="31" t="n">
        <f aca="false">E224*F224</f>
        <v>170468.76</v>
      </c>
      <c r="I224" s="31" t="n">
        <f aca="false">E224*G224</f>
        <v>11768.52</v>
      </c>
      <c r="J224" s="31" t="n">
        <f aca="false">H224+I224</f>
        <v>182237.28</v>
      </c>
      <c r="K224" s="31" t="n">
        <f aca="false">J224*(1+25.92%)</f>
        <v>229473.182976</v>
      </c>
      <c r="L224" s="31"/>
      <c r="M224" s="31"/>
      <c r="N224" s="37"/>
      <c r="O224" s="54"/>
    </row>
    <row r="225" customFormat="false" ht="28.9" hidden="false" customHeight="true" outlineLevel="0" collapsed="false">
      <c r="A225" s="28" t="s">
        <v>457</v>
      </c>
      <c r="B225" s="67" t="n">
        <v>93002</v>
      </c>
      <c r="C225" s="72" t="s">
        <v>458</v>
      </c>
      <c r="D225" s="69" t="s">
        <v>44</v>
      </c>
      <c r="E225" s="67" t="n">
        <v>380.12</v>
      </c>
      <c r="F225" s="70" t="n">
        <v>369.58</v>
      </c>
      <c r="G225" s="70" t="n">
        <v>17.12</v>
      </c>
      <c r="H225" s="31" t="n">
        <f aca="false">E225*F225</f>
        <v>140484.7496</v>
      </c>
      <c r="I225" s="31" t="n">
        <f aca="false">E225*G225</f>
        <v>6507.6544</v>
      </c>
      <c r="J225" s="31" t="n">
        <f aca="false">H225+I225</f>
        <v>146992.404</v>
      </c>
      <c r="K225" s="31" t="n">
        <f aca="false">J225*(1+25.92%)</f>
        <v>185092.8351168</v>
      </c>
      <c r="L225" s="31"/>
      <c r="M225" s="31"/>
      <c r="N225" s="37"/>
      <c r="O225" s="54"/>
    </row>
    <row r="226" customFormat="false" ht="28.9" hidden="false" customHeight="true" outlineLevel="0" collapsed="false">
      <c r="A226" s="28" t="s">
        <v>459</v>
      </c>
      <c r="B226" s="67" t="n">
        <v>92979</v>
      </c>
      <c r="C226" s="72" t="s">
        <v>460</v>
      </c>
      <c r="D226" s="69" t="s">
        <v>44</v>
      </c>
      <c r="E226" s="67" t="n">
        <v>7838.56</v>
      </c>
      <c r="F226" s="70" t="n">
        <v>9.85</v>
      </c>
      <c r="G226" s="70" t="n">
        <v>0.66</v>
      </c>
      <c r="H226" s="31" t="n">
        <f aca="false">E226*F226</f>
        <v>77209.816</v>
      </c>
      <c r="I226" s="31" t="n">
        <f aca="false">E226*G226</f>
        <v>5173.4496</v>
      </c>
      <c r="J226" s="31" t="n">
        <f aca="false">H226+I226</f>
        <v>82383.2656</v>
      </c>
      <c r="K226" s="31" t="n">
        <f aca="false">J226*(1+25.92%)</f>
        <v>103737.00804352</v>
      </c>
      <c r="L226" s="31"/>
      <c r="M226" s="31"/>
      <c r="N226" s="37"/>
      <c r="O226" s="54"/>
    </row>
    <row r="227" customFormat="false" ht="28.9" hidden="false" customHeight="true" outlineLevel="0" collapsed="false">
      <c r="A227" s="28" t="s">
        <v>461</v>
      </c>
      <c r="B227" s="67" t="n">
        <v>92986</v>
      </c>
      <c r="C227" s="72" t="s">
        <v>462</v>
      </c>
      <c r="D227" s="69" t="s">
        <v>44</v>
      </c>
      <c r="E227" s="67" t="n">
        <v>2955.36</v>
      </c>
      <c r="F227" s="70" t="n">
        <v>42.18</v>
      </c>
      <c r="G227" s="70" t="n">
        <v>5.6</v>
      </c>
      <c r="H227" s="31" t="n">
        <f aca="false">E227*F227</f>
        <v>124657.0848</v>
      </c>
      <c r="I227" s="31" t="n">
        <f aca="false">E227*G227</f>
        <v>16550.016</v>
      </c>
      <c r="J227" s="31" t="n">
        <f aca="false">H227+I227</f>
        <v>141207.1008</v>
      </c>
      <c r="K227" s="31" t="n">
        <f aca="false">J227*(1+25.92%)</f>
        <v>177807.98132736</v>
      </c>
      <c r="L227" s="31"/>
      <c r="M227" s="31"/>
      <c r="N227" s="37"/>
      <c r="O227" s="54"/>
    </row>
    <row r="228" customFormat="false" ht="19.85" hidden="false" customHeight="true" outlineLevel="0" collapsed="false">
      <c r="A228" s="62" t="s">
        <v>463</v>
      </c>
      <c r="B228" s="29" t="n">
        <v>41629</v>
      </c>
      <c r="C228" s="28" t="s">
        <v>464</v>
      </c>
      <c r="D228" s="29" t="s">
        <v>465</v>
      </c>
      <c r="E228" s="30" t="n">
        <v>7</v>
      </c>
      <c r="F228" s="31" t="n">
        <v>386.3418</v>
      </c>
      <c r="G228" s="31" t="n">
        <v>169.8314</v>
      </c>
      <c r="H228" s="31" t="n">
        <f aca="false">E228*F228</f>
        <v>2704.3926</v>
      </c>
      <c r="I228" s="31" t="n">
        <f aca="false">E228*G228</f>
        <v>1188.8198</v>
      </c>
      <c r="J228" s="31" t="n">
        <f aca="false">H228+I228</f>
        <v>3893.2124</v>
      </c>
      <c r="K228" s="31" t="n">
        <f aca="false">J228*(1+25.92%)</f>
        <v>4902.33305408</v>
      </c>
      <c r="L228" s="31" t="n">
        <f aca="false">K228*0.869565217269</f>
        <v>4262.89830729608</v>
      </c>
      <c r="M228" s="31" t="n">
        <f aca="false">K228*0.13043478274</f>
        <v>639.434746828046</v>
      </c>
      <c r="N228" s="37" t="s">
        <v>23</v>
      </c>
      <c r="O228" s="54" t="s">
        <v>24</v>
      </c>
    </row>
    <row r="229" customFormat="false" ht="11.35" hidden="false" customHeight="true" outlineLevel="0" collapsed="false">
      <c r="A229" s="62" t="s">
        <v>466</v>
      </c>
      <c r="B229" s="29" t="n">
        <v>103278</v>
      </c>
      <c r="C229" s="28" t="s">
        <v>467</v>
      </c>
      <c r="D229" s="29" t="s">
        <v>62</v>
      </c>
      <c r="E229" s="30" t="n">
        <v>20</v>
      </c>
      <c r="F229" s="31" t="n">
        <v>30280.2</v>
      </c>
      <c r="G229" s="31" t="n">
        <v>303.07</v>
      </c>
      <c r="H229" s="31" t="n">
        <f aca="false">E229*F229</f>
        <v>605604</v>
      </c>
      <c r="I229" s="31" t="n">
        <f aca="false">E229*G229</f>
        <v>6061.4</v>
      </c>
      <c r="J229" s="31" t="n">
        <f aca="false">H229+I229</f>
        <v>611665.4</v>
      </c>
      <c r="K229" s="31" t="n">
        <f aca="false">J229*(1+25.92%)</f>
        <v>770209.07168</v>
      </c>
      <c r="L229" s="31" t="n">
        <f aca="false">K229*0.869565217269</f>
        <v>669747.018757974</v>
      </c>
      <c r="M229" s="31" t="n">
        <f aca="false">K229*0.13043478274</f>
        <v>100462.052928958</v>
      </c>
      <c r="N229" s="37" t="s">
        <v>23</v>
      </c>
      <c r="O229" s="54" t="s">
        <v>24</v>
      </c>
    </row>
    <row r="230" customFormat="false" ht="19.85" hidden="false" customHeight="true" outlineLevel="0" collapsed="false">
      <c r="A230" s="62" t="s">
        <v>468</v>
      </c>
      <c r="B230" s="29" t="n">
        <v>103494</v>
      </c>
      <c r="C230" s="28" t="s">
        <v>469</v>
      </c>
      <c r="D230" s="29" t="s">
        <v>62</v>
      </c>
      <c r="E230" s="30" t="n">
        <v>890</v>
      </c>
      <c r="F230" s="31" t="n">
        <v>1363.2754</v>
      </c>
      <c r="G230" s="31" t="n">
        <v>752.9897</v>
      </c>
      <c r="H230" s="31" t="n">
        <f aca="false">E230*F230</f>
        <v>1213315.106</v>
      </c>
      <c r="I230" s="31" t="n">
        <f aca="false">E230*G230</f>
        <v>670160.833</v>
      </c>
      <c r="J230" s="31" t="n">
        <f aca="false">H230+I230</f>
        <v>1883475.939</v>
      </c>
      <c r="K230" s="31" t="n">
        <f aca="false">J230*(1+25.92%)</f>
        <v>2371672.9023888</v>
      </c>
      <c r="L230" s="31" t="n">
        <f aca="false">K230*0.869565217269</f>
        <v>2062324.26265672</v>
      </c>
      <c r="M230" s="31" t="n">
        <f aca="false">K230*0.13043478274</f>
        <v>309348.639753428</v>
      </c>
      <c r="N230" s="37" t="s">
        <v>23</v>
      </c>
      <c r="O230" s="54" t="s">
        <v>24</v>
      </c>
    </row>
    <row r="231" s="34" customFormat="true" ht="21.25" hidden="false" customHeight="true" outlineLevel="0" collapsed="false">
      <c r="A231" s="62" t="s">
        <v>470</v>
      </c>
      <c r="B231" s="29" t="n">
        <v>100066</v>
      </c>
      <c r="C231" s="28" t="s">
        <v>471</v>
      </c>
      <c r="D231" s="29" t="s">
        <v>82</v>
      </c>
      <c r="E231" s="30" t="n">
        <v>728.5</v>
      </c>
      <c r="F231" s="31" t="n">
        <v>12.7414</v>
      </c>
      <c r="G231" s="31" t="n">
        <v>6.7769</v>
      </c>
      <c r="H231" s="31" t="n">
        <f aca="false">E231*F231</f>
        <v>9282.1099</v>
      </c>
      <c r="I231" s="31" t="n">
        <f aca="false">E231*G231</f>
        <v>4936.97165</v>
      </c>
      <c r="J231" s="31" t="n">
        <f aca="false">H231+I231</f>
        <v>14219.08155</v>
      </c>
      <c r="K231" s="31" t="n">
        <f aca="false">J231*(1+25.92%)</f>
        <v>17904.66748776</v>
      </c>
      <c r="L231" s="31" t="n">
        <f aca="false">K231*0.869565217269</f>
        <v>15569.2760741232</v>
      </c>
      <c r="M231" s="31" t="n">
        <f aca="false">K231*0.13043478274</f>
        <v>2335.39141379792</v>
      </c>
      <c r="N231" s="37" t="s">
        <v>23</v>
      </c>
      <c r="O231" s="54" t="s">
        <v>24</v>
      </c>
    </row>
    <row r="232" s="34" customFormat="true" ht="21.25" hidden="false" customHeight="true" outlineLevel="0" collapsed="false">
      <c r="A232" s="62" t="s">
        <v>472</v>
      </c>
      <c r="B232" s="29" t="n">
        <v>100068</v>
      </c>
      <c r="C232" s="28" t="s">
        <v>473</v>
      </c>
      <c r="D232" s="29" t="s">
        <v>82</v>
      </c>
      <c r="E232" s="30" t="n">
        <v>346.5</v>
      </c>
      <c r="F232" s="31" t="n">
        <v>9.2074</v>
      </c>
      <c r="G232" s="31" t="n">
        <v>4.0446</v>
      </c>
      <c r="H232" s="31" t="n">
        <f aca="false">E232*F232</f>
        <v>3190.3641</v>
      </c>
      <c r="I232" s="31" t="n">
        <f aca="false">E232*G232</f>
        <v>1401.4539</v>
      </c>
      <c r="J232" s="31" t="n">
        <f aca="false">H232+I232</f>
        <v>4591.818</v>
      </c>
      <c r="K232" s="31" t="n">
        <f aca="false">J232*(1+25.92%)</f>
        <v>5782.0172256</v>
      </c>
      <c r="L232" s="31" t="n">
        <f aca="false">K232*0.869565217269</f>
        <v>5027.84106503197</v>
      </c>
      <c r="M232" s="31" t="n">
        <f aca="false">K232*0.13043478274</f>
        <v>754.176160620074</v>
      </c>
      <c r="N232" s="37" t="s">
        <v>23</v>
      </c>
      <c r="O232" s="54" t="s">
        <v>24</v>
      </c>
    </row>
    <row r="233" s="34" customFormat="true" ht="38.8" hidden="false" customHeight="true" outlineLevel="0" collapsed="false">
      <c r="A233" s="62" t="s">
        <v>474</v>
      </c>
      <c r="B233" s="29" t="n">
        <v>99439</v>
      </c>
      <c r="C233" s="28" t="s">
        <v>475</v>
      </c>
      <c r="D233" s="29" t="s">
        <v>27</v>
      </c>
      <c r="E233" s="30" t="n">
        <v>4</v>
      </c>
      <c r="F233" s="31" t="n">
        <v>736.0953</v>
      </c>
      <c r="G233" s="31" t="n">
        <v>323.6027</v>
      </c>
      <c r="H233" s="31" t="n">
        <f aca="false">E233*F233</f>
        <v>2944.3812</v>
      </c>
      <c r="I233" s="31" t="n">
        <f aca="false">E233*G233</f>
        <v>1294.4108</v>
      </c>
      <c r="J233" s="31" t="n">
        <f aca="false">H233+I233</f>
        <v>4238.792</v>
      </c>
      <c r="K233" s="31" t="n">
        <f aca="false">J233*(1+25.92%)</f>
        <v>5337.4868864</v>
      </c>
      <c r="L233" s="31" t="n">
        <f aca="false">K233*0.869565217269</f>
        <v>4641.29294404285</v>
      </c>
      <c r="M233" s="31" t="n">
        <f aca="false">K233*0.13043478274</f>
        <v>696.193942405183</v>
      </c>
      <c r="N233" s="37" t="s">
        <v>23</v>
      </c>
      <c r="O233" s="54" t="s">
        <v>24</v>
      </c>
    </row>
    <row r="234" customFormat="false" ht="11.35" hidden="false" customHeight="true" outlineLevel="0" collapsed="false">
      <c r="A234" s="62" t="s">
        <v>476</v>
      </c>
      <c r="B234" s="29" t="n">
        <v>39602</v>
      </c>
      <c r="C234" s="28" t="s">
        <v>477</v>
      </c>
      <c r="D234" s="29" t="s">
        <v>62</v>
      </c>
      <c r="E234" s="30" t="n">
        <v>16</v>
      </c>
      <c r="F234" s="31" t="n">
        <v>17.8274</v>
      </c>
      <c r="G234" s="31" t="n">
        <v>5.3785</v>
      </c>
      <c r="H234" s="31" t="n">
        <f aca="false">E234*F234</f>
        <v>285.2384</v>
      </c>
      <c r="I234" s="31" t="n">
        <f aca="false">E234*G234</f>
        <v>86.056</v>
      </c>
      <c r="J234" s="31" t="n">
        <f aca="false">H234+I234</f>
        <v>371.2944</v>
      </c>
      <c r="K234" s="31" t="n">
        <f aca="false">J234*(1+25.92%)</f>
        <v>467.53390848</v>
      </c>
      <c r="L234" s="31" t="n">
        <f aca="false">K234*0.869565217269</f>
        <v>406.551224708036</v>
      </c>
      <c r="M234" s="31" t="n">
        <f aca="false">K234*0.13043478274</f>
        <v>60.9826837761719</v>
      </c>
      <c r="N234" s="37" t="s">
        <v>23</v>
      </c>
      <c r="O234" s="54" t="s">
        <v>24</v>
      </c>
    </row>
    <row r="235" customFormat="false" ht="11.35" hidden="false" customHeight="true" outlineLevel="0" collapsed="false">
      <c r="A235" s="62" t="s">
        <v>478</v>
      </c>
      <c r="B235" s="29" t="n">
        <v>39603</v>
      </c>
      <c r="C235" s="28" t="s">
        <v>479</v>
      </c>
      <c r="D235" s="29" t="s">
        <v>62</v>
      </c>
      <c r="E235" s="30" t="n">
        <v>96</v>
      </c>
      <c r="F235" s="31" t="n">
        <v>2.0973</v>
      </c>
      <c r="G235" s="31" t="n">
        <v>6.7769</v>
      </c>
      <c r="H235" s="31" t="n">
        <f aca="false">E235*F235</f>
        <v>201.3408</v>
      </c>
      <c r="I235" s="31" t="n">
        <f aca="false">E235*G235</f>
        <v>650.5824</v>
      </c>
      <c r="J235" s="31" t="n">
        <f aca="false">H235+I235</f>
        <v>851.9232</v>
      </c>
      <c r="K235" s="31" t="n">
        <f aca="false">J235*(1+25.92%)</f>
        <v>1072.74169344</v>
      </c>
      <c r="L235" s="31" t="n">
        <f aca="false">K235*0.869565217269</f>
        <v>932.818863729669</v>
      </c>
      <c r="M235" s="31" t="n">
        <f aca="false">K235*0.13043478274</f>
        <v>139.922829719986</v>
      </c>
      <c r="N235" s="37" t="s">
        <v>23</v>
      </c>
      <c r="O235" s="54" t="s">
        <v>24</v>
      </c>
    </row>
    <row r="236" customFormat="false" ht="11.35" hidden="false" customHeight="true" outlineLevel="0" collapsed="false">
      <c r="A236" s="62" t="s">
        <v>480</v>
      </c>
      <c r="B236" s="29" t="n">
        <v>98301</v>
      </c>
      <c r="C236" s="28" t="s">
        <v>481</v>
      </c>
      <c r="D236" s="29" t="s">
        <v>62</v>
      </c>
      <c r="E236" s="30" t="n">
        <v>3</v>
      </c>
      <c r="F236" s="31" t="n">
        <v>540.0668</v>
      </c>
      <c r="G236" s="31" t="n">
        <v>148.9844</v>
      </c>
      <c r="H236" s="31" t="n">
        <f aca="false">E236*F236</f>
        <v>1620.2004</v>
      </c>
      <c r="I236" s="31" t="n">
        <f aca="false">E236*G236</f>
        <v>446.9532</v>
      </c>
      <c r="J236" s="31" t="n">
        <f aca="false">H236+I236</f>
        <v>2067.1536</v>
      </c>
      <c r="K236" s="31" t="n">
        <f aca="false">J236*(1+25.92%)</f>
        <v>2602.95981312</v>
      </c>
      <c r="L236" s="31" t="n">
        <f aca="false">K236*0.869565217269</f>
        <v>2263.44331543817</v>
      </c>
      <c r="M236" s="31" t="n">
        <f aca="false">K236*0.13043478274</f>
        <v>339.516497705258</v>
      </c>
      <c r="N236" s="37" t="s">
        <v>23</v>
      </c>
      <c r="O236" s="54" t="s">
        <v>24</v>
      </c>
    </row>
    <row r="237" customFormat="false" ht="19.85" hidden="false" customHeight="true" outlineLevel="0" collapsed="false">
      <c r="A237" s="62" t="s">
        <v>482</v>
      </c>
      <c r="B237" s="29" t="s">
        <v>483</v>
      </c>
      <c r="C237" s="28" t="s">
        <v>484</v>
      </c>
      <c r="D237" s="29" t="s">
        <v>62</v>
      </c>
      <c r="E237" s="30" t="n">
        <v>2</v>
      </c>
      <c r="F237" s="31" t="n">
        <v>1580</v>
      </c>
      <c r="G237" s="31" t="n">
        <v>96</v>
      </c>
      <c r="H237" s="31" t="n">
        <f aca="false">E237*F237</f>
        <v>3160</v>
      </c>
      <c r="I237" s="31" t="n">
        <f aca="false">E237*G237</f>
        <v>192</v>
      </c>
      <c r="J237" s="31" t="n">
        <f aca="false">H237+I237</f>
        <v>3352</v>
      </c>
      <c r="K237" s="31" t="n">
        <f aca="false">J237*(1+25.92%)</f>
        <v>4220.8384</v>
      </c>
      <c r="L237" s="31" t="n">
        <f aca="false">K237*0.869565217269</f>
        <v>3670.29426035334</v>
      </c>
      <c r="M237" s="31" t="n">
        <f aca="false">K237*0.13043478274</f>
        <v>550.544139684649</v>
      </c>
      <c r="N237" s="37" t="s">
        <v>174</v>
      </c>
      <c r="O237" s="54" t="s">
        <v>175</v>
      </c>
    </row>
    <row r="238" s="34" customFormat="true" ht="21.25" hidden="false" customHeight="true" outlineLevel="0" collapsed="false">
      <c r="A238" s="62" t="s">
        <v>485</v>
      </c>
      <c r="B238" s="29" t="n">
        <v>3999</v>
      </c>
      <c r="C238" s="28" t="s">
        <v>486</v>
      </c>
      <c r="D238" s="29" t="s">
        <v>44</v>
      </c>
      <c r="E238" s="30" t="n">
        <v>96</v>
      </c>
      <c r="F238" s="31" t="n">
        <v>4.5827</v>
      </c>
      <c r="G238" s="31" t="n">
        <v>10.2191</v>
      </c>
      <c r="H238" s="31" t="n">
        <f aca="false">E238*F238</f>
        <v>439.9392</v>
      </c>
      <c r="I238" s="31" t="n">
        <f aca="false">E238*G238</f>
        <v>981.0336</v>
      </c>
      <c r="J238" s="31" t="n">
        <f aca="false">H238+I238</f>
        <v>1420.9728</v>
      </c>
      <c r="K238" s="31" t="n">
        <f aca="false">J238*(1+25.92%)</f>
        <v>1789.28894976</v>
      </c>
      <c r="L238" s="31" t="n">
        <f aca="false">K238*0.869565217269</f>
        <v>1555.90343435508</v>
      </c>
      <c r="M238" s="31" t="n">
        <f aca="false">K238*0.13043478274</f>
        <v>233.385515421028</v>
      </c>
      <c r="N238" s="37" t="s">
        <v>23</v>
      </c>
      <c r="O238" s="54" t="s">
        <v>24</v>
      </c>
    </row>
    <row r="239" customFormat="false" ht="11.35" hidden="false" customHeight="true" outlineLevel="0" collapsed="false">
      <c r="A239" s="62" t="s">
        <v>487</v>
      </c>
      <c r="B239" s="29" t="n">
        <v>98295</v>
      </c>
      <c r="C239" s="28" t="s">
        <v>488</v>
      </c>
      <c r="D239" s="29" t="s">
        <v>44</v>
      </c>
      <c r="E239" s="30" t="n">
        <v>890</v>
      </c>
      <c r="F239" s="31" t="n">
        <v>6.355</v>
      </c>
      <c r="G239" s="31" t="n">
        <v>1.0219</v>
      </c>
      <c r="H239" s="31" t="n">
        <f aca="false">E239*F239</f>
        <v>5655.95</v>
      </c>
      <c r="I239" s="31" t="n">
        <f aca="false">E239*G239</f>
        <v>909.491</v>
      </c>
      <c r="J239" s="31" t="n">
        <f aca="false">H239+I239</f>
        <v>6565.441</v>
      </c>
      <c r="K239" s="31" t="n">
        <f aca="false">J239*(1+25.92%)</f>
        <v>8267.2033072</v>
      </c>
      <c r="L239" s="31" t="n">
        <f aca="false">K239*0.869565217269</f>
        <v>7188.87244003236</v>
      </c>
      <c r="M239" s="31" t="n">
        <f aca="false">K239*0.13043478274</f>
        <v>1078.33086724204</v>
      </c>
      <c r="N239" s="37" t="s">
        <v>23</v>
      </c>
      <c r="O239" s="54" t="s">
        <v>24</v>
      </c>
    </row>
    <row r="240" s="34" customFormat="true" ht="21.25" hidden="false" customHeight="true" outlineLevel="0" collapsed="false">
      <c r="A240" s="62" t="s">
        <v>489</v>
      </c>
      <c r="B240" s="29" t="n">
        <v>100556</v>
      </c>
      <c r="C240" s="28" t="s">
        <v>490</v>
      </c>
      <c r="D240" s="29" t="s">
        <v>62</v>
      </c>
      <c r="E240" s="30" t="n">
        <v>1</v>
      </c>
      <c r="F240" s="31" t="n">
        <v>19.9248</v>
      </c>
      <c r="G240" s="31" t="n">
        <v>42.5869</v>
      </c>
      <c r="H240" s="31" t="n">
        <f aca="false">E240*F240</f>
        <v>19.9248</v>
      </c>
      <c r="I240" s="31" t="n">
        <f aca="false">E240*G240</f>
        <v>42.5869</v>
      </c>
      <c r="J240" s="31" t="n">
        <f aca="false">H240+I240</f>
        <v>62.5117</v>
      </c>
      <c r="K240" s="31" t="n">
        <f aca="false">J240*(1+25.92%)</f>
        <v>78.71473264</v>
      </c>
      <c r="L240" s="31" t="n">
        <f aca="false">K240*0.869565217269</f>
        <v>68.4475935903729</v>
      </c>
      <c r="M240" s="31" t="n">
        <f aca="false">K240*0.13043478274</f>
        <v>10.2671390503356</v>
      </c>
      <c r="N240" s="37" t="s">
        <v>23</v>
      </c>
      <c r="O240" s="54" t="s">
        <v>24</v>
      </c>
    </row>
    <row r="241" s="34" customFormat="true" ht="21.25" hidden="false" customHeight="true" outlineLevel="0" collapsed="false">
      <c r="A241" s="62" t="s">
        <v>491</v>
      </c>
      <c r="B241" s="29" t="n">
        <v>39772</v>
      </c>
      <c r="C241" s="28" t="s">
        <v>492</v>
      </c>
      <c r="D241" s="29" t="s">
        <v>62</v>
      </c>
      <c r="E241" s="30" t="n">
        <v>1</v>
      </c>
      <c r="F241" s="31" t="n">
        <v>60.9804</v>
      </c>
      <c r="G241" s="31" t="n">
        <v>48.7292</v>
      </c>
      <c r="H241" s="31" t="n">
        <f aca="false">E241*F241</f>
        <v>60.9804</v>
      </c>
      <c r="I241" s="31" t="n">
        <f aca="false">E241*G241</f>
        <v>48.7292</v>
      </c>
      <c r="J241" s="31" t="n">
        <f aca="false">H241+I241</f>
        <v>109.7096</v>
      </c>
      <c r="K241" s="31" t="n">
        <f aca="false">J241*(1+25.92%)</f>
        <v>138.14632832</v>
      </c>
      <c r="L241" s="31" t="n">
        <f aca="false">K241*0.869565217269</f>
        <v>120.127242000495</v>
      </c>
      <c r="M241" s="31" t="n">
        <f aca="false">K241*0.13043478274</f>
        <v>18.0190863207479</v>
      </c>
      <c r="N241" s="37" t="s">
        <v>23</v>
      </c>
      <c r="O241" s="54" t="s">
        <v>24</v>
      </c>
    </row>
    <row r="242" s="34" customFormat="true" ht="21.25" hidden="false" customHeight="true" outlineLevel="0" collapsed="false">
      <c r="A242" s="62" t="s">
        <v>493</v>
      </c>
      <c r="B242" s="29" t="n">
        <v>83366</v>
      </c>
      <c r="C242" s="28" t="s">
        <v>494</v>
      </c>
      <c r="D242" s="29" t="s">
        <v>62</v>
      </c>
      <c r="E242" s="30" t="n">
        <v>1</v>
      </c>
      <c r="F242" s="31" t="n">
        <v>60.9804</v>
      </c>
      <c r="G242" s="31" t="n">
        <v>48.7292</v>
      </c>
      <c r="H242" s="31" t="n">
        <f aca="false">E242*F242</f>
        <v>60.9804</v>
      </c>
      <c r="I242" s="31" t="n">
        <f aca="false">E242*G242</f>
        <v>48.7292</v>
      </c>
      <c r="J242" s="31" t="n">
        <f aca="false">H242+I242</f>
        <v>109.7096</v>
      </c>
      <c r="K242" s="31" t="n">
        <f aca="false">J242*(1+25.92%)</f>
        <v>138.14632832</v>
      </c>
      <c r="L242" s="31" t="n">
        <f aca="false">K242*0.869565217269</f>
        <v>120.127242000495</v>
      </c>
      <c r="M242" s="31" t="n">
        <f aca="false">K242*0.13043478274</f>
        <v>18.0190863207479</v>
      </c>
      <c r="N242" s="37" t="s">
        <v>23</v>
      </c>
      <c r="O242" s="54" t="s">
        <v>24</v>
      </c>
    </row>
    <row r="243" s="34" customFormat="true" ht="21.25" hidden="false" customHeight="true" outlineLevel="0" collapsed="false">
      <c r="A243" s="62" t="s">
        <v>495</v>
      </c>
      <c r="B243" s="29" t="n">
        <v>39775</v>
      </c>
      <c r="C243" s="28" t="s">
        <v>496</v>
      </c>
      <c r="D243" s="29" t="s">
        <v>62</v>
      </c>
      <c r="E243" s="30" t="n">
        <v>1</v>
      </c>
      <c r="F243" s="31" t="n">
        <v>89.3889</v>
      </c>
      <c r="G243" s="31" t="n">
        <v>57.0121</v>
      </c>
      <c r="H243" s="31" t="n">
        <f aca="false">E243*F243</f>
        <v>89.3889</v>
      </c>
      <c r="I243" s="31" t="n">
        <f aca="false">E243*G243</f>
        <v>57.0121</v>
      </c>
      <c r="J243" s="31" t="n">
        <f aca="false">H243+I243</f>
        <v>146.401</v>
      </c>
      <c r="K243" s="31" t="n">
        <f aca="false">J243*(1+25.92%)</f>
        <v>184.3481392</v>
      </c>
      <c r="L243" s="31" t="n">
        <f aca="false">K243*0.869565217269</f>
        <v>160.302729716584</v>
      </c>
      <c r="M243" s="31" t="n">
        <f aca="false">K243*0.13043478274</f>
        <v>24.0454094850753</v>
      </c>
      <c r="N243" s="37" t="s">
        <v>23</v>
      </c>
      <c r="O243" s="54" t="s">
        <v>24</v>
      </c>
    </row>
    <row r="244" customFormat="false" ht="19.85" hidden="false" customHeight="true" outlineLevel="0" collapsed="false">
      <c r="A244" s="62" t="s">
        <v>497</v>
      </c>
      <c r="B244" s="29" t="n">
        <v>91881</v>
      </c>
      <c r="C244" s="28" t="s">
        <v>498</v>
      </c>
      <c r="D244" s="29" t="s">
        <v>62</v>
      </c>
      <c r="E244" s="30" t="n">
        <v>16</v>
      </c>
      <c r="F244" s="31" t="n">
        <v>28.8385</v>
      </c>
      <c r="G244" s="31" t="n">
        <v>15.0598</v>
      </c>
      <c r="H244" s="31" t="n">
        <f aca="false">E244*F244</f>
        <v>461.416</v>
      </c>
      <c r="I244" s="31" t="n">
        <f aca="false">E244*G244</f>
        <v>240.9568</v>
      </c>
      <c r="J244" s="31" t="n">
        <f aca="false">H244+I244</f>
        <v>702.3728</v>
      </c>
      <c r="K244" s="31" t="n">
        <f aca="false">J244*(1+25.92%)</f>
        <v>884.42782976</v>
      </c>
      <c r="L244" s="31" t="n">
        <f aca="false">K244*0.869565217269</f>
        <v>769.067677944005</v>
      </c>
      <c r="M244" s="31" t="n">
        <f aca="false">K244*0.13043478274</f>
        <v>115.360151823955</v>
      </c>
      <c r="N244" s="37" t="s">
        <v>23</v>
      </c>
      <c r="O244" s="54" t="s">
        <v>24</v>
      </c>
    </row>
    <row r="245" s="34" customFormat="true" ht="21.25" hidden="false" customHeight="true" outlineLevel="0" collapsed="false">
      <c r="A245" s="62" t="s">
        <v>499</v>
      </c>
      <c r="B245" s="29" t="n">
        <v>91834</v>
      </c>
      <c r="C245" s="28" t="s">
        <v>500</v>
      </c>
      <c r="D245" s="29" t="s">
        <v>44</v>
      </c>
      <c r="E245" s="30" t="n">
        <v>65</v>
      </c>
      <c r="F245" s="31" t="n">
        <v>3.146</v>
      </c>
      <c r="G245" s="31" t="n">
        <v>4.0877</v>
      </c>
      <c r="H245" s="31" t="n">
        <f aca="false">E245*F245</f>
        <v>204.49</v>
      </c>
      <c r="I245" s="31" t="n">
        <f aca="false">E245*G245</f>
        <v>265.7005</v>
      </c>
      <c r="J245" s="31" t="n">
        <f aca="false">H245+I245</f>
        <v>470.1905</v>
      </c>
      <c r="K245" s="31" t="n">
        <f aca="false">J245*(1+25.92%)</f>
        <v>592.0638776</v>
      </c>
      <c r="L245" s="31" t="n">
        <f aca="false">K245*0.869565217269</f>
        <v>514.838154362371</v>
      </c>
      <c r="M245" s="31" t="n">
        <f aca="false">K245*0.13043478274</f>
        <v>77.225723242958</v>
      </c>
      <c r="N245" s="37" t="s">
        <v>23</v>
      </c>
      <c r="O245" s="54" t="s">
        <v>24</v>
      </c>
    </row>
    <row r="246" s="34" customFormat="true" ht="21.25" hidden="false" customHeight="true" outlineLevel="0" collapsed="false">
      <c r="A246" s="62" t="s">
        <v>501</v>
      </c>
      <c r="B246" s="29" t="n">
        <v>91835</v>
      </c>
      <c r="C246" s="28" t="s">
        <v>502</v>
      </c>
      <c r="D246" s="29" t="s">
        <v>44</v>
      </c>
      <c r="E246" s="30" t="n">
        <v>5</v>
      </c>
      <c r="F246" s="31" t="n">
        <v>3.3033</v>
      </c>
      <c r="G246" s="31" t="n">
        <v>18.0718</v>
      </c>
      <c r="H246" s="31" t="n">
        <f aca="false">E246*F246</f>
        <v>16.5165</v>
      </c>
      <c r="I246" s="31" t="n">
        <f aca="false">E246*G246</f>
        <v>90.359</v>
      </c>
      <c r="J246" s="31" t="n">
        <f aca="false">H246+I246</f>
        <v>106.8755</v>
      </c>
      <c r="K246" s="31" t="n">
        <f aca="false">J246*(1+25.92%)</f>
        <v>134.5776296</v>
      </c>
      <c r="L246" s="31" t="n">
        <f aca="false">K246*0.869565217269</f>
        <v>117.024025722671</v>
      </c>
      <c r="M246" s="31" t="n">
        <f aca="false">K246*0.13043478274</f>
        <v>17.5536038785402</v>
      </c>
      <c r="N246" s="37" t="s">
        <v>23</v>
      </c>
      <c r="O246" s="54" t="s">
        <v>24</v>
      </c>
    </row>
    <row r="247" s="34" customFormat="true" ht="21.25" hidden="false" customHeight="true" outlineLevel="0" collapsed="false">
      <c r="A247" s="62" t="s">
        <v>503</v>
      </c>
      <c r="B247" s="29" t="n">
        <v>91835</v>
      </c>
      <c r="C247" s="28" t="s">
        <v>502</v>
      </c>
      <c r="D247" s="29" t="s">
        <v>44</v>
      </c>
      <c r="E247" s="30" t="n">
        <v>5</v>
      </c>
      <c r="F247" s="31" t="n">
        <v>3.3033</v>
      </c>
      <c r="G247" s="31" t="n">
        <v>18.0718</v>
      </c>
      <c r="H247" s="31" t="n">
        <f aca="false">E247*F247</f>
        <v>16.5165</v>
      </c>
      <c r="I247" s="31" t="n">
        <f aca="false">E247*G247</f>
        <v>90.359</v>
      </c>
      <c r="J247" s="31" t="n">
        <f aca="false">H247+I247</f>
        <v>106.8755</v>
      </c>
      <c r="K247" s="31" t="n">
        <f aca="false">J247*(1+25.92%)</f>
        <v>134.5776296</v>
      </c>
      <c r="L247" s="31" t="n">
        <f aca="false">K247*0.869565217269</f>
        <v>117.024025722671</v>
      </c>
      <c r="M247" s="31" t="n">
        <f aca="false">K247*0.13043478274</f>
        <v>17.5536038785402</v>
      </c>
      <c r="N247" s="37" t="s">
        <v>23</v>
      </c>
      <c r="O247" s="54" t="s">
        <v>24</v>
      </c>
    </row>
    <row r="248" s="34" customFormat="true" ht="31.3" hidden="false" customHeight="true" outlineLevel="0" collapsed="false">
      <c r="A248" s="62" t="s">
        <v>504</v>
      </c>
      <c r="B248" s="29" t="n">
        <v>101736</v>
      </c>
      <c r="C248" s="28" t="s">
        <v>505</v>
      </c>
      <c r="D248" s="29" t="s">
        <v>22</v>
      </c>
      <c r="E248" s="30" t="n">
        <v>168.5</v>
      </c>
      <c r="F248" s="31" t="n">
        <v>61.9976</v>
      </c>
      <c r="G248" s="31" t="n">
        <v>61.3149</v>
      </c>
      <c r="H248" s="31" t="n">
        <f aca="false">E248*F248</f>
        <v>10446.5956</v>
      </c>
      <c r="I248" s="31" t="n">
        <f aca="false">E248*G248</f>
        <v>10331.56065</v>
      </c>
      <c r="J248" s="31" t="n">
        <f aca="false">H248+I248</f>
        <v>20778.15625</v>
      </c>
      <c r="K248" s="31" t="n">
        <f aca="false">J248*(1+25.92%)</f>
        <v>26163.85435</v>
      </c>
      <c r="L248" s="31" t="n">
        <f aca="false">K248*0.869565217269</f>
        <v>22751.1776924522</v>
      </c>
      <c r="M248" s="31" t="n">
        <f aca="false">K248*0.13043478274</f>
        <v>3412.67665778325</v>
      </c>
      <c r="N248" s="37" t="s">
        <v>23</v>
      </c>
      <c r="O248" s="54" t="s">
        <v>24</v>
      </c>
    </row>
    <row r="249" customFormat="false" ht="27.2" hidden="false" customHeight="true" outlineLevel="0" collapsed="false">
      <c r="A249" s="62" t="s">
        <v>506</v>
      </c>
      <c r="B249" s="29" t="n">
        <v>97241</v>
      </c>
      <c r="C249" s="37" t="s">
        <v>507</v>
      </c>
      <c r="D249" s="29" t="s">
        <v>44</v>
      </c>
      <c r="E249" s="30" t="n">
        <v>1833.6</v>
      </c>
      <c r="F249" s="31" t="n">
        <v>105.98</v>
      </c>
      <c r="G249" s="31" t="n">
        <v>10.49</v>
      </c>
      <c r="H249" s="31" t="n">
        <f aca="false">E249*F249</f>
        <v>194324.928</v>
      </c>
      <c r="I249" s="31" t="n">
        <f aca="false">E249*G249</f>
        <v>19234.464</v>
      </c>
      <c r="J249" s="31" t="n">
        <f aca="false">H249+I249</f>
        <v>213559.392</v>
      </c>
      <c r="K249" s="31" t="n">
        <f aca="false">J249*(1+25.92%)</f>
        <v>268913.9864064</v>
      </c>
      <c r="L249" s="31" t="n">
        <f aca="false">K249*0.869565217269</f>
        <v>233838.249016154</v>
      </c>
      <c r="M249" s="31" t="n">
        <f aca="false">K249*0.13043478274</f>
        <v>35075.7373926661</v>
      </c>
      <c r="N249" s="37" t="s">
        <v>174</v>
      </c>
      <c r="O249" s="54" t="s">
        <v>175</v>
      </c>
    </row>
    <row r="250" customFormat="false" ht="29.85" hidden="false" customHeight="true" outlineLevel="0" collapsed="false">
      <c r="A250" s="62" t="s">
        <v>508</v>
      </c>
      <c r="B250" s="29" t="n">
        <v>97242</v>
      </c>
      <c r="C250" s="37" t="s">
        <v>509</v>
      </c>
      <c r="D250" s="29" t="s">
        <v>44</v>
      </c>
      <c r="E250" s="30" t="n">
        <v>23</v>
      </c>
      <c r="F250" s="31" t="n">
        <v>112.58</v>
      </c>
      <c r="G250" s="31" t="n">
        <v>12.31</v>
      </c>
      <c r="H250" s="31" t="n">
        <f aca="false">E250*F250</f>
        <v>2589.34</v>
      </c>
      <c r="I250" s="31" t="n">
        <f aca="false">E250*G250</f>
        <v>283.13</v>
      </c>
      <c r="J250" s="31" t="n">
        <f aca="false">H250+I250</f>
        <v>2872.47</v>
      </c>
      <c r="K250" s="31" t="n">
        <f aca="false">J250*(1+25.92%)</f>
        <v>3617.014224</v>
      </c>
      <c r="L250" s="31" t="n">
        <f aca="false">K250*0.869565217269</f>
        <v>3145.22975955762</v>
      </c>
      <c r="M250" s="31" t="n">
        <f aca="false">K250*0.13043478274</f>
        <v>471.78446447493</v>
      </c>
      <c r="N250" s="37" t="s">
        <v>23</v>
      </c>
      <c r="O250" s="54" t="s">
        <v>24</v>
      </c>
    </row>
    <row r="251" customFormat="false" ht="11.35" hidden="false" customHeight="true" outlineLevel="0" collapsed="false">
      <c r="A251" s="62" t="s">
        <v>510</v>
      </c>
      <c r="B251" s="35" t="n">
        <v>103313</v>
      </c>
      <c r="C251" s="28" t="s">
        <v>511</v>
      </c>
      <c r="D251" s="29" t="s">
        <v>62</v>
      </c>
      <c r="E251" s="30" t="n">
        <v>160</v>
      </c>
      <c r="F251" s="31" t="n">
        <v>38.25</v>
      </c>
      <c r="G251" s="31" t="n">
        <v>40.79</v>
      </c>
      <c r="H251" s="31" t="n">
        <f aca="false">E251*F251</f>
        <v>6120</v>
      </c>
      <c r="I251" s="31" t="n">
        <f aca="false">E251*G251</f>
        <v>6526.4</v>
      </c>
      <c r="J251" s="31" t="n">
        <f aca="false">H251+I251</f>
        <v>12646.4</v>
      </c>
      <c r="K251" s="31" t="n">
        <f aca="false">J251*(1+25.92%)</f>
        <v>15924.34688</v>
      </c>
      <c r="L251" s="31" t="n">
        <f aca="false">K251*0.869565217269</f>
        <v>13847.2581545741</v>
      </c>
      <c r="M251" s="31" t="n">
        <f aca="false">K251*0.13043478274</f>
        <v>2077.0887255692</v>
      </c>
      <c r="N251" s="32"/>
      <c r="O251" s="33"/>
    </row>
    <row r="252" customFormat="false" ht="11.35" hidden="false" customHeight="true" outlineLevel="0" collapsed="false">
      <c r="A252" s="40"/>
      <c r="B252" s="41"/>
      <c r="C252" s="40" t="s">
        <v>72</v>
      </c>
      <c r="D252" s="42"/>
      <c r="E252" s="43"/>
      <c r="F252" s="44"/>
      <c r="G252" s="44"/>
      <c r="H252" s="73"/>
      <c r="I252" s="73"/>
      <c r="J252" s="45" t="n">
        <f aca="false">SUM(J135:J251)</f>
        <v>3932792.9794</v>
      </c>
      <c r="K252" s="45" t="n">
        <f aca="false">SUM(K135:K251)</f>
        <v>4952172.91966048</v>
      </c>
      <c r="L252" s="31" t="n">
        <f aca="false">K252*0.869565217269</f>
        <v>4306237.32083822</v>
      </c>
      <c r="M252" s="31" t="n">
        <f aca="false">K252*0.13043478274</f>
        <v>645935.598866826</v>
      </c>
      <c r="N252" s="46"/>
      <c r="O252" s="47"/>
    </row>
    <row r="253" customFormat="false" ht="11.35" hidden="false" customHeight="true" outlineLevel="0" collapsed="false">
      <c r="A253" s="28"/>
      <c r="B253" s="35"/>
      <c r="C253" s="28"/>
      <c r="D253" s="29"/>
      <c r="E253" s="30"/>
      <c r="F253" s="31"/>
      <c r="G253" s="31"/>
      <c r="H253" s="31"/>
      <c r="I253" s="31"/>
      <c r="J253" s="31"/>
      <c r="K253" s="31"/>
      <c r="L253" s="31"/>
      <c r="M253" s="31"/>
      <c r="N253" s="32"/>
      <c r="O253" s="33"/>
    </row>
    <row r="254" customFormat="false" ht="11.35" hidden="false" customHeight="true" outlineLevel="0" collapsed="false">
      <c r="A254" s="24" t="s">
        <v>512</v>
      </c>
      <c r="B254" s="24"/>
      <c r="C254" s="24"/>
      <c r="D254" s="24"/>
      <c r="E254" s="24"/>
      <c r="F254" s="24"/>
      <c r="G254" s="24"/>
      <c r="H254" s="24" t="n">
        <f aca="false">E254*F254</f>
        <v>0</v>
      </c>
      <c r="I254" s="24" t="n">
        <f aca="false">E254*G254</f>
        <v>0</v>
      </c>
      <c r="J254" s="24" t="n">
        <f aca="false">H254+I254</f>
        <v>0</v>
      </c>
      <c r="K254" s="24" t="n">
        <f aca="false">J254*0.2592+J254</f>
        <v>0</v>
      </c>
      <c r="L254" s="24" t="n">
        <f aca="false">K254*0.869565217269</f>
        <v>0</v>
      </c>
      <c r="M254" s="24" t="n">
        <f aca="false">K254*0.13043478274</f>
        <v>0</v>
      </c>
      <c r="N254" s="24"/>
      <c r="O254" s="24"/>
    </row>
    <row r="255" customFormat="false" ht="19.85" hidden="false" customHeight="true" outlineLevel="0" collapsed="false">
      <c r="A255" s="28" t="s">
        <v>513</v>
      </c>
      <c r="B255" s="35" t="n">
        <v>94703</v>
      </c>
      <c r="C255" s="28" t="s">
        <v>514</v>
      </c>
      <c r="D255" s="29" t="s">
        <v>62</v>
      </c>
      <c r="E255" s="30" t="n">
        <v>4</v>
      </c>
      <c r="F255" s="31" t="n">
        <v>16.01</v>
      </c>
      <c r="G255" s="31" t="n">
        <v>10.05</v>
      </c>
      <c r="H255" s="31" t="n">
        <f aca="false">E255*F255</f>
        <v>64.04</v>
      </c>
      <c r="I255" s="31" t="n">
        <f aca="false">E255*G255</f>
        <v>40.2</v>
      </c>
      <c r="J255" s="31" t="n">
        <f aca="false">H255+I255</f>
        <v>104.24</v>
      </c>
      <c r="K255" s="31" t="n">
        <f aca="false">J255*(1+25.92%)</f>
        <v>131.259008</v>
      </c>
      <c r="L255" s="31" t="n">
        <f aca="false">K255*0.869565217269</f>
        <v>114.138267810033</v>
      </c>
      <c r="M255" s="31" t="n">
        <f aca="false">K255*0.13043478274</f>
        <v>17.1207401911479</v>
      </c>
      <c r="N255" s="32" t="s">
        <v>23</v>
      </c>
      <c r="O255" s="33" t="s">
        <v>24</v>
      </c>
    </row>
    <row r="256" customFormat="false" ht="19.85" hidden="false" customHeight="true" outlineLevel="0" collapsed="false">
      <c r="A256" s="28" t="s">
        <v>515</v>
      </c>
      <c r="B256" s="35" t="n">
        <v>94704</v>
      </c>
      <c r="C256" s="28" t="s">
        <v>516</v>
      </c>
      <c r="D256" s="29" t="s">
        <v>62</v>
      </c>
      <c r="E256" s="30" t="n">
        <v>2</v>
      </c>
      <c r="F256" s="31" t="n">
        <v>24.02</v>
      </c>
      <c r="G256" s="31" t="n">
        <v>10.33</v>
      </c>
      <c r="H256" s="31" t="n">
        <f aca="false">E256*F256</f>
        <v>48.04</v>
      </c>
      <c r="I256" s="31" t="n">
        <f aca="false">E256*G256</f>
        <v>20.66</v>
      </c>
      <c r="J256" s="31" t="n">
        <f aca="false">H256+I256</f>
        <v>68.7</v>
      </c>
      <c r="K256" s="31" t="n">
        <f aca="false">J256*(1+25.92%)</f>
        <v>86.50704</v>
      </c>
      <c r="L256" s="31" t="n">
        <f aca="false">K256*0.869565217269</f>
        <v>75.2235130328981</v>
      </c>
      <c r="M256" s="31" t="n">
        <f aca="false">K256*0.13043478274</f>
        <v>11.2835269678805</v>
      </c>
      <c r="N256" s="32" t="s">
        <v>23</v>
      </c>
      <c r="O256" s="33" t="s">
        <v>24</v>
      </c>
    </row>
    <row r="257" customFormat="false" ht="11.35" hidden="false" customHeight="true" outlineLevel="0" collapsed="false">
      <c r="A257" s="28" t="s">
        <v>517</v>
      </c>
      <c r="B257" s="35" t="n">
        <v>94499</v>
      </c>
      <c r="C257" s="28" t="s">
        <v>518</v>
      </c>
      <c r="D257" s="29" t="s">
        <v>62</v>
      </c>
      <c r="E257" s="30" t="n">
        <v>13</v>
      </c>
      <c r="F257" s="31" t="n">
        <v>215.96</v>
      </c>
      <c r="G257" s="31" t="n">
        <v>34.17</v>
      </c>
      <c r="H257" s="31" t="n">
        <f aca="false">E257*F257</f>
        <v>2807.48</v>
      </c>
      <c r="I257" s="31" t="n">
        <f aca="false">E257*G257</f>
        <v>444.21</v>
      </c>
      <c r="J257" s="31" t="n">
        <f aca="false">H257+I257</f>
        <v>3251.69</v>
      </c>
      <c r="K257" s="31" t="n">
        <f aca="false">J257*(1+25.92%)</f>
        <v>4094.528048</v>
      </c>
      <c r="L257" s="31" t="n">
        <f aca="false">K257*0.869565217269</f>
        <v>3560.45917167313</v>
      </c>
      <c r="M257" s="31" t="n">
        <f aca="false">K257*0.13043478274</f>
        <v>534.068876363716</v>
      </c>
      <c r="N257" s="32" t="s">
        <v>23</v>
      </c>
      <c r="O257" s="33" t="s">
        <v>24</v>
      </c>
    </row>
    <row r="258" s="34" customFormat="true" ht="28.35" hidden="false" customHeight="true" outlineLevel="0" collapsed="false">
      <c r="A258" s="28" t="s">
        <v>519</v>
      </c>
      <c r="B258" s="29" t="n">
        <v>89987</v>
      </c>
      <c r="C258" s="28" t="s">
        <v>520</v>
      </c>
      <c r="D258" s="29" t="s">
        <v>62</v>
      </c>
      <c r="E258" s="30" t="n">
        <v>8</v>
      </c>
      <c r="F258" s="31" t="n">
        <v>67.17</v>
      </c>
      <c r="G258" s="31" t="n">
        <v>16.62</v>
      </c>
      <c r="H258" s="31" t="n">
        <f aca="false">E258*F258</f>
        <v>537.36</v>
      </c>
      <c r="I258" s="31" t="n">
        <f aca="false">E258*G258</f>
        <v>132.96</v>
      </c>
      <c r="J258" s="31" t="n">
        <f aca="false">H258+I258</f>
        <v>670.32</v>
      </c>
      <c r="K258" s="31" t="n">
        <f aca="false">J258*(1+25.92%)</f>
        <v>844.066944</v>
      </c>
      <c r="L258" s="31" t="n">
        <f aca="false">K258*0.869565217269</f>
        <v>733.971255548941</v>
      </c>
      <c r="M258" s="31" t="n">
        <f aca="false">K258*0.13043478274</f>
        <v>110.095688458656</v>
      </c>
      <c r="N258" s="32" t="s">
        <v>23</v>
      </c>
      <c r="O258" s="33" t="s">
        <v>24</v>
      </c>
    </row>
    <row r="259" s="34" customFormat="true" ht="21.25" hidden="false" customHeight="true" outlineLevel="0" collapsed="false">
      <c r="A259" s="28" t="s">
        <v>521</v>
      </c>
      <c r="B259" s="29" t="n">
        <v>37105</v>
      </c>
      <c r="C259" s="28" t="s">
        <v>522</v>
      </c>
      <c r="D259" s="29" t="s">
        <v>62</v>
      </c>
      <c r="E259" s="30" t="n">
        <v>2</v>
      </c>
      <c r="F259" s="31" t="n">
        <v>3110.73</v>
      </c>
      <c r="G259" s="31" t="n">
        <v>0.01</v>
      </c>
      <c r="H259" s="31" t="n">
        <f aca="false">E259*F259</f>
        <v>6221.46</v>
      </c>
      <c r="I259" s="31" t="n">
        <f aca="false">E259*G259</f>
        <v>0.02</v>
      </c>
      <c r="J259" s="31" t="n">
        <f aca="false">H259+I259</f>
        <v>6221.48</v>
      </c>
      <c r="K259" s="31" t="n">
        <f aca="false">J259*(1+25.92%)</f>
        <v>7834.087616</v>
      </c>
      <c r="L259" s="31" t="n">
        <f aca="false">K259*0.869565217269</f>
        <v>6812.25009991142</v>
      </c>
      <c r="M259" s="31" t="n">
        <f aca="false">K259*0.13043478274</f>
        <v>1021.83751615908</v>
      </c>
      <c r="N259" s="32" t="s">
        <v>23</v>
      </c>
      <c r="O259" s="33" t="s">
        <v>24</v>
      </c>
    </row>
    <row r="260" s="34" customFormat="true" ht="21.25" hidden="false" customHeight="true" outlineLevel="0" collapsed="false">
      <c r="A260" s="28" t="s">
        <v>523</v>
      </c>
      <c r="B260" s="29" t="n">
        <v>89447</v>
      </c>
      <c r="C260" s="28" t="s">
        <v>524</v>
      </c>
      <c r="D260" s="29" t="s">
        <v>44</v>
      </c>
      <c r="E260" s="30" t="n">
        <v>50</v>
      </c>
      <c r="F260" s="31" t="n">
        <v>15.01</v>
      </c>
      <c r="G260" s="31" t="n">
        <v>0.0235</v>
      </c>
      <c r="H260" s="31" t="n">
        <f aca="false">E260*F260</f>
        <v>750.5</v>
      </c>
      <c r="I260" s="31" t="n">
        <f aca="false">E260*G260</f>
        <v>1.175</v>
      </c>
      <c r="J260" s="31" t="n">
        <f aca="false">H260+I260</f>
        <v>751.675</v>
      </c>
      <c r="K260" s="31" t="n">
        <f aca="false">J260*(1+25.92%)</f>
        <v>946.50916</v>
      </c>
      <c r="L260" s="31" t="n">
        <f aca="false">K260*0.869565217269</f>
        <v>823.051443362499</v>
      </c>
      <c r="M260" s="31" t="n">
        <f aca="false">K260*0.13043478274</f>
        <v>123.45771664602</v>
      </c>
      <c r="N260" s="32" t="s">
        <v>23</v>
      </c>
      <c r="O260" s="33" t="s">
        <v>24</v>
      </c>
    </row>
    <row r="261" s="34" customFormat="true" ht="21.25" hidden="false" customHeight="true" outlineLevel="0" collapsed="false">
      <c r="A261" s="28" t="s">
        <v>525</v>
      </c>
      <c r="B261" s="29" t="n">
        <v>89402</v>
      </c>
      <c r="C261" s="28" t="s">
        <v>526</v>
      </c>
      <c r="D261" s="29" t="s">
        <v>44</v>
      </c>
      <c r="E261" s="30" t="n">
        <v>255</v>
      </c>
      <c r="F261" s="31" t="n">
        <v>5.47</v>
      </c>
      <c r="G261" s="31" t="n">
        <v>8.86</v>
      </c>
      <c r="H261" s="31" t="n">
        <f aca="false">E261*F261</f>
        <v>1394.85</v>
      </c>
      <c r="I261" s="31" t="n">
        <f aca="false">E261*G261</f>
        <v>2259.3</v>
      </c>
      <c r="J261" s="31" t="n">
        <f aca="false">H261+I261</f>
        <v>3654.15</v>
      </c>
      <c r="K261" s="31" t="n">
        <f aca="false">J261*(1+25.92%)</f>
        <v>4601.30568</v>
      </c>
      <c r="L261" s="31" t="n">
        <f aca="false">K261*0.869565217269</f>
        <v>4001.13537335028</v>
      </c>
      <c r="M261" s="31" t="n">
        <f aca="false">K261*0.13043478274</f>
        <v>600.170306691128</v>
      </c>
      <c r="N261" s="32" t="s">
        <v>23</v>
      </c>
      <c r="O261" s="33" t="s">
        <v>24</v>
      </c>
    </row>
    <row r="262" s="34" customFormat="true" ht="21.25" hidden="false" customHeight="true" outlineLevel="0" collapsed="false">
      <c r="A262" s="28" t="s">
        <v>527</v>
      </c>
      <c r="B262" s="29" t="n">
        <v>89386</v>
      </c>
      <c r="C262" s="28" t="s">
        <v>528</v>
      </c>
      <c r="D262" s="29" t="s">
        <v>62</v>
      </c>
      <c r="E262" s="30" t="n">
        <v>25</v>
      </c>
      <c r="F262" s="31" t="n">
        <v>9.7631</v>
      </c>
      <c r="G262" s="31" t="n">
        <v>4.292</v>
      </c>
      <c r="H262" s="31" t="n">
        <f aca="false">E262*F262</f>
        <v>244.0775</v>
      </c>
      <c r="I262" s="31" t="n">
        <f aca="false">E262*G262</f>
        <v>107.3</v>
      </c>
      <c r="J262" s="31" t="n">
        <f aca="false">H262+I262</f>
        <v>351.3775</v>
      </c>
      <c r="K262" s="31" t="n">
        <f aca="false">J262*(1+25.92%)</f>
        <v>442.454548</v>
      </c>
      <c r="L262" s="31" t="n">
        <f aca="false">K262*0.869565217269</f>
        <v>384.743085163277</v>
      </c>
      <c r="M262" s="31" t="n">
        <f aca="false">K262*0.13043478274</f>
        <v>57.7114628407049</v>
      </c>
      <c r="N262" s="32" t="s">
        <v>23</v>
      </c>
      <c r="O262" s="33" t="s">
        <v>24</v>
      </c>
    </row>
    <row r="263" s="34" customFormat="true" ht="21.25" hidden="false" customHeight="true" outlineLevel="0" collapsed="false">
      <c r="A263" s="28" t="s">
        <v>529</v>
      </c>
      <c r="B263" s="29" t="n">
        <v>89424</v>
      </c>
      <c r="C263" s="28" t="s">
        <v>530</v>
      </c>
      <c r="D263" s="29" t="s">
        <v>62</v>
      </c>
      <c r="E263" s="30" t="n">
        <v>130</v>
      </c>
      <c r="F263" s="31" t="n">
        <v>6.5962</v>
      </c>
      <c r="G263" s="31" t="n">
        <v>2.8936</v>
      </c>
      <c r="H263" s="31" t="n">
        <f aca="false">E263*F263</f>
        <v>857.506</v>
      </c>
      <c r="I263" s="31" t="n">
        <f aca="false">E263*G263</f>
        <v>376.168</v>
      </c>
      <c r="J263" s="31" t="n">
        <f aca="false">H263+I263</f>
        <v>1233.674</v>
      </c>
      <c r="K263" s="31" t="n">
        <f aca="false">J263*(1+25.92%)</f>
        <v>1553.4423008</v>
      </c>
      <c r="L263" s="31" t="n">
        <f aca="false">K263*0.869565217269</f>
        <v>1350.81939181001</v>
      </c>
      <c r="M263" s="31" t="n">
        <f aca="false">K263*0.13043478274</f>
        <v>202.622909003974</v>
      </c>
      <c r="N263" s="32" t="s">
        <v>23</v>
      </c>
      <c r="O263" s="33" t="s">
        <v>24</v>
      </c>
    </row>
    <row r="264" s="34" customFormat="true" ht="28.35" hidden="false" customHeight="true" outlineLevel="0" collapsed="false">
      <c r="A264" s="28" t="s">
        <v>531</v>
      </c>
      <c r="B264" s="29" t="n">
        <v>89426</v>
      </c>
      <c r="C264" s="28" t="s">
        <v>532</v>
      </c>
      <c r="D264" s="29" t="s">
        <v>62</v>
      </c>
      <c r="E264" s="30" t="n">
        <v>15</v>
      </c>
      <c r="F264" s="31" t="n">
        <v>9.6058</v>
      </c>
      <c r="G264" s="31" t="n">
        <v>4.2167</v>
      </c>
      <c r="H264" s="31" t="n">
        <f aca="false">E264*F264</f>
        <v>144.087</v>
      </c>
      <c r="I264" s="31" t="n">
        <f aca="false">E264*G264</f>
        <v>63.2505</v>
      </c>
      <c r="J264" s="31" t="n">
        <f aca="false">H264+I264</f>
        <v>207.3375</v>
      </c>
      <c r="K264" s="31" t="n">
        <f aca="false">J264*(1+25.92%)</f>
        <v>261.07938</v>
      </c>
      <c r="L264" s="31" t="n">
        <f aca="false">K264*0.869565217269</f>
        <v>227.025547794156</v>
      </c>
      <c r="M264" s="31" t="n">
        <f aca="false">K264*0.13043478274</f>
        <v>34.0538322081939</v>
      </c>
      <c r="N264" s="32" t="s">
        <v>23</v>
      </c>
      <c r="O264" s="33" t="s">
        <v>24</v>
      </c>
    </row>
    <row r="265" s="34" customFormat="true" ht="21.25" hidden="false" customHeight="true" outlineLevel="0" collapsed="false">
      <c r="A265" s="28" t="s">
        <v>533</v>
      </c>
      <c r="B265" s="29" t="n">
        <v>89416</v>
      </c>
      <c r="C265" s="28" t="s">
        <v>534</v>
      </c>
      <c r="D265" s="29" t="s">
        <v>62</v>
      </c>
      <c r="E265" s="30" t="n">
        <v>25</v>
      </c>
      <c r="F265" s="31" t="n">
        <v>14.4193</v>
      </c>
      <c r="G265" s="31" t="n">
        <v>6.3359</v>
      </c>
      <c r="H265" s="31" t="n">
        <f aca="false">E265*F265</f>
        <v>360.4825</v>
      </c>
      <c r="I265" s="31" t="n">
        <f aca="false">E265*G265</f>
        <v>158.3975</v>
      </c>
      <c r="J265" s="31" t="n">
        <f aca="false">H265+I265</f>
        <v>518.88</v>
      </c>
      <c r="K265" s="31" t="n">
        <f aca="false">J265*(1+25.92%)</f>
        <v>653.373696</v>
      </c>
      <c r="L265" s="31" t="n">
        <f aca="false">K265*0.869565217269</f>
        <v>568.15103992009</v>
      </c>
      <c r="M265" s="31" t="n">
        <f aca="false">K265*0.13043478274</f>
        <v>85.2226560857908</v>
      </c>
      <c r="N265" s="32" t="s">
        <v>23</v>
      </c>
      <c r="O265" s="33" t="s">
        <v>24</v>
      </c>
    </row>
    <row r="266" s="34" customFormat="true" ht="21.25" hidden="false" customHeight="true" outlineLevel="0" collapsed="false">
      <c r="A266" s="28" t="s">
        <v>535</v>
      </c>
      <c r="B266" s="29" t="n">
        <v>89365</v>
      </c>
      <c r="C266" s="28" t="s">
        <v>536</v>
      </c>
      <c r="D266" s="29" t="s">
        <v>62</v>
      </c>
      <c r="E266" s="30" t="n">
        <v>120</v>
      </c>
      <c r="F266" s="31" t="n">
        <v>11.4096</v>
      </c>
      <c r="G266" s="31" t="n">
        <v>5.0128</v>
      </c>
      <c r="H266" s="31" t="n">
        <f aca="false">E266*F266</f>
        <v>1369.152</v>
      </c>
      <c r="I266" s="31" t="n">
        <f aca="false">E266*G266</f>
        <v>601.536</v>
      </c>
      <c r="J266" s="31" t="n">
        <f aca="false">H266+I266</f>
        <v>1970.688</v>
      </c>
      <c r="K266" s="31" t="n">
        <f aca="false">J266*(1+25.92%)</f>
        <v>2481.4903296</v>
      </c>
      <c r="L266" s="31" t="n">
        <f aca="false">K266*0.869565217269</f>
        <v>2157.81767760955</v>
      </c>
      <c r="M266" s="31" t="n">
        <f aca="false">K266*0.13043478274</f>
        <v>323.672652012787</v>
      </c>
      <c r="N266" s="32" t="s">
        <v>23</v>
      </c>
      <c r="O266" s="33" t="s">
        <v>24</v>
      </c>
    </row>
    <row r="267" s="34" customFormat="true" ht="21.25" hidden="false" customHeight="true" outlineLevel="0" collapsed="false">
      <c r="A267" s="28" t="s">
        <v>537</v>
      </c>
      <c r="B267" s="29" t="n">
        <v>89440</v>
      </c>
      <c r="C267" s="28" t="s">
        <v>538</v>
      </c>
      <c r="D267" s="29" t="s">
        <v>62</v>
      </c>
      <c r="E267" s="30" t="n">
        <v>200</v>
      </c>
      <c r="F267" s="31" t="n">
        <v>12.1751</v>
      </c>
      <c r="G267" s="31" t="n">
        <v>5.357</v>
      </c>
      <c r="H267" s="31" t="n">
        <f aca="false">E267*F267</f>
        <v>2435.02</v>
      </c>
      <c r="I267" s="31" t="n">
        <f aca="false">E267*G267</f>
        <v>1071.4</v>
      </c>
      <c r="J267" s="31" t="n">
        <f aca="false">H267+I267</f>
        <v>3506.42</v>
      </c>
      <c r="K267" s="31" t="n">
        <f aca="false">J267*(1+25.92%)</f>
        <v>4415.284064</v>
      </c>
      <c r="L267" s="31" t="n">
        <f aca="false">K267*0.869565217269</f>
        <v>3839.37744641651</v>
      </c>
      <c r="M267" s="31" t="n">
        <f aca="false">K267*0.13043478274</f>
        <v>575.906617623224</v>
      </c>
      <c r="N267" s="32" t="s">
        <v>23</v>
      </c>
      <c r="O267" s="33" t="s">
        <v>24</v>
      </c>
    </row>
    <row r="268" customFormat="false" ht="11.35" hidden="false" customHeight="true" outlineLevel="0" collapsed="false">
      <c r="A268" s="28" t="s">
        <v>539</v>
      </c>
      <c r="B268" s="35" t="n">
        <v>89709</v>
      </c>
      <c r="C268" s="28" t="s">
        <v>540</v>
      </c>
      <c r="D268" s="29" t="s">
        <v>62</v>
      </c>
      <c r="E268" s="30" t="n">
        <v>10</v>
      </c>
      <c r="F268" s="31" t="n">
        <v>20.554</v>
      </c>
      <c r="G268" s="31" t="n">
        <v>9.0359</v>
      </c>
      <c r="H268" s="31" t="n">
        <f aca="false">E268*F268</f>
        <v>205.54</v>
      </c>
      <c r="I268" s="31" t="n">
        <f aca="false">E268*G268</f>
        <v>90.359</v>
      </c>
      <c r="J268" s="31" t="n">
        <f aca="false">H268+I268</f>
        <v>295.899</v>
      </c>
      <c r="K268" s="31" t="n">
        <f aca="false">J268*(1+25.92%)</f>
        <v>372.5960208</v>
      </c>
      <c r="L268" s="31" t="n">
        <f aca="false">K268*0.869565217269</f>
        <v>323.996539780517</v>
      </c>
      <c r="M268" s="31" t="n">
        <f aca="false">K268*0.13043478274</f>
        <v>48.5994810228365</v>
      </c>
      <c r="N268" s="32" t="s">
        <v>23</v>
      </c>
      <c r="O268" s="33" t="s">
        <v>24</v>
      </c>
    </row>
    <row r="269" s="34" customFormat="true" ht="21.25" hidden="false" customHeight="true" outlineLevel="0" collapsed="false">
      <c r="A269" s="28" t="s">
        <v>541</v>
      </c>
      <c r="B269" s="29" t="n">
        <v>89512</v>
      </c>
      <c r="C269" s="28" t="s">
        <v>542</v>
      </c>
      <c r="D269" s="29" t="s">
        <v>44</v>
      </c>
      <c r="E269" s="30" t="n">
        <v>530</v>
      </c>
      <c r="F269" s="31" t="n">
        <v>38.68</v>
      </c>
      <c r="G269" s="31" t="n">
        <v>30.24</v>
      </c>
      <c r="H269" s="31" t="n">
        <f aca="false">E269*F269</f>
        <v>20500.4</v>
      </c>
      <c r="I269" s="31" t="n">
        <f aca="false">E269*G269</f>
        <v>16027.2</v>
      </c>
      <c r="J269" s="31" t="n">
        <f aca="false">H269+I269</f>
        <v>36527.6</v>
      </c>
      <c r="K269" s="31" t="n">
        <f aca="false">J269*(1+25.92%)</f>
        <v>45995.55392</v>
      </c>
      <c r="L269" s="31" t="n">
        <f aca="false">K269*0.869565217269</f>
        <v>39996.1338378528</v>
      </c>
      <c r="M269" s="31" t="n">
        <f aca="false">K269*0.13043478274</f>
        <v>5999.42008256116</v>
      </c>
      <c r="N269" s="32" t="s">
        <v>23</v>
      </c>
      <c r="O269" s="33" t="s">
        <v>24</v>
      </c>
    </row>
    <row r="270" s="34" customFormat="true" ht="28.35" hidden="false" customHeight="true" outlineLevel="0" collapsed="false">
      <c r="A270" s="28" t="s">
        <v>543</v>
      </c>
      <c r="B270" s="29" t="n">
        <v>97902</v>
      </c>
      <c r="C270" s="28" t="s">
        <v>544</v>
      </c>
      <c r="D270" s="29" t="s">
        <v>62</v>
      </c>
      <c r="E270" s="30" t="n">
        <v>8</v>
      </c>
      <c r="F270" s="31" t="n">
        <v>362.35</v>
      </c>
      <c r="G270" s="31" t="n">
        <v>318.62</v>
      </c>
      <c r="H270" s="31" t="n">
        <f aca="false">E270*F270</f>
        <v>2898.8</v>
      </c>
      <c r="I270" s="31" t="n">
        <f aca="false">E270*G270</f>
        <v>2548.96</v>
      </c>
      <c r="J270" s="31" t="n">
        <f aca="false">H270+I270</f>
        <v>5447.76</v>
      </c>
      <c r="K270" s="31" t="n">
        <f aca="false">J270*(1+25.92%)</f>
        <v>6859.819392</v>
      </c>
      <c r="L270" s="31" t="n">
        <f aca="false">K270*0.869565217269</f>
        <v>5965.06034003058</v>
      </c>
      <c r="M270" s="31" t="n">
        <f aca="false">K270*0.13043478274</f>
        <v>894.759052031159</v>
      </c>
      <c r="N270" s="32" t="s">
        <v>23</v>
      </c>
      <c r="O270" s="33" t="s">
        <v>24</v>
      </c>
    </row>
    <row r="271" s="34" customFormat="true" ht="28.35" hidden="false" customHeight="true" outlineLevel="0" collapsed="false">
      <c r="A271" s="28" t="s">
        <v>545</v>
      </c>
      <c r="B271" s="29" t="n">
        <v>98104</v>
      </c>
      <c r="C271" s="28" t="s">
        <v>546</v>
      </c>
      <c r="D271" s="29" t="s">
        <v>62</v>
      </c>
      <c r="E271" s="30" t="n">
        <v>3</v>
      </c>
      <c r="F271" s="31" t="n">
        <v>319.6357</v>
      </c>
      <c r="G271" s="31" t="n">
        <v>140.5186</v>
      </c>
      <c r="H271" s="31" t="n">
        <f aca="false">E271*F271</f>
        <v>958.9071</v>
      </c>
      <c r="I271" s="31" t="n">
        <f aca="false">E271*G271</f>
        <v>421.5558</v>
      </c>
      <c r="J271" s="31" t="n">
        <f aca="false">H271+I271</f>
        <v>1380.4629</v>
      </c>
      <c r="K271" s="31" t="n">
        <f aca="false">J271*(1+25.92%)</f>
        <v>1738.27888368</v>
      </c>
      <c r="L271" s="31" t="n">
        <f aca="false">K271*0.869565217269</f>
        <v>1511.54685516131</v>
      </c>
      <c r="M271" s="31" t="n">
        <f aca="false">K271*0.13043478274</f>
        <v>226.732028534331</v>
      </c>
      <c r="N271" s="32" t="s">
        <v>23</v>
      </c>
      <c r="O271" s="33" t="s">
        <v>24</v>
      </c>
    </row>
    <row r="272" customFormat="false" ht="19.85" hidden="false" customHeight="true" outlineLevel="0" collapsed="false">
      <c r="A272" s="28" t="s">
        <v>547</v>
      </c>
      <c r="B272" s="35" t="n">
        <v>104085</v>
      </c>
      <c r="C272" s="28" t="s">
        <v>548</v>
      </c>
      <c r="D272" s="29" t="s">
        <v>44</v>
      </c>
      <c r="E272" s="30" t="n">
        <v>240</v>
      </c>
      <c r="F272" s="31" t="n">
        <v>51.9723</v>
      </c>
      <c r="G272" s="31" t="n">
        <v>22.8479</v>
      </c>
      <c r="H272" s="31" t="n">
        <f aca="false">E272*F272</f>
        <v>12473.352</v>
      </c>
      <c r="I272" s="31" t="n">
        <f aca="false">E272*G272</f>
        <v>5483.496</v>
      </c>
      <c r="J272" s="31" t="n">
        <f aca="false">H272+I272</f>
        <v>17956.848</v>
      </c>
      <c r="K272" s="31" t="n">
        <f aca="false">J272*(1+25.92%)</f>
        <v>22611.2630016</v>
      </c>
      <c r="L272" s="31" t="n">
        <f aca="false">K272*0.869565217269</f>
        <v>19661.9678247128</v>
      </c>
      <c r="M272" s="31" t="n">
        <f aca="false">K272*0.13043478274</f>
        <v>2949.2951770907</v>
      </c>
      <c r="N272" s="32" t="s">
        <v>23</v>
      </c>
      <c r="O272" s="33" t="s">
        <v>24</v>
      </c>
    </row>
    <row r="273" customFormat="false" ht="19.85" hidden="false" customHeight="true" outlineLevel="0" collapsed="false">
      <c r="A273" s="28" t="s">
        <v>549</v>
      </c>
      <c r="B273" s="35" t="n">
        <v>89798</v>
      </c>
      <c r="C273" s="28" t="s">
        <v>550</v>
      </c>
      <c r="D273" s="29" t="s">
        <v>44</v>
      </c>
      <c r="E273" s="30" t="n">
        <v>265</v>
      </c>
      <c r="F273" s="31" t="n">
        <v>13.4125</v>
      </c>
      <c r="G273" s="31" t="n">
        <v>5.8948</v>
      </c>
      <c r="H273" s="31" t="n">
        <f aca="false">E273*F273</f>
        <v>3554.3125</v>
      </c>
      <c r="I273" s="31" t="n">
        <f aca="false">E273*G273</f>
        <v>1562.122</v>
      </c>
      <c r="J273" s="31" t="n">
        <f aca="false">H273+I273</f>
        <v>5116.4345</v>
      </c>
      <c r="K273" s="31" t="n">
        <f aca="false">J273*(1+25.92%)</f>
        <v>6442.6143224</v>
      </c>
      <c r="L273" s="31" t="n">
        <f aca="false">K273*0.869565217269</f>
        <v>5602.27332303813</v>
      </c>
      <c r="M273" s="31" t="n">
        <f aca="false">K273*0.13043478274</f>
        <v>840.340999419856</v>
      </c>
      <c r="N273" s="32" t="s">
        <v>23</v>
      </c>
      <c r="O273" s="33" t="s">
        <v>24</v>
      </c>
    </row>
    <row r="274" customFormat="false" ht="11.35" hidden="false" customHeight="true" outlineLevel="0" collapsed="false">
      <c r="A274" s="28" t="s">
        <v>551</v>
      </c>
      <c r="B274" s="35" t="n">
        <v>89491</v>
      </c>
      <c r="C274" s="28" t="s">
        <v>552</v>
      </c>
      <c r="D274" s="29" t="s">
        <v>62</v>
      </c>
      <c r="E274" s="30" t="n">
        <v>10</v>
      </c>
      <c r="F274" s="31" t="n">
        <v>93.7409</v>
      </c>
      <c r="G274" s="31" t="n">
        <v>41.21</v>
      </c>
      <c r="H274" s="31" t="n">
        <f aca="false">E274*F274</f>
        <v>937.409</v>
      </c>
      <c r="I274" s="31" t="n">
        <f aca="false">E274*G274</f>
        <v>412.1</v>
      </c>
      <c r="J274" s="31" t="n">
        <f aca="false">H274+I274</f>
        <v>1349.509</v>
      </c>
      <c r="K274" s="31" t="n">
        <f aca="false">J274*(1+25.92%)</f>
        <v>1699.3017328</v>
      </c>
      <c r="L274" s="31" t="n">
        <f aca="false">K274*0.869565217269</f>
        <v>1477.65368048782</v>
      </c>
      <c r="M274" s="31" t="n">
        <f aca="false">K274*0.13043478274</f>
        <v>221.648052327474</v>
      </c>
      <c r="N274" s="32" t="s">
        <v>23</v>
      </c>
      <c r="O274" s="33" t="s">
        <v>24</v>
      </c>
    </row>
    <row r="275" customFormat="false" ht="19.85" hidden="false" customHeight="true" outlineLevel="0" collapsed="false">
      <c r="A275" s="28" t="s">
        <v>553</v>
      </c>
      <c r="B275" s="35" t="n">
        <v>97906</v>
      </c>
      <c r="C275" s="28" t="s">
        <v>554</v>
      </c>
      <c r="D275" s="29" t="s">
        <v>465</v>
      </c>
      <c r="E275" s="30" t="n">
        <v>5</v>
      </c>
      <c r="F275" s="31" t="n">
        <v>444.4488</v>
      </c>
      <c r="G275" s="31" t="n">
        <v>195.3793</v>
      </c>
      <c r="H275" s="31" t="n">
        <f aca="false">E275*F275</f>
        <v>2222.244</v>
      </c>
      <c r="I275" s="31" t="n">
        <f aca="false">E275*G275</f>
        <v>976.8965</v>
      </c>
      <c r="J275" s="31" t="n">
        <f aca="false">H275+I275</f>
        <v>3199.1405</v>
      </c>
      <c r="K275" s="31" t="n">
        <f aca="false">J275*(1+25.92%)</f>
        <v>4028.3577176</v>
      </c>
      <c r="L275" s="31" t="n">
        <f aca="false">K275*0.869565217269</f>
        <v>3502.9197539421</v>
      </c>
      <c r="M275" s="31" t="n">
        <f aca="false">K275*0.13043478274</f>
        <v>525.437963694158</v>
      </c>
      <c r="N275" s="32" t="s">
        <v>23</v>
      </c>
      <c r="O275" s="33" t="s">
        <v>24</v>
      </c>
    </row>
    <row r="276" customFormat="false" ht="19.85" hidden="false" customHeight="true" outlineLevel="0" collapsed="false">
      <c r="A276" s="28" t="s">
        <v>555</v>
      </c>
      <c r="B276" s="35" t="n">
        <v>102126</v>
      </c>
      <c r="C276" s="28" t="s">
        <v>556</v>
      </c>
      <c r="D276" s="29" t="s">
        <v>62</v>
      </c>
      <c r="E276" s="30" t="n">
        <v>1</v>
      </c>
      <c r="F276" s="31" t="n">
        <v>13219.1678</v>
      </c>
      <c r="G276" s="31" t="n">
        <v>5811.37</v>
      </c>
      <c r="H276" s="31" t="n">
        <f aca="false">E276*F276</f>
        <v>13219.1678</v>
      </c>
      <c r="I276" s="31" t="n">
        <f aca="false">E276*G276</f>
        <v>5811.37</v>
      </c>
      <c r="J276" s="31" t="n">
        <f aca="false">H276+I276</f>
        <v>19030.5378</v>
      </c>
      <c r="K276" s="31" t="n">
        <f aca="false">J276*(1+25.92%)</f>
        <v>23963.25319776</v>
      </c>
      <c r="L276" s="31" t="n">
        <f aca="false">K276*0.869565217269</f>
        <v>20837.6114733822</v>
      </c>
      <c r="M276" s="31" t="n">
        <f aca="false">K276*0.13043478274</f>
        <v>3125.64172459344</v>
      </c>
      <c r="N276" s="32" t="s">
        <v>23</v>
      </c>
      <c r="O276" s="33" t="s">
        <v>24</v>
      </c>
    </row>
    <row r="277" customFormat="false" ht="11.35" hidden="false" customHeight="true" outlineLevel="0" collapsed="false">
      <c r="A277" s="28" t="s">
        <v>557</v>
      </c>
      <c r="B277" s="35" t="n">
        <v>86916</v>
      </c>
      <c r="C277" s="28" t="s">
        <v>558</v>
      </c>
      <c r="D277" s="29" t="s">
        <v>62</v>
      </c>
      <c r="E277" s="30" t="n">
        <v>20</v>
      </c>
      <c r="F277" s="31" t="n">
        <v>24.6124</v>
      </c>
      <c r="G277" s="31" t="n">
        <v>10.8215</v>
      </c>
      <c r="H277" s="31" t="n">
        <f aca="false">E277*F277</f>
        <v>492.248</v>
      </c>
      <c r="I277" s="31" t="n">
        <f aca="false">E277*G277</f>
        <v>216.43</v>
      </c>
      <c r="J277" s="31" t="n">
        <f aca="false">H277+I277</f>
        <v>708.678</v>
      </c>
      <c r="K277" s="31" t="n">
        <f aca="false">J277*(1+25.92%)</f>
        <v>892.3673376</v>
      </c>
      <c r="L277" s="31" t="n">
        <f aca="false">K277*0.869565217269</f>
        <v>775.971597803903</v>
      </c>
      <c r="M277" s="31" t="n">
        <f aca="false">K277*0.13043478274</f>
        <v>116.395739804128</v>
      </c>
      <c r="N277" s="32" t="s">
        <v>23</v>
      </c>
      <c r="O277" s="33" t="s">
        <v>24</v>
      </c>
    </row>
    <row r="278" customFormat="false" ht="19.85" hidden="false" customHeight="true" outlineLevel="0" collapsed="false">
      <c r="A278" s="28" t="s">
        <v>559</v>
      </c>
      <c r="B278" s="35" t="n">
        <v>86884</v>
      </c>
      <c r="C278" s="37" t="s">
        <v>560</v>
      </c>
      <c r="D278" s="29" t="s">
        <v>62</v>
      </c>
      <c r="E278" s="30" t="n">
        <v>83</v>
      </c>
      <c r="F278" s="31" t="n">
        <v>6.42</v>
      </c>
      <c r="G278" s="31" t="n">
        <v>8</v>
      </c>
      <c r="H278" s="31" t="n">
        <f aca="false">E278*F278</f>
        <v>532.86</v>
      </c>
      <c r="I278" s="31" t="n">
        <f aca="false">E278*G278</f>
        <v>664</v>
      </c>
      <c r="J278" s="31" t="n">
        <f aca="false">H278+I278</f>
        <v>1196.86</v>
      </c>
      <c r="K278" s="31" t="n">
        <f aca="false">J278*(1+25.92%)</f>
        <v>1507.086112</v>
      </c>
      <c r="L278" s="31" t="n">
        <f aca="false">K278*0.869565217269</f>
        <v>1310.50966242437</v>
      </c>
      <c r="M278" s="31" t="n">
        <f aca="false">K278*0.13043478274</f>
        <v>196.576449589191</v>
      </c>
      <c r="N278" s="32"/>
      <c r="O278" s="33"/>
    </row>
    <row r="279" customFormat="false" ht="11.35" hidden="false" customHeight="true" outlineLevel="0" collapsed="false">
      <c r="A279" s="48"/>
      <c r="B279" s="41"/>
      <c r="C279" s="40" t="s">
        <v>72</v>
      </c>
      <c r="D279" s="42"/>
      <c r="E279" s="43"/>
      <c r="F279" s="44"/>
      <c r="G279" s="44"/>
      <c r="H279" s="44"/>
      <c r="I279" s="44"/>
      <c r="J279" s="45" t="n">
        <f aca="false">SUM(J255:J278)</f>
        <v>114720.3617</v>
      </c>
      <c r="K279" s="45" t="n">
        <f aca="false">SUM(K255:K278)</f>
        <v>144455.87945264</v>
      </c>
      <c r="L279" s="31" t="n">
        <f aca="false">K279*0.869565217269</f>
        <v>125613.808202019</v>
      </c>
      <c r="M279" s="31" t="n">
        <f aca="false">K279*0.13043478274</f>
        <v>18842.0712519207</v>
      </c>
      <c r="N279" s="46"/>
      <c r="O279" s="47"/>
    </row>
    <row r="280" customFormat="false" ht="11.35" hidden="false" customHeight="true" outlineLevel="0" collapsed="false">
      <c r="A280" s="28"/>
      <c r="B280" s="35"/>
      <c r="C280" s="28"/>
      <c r="D280" s="29"/>
      <c r="E280" s="30"/>
      <c r="F280" s="31"/>
      <c r="G280" s="31"/>
      <c r="H280" s="31"/>
      <c r="I280" s="31"/>
      <c r="J280" s="31"/>
      <c r="K280" s="31"/>
      <c r="L280" s="31"/>
      <c r="M280" s="31"/>
      <c r="N280" s="32"/>
      <c r="O280" s="33"/>
    </row>
    <row r="281" customFormat="false" ht="11.35" hidden="false" customHeight="true" outlineLevel="0" collapsed="false">
      <c r="A281" s="24" t="s">
        <v>561</v>
      </c>
      <c r="B281" s="24"/>
      <c r="C281" s="24"/>
      <c r="D281" s="24"/>
      <c r="E281" s="24"/>
      <c r="F281" s="24"/>
      <c r="G281" s="24"/>
      <c r="H281" s="24"/>
      <c r="I281" s="24"/>
      <c r="J281" s="24"/>
      <c r="K281" s="24" t="n">
        <f aca="false">J281*0.2592+J281</f>
        <v>0</v>
      </c>
      <c r="L281" s="24" t="n">
        <f aca="false">K281*0.869565217269</f>
        <v>0</v>
      </c>
      <c r="M281" s="24" t="n">
        <f aca="false">K281*0.13043478274</f>
        <v>0</v>
      </c>
      <c r="N281" s="24"/>
      <c r="O281" s="24"/>
    </row>
    <row r="282" s="34" customFormat="true" ht="21.25" hidden="false" customHeight="true" outlineLevel="0" collapsed="false">
      <c r="A282" s="28" t="s">
        <v>562</v>
      </c>
      <c r="B282" s="29" t="n">
        <v>98111</v>
      </c>
      <c r="C282" s="28" t="s">
        <v>563</v>
      </c>
      <c r="D282" s="29" t="s">
        <v>273</v>
      </c>
      <c r="E282" s="30" t="n">
        <v>14</v>
      </c>
      <c r="F282" s="31" t="n">
        <v>54.67</v>
      </c>
      <c r="G282" s="31" t="n">
        <v>8.65</v>
      </c>
      <c r="H282" s="31" t="n">
        <f aca="false">E282*F282</f>
        <v>765.38</v>
      </c>
      <c r="I282" s="31" t="n">
        <f aca="false">E282*G282</f>
        <v>121.1</v>
      </c>
      <c r="J282" s="31" t="n">
        <f aca="false">H282+I282</f>
        <v>886.48</v>
      </c>
      <c r="K282" s="31" t="n">
        <f aca="false">J282*(1+25.92%)</f>
        <v>1116.255616</v>
      </c>
      <c r="L282" s="31" t="n">
        <f aca="false">K282*0.869565217269</f>
        <v>970.657057254782</v>
      </c>
      <c r="M282" s="31" t="n">
        <f aca="false">K282*0.13043478274</f>
        <v>145.598558755265</v>
      </c>
      <c r="N282" s="32" t="s">
        <v>23</v>
      </c>
      <c r="O282" s="33" t="s">
        <v>24</v>
      </c>
    </row>
    <row r="283" customFormat="false" ht="11.35" hidden="false" customHeight="true" outlineLevel="0" collapsed="false">
      <c r="A283" s="28" t="s">
        <v>564</v>
      </c>
      <c r="B283" s="35" t="n">
        <v>91940</v>
      </c>
      <c r="C283" s="28" t="s">
        <v>565</v>
      </c>
      <c r="D283" s="29" t="s">
        <v>273</v>
      </c>
      <c r="E283" s="30" t="n">
        <v>25</v>
      </c>
      <c r="F283" s="31" t="n">
        <v>2.75</v>
      </c>
      <c r="G283" s="31" t="n">
        <v>23.41</v>
      </c>
      <c r="H283" s="31" t="n">
        <f aca="false">E283*F283</f>
        <v>68.75</v>
      </c>
      <c r="I283" s="31" t="n">
        <f aca="false">E283*G283</f>
        <v>585.25</v>
      </c>
      <c r="J283" s="31" t="n">
        <f aca="false">H283+I283</f>
        <v>654</v>
      </c>
      <c r="K283" s="31" t="n">
        <f aca="false">J283*(1+25.92%)</f>
        <v>823.5168</v>
      </c>
      <c r="L283" s="31" t="n">
        <f aca="false">K283*0.869565217269</f>
        <v>716.101565116672</v>
      </c>
      <c r="M283" s="31" t="n">
        <f aca="false">K283*0.13043478274</f>
        <v>107.41523489074</v>
      </c>
      <c r="N283" s="32" t="s">
        <v>174</v>
      </c>
      <c r="O283" s="33" t="s">
        <v>175</v>
      </c>
    </row>
    <row r="284" customFormat="false" ht="11.35" hidden="false" customHeight="true" outlineLevel="0" collapsed="false">
      <c r="A284" s="28" t="s">
        <v>566</v>
      </c>
      <c r="B284" s="35" t="n">
        <v>104751</v>
      </c>
      <c r="C284" s="28" t="s">
        <v>567</v>
      </c>
      <c r="D284" s="29" t="s">
        <v>273</v>
      </c>
      <c r="E284" s="30" t="n">
        <v>25</v>
      </c>
      <c r="F284" s="31" t="n">
        <v>13.52</v>
      </c>
      <c r="G284" s="31" t="n">
        <v>14.98</v>
      </c>
      <c r="H284" s="31" t="n">
        <f aca="false">E284*F284</f>
        <v>338</v>
      </c>
      <c r="I284" s="31" t="n">
        <f aca="false">E284*G284</f>
        <v>374.5</v>
      </c>
      <c r="J284" s="31" t="n">
        <f aca="false">H284+I284</f>
        <v>712.5</v>
      </c>
      <c r="K284" s="31" t="n">
        <f aca="false">J284*(1+25.92%)</f>
        <v>897.18</v>
      </c>
      <c r="L284" s="31" t="n">
        <f aca="false">K284*0.869565217269</f>
        <v>780.156521629402</v>
      </c>
      <c r="M284" s="31" t="n">
        <f aca="false">K284*0.13043478274</f>
        <v>117.023478378673</v>
      </c>
      <c r="N284" s="32" t="s">
        <v>174</v>
      </c>
      <c r="O284" s="33" t="s">
        <v>175</v>
      </c>
    </row>
    <row r="285" customFormat="false" ht="19.85" hidden="false" customHeight="true" outlineLevel="0" collapsed="false">
      <c r="A285" s="28" t="s">
        <v>568</v>
      </c>
      <c r="B285" s="35" t="n">
        <v>104749</v>
      </c>
      <c r="C285" s="28" t="s">
        <v>569</v>
      </c>
      <c r="D285" s="29" t="s">
        <v>273</v>
      </c>
      <c r="E285" s="30" t="n">
        <v>25</v>
      </c>
      <c r="F285" s="31" t="n">
        <v>10.63</v>
      </c>
      <c r="G285" s="31" t="n">
        <v>14.98</v>
      </c>
      <c r="H285" s="31" t="n">
        <f aca="false">E285*F285</f>
        <v>265.75</v>
      </c>
      <c r="I285" s="31" t="n">
        <f aca="false">E285*G285</f>
        <v>374.5</v>
      </c>
      <c r="J285" s="31" t="n">
        <f aca="false">H285+I285</f>
        <v>640.25</v>
      </c>
      <c r="K285" s="31" t="n">
        <f aca="false">J285*(1+25.92%)</f>
        <v>806.2028</v>
      </c>
      <c r="L285" s="31" t="n">
        <f aca="false">K285*0.869565217269</f>
        <v>701.045912944876</v>
      </c>
      <c r="M285" s="31" t="n">
        <f aca="false">K285*0.13043478274</f>
        <v>105.15688706238</v>
      </c>
      <c r="N285" s="32" t="s">
        <v>174</v>
      </c>
      <c r="O285" s="33" t="s">
        <v>175</v>
      </c>
    </row>
    <row r="286" customFormat="false" ht="19.85" hidden="false" customHeight="true" outlineLevel="0" collapsed="false">
      <c r="A286" s="28" t="s">
        <v>570</v>
      </c>
      <c r="B286" s="35" t="n">
        <v>101875</v>
      </c>
      <c r="C286" s="28" t="s">
        <v>571</v>
      </c>
      <c r="D286" s="29" t="s">
        <v>273</v>
      </c>
      <c r="E286" s="30" t="n">
        <v>5</v>
      </c>
      <c r="F286" s="31" t="n">
        <v>341.26</v>
      </c>
      <c r="G286" s="31" t="n">
        <v>116.6</v>
      </c>
      <c r="H286" s="31" t="n">
        <f aca="false">E286*F286</f>
        <v>1706.3</v>
      </c>
      <c r="I286" s="31" t="n">
        <f aca="false">E286*G286</f>
        <v>583</v>
      </c>
      <c r="J286" s="31" t="n">
        <f aca="false">H286+I286</f>
        <v>2289.3</v>
      </c>
      <c r="K286" s="31" t="n">
        <f aca="false">J286*(1+25.92%)</f>
        <v>2882.68656</v>
      </c>
      <c r="L286" s="31" t="n">
        <f aca="false">K286*0.869565217269</f>
        <v>2506.68396486483</v>
      </c>
      <c r="M286" s="31" t="n">
        <f aca="false">K286*0.13043478274</f>
        <v>376.002595161118</v>
      </c>
      <c r="N286" s="32" t="s">
        <v>174</v>
      </c>
      <c r="O286" s="33" t="s">
        <v>175</v>
      </c>
    </row>
    <row r="287" customFormat="false" ht="11.35" hidden="false" customHeight="true" outlineLevel="0" collapsed="false">
      <c r="A287" s="28" t="s">
        <v>572</v>
      </c>
      <c r="B287" s="35" t="n">
        <v>12329</v>
      </c>
      <c r="C287" s="28" t="s">
        <v>573</v>
      </c>
      <c r="D287" s="29" t="s">
        <v>82</v>
      </c>
      <c r="E287" s="30" t="n">
        <v>111.7</v>
      </c>
      <c r="F287" s="31" t="n">
        <v>155.96</v>
      </c>
      <c r="G287" s="31" t="n">
        <v>4.72</v>
      </c>
      <c r="H287" s="31" t="n">
        <f aca="false">E287*F287</f>
        <v>17420.732</v>
      </c>
      <c r="I287" s="31" t="n">
        <f aca="false">E287*G287</f>
        <v>527.224</v>
      </c>
      <c r="J287" s="31" t="n">
        <f aca="false">H287+I287</f>
        <v>17947.956</v>
      </c>
      <c r="K287" s="31" t="n">
        <f aca="false">J287*(1+25.92%)</f>
        <v>22600.0661952</v>
      </c>
      <c r="L287" s="31" t="n">
        <f aca="false">K287*0.869565217269</f>
        <v>19652.2314713229</v>
      </c>
      <c r="M287" s="31" t="n">
        <f aca="false">K287*0.13043478274</f>
        <v>2947.83472408053</v>
      </c>
      <c r="N287" s="32" t="s">
        <v>174</v>
      </c>
      <c r="O287" s="33" t="s">
        <v>175</v>
      </c>
    </row>
    <row r="288" s="34" customFormat="true" ht="26.85" hidden="false" customHeight="true" outlineLevel="0" collapsed="false">
      <c r="A288" s="28" t="s">
        <v>574</v>
      </c>
      <c r="B288" s="29" t="n">
        <v>96983</v>
      </c>
      <c r="C288" s="37" t="s">
        <v>575</v>
      </c>
      <c r="D288" s="29" t="s">
        <v>273</v>
      </c>
      <c r="E288" s="30" t="n">
        <v>77</v>
      </c>
      <c r="F288" s="31" t="n">
        <v>14.24</v>
      </c>
      <c r="G288" s="31" t="n">
        <v>46.11</v>
      </c>
      <c r="H288" s="31" t="n">
        <f aca="false">E288*F288</f>
        <v>1096.48</v>
      </c>
      <c r="I288" s="31" t="n">
        <f aca="false">E288*G288</f>
        <v>3550.47</v>
      </c>
      <c r="J288" s="31" t="n">
        <f aca="false">H288+I288</f>
        <v>4646.95</v>
      </c>
      <c r="K288" s="31" t="n">
        <f aca="false">J288*(1+25.92%)</f>
        <v>5851.43944</v>
      </c>
      <c r="L288" s="31" t="n">
        <f aca="false">K288*0.869565217269</f>
        <v>5088.20820798</v>
      </c>
      <c r="M288" s="31" t="n">
        <f aca="false">K288*0.13043478274</f>
        <v>763.231232072667</v>
      </c>
      <c r="N288" s="32" t="s">
        <v>174</v>
      </c>
      <c r="O288" s="33" t="s">
        <v>175</v>
      </c>
    </row>
    <row r="289" customFormat="false" ht="19.65" hidden="false" customHeight="true" outlineLevel="0" collapsed="false">
      <c r="A289" s="28" t="s">
        <v>576</v>
      </c>
      <c r="B289" s="35" t="n">
        <v>96985</v>
      </c>
      <c r="C289" s="37" t="s">
        <v>577</v>
      </c>
      <c r="D289" s="29" t="s">
        <v>273</v>
      </c>
      <c r="E289" s="30" t="n">
        <v>77</v>
      </c>
      <c r="F289" s="31" t="n">
        <v>69.46</v>
      </c>
      <c r="G289" s="31" t="n">
        <v>19.98</v>
      </c>
      <c r="H289" s="31" t="n">
        <f aca="false">E289*F289</f>
        <v>5348.42</v>
      </c>
      <c r="I289" s="31" t="n">
        <f aca="false">E289*G289</f>
        <v>1538.46</v>
      </c>
      <c r="J289" s="31" t="n">
        <f aca="false">H289+I289</f>
        <v>6886.88</v>
      </c>
      <c r="K289" s="31" t="n">
        <f aca="false">J289*(1+25.92%)</f>
        <v>8671.959296</v>
      </c>
      <c r="L289" s="31" t="n">
        <f aca="false">K289*0.869565217269</f>
        <v>7540.83416937416</v>
      </c>
      <c r="M289" s="31" t="n">
        <f aca="false">K289*0.13043478274</f>
        <v>1131.12512670388</v>
      </c>
      <c r="N289" s="32" t="s">
        <v>23</v>
      </c>
      <c r="O289" s="33" t="s">
        <v>24</v>
      </c>
    </row>
    <row r="290" customFormat="false" ht="11.35" hidden="false" customHeight="true" outlineLevel="0" collapsed="false">
      <c r="A290" s="28" t="s">
        <v>578</v>
      </c>
      <c r="B290" s="35" t="n">
        <v>104746</v>
      </c>
      <c r="C290" s="28" t="s">
        <v>579</v>
      </c>
      <c r="D290" s="29" t="s">
        <v>273</v>
      </c>
      <c r="E290" s="30" t="n">
        <v>104</v>
      </c>
      <c r="F290" s="31" t="n">
        <v>15.94</v>
      </c>
      <c r="G290" s="31" t="n">
        <v>15.32</v>
      </c>
      <c r="H290" s="31" t="n">
        <f aca="false">E290*F290</f>
        <v>1657.76</v>
      </c>
      <c r="I290" s="31" t="n">
        <f aca="false">E290*G290</f>
        <v>1593.28</v>
      </c>
      <c r="J290" s="31" t="n">
        <f aca="false">H290+I290</f>
        <v>3251.04</v>
      </c>
      <c r="K290" s="31" t="n">
        <f aca="false">J290*(1+25.92%)</f>
        <v>4093.709568</v>
      </c>
      <c r="L290" s="31" t="n">
        <f aca="false">K290*0.869565217269</f>
        <v>3559.7474499341</v>
      </c>
      <c r="M290" s="31" t="n">
        <f aca="false">K290*0.13043478274</f>
        <v>533.962118102739</v>
      </c>
      <c r="N290" s="32" t="s">
        <v>174</v>
      </c>
      <c r="O290" s="33" t="s">
        <v>175</v>
      </c>
    </row>
    <row r="291" s="34" customFormat="true" ht="28.35" hidden="false" customHeight="true" outlineLevel="0" collapsed="false">
      <c r="A291" s="28" t="s">
        <v>580</v>
      </c>
      <c r="B291" s="29" t="n">
        <v>91871</v>
      </c>
      <c r="C291" s="37" t="s">
        <v>581</v>
      </c>
      <c r="D291" s="29" t="s">
        <v>44</v>
      </c>
      <c r="E291" s="30" t="n">
        <v>200</v>
      </c>
      <c r="F291" s="31" t="n">
        <v>4.38</v>
      </c>
      <c r="G291" s="31" t="n">
        <v>14.23</v>
      </c>
      <c r="H291" s="31" t="n">
        <f aca="false">E291*F291</f>
        <v>876</v>
      </c>
      <c r="I291" s="31" t="n">
        <f aca="false">E291*G291</f>
        <v>2846</v>
      </c>
      <c r="J291" s="31" t="n">
        <f aca="false">H291+I291</f>
        <v>3722</v>
      </c>
      <c r="K291" s="31" t="n">
        <f aca="false">J291*(1+25.92%)</f>
        <v>4686.7424</v>
      </c>
      <c r="L291" s="31" t="n">
        <f aca="false">K291*0.869565217269</f>
        <v>4075.42817333983</v>
      </c>
      <c r="M291" s="31" t="n">
        <f aca="false">K291*0.13043478274</f>
        <v>611.314226702346</v>
      </c>
      <c r="N291" s="32" t="s">
        <v>23</v>
      </c>
      <c r="O291" s="33" t="s">
        <v>24</v>
      </c>
    </row>
    <row r="292" customFormat="false" ht="14.6" hidden="false" customHeight="true" outlineLevel="0" collapsed="false">
      <c r="A292" s="28" t="s">
        <v>582</v>
      </c>
      <c r="B292" s="35" t="n">
        <v>96980</v>
      </c>
      <c r="C292" s="37" t="s">
        <v>583</v>
      </c>
      <c r="D292" s="29" t="s">
        <v>44</v>
      </c>
      <c r="E292" s="30" t="n">
        <v>1336.57</v>
      </c>
      <c r="F292" s="31" t="n">
        <v>22.99</v>
      </c>
      <c r="G292" s="31" t="n">
        <v>39.13</v>
      </c>
      <c r="H292" s="31" t="n">
        <f aca="false">E292*F292</f>
        <v>30727.7443</v>
      </c>
      <c r="I292" s="31" t="n">
        <f aca="false">E292*G292</f>
        <v>52299.9841</v>
      </c>
      <c r="J292" s="31" t="n">
        <f aca="false">H292+I292</f>
        <v>83027.7284</v>
      </c>
      <c r="K292" s="31" t="n">
        <f aca="false">J292*(1+25.92%)</f>
        <v>104548.51560128</v>
      </c>
      <c r="L292" s="31" t="n">
        <f aca="false">K292*0.869565217269</f>
        <v>90911.7526839785</v>
      </c>
      <c r="M292" s="31" t="n">
        <f aca="false">K292*0.13043478274</f>
        <v>13636.7629182425</v>
      </c>
      <c r="N292" s="32" t="s">
        <v>174</v>
      </c>
      <c r="O292" s="33" t="s">
        <v>175</v>
      </c>
    </row>
    <row r="293" customFormat="false" ht="22.35" hidden="false" customHeight="true" outlineLevel="0" collapsed="false">
      <c r="A293" s="28" t="s">
        <v>584</v>
      </c>
      <c r="B293" s="35" t="n">
        <v>96977</v>
      </c>
      <c r="C293" s="37" t="s">
        <v>585</v>
      </c>
      <c r="D293" s="29" t="s">
        <v>44</v>
      </c>
      <c r="E293" s="30" t="n">
        <v>352</v>
      </c>
      <c r="F293" s="31" t="n">
        <v>67.74</v>
      </c>
      <c r="G293" s="31" t="n">
        <v>2.65</v>
      </c>
      <c r="H293" s="31" t="n">
        <f aca="false">E293*F293</f>
        <v>23844.48</v>
      </c>
      <c r="I293" s="31" t="n">
        <f aca="false">E293*G293</f>
        <v>932.8</v>
      </c>
      <c r="J293" s="31" t="n">
        <f aca="false">H293+I293</f>
        <v>24777.28</v>
      </c>
      <c r="K293" s="31" t="n">
        <f aca="false">J293*(1+25.92%)</f>
        <v>31199.550976</v>
      </c>
      <c r="L293" s="31" t="n">
        <f aca="false">K293*0.869565217269</f>
        <v>27130.0443231407</v>
      </c>
      <c r="M293" s="31" t="n">
        <f aca="false">K293*0.13043478274</f>
        <v>4069.50665314012</v>
      </c>
      <c r="N293" s="32" t="s">
        <v>174</v>
      </c>
      <c r="O293" s="33" t="s">
        <v>175</v>
      </c>
    </row>
    <row r="294" customFormat="false" ht="11.35" hidden="false" customHeight="true" outlineLevel="0" collapsed="false">
      <c r="A294" s="28" t="s">
        <v>586</v>
      </c>
      <c r="B294" s="35" t="s">
        <v>587</v>
      </c>
      <c r="C294" s="28" t="s">
        <v>588</v>
      </c>
      <c r="D294" s="29" t="s">
        <v>273</v>
      </c>
      <c r="E294" s="30" t="n">
        <v>19</v>
      </c>
      <c r="F294" s="31" t="n">
        <v>27.2</v>
      </c>
      <c r="G294" s="31" t="n">
        <v>4.8</v>
      </c>
      <c r="H294" s="31" t="n">
        <f aca="false">E294*F294</f>
        <v>516.8</v>
      </c>
      <c r="I294" s="31" t="n">
        <f aca="false">E294*G294</f>
        <v>91.2</v>
      </c>
      <c r="J294" s="31" t="n">
        <f aca="false">H294+I294</f>
        <v>608</v>
      </c>
      <c r="K294" s="31" t="n">
        <f aca="false">J294*(1+25.92%)</f>
        <v>765.5936</v>
      </c>
      <c r="L294" s="31" t="n">
        <f aca="false">K294*0.869565217269</f>
        <v>665.733565123756</v>
      </c>
      <c r="M294" s="31" t="n">
        <f aca="false">K294*0.13043478274</f>
        <v>99.8600348831345</v>
      </c>
      <c r="N294" s="32" t="s">
        <v>174</v>
      </c>
      <c r="O294" s="33" t="s">
        <v>175</v>
      </c>
    </row>
    <row r="295" customFormat="false" ht="19.85" hidden="false" customHeight="true" outlineLevel="0" collapsed="false">
      <c r="A295" s="28" t="s">
        <v>589</v>
      </c>
      <c r="B295" s="35" t="s">
        <v>590</v>
      </c>
      <c r="C295" s="28" t="s">
        <v>591</v>
      </c>
      <c r="D295" s="29" t="s">
        <v>273</v>
      </c>
      <c r="E295" s="30" t="n">
        <v>33</v>
      </c>
      <c r="F295" s="31" t="n">
        <v>27.2</v>
      </c>
      <c r="G295" s="31" t="n">
        <v>4.8</v>
      </c>
      <c r="H295" s="31" t="n">
        <f aca="false">E295*F295</f>
        <v>897.6</v>
      </c>
      <c r="I295" s="31" t="n">
        <f aca="false">E295*G295</f>
        <v>158.4</v>
      </c>
      <c r="J295" s="31" t="n">
        <f aca="false">H295+I295</f>
        <v>1056</v>
      </c>
      <c r="K295" s="31" t="n">
        <f aca="false">J295*(1+25.92%)</f>
        <v>1329.7152</v>
      </c>
      <c r="L295" s="31" t="n">
        <f aca="false">K295*0.869565217269</f>
        <v>1156.27408679389</v>
      </c>
      <c r="M295" s="31" t="n">
        <f aca="false">K295*0.13043478274</f>
        <v>173.441113218076</v>
      </c>
      <c r="N295" s="32" t="s">
        <v>174</v>
      </c>
      <c r="O295" s="33" t="s">
        <v>175</v>
      </c>
    </row>
    <row r="296" customFormat="false" ht="29.75" hidden="false" customHeight="true" outlineLevel="0" collapsed="false">
      <c r="A296" s="28" t="s">
        <v>592</v>
      </c>
      <c r="B296" s="35" t="n">
        <v>101567</v>
      </c>
      <c r="C296" s="28" t="s">
        <v>593</v>
      </c>
      <c r="D296" s="29" t="s">
        <v>44</v>
      </c>
      <c r="E296" s="30" t="n">
        <v>11</v>
      </c>
      <c r="F296" s="31" t="n">
        <v>115.91</v>
      </c>
      <c r="G296" s="31" t="n">
        <v>0.15</v>
      </c>
      <c r="H296" s="31" t="n">
        <f aca="false">E296*F296</f>
        <v>1275.01</v>
      </c>
      <c r="I296" s="31" t="n">
        <f aca="false">E296*G296</f>
        <v>1.65</v>
      </c>
      <c r="J296" s="31" t="n">
        <f aca="false">H296+I296</f>
        <v>1276.66</v>
      </c>
      <c r="K296" s="31" t="n">
        <f aca="false">J296*(1+25.92%)</f>
        <v>1607.570272</v>
      </c>
      <c r="L296" s="31" t="n">
        <f aca="false">K296*0.869565217269</f>
        <v>1397.88719284687</v>
      </c>
      <c r="M296" s="31" t="n">
        <f aca="false">K296*0.13043478274</f>
        <v>209.683079167603</v>
      </c>
      <c r="N296" s="32" t="s">
        <v>174</v>
      </c>
      <c r="O296" s="33" t="s">
        <v>175</v>
      </c>
    </row>
    <row r="297" customFormat="false" ht="29.75" hidden="false" customHeight="true" outlineLevel="0" collapsed="false">
      <c r="A297" s="28" t="s">
        <v>594</v>
      </c>
      <c r="B297" s="35" t="n">
        <v>101568</v>
      </c>
      <c r="C297" s="37" t="s">
        <v>595</v>
      </c>
      <c r="D297" s="29" t="s">
        <v>44</v>
      </c>
      <c r="E297" s="30" t="n">
        <v>11</v>
      </c>
      <c r="F297" s="31" t="n">
        <v>151.59</v>
      </c>
      <c r="G297" s="31" t="n">
        <v>0.15</v>
      </c>
      <c r="H297" s="31" t="n">
        <f aca="false">E297*F297</f>
        <v>1667.49</v>
      </c>
      <c r="I297" s="31" t="n">
        <f aca="false">E297*G297</f>
        <v>1.65</v>
      </c>
      <c r="J297" s="31" t="n">
        <f aca="false">H297+I297</f>
        <v>1669.14</v>
      </c>
      <c r="K297" s="31" t="n">
        <f aca="false">J297*(1+25.92%)</f>
        <v>2101.781088</v>
      </c>
      <c r="L297" s="31" t="n">
        <f aca="false">K297*0.869565217269</f>
        <v>1827.6357284386</v>
      </c>
      <c r="M297" s="31" t="n">
        <f aca="false">K297*0.13043478274</f>
        <v>274.145359580321</v>
      </c>
      <c r="N297" s="32" t="s">
        <v>174</v>
      </c>
      <c r="O297" s="33" t="s">
        <v>175</v>
      </c>
    </row>
    <row r="298" customFormat="false" ht="29.75" hidden="false" customHeight="true" outlineLevel="0" collapsed="false">
      <c r="A298" s="28" t="s">
        <v>596</v>
      </c>
      <c r="B298" s="35" t="n">
        <v>92996</v>
      </c>
      <c r="C298" s="37" t="s">
        <v>597</v>
      </c>
      <c r="D298" s="29" t="s">
        <v>44</v>
      </c>
      <c r="E298" s="30" t="n">
        <v>5</v>
      </c>
      <c r="F298" s="31" t="n">
        <v>179.28</v>
      </c>
      <c r="G298" s="31" t="n">
        <v>13.79</v>
      </c>
      <c r="H298" s="31" t="n">
        <f aca="false">E298*F298</f>
        <v>896.4</v>
      </c>
      <c r="I298" s="31" t="n">
        <f aca="false">E298*G298</f>
        <v>68.95</v>
      </c>
      <c r="J298" s="31" t="n">
        <f aca="false">H298+I298</f>
        <v>965.35</v>
      </c>
      <c r="K298" s="31" t="n">
        <f aca="false">J298*(1+25.92%)</f>
        <v>1215.56872</v>
      </c>
      <c r="L298" s="31" t="n">
        <f aca="false">K298*0.869565217269</f>
        <v>1057.0162781122</v>
      </c>
      <c r="M298" s="31" t="n">
        <f aca="false">K298*0.13043478274</f>
        <v>158.55244189874</v>
      </c>
      <c r="N298" s="32" t="s">
        <v>174</v>
      </c>
      <c r="O298" s="33" t="s">
        <v>175</v>
      </c>
    </row>
    <row r="299" customFormat="false" ht="29.75" hidden="false" customHeight="true" outlineLevel="0" collapsed="false">
      <c r="A299" s="28" t="s">
        <v>598</v>
      </c>
      <c r="B299" s="35" t="n">
        <v>1580</v>
      </c>
      <c r="C299" s="37" t="s">
        <v>599</v>
      </c>
      <c r="D299" s="29" t="s">
        <v>273</v>
      </c>
      <c r="E299" s="30" t="n">
        <v>4</v>
      </c>
      <c r="F299" s="31" t="n">
        <v>8.7</v>
      </c>
      <c r="G299" s="31" t="n">
        <v>5.4</v>
      </c>
      <c r="H299" s="31" t="n">
        <f aca="false">E299*F299</f>
        <v>34.8</v>
      </c>
      <c r="I299" s="31" t="n">
        <f aca="false">E299*G299</f>
        <v>21.6</v>
      </c>
      <c r="J299" s="31" t="n">
        <f aca="false">H299+I299</f>
        <v>56.4</v>
      </c>
      <c r="K299" s="31" t="n">
        <f aca="false">J299*(1+25.92%)</f>
        <v>71.01888</v>
      </c>
      <c r="L299" s="31" t="n">
        <f aca="false">K299*0.869565217269</f>
        <v>61.7555478174011</v>
      </c>
      <c r="M299" s="31" t="n">
        <f aca="false">K299*0.13043478274</f>
        <v>9.26333218323813</v>
      </c>
      <c r="N299" s="32" t="s">
        <v>174</v>
      </c>
      <c r="O299" s="33" t="s">
        <v>175</v>
      </c>
    </row>
    <row r="300" customFormat="false" ht="29.75" hidden="false" customHeight="true" outlineLevel="0" collapsed="false">
      <c r="A300" s="28" t="s">
        <v>600</v>
      </c>
      <c r="B300" s="35" t="n">
        <v>1581</v>
      </c>
      <c r="C300" s="37" t="s">
        <v>601</v>
      </c>
      <c r="D300" s="29" t="s">
        <v>273</v>
      </c>
      <c r="E300" s="30" t="n">
        <v>4</v>
      </c>
      <c r="F300" s="31" t="n">
        <v>12.23</v>
      </c>
      <c r="G300" s="31" t="n">
        <v>5.4</v>
      </c>
      <c r="H300" s="31" t="n">
        <f aca="false">E300*F300</f>
        <v>48.92</v>
      </c>
      <c r="I300" s="31" t="n">
        <f aca="false">E300*G300</f>
        <v>21.6</v>
      </c>
      <c r="J300" s="31" t="n">
        <f aca="false">H300+I300</f>
        <v>70.52</v>
      </c>
      <c r="K300" s="31" t="n">
        <f aca="false">J300*(1+25.92%)</f>
        <v>88.798784</v>
      </c>
      <c r="L300" s="31" t="n">
        <f aca="false">K300*0.869565217269</f>
        <v>77.216333902183</v>
      </c>
      <c r="M300" s="31" t="n">
        <f aca="false">K300*0.13043478274</f>
        <v>11.5824500986162</v>
      </c>
      <c r="N300" s="32" t="s">
        <v>174</v>
      </c>
      <c r="O300" s="33" t="s">
        <v>175</v>
      </c>
    </row>
    <row r="301" customFormat="false" ht="29.75" hidden="false" customHeight="true" outlineLevel="0" collapsed="false">
      <c r="A301" s="28" t="s">
        <v>602</v>
      </c>
      <c r="B301" s="35" t="n">
        <v>38196</v>
      </c>
      <c r="C301" s="37" t="s">
        <v>603</v>
      </c>
      <c r="D301" s="29" t="s">
        <v>273</v>
      </c>
      <c r="E301" s="30" t="n">
        <v>2</v>
      </c>
      <c r="F301" s="31" t="n">
        <v>27.53</v>
      </c>
      <c r="G301" s="31" t="n">
        <v>5.4</v>
      </c>
      <c r="H301" s="31" t="n">
        <f aca="false">E301*F301</f>
        <v>55.06</v>
      </c>
      <c r="I301" s="31" t="n">
        <f aca="false">E301*G301</f>
        <v>10.8</v>
      </c>
      <c r="J301" s="31" t="n">
        <f aca="false">H301+I301</f>
        <v>65.86</v>
      </c>
      <c r="K301" s="31" t="n">
        <f aca="false">J301*(1+25.92%)</f>
        <v>82.930912</v>
      </c>
      <c r="L301" s="31" t="n">
        <f aca="false">K301*0.869565217269</f>
        <v>72.1138365115963</v>
      </c>
      <c r="M301" s="31" t="n">
        <f aca="false">K301*0.13043478274</f>
        <v>10.8170754891501</v>
      </c>
      <c r="N301" s="32" t="s">
        <v>174</v>
      </c>
      <c r="O301" s="33" t="s">
        <v>175</v>
      </c>
    </row>
    <row r="302" customFormat="false" ht="12.8" hidden="false" customHeight="false" outlineLevel="0" collapsed="false">
      <c r="A302" s="48"/>
      <c r="B302" s="41"/>
      <c r="C302" s="42" t="s">
        <v>72</v>
      </c>
      <c r="D302" s="42"/>
      <c r="E302" s="43"/>
      <c r="F302" s="44"/>
      <c r="G302" s="44"/>
      <c r="H302" s="73"/>
      <c r="I302" s="73"/>
      <c r="J302" s="45" t="n">
        <f aca="false">SUM(J282:J301)</f>
        <v>155210.2944</v>
      </c>
      <c r="K302" s="45" t="n">
        <f aca="false">SUM(K282:K301)</f>
        <v>195440.80270848</v>
      </c>
      <c r="L302" s="31" t="n">
        <f aca="false">K302*0.869565217269</f>
        <v>169948.524070427</v>
      </c>
      <c r="M302" s="31" t="n">
        <f aca="false">K302*0.13043478274</f>
        <v>25492.2786398118</v>
      </c>
      <c r="N302" s="46"/>
      <c r="O302" s="47"/>
    </row>
    <row r="303" customFormat="false" ht="11.35" hidden="false" customHeight="true" outlineLevel="0" collapsed="false">
      <c r="A303" s="28"/>
      <c r="B303" s="35"/>
      <c r="C303" s="28"/>
      <c r="D303" s="29"/>
      <c r="E303" s="30"/>
      <c r="F303" s="31"/>
      <c r="G303" s="31"/>
      <c r="H303" s="31"/>
      <c r="I303" s="31"/>
      <c r="J303" s="31"/>
      <c r="K303" s="31"/>
      <c r="L303" s="31"/>
      <c r="M303" s="31"/>
      <c r="N303" s="32"/>
      <c r="O303" s="33"/>
    </row>
    <row r="304" customFormat="false" ht="11.35" hidden="false" customHeight="true" outlineLevel="0" collapsed="false">
      <c r="A304" s="24" t="s">
        <v>604</v>
      </c>
      <c r="B304" s="24"/>
      <c r="C304" s="24"/>
      <c r="D304" s="24"/>
      <c r="E304" s="24"/>
      <c r="F304" s="24"/>
      <c r="G304" s="24"/>
      <c r="H304" s="24" t="n">
        <f aca="false">E304*F304</f>
        <v>0</v>
      </c>
      <c r="I304" s="24" t="n">
        <f aca="false">E304*G304</f>
        <v>0</v>
      </c>
      <c r="J304" s="24"/>
      <c r="K304" s="24" t="n">
        <f aca="false">J304*0.2592+J304</f>
        <v>0</v>
      </c>
      <c r="L304" s="24" t="n">
        <f aca="false">K304*0.869565217269</f>
        <v>0</v>
      </c>
      <c r="M304" s="24" t="n">
        <f aca="false">K304*0.13043478274</f>
        <v>0</v>
      </c>
      <c r="N304" s="24"/>
      <c r="O304" s="24"/>
    </row>
    <row r="305" customFormat="false" ht="19.85" hidden="false" customHeight="true" outlineLevel="0" collapsed="false">
      <c r="A305" s="28" t="s">
        <v>605</v>
      </c>
      <c r="B305" s="35" t="n">
        <v>86932</v>
      </c>
      <c r="C305" s="28" t="s">
        <v>606</v>
      </c>
      <c r="D305" s="29" t="s">
        <v>62</v>
      </c>
      <c r="E305" s="30" t="n">
        <v>31</v>
      </c>
      <c r="F305" s="31" t="n">
        <v>575</v>
      </c>
      <c r="G305" s="31" t="n">
        <v>38</v>
      </c>
      <c r="H305" s="31" t="n">
        <f aca="false">E305*F305</f>
        <v>17825</v>
      </c>
      <c r="I305" s="31" t="n">
        <f aca="false">E305*G305</f>
        <v>1178</v>
      </c>
      <c r="J305" s="31" t="n">
        <f aca="false">H305+I305</f>
        <v>19003</v>
      </c>
      <c r="K305" s="31" t="n">
        <f aca="false">J305*(1+25.92%)</f>
        <v>23928.5776</v>
      </c>
      <c r="L305" s="31" t="n">
        <f aca="false">K305*0.869565217269</f>
        <v>20807.4587796821</v>
      </c>
      <c r="M305" s="31" t="n">
        <f aca="false">K305*0.13043478274</f>
        <v>3121.11882053323</v>
      </c>
      <c r="N305" s="32" t="s">
        <v>23</v>
      </c>
      <c r="O305" s="33" t="s">
        <v>24</v>
      </c>
    </row>
    <row r="306" customFormat="false" ht="24" hidden="false" customHeight="true" outlineLevel="0" collapsed="false">
      <c r="A306" s="28" t="s">
        <v>607</v>
      </c>
      <c r="B306" s="35" t="n">
        <v>95471</v>
      </c>
      <c r="C306" s="28" t="s">
        <v>608</v>
      </c>
      <c r="D306" s="29" t="s">
        <v>62</v>
      </c>
      <c r="E306" s="30" t="n">
        <v>6</v>
      </c>
      <c r="F306" s="31" t="n">
        <v>852</v>
      </c>
      <c r="G306" s="31" t="n">
        <v>38</v>
      </c>
      <c r="H306" s="31" t="n">
        <f aca="false">E306*F306</f>
        <v>5112</v>
      </c>
      <c r="I306" s="31" t="n">
        <f aca="false">E306*G306</f>
        <v>228</v>
      </c>
      <c r="J306" s="31" t="n">
        <f aca="false">H306+I306</f>
        <v>5340</v>
      </c>
      <c r="K306" s="31" t="n">
        <f aca="false">J306*(1+25.92%)</f>
        <v>6724.128</v>
      </c>
      <c r="L306" s="31" t="n">
        <f aca="false">K306*0.869565217269</f>
        <v>5847.06782526457</v>
      </c>
      <c r="M306" s="31" t="n">
        <f aca="false">K306*0.13043478274</f>
        <v>877.060174795951</v>
      </c>
      <c r="N306" s="32" t="s">
        <v>23</v>
      </c>
      <c r="O306" s="33" t="s">
        <v>24</v>
      </c>
    </row>
    <row r="307" customFormat="false" ht="23.2" hidden="false" customHeight="true" outlineLevel="0" collapsed="false">
      <c r="A307" s="28" t="s">
        <v>609</v>
      </c>
      <c r="B307" s="35" t="n">
        <v>100858</v>
      </c>
      <c r="C307" s="28" t="s">
        <v>610</v>
      </c>
      <c r="D307" s="29" t="s">
        <v>62</v>
      </c>
      <c r="E307" s="30" t="n">
        <v>15</v>
      </c>
      <c r="F307" s="31" t="n">
        <v>751</v>
      </c>
      <c r="G307" s="31" t="n">
        <v>42</v>
      </c>
      <c r="H307" s="31" t="n">
        <f aca="false">E307*F307</f>
        <v>11265</v>
      </c>
      <c r="I307" s="31" t="n">
        <f aca="false">E307*G307</f>
        <v>630</v>
      </c>
      <c r="J307" s="31" t="n">
        <f aca="false">H307+I307</f>
        <v>11895</v>
      </c>
      <c r="K307" s="31" t="n">
        <f aca="false">J307*(1+25.92%)</f>
        <v>14978.184</v>
      </c>
      <c r="L307" s="31" t="n">
        <f aca="false">K307*0.869565217269</f>
        <v>13024.5078242551</v>
      </c>
      <c r="M307" s="31" t="n">
        <f aca="false">K307*0.13043478274</f>
        <v>1953.67617587974</v>
      </c>
      <c r="N307" s="32" t="s">
        <v>23</v>
      </c>
      <c r="O307" s="33" t="s">
        <v>24</v>
      </c>
    </row>
    <row r="308" s="34" customFormat="true" ht="21.25" hidden="false" customHeight="true" outlineLevel="0" collapsed="false">
      <c r="A308" s="28" t="s">
        <v>611</v>
      </c>
      <c r="B308" s="29" t="n">
        <v>86937</v>
      </c>
      <c r="C308" s="28" t="s">
        <v>612</v>
      </c>
      <c r="D308" s="29" t="s">
        <v>62</v>
      </c>
      <c r="E308" s="30" t="n">
        <v>25</v>
      </c>
      <c r="F308" s="31" t="n">
        <v>213</v>
      </c>
      <c r="G308" s="31" t="n">
        <v>36</v>
      </c>
      <c r="H308" s="31" t="n">
        <f aca="false">E308*F308</f>
        <v>5325</v>
      </c>
      <c r="I308" s="31" t="n">
        <f aca="false">E308*G308</f>
        <v>900</v>
      </c>
      <c r="J308" s="31" t="n">
        <f aca="false">H308+I308</f>
        <v>6225</v>
      </c>
      <c r="K308" s="31" t="n">
        <f aca="false">J308*(1+25.92%)</f>
        <v>7838.52</v>
      </c>
      <c r="L308" s="31" t="n">
        <f aca="false">K308*0.869565217269</f>
        <v>6816.1043468674</v>
      </c>
      <c r="M308" s="31" t="n">
        <f aca="false">K308*0.13043478274</f>
        <v>1022.41565320315</v>
      </c>
      <c r="N308" s="32" t="s">
        <v>23</v>
      </c>
      <c r="O308" s="33" t="s">
        <v>24</v>
      </c>
    </row>
    <row r="309" customFormat="false" ht="11.35" hidden="false" customHeight="true" outlineLevel="0" collapsed="false">
      <c r="A309" s="28" t="s">
        <v>613</v>
      </c>
      <c r="B309" s="35" t="n">
        <v>100849</v>
      </c>
      <c r="C309" s="28" t="s">
        <v>614</v>
      </c>
      <c r="D309" s="29" t="s">
        <v>62</v>
      </c>
      <c r="E309" s="30" t="n">
        <v>37</v>
      </c>
      <c r="F309" s="31" t="n">
        <v>37</v>
      </c>
      <c r="G309" s="31" t="n">
        <v>5</v>
      </c>
      <c r="H309" s="31" t="n">
        <f aca="false">E309*F309</f>
        <v>1369</v>
      </c>
      <c r="I309" s="31" t="n">
        <f aca="false">E309*G309</f>
        <v>185</v>
      </c>
      <c r="J309" s="31" t="n">
        <f aca="false">H309+I309</f>
        <v>1554</v>
      </c>
      <c r="K309" s="31" t="n">
        <f aca="false">J309*(1+25.92%)</f>
        <v>1956.7968</v>
      </c>
      <c r="L309" s="31" t="n">
        <f aca="false">K309*0.869565217269</f>
        <v>1701.56243454328</v>
      </c>
      <c r="M309" s="31" t="n">
        <f aca="false">K309*0.13043478274</f>
        <v>255.234365474327</v>
      </c>
      <c r="N309" s="32" t="s">
        <v>23</v>
      </c>
      <c r="O309" s="33" t="s">
        <v>24</v>
      </c>
    </row>
    <row r="310" customFormat="false" ht="24" hidden="false" customHeight="true" outlineLevel="0" collapsed="false">
      <c r="A310" s="28" t="s">
        <v>615</v>
      </c>
      <c r="B310" s="35" t="n">
        <v>86895</v>
      </c>
      <c r="C310" s="28" t="s">
        <v>616</v>
      </c>
      <c r="D310" s="29" t="s">
        <v>62</v>
      </c>
      <c r="E310" s="30" t="n">
        <v>28</v>
      </c>
      <c r="F310" s="31" t="n">
        <v>305.8</v>
      </c>
      <c r="G310" s="31" t="n">
        <v>65.21</v>
      </c>
      <c r="H310" s="31" t="n">
        <f aca="false">E310*F310</f>
        <v>8562.4</v>
      </c>
      <c r="I310" s="31" t="n">
        <f aca="false">E310*G310</f>
        <v>1825.88</v>
      </c>
      <c r="J310" s="31" t="n">
        <f aca="false">H310+I310</f>
        <v>10388.28</v>
      </c>
      <c r="K310" s="31" t="n">
        <f aca="false">J310*(1+25.92%)</f>
        <v>13080.922176</v>
      </c>
      <c r="L310" s="31" t="n">
        <f aca="false">K310*0.869565217269</f>
        <v>11374.7149340523</v>
      </c>
      <c r="M310" s="31" t="n">
        <f aca="false">K310*0.13043478274</f>
        <v>1706.20724206541</v>
      </c>
      <c r="N310" s="32" t="s">
        <v>23</v>
      </c>
      <c r="O310" s="33" t="s">
        <v>24</v>
      </c>
    </row>
    <row r="311" customFormat="false" ht="11.35" hidden="false" customHeight="true" outlineLevel="0" collapsed="false">
      <c r="A311" s="28" t="s">
        <v>617</v>
      </c>
      <c r="B311" s="35" t="n">
        <v>95544</v>
      </c>
      <c r="C311" s="28" t="s">
        <v>618</v>
      </c>
      <c r="D311" s="29" t="s">
        <v>62</v>
      </c>
      <c r="E311" s="30" t="n">
        <v>37</v>
      </c>
      <c r="F311" s="31" t="n">
        <v>48</v>
      </c>
      <c r="G311" s="31" t="n">
        <v>13</v>
      </c>
      <c r="H311" s="31" t="n">
        <f aca="false">E311*F311</f>
        <v>1776</v>
      </c>
      <c r="I311" s="31" t="n">
        <f aca="false">E311*G311</f>
        <v>481</v>
      </c>
      <c r="J311" s="31" t="n">
        <f aca="false">H311+I311</f>
        <v>2257</v>
      </c>
      <c r="K311" s="31" t="n">
        <f aca="false">J311*(1+25.92%)</f>
        <v>2842.0144</v>
      </c>
      <c r="L311" s="31" t="n">
        <f aca="false">K311*0.869565217269</f>
        <v>2471.31686921763</v>
      </c>
      <c r="M311" s="31" t="n">
        <f aca="false">K311*0.13043478274</f>
        <v>370.697530807951</v>
      </c>
      <c r="N311" s="32" t="s">
        <v>23</v>
      </c>
      <c r="O311" s="33" t="s">
        <v>24</v>
      </c>
    </row>
    <row r="312" customFormat="false" ht="19.85" hidden="false" customHeight="true" outlineLevel="0" collapsed="false">
      <c r="A312" s="28" t="s">
        <v>619</v>
      </c>
      <c r="B312" s="35" t="n">
        <v>95547</v>
      </c>
      <c r="C312" s="28" t="s">
        <v>620</v>
      </c>
      <c r="D312" s="29" t="s">
        <v>62</v>
      </c>
      <c r="E312" s="30" t="n">
        <v>43</v>
      </c>
      <c r="F312" s="31" t="n">
        <v>32</v>
      </c>
      <c r="G312" s="31" t="n">
        <v>13</v>
      </c>
      <c r="H312" s="31" t="n">
        <f aca="false">E312*F312</f>
        <v>1376</v>
      </c>
      <c r="I312" s="31" t="n">
        <f aca="false">E312*G312</f>
        <v>559</v>
      </c>
      <c r="J312" s="31" t="n">
        <f aca="false">H312+I312</f>
        <v>1935</v>
      </c>
      <c r="K312" s="31" t="n">
        <f aca="false">J312*(1+25.92%)</f>
        <v>2436.552</v>
      </c>
      <c r="L312" s="31" t="n">
        <f aca="false">K312*0.869565217269</f>
        <v>2118.74086926722</v>
      </c>
      <c r="M312" s="31" t="n">
        <f aca="false">K312*0.13043478274</f>
        <v>317.811130754712</v>
      </c>
      <c r="N312" s="32" t="s">
        <v>23</v>
      </c>
      <c r="O312" s="33" t="s">
        <v>24</v>
      </c>
    </row>
    <row r="313" customFormat="false" ht="19.85" hidden="false" customHeight="true" outlineLevel="0" collapsed="false">
      <c r="A313" s="28" t="s">
        <v>621</v>
      </c>
      <c r="B313" s="35" t="n">
        <v>37401</v>
      </c>
      <c r="C313" s="28" t="s">
        <v>622</v>
      </c>
      <c r="D313" s="29" t="s">
        <v>62</v>
      </c>
      <c r="E313" s="30" t="n">
        <v>22</v>
      </c>
      <c r="F313" s="31" t="n">
        <v>39</v>
      </c>
      <c r="G313" s="31" t="n">
        <v>13</v>
      </c>
      <c r="H313" s="31" t="n">
        <f aca="false">E313*F313</f>
        <v>858</v>
      </c>
      <c r="I313" s="31" t="n">
        <f aca="false">E313*G313</f>
        <v>286</v>
      </c>
      <c r="J313" s="31" t="n">
        <f aca="false">H313+I313</f>
        <v>1144</v>
      </c>
      <c r="K313" s="31" t="n">
        <f aca="false">J313*(1+25.92%)</f>
        <v>1440.5248</v>
      </c>
      <c r="L313" s="31" t="n">
        <f aca="false">K313*0.869565217269</f>
        <v>1252.63026069338</v>
      </c>
      <c r="M313" s="31" t="n">
        <f aca="false">K313*0.13043478274</f>
        <v>187.894539319582</v>
      </c>
      <c r="N313" s="32" t="s">
        <v>23</v>
      </c>
      <c r="O313" s="33" t="s">
        <v>24</v>
      </c>
    </row>
    <row r="314" customFormat="false" ht="19.85" hidden="false" customHeight="true" outlineLevel="0" collapsed="false">
      <c r="A314" s="28" t="s">
        <v>623</v>
      </c>
      <c r="B314" s="35" t="n">
        <v>6013</v>
      </c>
      <c r="C314" s="28" t="s">
        <v>624</v>
      </c>
      <c r="D314" s="29" t="s">
        <v>62</v>
      </c>
      <c r="E314" s="30" t="n">
        <v>12</v>
      </c>
      <c r="F314" s="31" t="n">
        <v>128</v>
      </c>
      <c r="G314" s="31" t="n">
        <v>31</v>
      </c>
      <c r="H314" s="31" t="n">
        <f aca="false">E314*F314</f>
        <v>1536</v>
      </c>
      <c r="I314" s="31" t="n">
        <f aca="false">E314*G314</f>
        <v>372</v>
      </c>
      <c r="J314" s="31" t="n">
        <f aca="false">H314+I314</f>
        <v>1908</v>
      </c>
      <c r="K314" s="31" t="n">
        <f aca="false">J314*(1+25.92%)</f>
        <v>2402.5536</v>
      </c>
      <c r="L314" s="31" t="n">
        <f aca="false">K314*0.869565217269</f>
        <v>2089.17704318442</v>
      </c>
      <c r="M314" s="31" t="n">
        <f aca="false">K314*0.13043478274</f>
        <v>313.376556837205</v>
      </c>
      <c r="N314" s="32" t="s">
        <v>23</v>
      </c>
      <c r="O314" s="33" t="s">
        <v>24</v>
      </c>
    </row>
    <row r="315" customFormat="false" ht="19.85" hidden="false" customHeight="true" outlineLevel="0" collapsed="false">
      <c r="A315" s="28" t="s">
        <v>625</v>
      </c>
      <c r="B315" s="35" t="n">
        <v>86911</v>
      </c>
      <c r="C315" s="28" t="s">
        <v>626</v>
      </c>
      <c r="D315" s="29" t="s">
        <v>62</v>
      </c>
      <c r="E315" s="30" t="n">
        <v>4</v>
      </c>
      <c r="F315" s="31" t="n">
        <v>62</v>
      </c>
      <c r="G315" s="31" t="n">
        <v>16</v>
      </c>
      <c r="H315" s="31" t="n">
        <f aca="false">E315*F315</f>
        <v>248</v>
      </c>
      <c r="I315" s="31" t="n">
        <f aca="false">E315*G315</f>
        <v>64</v>
      </c>
      <c r="J315" s="31" t="n">
        <f aca="false">H315+I315</f>
        <v>312</v>
      </c>
      <c r="K315" s="31" t="n">
        <f aca="false">J315*(1+25.92%)</f>
        <v>392.8704</v>
      </c>
      <c r="L315" s="31" t="n">
        <f aca="false">K315*0.869565217269</f>
        <v>341.626434734559</v>
      </c>
      <c r="M315" s="31" t="n">
        <f aca="false">K315*0.13043478274</f>
        <v>51.2439652689769</v>
      </c>
      <c r="N315" s="32" t="s">
        <v>23</v>
      </c>
      <c r="O315" s="33" t="s">
        <v>24</v>
      </c>
    </row>
    <row r="316" customFormat="false" ht="19.85" hidden="false" customHeight="true" outlineLevel="0" collapsed="false">
      <c r="A316" s="28" t="s">
        <v>627</v>
      </c>
      <c r="B316" s="35" t="n">
        <v>86906</v>
      </c>
      <c r="C316" s="28" t="s">
        <v>628</v>
      </c>
      <c r="D316" s="29" t="s">
        <v>62</v>
      </c>
      <c r="E316" s="30" t="n">
        <v>31</v>
      </c>
      <c r="F316" s="31" t="n">
        <v>53</v>
      </c>
      <c r="G316" s="31" t="n">
        <v>16</v>
      </c>
      <c r="H316" s="31" t="n">
        <f aca="false">E316*F316</f>
        <v>1643</v>
      </c>
      <c r="I316" s="31" t="n">
        <f aca="false">E316*G316</f>
        <v>496</v>
      </c>
      <c r="J316" s="31" t="n">
        <f aca="false">H316+I316</f>
        <v>2139</v>
      </c>
      <c r="K316" s="31" t="n">
        <f aca="false">J316*(1+25.92%)</f>
        <v>2693.4288</v>
      </c>
      <c r="L316" s="31" t="n">
        <f aca="false">K316*0.869565217269</f>
        <v>2342.11199967058</v>
      </c>
      <c r="M316" s="31" t="n">
        <f aca="false">K316*0.13043478274</f>
        <v>351.316800353659</v>
      </c>
      <c r="N316" s="32" t="s">
        <v>23</v>
      </c>
      <c r="O316" s="33" t="s">
        <v>24</v>
      </c>
    </row>
    <row r="317" customFormat="false" ht="19.85" hidden="false" customHeight="true" outlineLevel="0" collapsed="false">
      <c r="A317" s="28" t="s">
        <v>629</v>
      </c>
      <c r="B317" s="35" t="n">
        <v>36081</v>
      </c>
      <c r="C317" s="28" t="s">
        <v>630</v>
      </c>
      <c r="D317" s="29" t="s">
        <v>62</v>
      </c>
      <c r="E317" s="30" t="n">
        <v>12</v>
      </c>
      <c r="F317" s="31" t="n">
        <v>220</v>
      </c>
      <c r="G317" s="31" t="n">
        <v>0</v>
      </c>
      <c r="H317" s="31" t="n">
        <f aca="false">E317*F317</f>
        <v>2640</v>
      </c>
      <c r="I317" s="31" t="n">
        <f aca="false">E317*G317</f>
        <v>0</v>
      </c>
      <c r="J317" s="31" t="n">
        <f aca="false">H317+I317</f>
        <v>2640</v>
      </c>
      <c r="K317" s="31" t="n">
        <f aca="false">J317*(1+25.92%)</f>
        <v>3324.288</v>
      </c>
      <c r="L317" s="31" t="n">
        <f aca="false">K317*0.869565217269</f>
        <v>2890.68521698473</v>
      </c>
      <c r="M317" s="31" t="n">
        <f aca="false">K317*0.13043478274</f>
        <v>433.602783045189</v>
      </c>
      <c r="N317" s="32" t="s">
        <v>23</v>
      </c>
      <c r="O317" s="33" t="s">
        <v>24</v>
      </c>
    </row>
    <row r="318" s="34" customFormat="true" ht="23.85" hidden="false" customHeight="true" outlineLevel="0" collapsed="false">
      <c r="A318" s="28" t="s">
        <v>631</v>
      </c>
      <c r="B318" s="29" t="n">
        <v>1748</v>
      </c>
      <c r="C318" s="28" t="s">
        <v>632</v>
      </c>
      <c r="D318" s="29" t="s">
        <v>62</v>
      </c>
      <c r="E318" s="30" t="n">
        <v>4</v>
      </c>
      <c r="F318" s="31" t="n">
        <v>332.3</v>
      </c>
      <c r="G318" s="31" t="n">
        <v>0</v>
      </c>
      <c r="H318" s="31" t="n">
        <f aca="false">E318*F318</f>
        <v>1329.2</v>
      </c>
      <c r="I318" s="31" t="n">
        <f aca="false">E318*G318</f>
        <v>0</v>
      </c>
      <c r="J318" s="31" t="n">
        <f aca="false">H318+I318</f>
        <v>1329.2</v>
      </c>
      <c r="K318" s="31" t="n">
        <f aca="false">J318*(1+25.92%)</f>
        <v>1673.72864</v>
      </c>
      <c r="L318" s="31" t="n">
        <f aca="false">K318*0.869565217269</f>
        <v>1455.41620849095</v>
      </c>
      <c r="M318" s="31" t="n">
        <f aca="false">K318*0.13043478274</f>
        <v>218.312431524116</v>
      </c>
      <c r="N318" s="32" t="s">
        <v>23</v>
      </c>
      <c r="O318" s="33" t="s">
        <v>24</v>
      </c>
    </row>
    <row r="319" s="34" customFormat="true" ht="21.25" hidden="false" customHeight="true" outlineLevel="0" collapsed="false">
      <c r="A319" s="28" t="s">
        <v>633</v>
      </c>
      <c r="B319" s="29" t="n">
        <v>86904</v>
      </c>
      <c r="C319" s="28" t="s">
        <v>634</v>
      </c>
      <c r="D319" s="29" t="s">
        <v>62</v>
      </c>
      <c r="E319" s="30" t="n">
        <v>6</v>
      </c>
      <c r="F319" s="31" t="n">
        <v>147.51</v>
      </c>
      <c r="G319" s="31" t="n">
        <v>25.73</v>
      </c>
      <c r="H319" s="31" t="n">
        <f aca="false">E319*F319</f>
        <v>885.06</v>
      </c>
      <c r="I319" s="31" t="n">
        <f aca="false">E319*G319</f>
        <v>154.38</v>
      </c>
      <c r="J319" s="31" t="n">
        <f aca="false">H319+I319</f>
        <v>1039.44</v>
      </c>
      <c r="K319" s="31" t="n">
        <f aca="false">J319*(1+25.92%)</f>
        <v>1308.862848</v>
      </c>
      <c r="L319" s="31" t="n">
        <f aca="false">K319*0.869565217269</f>
        <v>1138.14160679644</v>
      </c>
      <c r="M319" s="31" t="n">
        <f aca="false">K319*0.13043478274</f>
        <v>170.721241215338</v>
      </c>
      <c r="N319" s="32"/>
      <c r="O319" s="33"/>
    </row>
    <row r="320" s="34" customFormat="true" ht="21.25" hidden="false" customHeight="true" outlineLevel="0" collapsed="false">
      <c r="A320" s="28" t="s">
        <v>635</v>
      </c>
      <c r="B320" s="29" t="n">
        <v>106778</v>
      </c>
      <c r="C320" s="28" t="s">
        <v>636</v>
      </c>
      <c r="D320" s="29" t="s">
        <v>62</v>
      </c>
      <c r="E320" s="30" t="n">
        <v>6</v>
      </c>
      <c r="F320" s="31" t="n">
        <v>281</v>
      </c>
      <c r="G320" s="31" t="n">
        <v>3.71</v>
      </c>
      <c r="H320" s="31" t="n">
        <f aca="false">E320*F320</f>
        <v>1686</v>
      </c>
      <c r="I320" s="31" t="n">
        <f aca="false">E320*G320</f>
        <v>22.26</v>
      </c>
      <c r="J320" s="31" t="n">
        <f aca="false">H320+I320</f>
        <v>1708.26</v>
      </c>
      <c r="K320" s="31" t="n">
        <f aca="false">J320*(1+25.92%)</f>
        <v>2151.040992</v>
      </c>
      <c r="L320" s="31" t="n">
        <f aca="false">K320*0.869565217269</f>
        <v>1870.47042756301</v>
      </c>
      <c r="M320" s="31" t="n">
        <f aca="false">K320*0.13043478274</f>
        <v>280.570564456354</v>
      </c>
      <c r="N320" s="32"/>
      <c r="O320" s="33"/>
    </row>
    <row r="321" customFormat="false" ht="11.35" hidden="false" customHeight="true" outlineLevel="0" collapsed="false">
      <c r="A321" s="40"/>
      <c r="B321" s="41"/>
      <c r="C321" s="40" t="s">
        <v>72</v>
      </c>
      <c r="D321" s="42"/>
      <c r="E321" s="43"/>
      <c r="F321" s="44"/>
      <c r="G321" s="44"/>
      <c r="H321" s="73"/>
      <c r="I321" s="73"/>
      <c r="J321" s="45" t="n">
        <f aca="false">SUM(J305:J320)</f>
        <v>70817.18</v>
      </c>
      <c r="K321" s="45" t="n">
        <f aca="false">SUM(K305:K320)</f>
        <v>89172.993056</v>
      </c>
      <c r="L321" s="31" t="n">
        <f aca="false">K321*0.869565217269</f>
        <v>77541.7330812677</v>
      </c>
      <c r="M321" s="31" t="n">
        <f aca="false">K321*0.13043478274</f>
        <v>11631.2599755349</v>
      </c>
      <c r="N321" s="46"/>
      <c r="O321" s="47"/>
    </row>
    <row r="322" customFormat="false" ht="11.35" hidden="false" customHeight="true" outlineLevel="0" collapsed="false">
      <c r="A322" s="28"/>
      <c r="B322" s="35"/>
      <c r="C322" s="28"/>
      <c r="D322" s="29"/>
      <c r="E322" s="30"/>
      <c r="F322" s="31"/>
      <c r="G322" s="31"/>
      <c r="H322" s="31"/>
      <c r="I322" s="31"/>
      <c r="J322" s="31"/>
      <c r="K322" s="31"/>
      <c r="L322" s="31"/>
      <c r="M322" s="31"/>
      <c r="N322" s="32"/>
      <c r="O322" s="33"/>
    </row>
    <row r="323" customFormat="false" ht="11.35" hidden="false" customHeight="true" outlineLevel="0" collapsed="false">
      <c r="A323" s="24" t="s">
        <v>637</v>
      </c>
      <c r="B323" s="24"/>
      <c r="C323" s="24"/>
      <c r="D323" s="24"/>
      <c r="E323" s="24"/>
      <c r="F323" s="24"/>
      <c r="G323" s="24"/>
      <c r="H323" s="24" t="n">
        <f aca="false">E323*F323</f>
        <v>0</v>
      </c>
      <c r="I323" s="24" t="n">
        <f aca="false">E323*G323</f>
        <v>0</v>
      </c>
      <c r="J323" s="24"/>
      <c r="K323" s="24" t="n">
        <f aca="false">J323*0.2592+J323</f>
        <v>0</v>
      </c>
      <c r="L323" s="24" t="n">
        <f aca="false">K323*0.869565217269</f>
        <v>0</v>
      </c>
      <c r="M323" s="24" t="n">
        <f aca="false">K323*0.13043478274</f>
        <v>0</v>
      </c>
      <c r="N323" s="24"/>
      <c r="O323" s="24"/>
    </row>
    <row r="324" s="34" customFormat="true" ht="33.15" hidden="false" customHeight="true" outlineLevel="0" collapsed="false">
      <c r="A324" s="74" t="s">
        <v>638</v>
      </c>
      <c r="B324" s="29" t="n">
        <v>92580</v>
      </c>
      <c r="C324" s="28" t="s">
        <v>639</v>
      </c>
      <c r="D324" s="29" t="s">
        <v>22</v>
      </c>
      <c r="E324" s="30" t="n">
        <v>2378.15</v>
      </c>
      <c r="F324" s="31" t="n">
        <v>82.1111</v>
      </c>
      <c r="G324" s="31" t="n">
        <v>33.4543</v>
      </c>
      <c r="H324" s="31" t="n">
        <f aca="false">E324*F324</f>
        <v>195272.512465</v>
      </c>
      <c r="I324" s="31" t="n">
        <f aca="false">E324*G324</f>
        <v>79559.343545</v>
      </c>
      <c r="J324" s="31" t="n">
        <f aca="false">H324+I324</f>
        <v>274831.85601</v>
      </c>
      <c r="K324" s="31" t="n">
        <f aca="false">J324*(1+25.92%)</f>
        <v>346068.273087792</v>
      </c>
      <c r="L324" s="31" t="n">
        <f aca="false">K324*0.869565217269</f>
        <v>300928.933077493</v>
      </c>
      <c r="M324" s="31" t="n">
        <f aca="false">K324*0.13043478274</f>
        <v>45139.3400134131</v>
      </c>
      <c r="N324" s="32" t="s">
        <v>23</v>
      </c>
      <c r="O324" s="33" t="s">
        <v>24</v>
      </c>
    </row>
    <row r="325" s="34" customFormat="true" ht="32.3" hidden="false" customHeight="true" outlineLevel="0" collapsed="false">
      <c r="A325" s="28" t="s">
        <v>640</v>
      </c>
      <c r="B325" s="29" t="n">
        <v>92620</v>
      </c>
      <c r="C325" s="28" t="s">
        <v>641</v>
      </c>
      <c r="D325" s="29" t="s">
        <v>62</v>
      </c>
      <c r="E325" s="30" t="n">
        <v>20</v>
      </c>
      <c r="F325" s="31" t="n">
        <v>6627.6159</v>
      </c>
      <c r="G325" s="31" t="n">
        <v>1328.4889</v>
      </c>
      <c r="H325" s="31" t="n">
        <f aca="false">E325*F325</f>
        <v>132552.318</v>
      </c>
      <c r="I325" s="31" t="n">
        <f aca="false">E325*G325</f>
        <v>26569.778</v>
      </c>
      <c r="J325" s="31" t="n">
        <f aca="false">H325+I325</f>
        <v>159122.096</v>
      </c>
      <c r="K325" s="31" t="n">
        <f aca="false">J325*(1+25.92%)</f>
        <v>200366.5432832</v>
      </c>
      <c r="L325" s="31" t="n">
        <f aca="false">K325*0.869565217269</f>
        <v>174231.776743494</v>
      </c>
      <c r="M325" s="31" t="n">
        <f aca="false">K325*0.13043478274</f>
        <v>26134.766541509</v>
      </c>
      <c r="N325" s="32" t="s">
        <v>23</v>
      </c>
      <c r="O325" s="33" t="s">
        <v>24</v>
      </c>
    </row>
    <row r="326" s="34" customFormat="true" ht="21.25" hidden="false" customHeight="true" outlineLevel="0" collapsed="false">
      <c r="A326" s="28" t="s">
        <v>642</v>
      </c>
      <c r="B326" s="29" t="n">
        <v>94216</v>
      </c>
      <c r="C326" s="28" t="s">
        <v>643</v>
      </c>
      <c r="D326" s="29" t="s">
        <v>22</v>
      </c>
      <c r="E326" s="30" t="n">
        <v>7050</v>
      </c>
      <c r="F326" s="31" t="n">
        <v>201.4187</v>
      </c>
      <c r="G326" s="31" t="n">
        <v>38.1873</v>
      </c>
      <c r="H326" s="31" t="n">
        <f aca="false">E326*F326</f>
        <v>1420001.835</v>
      </c>
      <c r="I326" s="31" t="n">
        <f aca="false">E326*G326</f>
        <v>269220.465</v>
      </c>
      <c r="J326" s="31" t="n">
        <f aca="false">H326+I326</f>
        <v>1689222.3</v>
      </c>
      <c r="K326" s="31" t="n">
        <f aca="false">J326*(1+25.92%)</f>
        <v>2127068.72016</v>
      </c>
      <c r="L326" s="31" t="n">
        <f aca="false">K326*0.869565217269</f>
        <v>1849624.97379202</v>
      </c>
      <c r="M326" s="31" t="n">
        <f aca="false">K326*0.13043478274</f>
        <v>277443.746387119</v>
      </c>
      <c r="N326" s="32" t="s">
        <v>23</v>
      </c>
      <c r="O326" s="33" t="s">
        <v>24</v>
      </c>
    </row>
    <row r="327" s="34" customFormat="true" ht="21.25" hidden="false" customHeight="true" outlineLevel="0" collapsed="false">
      <c r="A327" s="28" t="s">
        <v>644</v>
      </c>
      <c r="B327" s="29" t="n">
        <v>100327</v>
      </c>
      <c r="C327" s="28" t="s">
        <v>645</v>
      </c>
      <c r="D327" s="29" t="s">
        <v>44</v>
      </c>
      <c r="E327" s="30" t="n">
        <v>225.35</v>
      </c>
      <c r="F327" s="31" t="n">
        <v>63.256</v>
      </c>
      <c r="G327" s="31" t="n">
        <v>27.7961</v>
      </c>
      <c r="H327" s="31" t="n">
        <f aca="false">E327*F327</f>
        <v>14254.7396</v>
      </c>
      <c r="I327" s="31" t="n">
        <f aca="false">E327*G327</f>
        <v>6263.851135</v>
      </c>
      <c r="J327" s="31" t="n">
        <f aca="false">H327+I327</f>
        <v>20518.590735</v>
      </c>
      <c r="K327" s="31" t="n">
        <f aca="false">J327*(1+25.92%)</f>
        <v>25837.009453512</v>
      </c>
      <c r="L327" s="31" t="n">
        <f aca="false">K327*0.869565217269</f>
        <v>22466.9647390244</v>
      </c>
      <c r="M327" s="31" t="n">
        <f aca="false">K327*0.13043478274</f>
        <v>3370.04471472016</v>
      </c>
      <c r="N327" s="32" t="s">
        <v>23</v>
      </c>
      <c r="O327" s="33" t="s">
        <v>24</v>
      </c>
    </row>
    <row r="328" customFormat="false" ht="19.85" hidden="false" customHeight="true" outlineLevel="0" collapsed="false">
      <c r="A328" s="28" t="s">
        <v>646</v>
      </c>
      <c r="B328" s="35" t="n">
        <v>94449</v>
      </c>
      <c r="C328" s="28" t="s">
        <v>647</v>
      </c>
      <c r="D328" s="29" t="s">
        <v>22</v>
      </c>
      <c r="E328" s="30" t="n">
        <v>90</v>
      </c>
      <c r="F328" s="31" t="n">
        <v>38.5387</v>
      </c>
      <c r="G328" s="31" t="n">
        <v>33.8845</v>
      </c>
      <c r="H328" s="31" t="n">
        <f aca="false">E328*F328</f>
        <v>3468.483</v>
      </c>
      <c r="I328" s="31" t="n">
        <f aca="false">E328*G328</f>
        <v>3049.605</v>
      </c>
      <c r="J328" s="31" t="n">
        <f aca="false">H328+I328</f>
        <v>6518.088</v>
      </c>
      <c r="K328" s="31" t="n">
        <f aca="false">J328*(1+25.92%)</f>
        <v>8207.5764096</v>
      </c>
      <c r="L328" s="31" t="n">
        <f aca="false">K328*0.869565217269</f>
        <v>7137.02296386574</v>
      </c>
      <c r="M328" s="31" t="n">
        <f aca="false">K328*0.13043478274</f>
        <v>1070.55344580813</v>
      </c>
      <c r="N328" s="32" t="s">
        <v>23</v>
      </c>
      <c r="O328" s="33" t="s">
        <v>24</v>
      </c>
    </row>
    <row r="329" s="34" customFormat="true" ht="43.1" hidden="false" customHeight="true" outlineLevel="0" collapsed="false">
      <c r="A329" s="28" t="s">
        <v>648</v>
      </c>
      <c r="B329" s="29" t="n">
        <v>92543</v>
      </c>
      <c r="C329" s="28" t="s">
        <v>649</v>
      </c>
      <c r="D329" s="29" t="s">
        <v>22</v>
      </c>
      <c r="E329" s="30" t="n">
        <v>90</v>
      </c>
      <c r="F329" s="31" t="n">
        <v>12.2</v>
      </c>
      <c r="G329" s="31" t="n">
        <v>5.78</v>
      </c>
      <c r="H329" s="31" t="n">
        <f aca="false">E329*F329</f>
        <v>1098</v>
      </c>
      <c r="I329" s="31" t="n">
        <f aca="false">E329*G329</f>
        <v>520.2</v>
      </c>
      <c r="J329" s="31" t="n">
        <f aca="false">H329+I329</f>
        <v>1618.2</v>
      </c>
      <c r="K329" s="31" t="n">
        <f aca="false">J329*(1+25.92%)</f>
        <v>2037.63744</v>
      </c>
      <c r="L329" s="31" t="n">
        <f aca="false">K329*0.869565217269</f>
        <v>1771.85864322905</v>
      </c>
      <c r="M329" s="31" t="n">
        <f aca="false">K329*0.13043478274</f>
        <v>265.77879678929</v>
      </c>
      <c r="N329" s="32" t="s">
        <v>23</v>
      </c>
      <c r="O329" s="33" t="s">
        <v>24</v>
      </c>
    </row>
    <row r="330" s="34" customFormat="true" ht="23.85" hidden="false" customHeight="true" outlineLevel="0" collapsed="false">
      <c r="A330" s="28" t="s">
        <v>650</v>
      </c>
      <c r="B330" s="29" t="n">
        <v>94228</v>
      </c>
      <c r="C330" s="37" t="s">
        <v>651</v>
      </c>
      <c r="D330" s="29" t="s">
        <v>44</v>
      </c>
      <c r="E330" s="30" t="n">
        <v>221.3</v>
      </c>
      <c r="F330" s="31" t="n">
        <v>72.13</v>
      </c>
      <c r="G330" s="31" t="n">
        <v>24.91</v>
      </c>
      <c r="H330" s="31" t="n">
        <f aca="false">E330*F330</f>
        <v>15962.369</v>
      </c>
      <c r="I330" s="31" t="n">
        <f aca="false">E330*G330</f>
        <v>5512.583</v>
      </c>
      <c r="J330" s="31" t="n">
        <f aca="false">H330+I330</f>
        <v>21474.952</v>
      </c>
      <c r="K330" s="31" t="n">
        <f aca="false">J330*(1+25.92%)</f>
        <v>27041.2595584</v>
      </c>
      <c r="L330" s="31"/>
      <c r="M330" s="31"/>
      <c r="N330" s="32"/>
      <c r="O330" s="33"/>
    </row>
    <row r="331" s="34" customFormat="true" ht="23.85" hidden="false" customHeight="true" outlineLevel="0" collapsed="false">
      <c r="A331" s="28" t="s">
        <v>652</v>
      </c>
      <c r="B331" s="35" t="n">
        <v>94213</v>
      </c>
      <c r="C331" s="28" t="s">
        <v>653</v>
      </c>
      <c r="D331" s="29" t="s">
        <v>22</v>
      </c>
      <c r="E331" s="30" t="n">
        <v>70</v>
      </c>
      <c r="F331" s="31" t="n">
        <v>70.84</v>
      </c>
      <c r="G331" s="31" t="n">
        <v>6.4</v>
      </c>
      <c r="H331" s="31" t="n">
        <f aca="false">E331*F331</f>
        <v>4958.8</v>
      </c>
      <c r="I331" s="31" t="n">
        <f aca="false">E331*G331</f>
        <v>448</v>
      </c>
      <c r="J331" s="31" t="n">
        <f aca="false">H331+I331</f>
        <v>5406.8</v>
      </c>
      <c r="K331" s="31" t="n">
        <f aca="false">J331*(1+25.92%)</f>
        <v>6808.24256</v>
      </c>
      <c r="L331" s="31"/>
      <c r="M331" s="31"/>
      <c r="N331" s="32"/>
      <c r="O331" s="33"/>
    </row>
    <row r="332" customFormat="false" ht="11.35" hidden="false" customHeight="true" outlineLevel="0" collapsed="false">
      <c r="A332" s="40"/>
      <c r="B332" s="41"/>
      <c r="C332" s="40" t="s">
        <v>72</v>
      </c>
      <c r="D332" s="42"/>
      <c r="E332" s="43"/>
      <c r="F332" s="44"/>
      <c r="G332" s="44"/>
      <c r="H332" s="44"/>
      <c r="I332" s="44"/>
      <c r="J332" s="45" t="n">
        <f aca="false">SUM(J324:J331)</f>
        <v>2178712.882745</v>
      </c>
      <c r="K332" s="45" t="n">
        <f aca="false">SUM(K324:K331)</f>
        <v>2743435.2619525</v>
      </c>
      <c r="L332" s="31" t="n">
        <f aca="false">K332*0.869565217269</f>
        <v>2385595.87962317</v>
      </c>
      <c r="M332" s="31" t="n">
        <f aca="false">K332*0.13043478274</f>
        <v>357839.38235403</v>
      </c>
      <c r="N332" s="46"/>
      <c r="O332" s="47"/>
    </row>
    <row r="333" customFormat="false" ht="11.35" hidden="false" customHeight="true" outlineLevel="0" collapsed="false">
      <c r="A333" s="28"/>
      <c r="B333" s="35"/>
      <c r="C333" s="28"/>
      <c r="D333" s="29"/>
      <c r="E333" s="30"/>
      <c r="F333" s="31"/>
      <c r="G333" s="31"/>
      <c r="H333" s="31"/>
      <c r="I333" s="31"/>
      <c r="J333" s="31"/>
      <c r="K333" s="31"/>
      <c r="L333" s="31"/>
      <c r="M333" s="31"/>
      <c r="N333" s="32"/>
      <c r="O333" s="33"/>
    </row>
    <row r="334" customFormat="false" ht="11.35" hidden="false" customHeight="true" outlineLevel="0" collapsed="false">
      <c r="A334" s="24" t="s">
        <v>654</v>
      </c>
      <c r="B334" s="24"/>
      <c r="C334" s="24"/>
      <c r="D334" s="24"/>
      <c r="E334" s="24"/>
      <c r="F334" s="24"/>
      <c r="G334" s="24"/>
      <c r="H334" s="24"/>
      <c r="I334" s="24"/>
      <c r="J334" s="24"/>
      <c r="K334" s="24" t="n">
        <f aca="false">J334*0.2592+J334</f>
        <v>0</v>
      </c>
      <c r="L334" s="24" t="n">
        <f aca="false">K334*0.869565217269</f>
        <v>0</v>
      </c>
      <c r="M334" s="24" t="n">
        <f aca="false">K334*0.13043478274</f>
        <v>0</v>
      </c>
      <c r="N334" s="24"/>
      <c r="O334" s="24"/>
    </row>
    <row r="335" s="34" customFormat="true" ht="47.75" hidden="false" customHeight="true" outlineLevel="0" collapsed="false">
      <c r="A335" s="28" t="s">
        <v>655</v>
      </c>
      <c r="B335" s="29" t="n">
        <v>93210</v>
      </c>
      <c r="C335" s="28" t="s">
        <v>656</v>
      </c>
      <c r="D335" s="29" t="s">
        <v>22</v>
      </c>
      <c r="E335" s="30" t="n">
        <v>25</v>
      </c>
      <c r="F335" s="31" t="n">
        <v>588.56</v>
      </c>
      <c r="G335" s="31" t="n">
        <v>37.1</v>
      </c>
      <c r="H335" s="31" t="n">
        <f aca="false">E335*F335</f>
        <v>14714</v>
      </c>
      <c r="I335" s="31" t="n">
        <f aca="false">E335*G335</f>
        <v>927.5</v>
      </c>
      <c r="J335" s="31" t="n">
        <f aca="false">H335+I335</f>
        <v>15641.5</v>
      </c>
      <c r="K335" s="31" t="n">
        <f aca="false">J335*0.2592+J335</f>
        <v>19695.7768</v>
      </c>
      <c r="L335" s="31" t="n">
        <f aca="false">K335*0.869565217269</f>
        <v>17126.7624323737</v>
      </c>
      <c r="M335" s="31" t="n">
        <f aca="false">K335*0.13043478274</f>
        <v>2569.01436780353</v>
      </c>
      <c r="N335" s="32" t="s">
        <v>174</v>
      </c>
      <c r="O335" s="33" t="s">
        <v>175</v>
      </c>
    </row>
    <row r="336" customFormat="false" ht="37.7" hidden="false" customHeight="true" outlineLevel="0" collapsed="false">
      <c r="A336" s="28" t="s">
        <v>657</v>
      </c>
      <c r="B336" s="35" t="n">
        <v>39129</v>
      </c>
      <c r="C336" s="37" t="s">
        <v>658</v>
      </c>
      <c r="D336" s="29" t="s">
        <v>273</v>
      </c>
      <c r="E336" s="30" t="n">
        <v>453</v>
      </c>
      <c r="F336" s="31" t="n">
        <v>1.78</v>
      </c>
      <c r="G336" s="31" t="n">
        <v>3.1</v>
      </c>
      <c r="H336" s="31" t="n">
        <f aca="false">E336*F336</f>
        <v>806.34</v>
      </c>
      <c r="I336" s="31" t="n">
        <f aca="false">E336*G336</f>
        <v>1404.3</v>
      </c>
      <c r="J336" s="31" t="n">
        <f aca="false">H336+I336</f>
        <v>2210.64</v>
      </c>
      <c r="K336" s="31" t="n">
        <f aca="false">J336*0.2592+J336</f>
        <v>2783.637888</v>
      </c>
      <c r="L336" s="31" t="n">
        <f aca="false">K336*0.869565217269</f>
        <v>2420.55468487694</v>
      </c>
      <c r="M336" s="31" t="n">
        <f aca="false">K336*0.13043478274</f>
        <v>363.083203148112</v>
      </c>
      <c r="N336" s="32" t="s">
        <v>23</v>
      </c>
      <c r="O336" s="33" t="s">
        <v>24</v>
      </c>
    </row>
    <row r="337" customFormat="false" ht="37.7" hidden="false" customHeight="true" outlineLevel="0" collapsed="false">
      <c r="A337" s="28" t="s">
        <v>659</v>
      </c>
      <c r="B337" s="35" t="n">
        <v>39131</v>
      </c>
      <c r="C337" s="37" t="s">
        <v>660</v>
      </c>
      <c r="D337" s="29" t="s">
        <v>273</v>
      </c>
      <c r="E337" s="30" t="n">
        <v>42</v>
      </c>
      <c r="F337" s="31" t="n">
        <v>3.16</v>
      </c>
      <c r="G337" s="31" t="n">
        <v>4.72</v>
      </c>
      <c r="H337" s="31" t="n">
        <f aca="false">E337*F337</f>
        <v>132.72</v>
      </c>
      <c r="I337" s="31" t="n">
        <f aca="false">E337*G337</f>
        <v>198.24</v>
      </c>
      <c r="J337" s="31" t="n">
        <f aca="false">H337+I337</f>
        <v>330.96</v>
      </c>
      <c r="K337" s="31" t="n">
        <f aca="false">J337*0.2592+J337</f>
        <v>416.744832</v>
      </c>
      <c r="L337" s="31" t="n">
        <f aca="false">K337*0.869565217269</f>
        <v>362.386810383813</v>
      </c>
      <c r="M337" s="31" t="n">
        <f aca="false">K337*0.13043478274</f>
        <v>54.3580216199378</v>
      </c>
      <c r="N337" s="32" t="s">
        <v>174</v>
      </c>
      <c r="O337" s="33" t="s">
        <v>175</v>
      </c>
    </row>
    <row r="338" customFormat="false" ht="37.7" hidden="false" customHeight="true" outlineLevel="0" collapsed="false">
      <c r="A338" s="28" t="s">
        <v>661</v>
      </c>
      <c r="B338" s="35" t="n">
        <v>39130</v>
      </c>
      <c r="C338" s="37" t="s">
        <v>662</v>
      </c>
      <c r="D338" s="29" t="s">
        <v>273</v>
      </c>
      <c r="E338" s="30" t="n">
        <v>28</v>
      </c>
      <c r="F338" s="31" t="n">
        <v>2.88</v>
      </c>
      <c r="G338" s="31" t="n">
        <v>4.72</v>
      </c>
      <c r="H338" s="31" t="n">
        <f aca="false">E338*F338</f>
        <v>80.64</v>
      </c>
      <c r="I338" s="31" t="n">
        <f aca="false">E338*G338</f>
        <v>132.16</v>
      </c>
      <c r="J338" s="31" t="n">
        <f aca="false">H338+I338</f>
        <v>212.8</v>
      </c>
      <c r="K338" s="31" t="n">
        <f aca="false">J338*0.2592+J338</f>
        <v>267.95776</v>
      </c>
      <c r="L338" s="31" t="n">
        <f aca="false">K338*0.869565217269</f>
        <v>233.006747793315</v>
      </c>
      <c r="M338" s="31" t="n">
        <f aca="false">K338*0.13043478274</f>
        <v>34.9510122090971</v>
      </c>
      <c r="N338" s="32" t="s">
        <v>174</v>
      </c>
      <c r="O338" s="33" t="s">
        <v>175</v>
      </c>
    </row>
    <row r="339" customFormat="false" ht="37.7" hidden="false" customHeight="true" outlineLevel="0" collapsed="false">
      <c r="A339" s="28" t="s">
        <v>663</v>
      </c>
      <c r="B339" s="35" t="n">
        <v>39132</v>
      </c>
      <c r="C339" s="37" t="s">
        <v>664</v>
      </c>
      <c r="D339" s="29" t="s">
        <v>273</v>
      </c>
      <c r="E339" s="30" t="n">
        <v>55</v>
      </c>
      <c r="F339" s="31" t="n">
        <v>3.32</v>
      </c>
      <c r="G339" s="31" t="n">
        <v>4.72</v>
      </c>
      <c r="H339" s="31" t="n">
        <f aca="false">E339*F339</f>
        <v>182.6</v>
      </c>
      <c r="I339" s="31" t="n">
        <f aca="false">E339*G339</f>
        <v>259.6</v>
      </c>
      <c r="J339" s="31" t="n">
        <f aca="false">H339+I339</f>
        <v>442.2</v>
      </c>
      <c r="K339" s="31" t="n">
        <f aca="false">J339*0.2592+J339</f>
        <v>556.81824</v>
      </c>
      <c r="L339" s="31" t="n">
        <f aca="false">K339*0.869565217269</f>
        <v>484.189773844942</v>
      </c>
      <c r="M339" s="31" t="n">
        <f aca="false">K339*0.13043478274</f>
        <v>72.6284661600692</v>
      </c>
      <c r="N339" s="32" t="s">
        <v>174</v>
      </c>
      <c r="O339" s="33" t="s">
        <v>175</v>
      </c>
    </row>
    <row r="340" customFormat="false" ht="37.3" hidden="false" customHeight="true" outlineLevel="0" collapsed="false">
      <c r="A340" s="28" t="s">
        <v>665</v>
      </c>
      <c r="B340" s="35" t="n">
        <v>39128</v>
      </c>
      <c r="C340" s="37" t="s">
        <v>666</v>
      </c>
      <c r="D340" s="29" t="s">
        <v>273</v>
      </c>
      <c r="E340" s="30" t="n">
        <v>455</v>
      </c>
      <c r="F340" s="31" t="n">
        <v>1.66</v>
      </c>
      <c r="G340" s="31" t="n">
        <v>4.72</v>
      </c>
      <c r="H340" s="31" t="n">
        <f aca="false">E340*F340</f>
        <v>755.3</v>
      </c>
      <c r="I340" s="31" t="n">
        <f aca="false">E340*G340</f>
        <v>2147.6</v>
      </c>
      <c r="J340" s="31" t="n">
        <f aca="false">H340+I340</f>
        <v>2902.9</v>
      </c>
      <c r="K340" s="31" t="n">
        <f aca="false">J340*0.2592+J340</f>
        <v>3655.33168</v>
      </c>
      <c r="L340" s="31" t="n">
        <f aca="false">K340*0.869565217269</f>
        <v>3178.54928650946</v>
      </c>
      <c r="M340" s="31" t="n">
        <f aca="false">K340*0.13043478274</f>
        <v>476.782393523439</v>
      </c>
      <c r="N340" s="32" t="s">
        <v>174</v>
      </c>
      <c r="O340" s="33" t="s">
        <v>175</v>
      </c>
    </row>
    <row r="341" customFormat="false" ht="19.85" hidden="false" customHeight="true" outlineLevel="0" collapsed="false">
      <c r="A341" s="28" t="s">
        <v>667</v>
      </c>
      <c r="B341" s="35" t="s">
        <v>668</v>
      </c>
      <c r="C341" s="28" t="s">
        <v>669</v>
      </c>
      <c r="D341" s="29" t="s">
        <v>62</v>
      </c>
      <c r="E341" s="30" t="n">
        <v>145</v>
      </c>
      <c r="F341" s="31" t="n">
        <v>1220.59</v>
      </c>
      <c r="G341" s="31" t="n">
        <v>40.1</v>
      </c>
      <c r="H341" s="31" t="n">
        <f aca="false">E341*F341</f>
        <v>176985.55</v>
      </c>
      <c r="I341" s="31" t="n">
        <f aca="false">E341*G341</f>
        <v>5814.5</v>
      </c>
      <c r="J341" s="31" t="n">
        <f aca="false">H341+I341</f>
        <v>182800.05</v>
      </c>
      <c r="K341" s="31" t="n">
        <f aca="false">J341*0.2592+J341</f>
        <v>230181.82296</v>
      </c>
      <c r="L341" s="31" t="n">
        <f aca="false">K341*0.869565217269</f>
        <v>200158.106893587</v>
      </c>
      <c r="M341" s="31" t="n">
        <f aca="false">K341*0.13043478274</f>
        <v>30023.7160684847</v>
      </c>
      <c r="N341" s="32" t="s">
        <v>174</v>
      </c>
      <c r="O341" s="33" t="s">
        <v>175</v>
      </c>
    </row>
    <row r="342" customFormat="false" ht="19.85" hidden="false" customHeight="true" outlineLevel="0" collapsed="false">
      <c r="A342" s="28" t="s">
        <v>670</v>
      </c>
      <c r="B342" s="35" t="s">
        <v>668</v>
      </c>
      <c r="C342" s="28" t="s">
        <v>671</v>
      </c>
      <c r="D342" s="29" t="s">
        <v>62</v>
      </c>
      <c r="E342" s="30" t="n">
        <v>5</v>
      </c>
      <c r="F342" s="31" t="n">
        <v>625.26</v>
      </c>
      <c r="G342" s="31" t="n">
        <v>40.1</v>
      </c>
      <c r="H342" s="31" t="n">
        <f aca="false">E342*F342</f>
        <v>3126.3</v>
      </c>
      <c r="I342" s="31" t="n">
        <f aca="false">E342*G342</f>
        <v>200.5</v>
      </c>
      <c r="J342" s="31" t="n">
        <f aca="false">H342+I342</f>
        <v>3326.8</v>
      </c>
      <c r="K342" s="31" t="n">
        <f aca="false">J342*0.2592+J342</f>
        <v>4189.10656</v>
      </c>
      <c r="L342" s="31" t="n">
        <f aca="false">K342*0.869565217269</f>
        <v>3642.70135600939</v>
      </c>
      <c r="M342" s="31" t="n">
        <f aca="false">K342*0.13043478274</f>
        <v>546.405204028309</v>
      </c>
      <c r="N342" s="32"/>
      <c r="O342" s="33"/>
    </row>
    <row r="343" s="34" customFormat="true" ht="43.1" hidden="false" customHeight="true" outlineLevel="0" collapsed="false">
      <c r="A343" s="28" t="s">
        <v>672</v>
      </c>
      <c r="B343" s="29" t="n">
        <v>102239</v>
      </c>
      <c r="C343" s="28" t="s">
        <v>673</v>
      </c>
      <c r="D343" s="29" t="s">
        <v>22</v>
      </c>
      <c r="E343" s="30" t="n">
        <v>122.37</v>
      </c>
      <c r="F343" s="31" t="n">
        <v>2780</v>
      </c>
      <c r="G343" s="31" t="n">
        <v>146.95</v>
      </c>
      <c r="H343" s="31" t="n">
        <f aca="false">E343*F343</f>
        <v>340188.6</v>
      </c>
      <c r="I343" s="31" t="n">
        <f aca="false">E343*G343</f>
        <v>17982.2715</v>
      </c>
      <c r="J343" s="31" t="n">
        <f aca="false">H343+I343</f>
        <v>358170.8715</v>
      </c>
      <c r="K343" s="31" t="n">
        <f aca="false">J343*0.2592+J343</f>
        <v>451008.7613928</v>
      </c>
      <c r="L343" s="31" t="n">
        <f aca="false">K343*0.869565217269</f>
        <v>392181.531590753</v>
      </c>
      <c r="M343" s="31" t="n">
        <f aca="false">K343*0.13043478274</f>
        <v>58827.2298061064</v>
      </c>
      <c r="N343" s="32"/>
      <c r="O343" s="33"/>
    </row>
    <row r="344" customFormat="false" ht="11.35" hidden="false" customHeight="true" outlineLevel="0" collapsed="false">
      <c r="A344" s="40"/>
      <c r="B344" s="41"/>
      <c r="C344" s="40" t="s">
        <v>72</v>
      </c>
      <c r="D344" s="42"/>
      <c r="E344" s="43"/>
      <c r="F344" s="44"/>
      <c r="G344" s="44"/>
      <c r="H344" s="73"/>
      <c r="I344" s="73"/>
      <c r="J344" s="45" t="n">
        <f aca="false">SUM(J335:J343)</f>
        <v>566038.7215</v>
      </c>
      <c r="K344" s="45" t="n">
        <f aca="false">SUM(K335:K343)</f>
        <v>712755.9581128</v>
      </c>
      <c r="L344" s="31" t="n">
        <f aca="false">K344*0.869565217269</f>
        <v>619787.789576131</v>
      </c>
      <c r="M344" s="31" t="n">
        <f aca="false">K344*0.13043478274</f>
        <v>92968.1685430836</v>
      </c>
      <c r="N344" s="46"/>
      <c r="O344" s="47"/>
    </row>
    <row r="345" customFormat="false" ht="11.35" hidden="false" customHeight="true" outlineLevel="0" collapsed="false">
      <c r="A345" s="28"/>
      <c r="B345" s="35"/>
      <c r="C345" s="28"/>
      <c r="D345" s="29"/>
      <c r="E345" s="30"/>
      <c r="F345" s="31"/>
      <c r="G345" s="31"/>
      <c r="H345" s="31"/>
      <c r="I345" s="31"/>
      <c r="J345" s="31"/>
      <c r="K345" s="31"/>
      <c r="L345" s="31"/>
      <c r="M345" s="31"/>
      <c r="N345" s="32"/>
      <c r="O345" s="33"/>
    </row>
    <row r="346" customFormat="false" ht="11.35" hidden="false" customHeight="true" outlineLevel="0" collapsed="false">
      <c r="A346" s="24" t="s">
        <v>674</v>
      </c>
      <c r="B346" s="24"/>
      <c r="C346" s="24"/>
      <c r="D346" s="24"/>
      <c r="E346" s="24"/>
      <c r="F346" s="24"/>
      <c r="G346" s="24"/>
      <c r="H346" s="24" t="n">
        <f aca="false">E346*F346</f>
        <v>0</v>
      </c>
      <c r="I346" s="24" t="n">
        <f aca="false">E346*G346</f>
        <v>0</v>
      </c>
      <c r="J346" s="24"/>
      <c r="K346" s="24" t="n">
        <f aca="false">J346*0.2592+J346</f>
        <v>0</v>
      </c>
      <c r="L346" s="24" t="n">
        <f aca="false">K346*0.869565217269</f>
        <v>0</v>
      </c>
      <c r="M346" s="24" t="n">
        <f aca="false">K346*0.13043478274</f>
        <v>0</v>
      </c>
      <c r="N346" s="24"/>
      <c r="O346" s="24"/>
    </row>
    <row r="347" s="34" customFormat="true" ht="19.15" hidden="false" customHeight="true" outlineLevel="0" collapsed="false">
      <c r="A347" s="28" t="s">
        <v>675</v>
      </c>
      <c r="B347" s="29" t="n">
        <v>104757</v>
      </c>
      <c r="C347" s="37" t="s">
        <v>676</v>
      </c>
      <c r="D347" s="29" t="s">
        <v>22</v>
      </c>
      <c r="E347" s="30" t="n">
        <v>835</v>
      </c>
      <c r="F347" s="31" t="n">
        <v>101.71</v>
      </c>
      <c r="G347" s="31" t="n">
        <v>25.55</v>
      </c>
      <c r="H347" s="31" t="n">
        <f aca="false">E347*F347</f>
        <v>84927.85</v>
      </c>
      <c r="I347" s="31" t="n">
        <f aca="false">E347*G347</f>
        <v>21334.25</v>
      </c>
      <c r="J347" s="31" t="n">
        <f aca="false">H347+I347</f>
        <v>106262.1</v>
      </c>
      <c r="K347" s="31" t="n">
        <f aca="false">J347*(1+25.92%)</f>
        <v>133805.23632</v>
      </c>
      <c r="L347" s="31" t="n">
        <f aca="false">K347*0.869565217269</f>
        <v>116352.379392331</v>
      </c>
      <c r="M347" s="31" t="n">
        <f aca="false">K347*0.13043478274</f>
        <v>17452.8569288736</v>
      </c>
      <c r="N347" s="32" t="s">
        <v>23</v>
      </c>
      <c r="O347" s="33" t="s">
        <v>24</v>
      </c>
    </row>
    <row r="348" customFormat="false" ht="19.85" hidden="false" customHeight="true" outlineLevel="0" collapsed="false">
      <c r="A348" s="28" t="s">
        <v>677</v>
      </c>
      <c r="B348" s="35" t="n">
        <v>96486</v>
      </c>
      <c r="C348" s="28" t="s">
        <v>678</v>
      </c>
      <c r="D348" s="29" t="s">
        <v>22</v>
      </c>
      <c r="E348" s="30" t="n">
        <v>446.3</v>
      </c>
      <c r="F348" s="31" t="n">
        <v>68</v>
      </c>
      <c r="G348" s="31" t="n">
        <v>28</v>
      </c>
      <c r="H348" s="31" t="n">
        <f aca="false">E348*F348</f>
        <v>30348.4</v>
      </c>
      <c r="I348" s="31" t="n">
        <f aca="false">E348*G348</f>
        <v>12496.4</v>
      </c>
      <c r="J348" s="31" t="n">
        <f aca="false">H348+I348</f>
        <v>42844.8</v>
      </c>
      <c r="K348" s="31" t="n">
        <f aca="false">J348*(1+25.92%)</f>
        <v>53950.17216</v>
      </c>
      <c r="L348" s="31" t="n">
        <f aca="false">K348*0.869565217269</f>
        <v>46913.1931760104</v>
      </c>
      <c r="M348" s="31" t="n">
        <f aca="false">K348*0.13043478274</f>
        <v>7036.9789844752</v>
      </c>
      <c r="N348" s="32" t="s">
        <v>23</v>
      </c>
      <c r="O348" s="33" t="s">
        <v>24</v>
      </c>
    </row>
    <row r="349" customFormat="false" ht="11.35" hidden="false" customHeight="true" outlineLevel="0" collapsed="false">
      <c r="A349" s="28" t="s">
        <v>679</v>
      </c>
      <c r="B349" s="35" t="n">
        <v>96121</v>
      </c>
      <c r="C349" s="28" t="s">
        <v>680</v>
      </c>
      <c r="D349" s="29" t="s">
        <v>44</v>
      </c>
      <c r="E349" s="30" t="n">
        <v>494.2</v>
      </c>
      <c r="F349" s="31" t="n">
        <v>11</v>
      </c>
      <c r="G349" s="31" t="n">
        <v>6</v>
      </c>
      <c r="H349" s="31" t="n">
        <f aca="false">E349*F349</f>
        <v>5436.2</v>
      </c>
      <c r="I349" s="31" t="n">
        <f aca="false">E349*G349</f>
        <v>2965.2</v>
      </c>
      <c r="J349" s="31" t="n">
        <f aca="false">H349+I349</f>
        <v>8401.4</v>
      </c>
      <c r="K349" s="31" t="n">
        <f aca="false">J349*(1+25.92%)</f>
        <v>10579.04288</v>
      </c>
      <c r="L349" s="31" t="n">
        <f aca="false">K349*0.869565217269</f>
        <v>9199.16772044527</v>
      </c>
      <c r="M349" s="31" t="n">
        <f aca="false">K349*0.13043478274</f>
        <v>1379.87515964994</v>
      </c>
      <c r="N349" s="32" t="s">
        <v>23</v>
      </c>
      <c r="O349" s="33" t="s">
        <v>24</v>
      </c>
    </row>
    <row r="350" customFormat="false" ht="11.35" hidden="false" customHeight="true" outlineLevel="0" collapsed="false">
      <c r="A350" s="28" t="s">
        <v>681</v>
      </c>
      <c r="B350" s="35" t="n">
        <v>99826</v>
      </c>
      <c r="C350" s="28" t="s">
        <v>682</v>
      </c>
      <c r="D350" s="29" t="s">
        <v>22</v>
      </c>
      <c r="E350" s="30" t="n">
        <v>239</v>
      </c>
      <c r="F350" s="31" t="n">
        <v>3</v>
      </c>
      <c r="G350" s="31" t="n">
        <v>7</v>
      </c>
      <c r="H350" s="31" t="n">
        <f aca="false">E350*F350</f>
        <v>717</v>
      </c>
      <c r="I350" s="31" t="n">
        <f aca="false">E350*G350</f>
        <v>1673</v>
      </c>
      <c r="J350" s="31" t="n">
        <f aca="false">H350+I350</f>
        <v>2390</v>
      </c>
      <c r="K350" s="31" t="n">
        <f aca="false">J350*(1+25.92%)</f>
        <v>3009.488</v>
      </c>
      <c r="L350" s="31" t="n">
        <f aca="false">K350*0.869565217269</f>
        <v>2616.94608658845</v>
      </c>
      <c r="M350" s="31" t="n">
        <f aca="false">K350*0.13043478274</f>
        <v>392.541913438637</v>
      </c>
      <c r="N350" s="32" t="s">
        <v>23</v>
      </c>
      <c r="O350" s="33" t="s">
        <v>24</v>
      </c>
    </row>
    <row r="351" customFormat="false" ht="11.35" hidden="false" customHeight="true" outlineLevel="0" collapsed="false">
      <c r="A351" s="28"/>
      <c r="B351" s="35"/>
      <c r="C351" s="28"/>
      <c r="D351" s="29"/>
      <c r="E351" s="30"/>
      <c r="F351" s="31"/>
      <c r="G351" s="31"/>
      <c r="H351" s="31"/>
      <c r="I351" s="31"/>
      <c r="J351" s="31"/>
      <c r="K351" s="31"/>
      <c r="L351" s="31"/>
      <c r="M351" s="31"/>
      <c r="N351" s="32"/>
      <c r="O351" s="33"/>
    </row>
    <row r="352" customFormat="false" ht="11.35" hidden="false" customHeight="true" outlineLevel="0" collapsed="false">
      <c r="A352" s="40"/>
      <c r="B352" s="41"/>
      <c r="C352" s="40" t="s">
        <v>72</v>
      </c>
      <c r="D352" s="42"/>
      <c r="E352" s="43"/>
      <c r="F352" s="44"/>
      <c r="G352" s="44"/>
      <c r="H352" s="73"/>
      <c r="I352" s="73"/>
      <c r="J352" s="45" t="n">
        <f aca="false">SUM(J347:J350)</f>
        <v>159898.3</v>
      </c>
      <c r="K352" s="45" t="n">
        <f aca="false">SUM(K347:K350)</f>
        <v>201343.93936</v>
      </c>
      <c r="L352" s="31" t="n">
        <f aca="false">K352*0.869565217269</f>
        <v>175081.686375375</v>
      </c>
      <c r="M352" s="31" t="n">
        <f aca="false">K352*0.13043478274</f>
        <v>26262.2529864373</v>
      </c>
      <c r="N352" s="46"/>
      <c r="O352" s="47"/>
    </row>
    <row r="353" customFormat="false" ht="11.35" hidden="false" customHeight="true" outlineLevel="0" collapsed="false">
      <c r="A353" s="28"/>
      <c r="B353" s="35"/>
      <c r="C353" s="28"/>
      <c r="D353" s="29"/>
      <c r="E353" s="30"/>
      <c r="F353" s="31"/>
      <c r="G353" s="31"/>
      <c r="H353" s="31"/>
      <c r="I353" s="31"/>
      <c r="J353" s="31"/>
      <c r="K353" s="31"/>
      <c r="L353" s="31"/>
      <c r="M353" s="31"/>
      <c r="N353" s="32"/>
      <c r="O353" s="33"/>
    </row>
    <row r="354" customFormat="false" ht="11.35" hidden="false" customHeight="true" outlineLevel="0" collapsed="false">
      <c r="A354" s="24" t="s">
        <v>683</v>
      </c>
      <c r="B354" s="24"/>
      <c r="C354" s="24"/>
      <c r="D354" s="24"/>
      <c r="E354" s="24"/>
      <c r="F354" s="24"/>
      <c r="G354" s="24"/>
      <c r="H354" s="24" t="n">
        <f aca="false">E354*F354</f>
        <v>0</v>
      </c>
      <c r="I354" s="24" t="n">
        <f aca="false">E354*G354</f>
        <v>0</v>
      </c>
      <c r="J354" s="24"/>
      <c r="K354" s="24" t="n">
        <f aca="false">J354*0.2592+J354</f>
        <v>0</v>
      </c>
      <c r="L354" s="24" t="n">
        <f aca="false">K354*0.869565217269</f>
        <v>0</v>
      </c>
      <c r="M354" s="24" t="n">
        <f aca="false">K354*0.13043478274</f>
        <v>0</v>
      </c>
      <c r="N354" s="24"/>
      <c r="O354" s="24"/>
    </row>
    <row r="355" s="34" customFormat="true" ht="21.25" hidden="false" customHeight="true" outlineLevel="0" collapsed="false">
      <c r="A355" s="28" t="s">
        <v>684</v>
      </c>
      <c r="B355" s="29" t="n">
        <v>99804</v>
      </c>
      <c r="C355" s="28" t="s">
        <v>685</v>
      </c>
      <c r="D355" s="29" t="s">
        <v>22</v>
      </c>
      <c r="E355" s="30" t="n">
        <v>497.013</v>
      </c>
      <c r="F355" s="31" t="n">
        <v>0.08</v>
      </c>
      <c r="G355" s="31" t="n">
        <v>5.91</v>
      </c>
      <c r="H355" s="31" t="n">
        <f aca="false">E355*F355</f>
        <v>39.76104</v>
      </c>
      <c r="I355" s="31" t="n">
        <f aca="false">E355*G355</f>
        <v>2937.34683</v>
      </c>
      <c r="J355" s="31" t="n">
        <f aca="false">H355+I355</f>
        <v>2977.10787</v>
      </c>
      <c r="K355" s="31" t="n">
        <f aca="false">J355*(1+25.92%)</f>
        <v>3748.774229904</v>
      </c>
      <c r="L355" s="31" t="n">
        <f aca="false">K355*0.869565217269</f>
        <v>3259.8036777189</v>
      </c>
      <c r="M355" s="31" t="n">
        <f aca="false">K355*0.13043478274</f>
        <v>488.970552218839</v>
      </c>
      <c r="N355" s="32" t="s">
        <v>23</v>
      </c>
      <c r="O355" s="33" t="s">
        <v>24</v>
      </c>
    </row>
    <row r="356" s="34" customFormat="true" ht="21.25" hidden="false" customHeight="true" outlineLevel="0" collapsed="false">
      <c r="A356" s="28" t="s">
        <v>686</v>
      </c>
      <c r="B356" s="29" t="n">
        <v>99807</v>
      </c>
      <c r="C356" s="28" t="s">
        <v>687</v>
      </c>
      <c r="D356" s="29" t="s">
        <v>22</v>
      </c>
      <c r="E356" s="30" t="n">
        <v>521.66</v>
      </c>
      <c r="F356" s="31" t="n">
        <v>0.05</v>
      </c>
      <c r="G356" s="31" t="n">
        <v>1.59</v>
      </c>
      <c r="H356" s="31" t="n">
        <f aca="false">E356*F356</f>
        <v>26.083</v>
      </c>
      <c r="I356" s="31" t="n">
        <f aca="false">E356*G356</f>
        <v>829.4394</v>
      </c>
      <c r="J356" s="31" t="n">
        <f aca="false">H356+I356</f>
        <v>855.5224</v>
      </c>
      <c r="K356" s="31" t="n">
        <f aca="false">J356*(1+25.92%)</f>
        <v>1077.27380608</v>
      </c>
      <c r="L356" s="31" t="n">
        <f aca="false">K356*0.869565217269</f>
        <v>936.759831242158</v>
      </c>
      <c r="M356" s="31" t="n">
        <f aca="false">K356*0.13043478274</f>
        <v>140.513974847538</v>
      </c>
      <c r="N356" s="32" t="s">
        <v>23</v>
      </c>
      <c r="O356" s="33" t="s">
        <v>24</v>
      </c>
    </row>
    <row r="357" customFormat="false" ht="11.35" hidden="false" customHeight="true" outlineLevel="0" collapsed="false">
      <c r="A357" s="28" t="s">
        <v>688</v>
      </c>
      <c r="B357" s="35" t="n">
        <v>99815</v>
      </c>
      <c r="C357" s="28" t="s">
        <v>689</v>
      </c>
      <c r="D357" s="29" t="s">
        <v>62</v>
      </c>
      <c r="E357" s="30" t="n">
        <v>5</v>
      </c>
      <c r="F357" s="31" t="n">
        <v>4.779</v>
      </c>
      <c r="G357" s="31" t="n">
        <v>4.8</v>
      </c>
      <c r="H357" s="31" t="n">
        <f aca="false">E357*F357</f>
        <v>23.895</v>
      </c>
      <c r="I357" s="31" t="n">
        <f aca="false">E357*G357</f>
        <v>24</v>
      </c>
      <c r="J357" s="31" t="n">
        <f aca="false">H357+I357</f>
        <v>47.895</v>
      </c>
      <c r="K357" s="31" t="n">
        <f aca="false">J357*(1+25.92%)</f>
        <v>60.309384</v>
      </c>
      <c r="L357" s="31" t="n">
        <f aca="false">K357*0.869565217269</f>
        <v>52.4429426013196</v>
      </c>
      <c r="M357" s="31" t="n">
        <f aca="false">K357*0.13043478274</f>
        <v>7.86644139922323</v>
      </c>
      <c r="N357" s="32" t="s">
        <v>23</v>
      </c>
      <c r="O357" s="33" t="s">
        <v>24</v>
      </c>
    </row>
    <row r="358" customFormat="false" ht="19.85" hidden="false" customHeight="true" outlineLevel="0" collapsed="false">
      <c r="A358" s="28" t="s">
        <v>690</v>
      </c>
      <c r="B358" s="35" t="n">
        <v>99821</v>
      </c>
      <c r="C358" s="28" t="s">
        <v>691</v>
      </c>
      <c r="D358" s="29" t="s">
        <v>22</v>
      </c>
      <c r="E358" s="30" t="n">
        <v>440.58</v>
      </c>
      <c r="F358" s="31" t="n">
        <v>1.52</v>
      </c>
      <c r="G358" s="31" t="n">
        <v>1.94</v>
      </c>
      <c r="H358" s="31" t="n">
        <f aca="false">E358*F358</f>
        <v>669.6816</v>
      </c>
      <c r="I358" s="31" t="n">
        <f aca="false">E358*G358</f>
        <v>854.7252</v>
      </c>
      <c r="J358" s="31" t="n">
        <f aca="false">H358+I358</f>
        <v>1524.4068</v>
      </c>
      <c r="K358" s="31" t="n">
        <f aca="false">J358*(1+25.92%)</f>
        <v>1919.53304256</v>
      </c>
      <c r="L358" s="31" t="n">
        <f aca="false">K358*0.869565217269</f>
        <v>1669.15916720871</v>
      </c>
      <c r="M358" s="31" t="n">
        <f aca="false">K358*0.13043478274</f>
        <v>250.373875368565</v>
      </c>
      <c r="N358" s="32" t="s">
        <v>23</v>
      </c>
      <c r="O358" s="33" t="s">
        <v>24</v>
      </c>
    </row>
    <row r="359" customFormat="false" ht="19.85" hidden="false" customHeight="true" outlineLevel="0" collapsed="false">
      <c r="A359" s="28" t="s">
        <v>692</v>
      </c>
      <c r="B359" s="35" t="n">
        <v>99817</v>
      </c>
      <c r="C359" s="28" t="s">
        <v>693</v>
      </c>
      <c r="D359" s="29" t="s">
        <v>62</v>
      </c>
      <c r="E359" s="30" t="n">
        <v>31</v>
      </c>
      <c r="F359" s="31" t="n">
        <v>2.3</v>
      </c>
      <c r="G359" s="31" t="n">
        <v>3.95</v>
      </c>
      <c r="H359" s="31" t="n">
        <f aca="false">E359*F359</f>
        <v>71.3</v>
      </c>
      <c r="I359" s="31" t="n">
        <f aca="false">E359*G359</f>
        <v>122.45</v>
      </c>
      <c r="J359" s="31" t="n">
        <f aca="false">H359+I359</f>
        <v>193.75</v>
      </c>
      <c r="K359" s="31" t="n">
        <f aca="false">J359*(1+25.92%)</f>
        <v>243.97</v>
      </c>
      <c r="L359" s="31" t="n">
        <f aca="false">K359*0.869565217269</f>
        <v>212.147826057118</v>
      </c>
      <c r="M359" s="31" t="n">
        <f aca="false">K359*0.13043478274</f>
        <v>31.8221739450778</v>
      </c>
      <c r="N359" s="32" t="s">
        <v>23</v>
      </c>
      <c r="O359" s="33" t="s">
        <v>24</v>
      </c>
    </row>
    <row r="360" customFormat="false" ht="11.35" hidden="false" customHeight="true" outlineLevel="0" collapsed="false">
      <c r="A360" s="28" t="s">
        <v>694</v>
      </c>
      <c r="B360" s="35" t="n">
        <v>99818</v>
      </c>
      <c r="C360" s="28" t="s">
        <v>695</v>
      </c>
      <c r="D360" s="29" t="s">
        <v>62</v>
      </c>
      <c r="E360" s="30" t="n">
        <v>37</v>
      </c>
      <c r="F360" s="31" t="n">
        <v>1.05</v>
      </c>
      <c r="G360" s="31" t="n">
        <v>4.8</v>
      </c>
      <c r="H360" s="31" t="n">
        <f aca="false">E360*F360</f>
        <v>38.85</v>
      </c>
      <c r="I360" s="31" t="n">
        <f aca="false">E360*G360</f>
        <v>177.6</v>
      </c>
      <c r="J360" s="31" t="n">
        <f aca="false">H360+I360</f>
        <v>216.45</v>
      </c>
      <c r="K360" s="31" t="n">
        <f aca="false">J360*(1+25.92%)</f>
        <v>272.55384</v>
      </c>
      <c r="L360" s="31" t="n">
        <f aca="false">K360*0.869565217269</f>
        <v>237.0033390971</v>
      </c>
      <c r="M360" s="31" t="n">
        <f aca="false">K360*0.13043478274</f>
        <v>35.5505009053527</v>
      </c>
      <c r="N360" s="32" t="s">
        <v>23</v>
      </c>
      <c r="O360" s="33" t="s">
        <v>24</v>
      </c>
    </row>
    <row r="361" customFormat="false" ht="11.35" hidden="false" customHeight="true" outlineLevel="0" collapsed="false">
      <c r="A361" s="28" t="s">
        <v>696</v>
      </c>
      <c r="B361" s="35" t="n">
        <v>99822</v>
      </c>
      <c r="C361" s="28" t="s">
        <v>697</v>
      </c>
      <c r="D361" s="29" t="s">
        <v>22</v>
      </c>
      <c r="E361" s="30" t="n">
        <v>117.33</v>
      </c>
      <c r="F361" s="31" t="n">
        <v>0.15</v>
      </c>
      <c r="G361" s="31" t="n">
        <v>0.94</v>
      </c>
      <c r="H361" s="31" t="n">
        <f aca="false">E361*F361</f>
        <v>17.5995</v>
      </c>
      <c r="I361" s="31" t="n">
        <f aca="false">E361*G361</f>
        <v>110.2902</v>
      </c>
      <c r="J361" s="31" t="n">
        <f aca="false">H361+I361</f>
        <v>127.8897</v>
      </c>
      <c r="K361" s="31" t="n">
        <f aca="false">J361*(1+25.92%)</f>
        <v>161.03871024</v>
      </c>
      <c r="L361" s="31" t="n">
        <f aca="false">K361*0.869565217269</f>
        <v>140.033661058565</v>
      </c>
      <c r="M361" s="31" t="n">
        <f aca="false">K361*0.13043478274</f>
        <v>21.0050491828842</v>
      </c>
      <c r="N361" s="32" t="s">
        <v>23</v>
      </c>
      <c r="O361" s="33" t="s">
        <v>24</v>
      </c>
    </row>
    <row r="362" s="34" customFormat="true" ht="21.25" hidden="false" customHeight="true" outlineLevel="0" collapsed="false">
      <c r="A362" s="28" t="s">
        <v>698</v>
      </c>
      <c r="B362" s="29" t="n">
        <v>10851</v>
      </c>
      <c r="C362" s="28" t="s">
        <v>699</v>
      </c>
      <c r="D362" s="29" t="s">
        <v>62</v>
      </c>
      <c r="E362" s="30" t="n">
        <v>55</v>
      </c>
      <c r="F362" s="31" t="n">
        <v>61.8</v>
      </c>
      <c r="G362" s="31" t="n">
        <v>3</v>
      </c>
      <c r="H362" s="31" t="n">
        <f aca="false">E362*F362</f>
        <v>3399</v>
      </c>
      <c r="I362" s="31" t="n">
        <f aca="false">E362*G362</f>
        <v>165</v>
      </c>
      <c r="J362" s="31" t="n">
        <f aca="false">H362+I362</f>
        <v>3564</v>
      </c>
      <c r="K362" s="31" t="n">
        <f aca="false">J362*(1+25.92%)</f>
        <v>4487.7888</v>
      </c>
      <c r="L362" s="31" t="n">
        <f aca="false">K362*0.869565217269</f>
        <v>3902.42504292939</v>
      </c>
      <c r="M362" s="31" t="n">
        <f aca="false">K362*0.13043478274</f>
        <v>585.363757111005</v>
      </c>
      <c r="N362" s="32"/>
      <c r="O362" s="33"/>
    </row>
    <row r="363" s="34" customFormat="true" ht="15" hidden="false" customHeight="true" outlineLevel="0" collapsed="false">
      <c r="A363" s="28" t="s">
        <v>700</v>
      </c>
      <c r="B363" s="29" t="n">
        <v>99814</v>
      </c>
      <c r="C363" s="37" t="s">
        <v>701</v>
      </c>
      <c r="D363" s="29" t="s">
        <v>22</v>
      </c>
      <c r="E363" s="30" t="n">
        <v>1100</v>
      </c>
      <c r="F363" s="31" t="n">
        <v>2.23</v>
      </c>
      <c r="G363" s="31" t="n">
        <v>2.19</v>
      </c>
      <c r="H363" s="31" t="n">
        <f aca="false">E363*F363</f>
        <v>2453</v>
      </c>
      <c r="I363" s="31" t="n">
        <f aca="false">E363*G363</f>
        <v>2409</v>
      </c>
      <c r="J363" s="31" t="n">
        <f aca="false">H363+I363</f>
        <v>4862</v>
      </c>
      <c r="K363" s="31" t="n">
        <f aca="false">J363*(1+25.92%)</f>
        <v>6122.2304</v>
      </c>
      <c r="L363" s="31" t="n">
        <f aca="false">K363*0.869565217269</f>
        <v>5323.67860794688</v>
      </c>
      <c r="M363" s="31" t="n">
        <f aca="false">K363*0.13043478274</f>
        <v>798.551792108223</v>
      </c>
      <c r="N363" s="32"/>
      <c r="O363" s="33"/>
    </row>
    <row r="364" customFormat="false" ht="11.35" hidden="false" customHeight="true" outlineLevel="0" collapsed="false">
      <c r="A364" s="40"/>
      <c r="B364" s="41"/>
      <c r="C364" s="40" t="s">
        <v>72</v>
      </c>
      <c r="D364" s="42"/>
      <c r="E364" s="43"/>
      <c r="F364" s="44"/>
      <c r="G364" s="44"/>
      <c r="H364" s="44"/>
      <c r="I364" s="44"/>
      <c r="J364" s="45" t="n">
        <f aca="false">SUM(J355:J363)</f>
        <v>14369.02177</v>
      </c>
      <c r="K364" s="45" t="n">
        <f aca="false">SUM(K355:K363)</f>
        <v>18093.472212784</v>
      </c>
      <c r="L364" s="31" t="n">
        <f aca="false">K364*0.869565217269</f>
        <v>15733.4540958601</v>
      </c>
      <c r="M364" s="31" t="n">
        <f aca="false">K364*0.13043478274</f>
        <v>2360.01811708671</v>
      </c>
      <c r="N364" s="46"/>
      <c r="O364" s="47"/>
    </row>
    <row r="365" customFormat="false" ht="11.35" hidden="false" customHeight="true" outlineLevel="0" collapsed="false">
      <c r="A365" s="28"/>
      <c r="B365" s="35"/>
      <c r="C365" s="28"/>
      <c r="D365" s="29"/>
      <c r="E365" s="30"/>
      <c r="F365" s="31"/>
      <c r="G365" s="31"/>
      <c r="H365" s="31"/>
      <c r="I365" s="31"/>
      <c r="J365" s="31"/>
      <c r="K365" s="31"/>
      <c r="L365" s="31"/>
      <c r="M365" s="31"/>
      <c r="N365" s="32"/>
      <c r="O365" s="33"/>
    </row>
    <row r="366" customFormat="false" ht="11.35" hidden="false" customHeight="true" outlineLevel="0" collapsed="false">
      <c r="A366" s="24" t="s">
        <v>702</v>
      </c>
      <c r="B366" s="24"/>
      <c r="C366" s="24"/>
      <c r="D366" s="24"/>
      <c r="E366" s="24"/>
      <c r="F366" s="24"/>
      <c r="G366" s="24"/>
      <c r="H366" s="24"/>
      <c r="I366" s="24"/>
      <c r="J366" s="24"/>
      <c r="K366" s="24" t="n">
        <f aca="false">J366*0.2592+J366</f>
        <v>0</v>
      </c>
      <c r="L366" s="24" t="n">
        <f aca="false">K366*0.869565217269</f>
        <v>0</v>
      </c>
      <c r="M366" s="24" t="n">
        <f aca="false">K366*0.13043478274</f>
        <v>0</v>
      </c>
      <c r="N366" s="24"/>
      <c r="O366" s="24"/>
    </row>
    <row r="367" s="34" customFormat="true" ht="39.55" hidden="false" customHeight="true" outlineLevel="0" collapsed="false">
      <c r="A367" s="28" t="s">
        <v>703</v>
      </c>
      <c r="B367" s="29" t="s">
        <v>704</v>
      </c>
      <c r="C367" s="28" t="s">
        <v>705</v>
      </c>
      <c r="D367" s="29" t="s">
        <v>62</v>
      </c>
      <c r="E367" s="30" t="n">
        <v>1</v>
      </c>
      <c r="F367" s="31" t="n">
        <v>1</v>
      </c>
      <c r="G367" s="31" t="n">
        <v>300348.97</v>
      </c>
      <c r="H367" s="31" t="n">
        <f aca="false">E367*F367</f>
        <v>1</v>
      </c>
      <c r="I367" s="31" t="n">
        <f aca="false">E367*G367</f>
        <v>300348.97</v>
      </c>
      <c r="J367" s="31" t="n">
        <f aca="false">H367+I367</f>
        <v>300349.97</v>
      </c>
      <c r="K367" s="31" t="n">
        <f aca="false">J367*0.2592+J367</f>
        <v>378200.682224</v>
      </c>
      <c r="L367" s="31" t="n">
        <f aca="false">K367*0.869565217269</f>
        <v>328870.158409397</v>
      </c>
      <c r="M367" s="31" t="n">
        <f aca="false">K367*0.13043478274</f>
        <v>49330.5238180072</v>
      </c>
      <c r="N367" s="32" t="s">
        <v>174</v>
      </c>
      <c r="O367" s="33" t="s">
        <v>175</v>
      </c>
    </row>
    <row r="368" customFormat="false" ht="11.35" hidden="false" customHeight="true" outlineLevel="0" collapsed="false">
      <c r="A368" s="40"/>
      <c r="B368" s="41"/>
      <c r="C368" s="40" t="s">
        <v>72</v>
      </c>
      <c r="D368" s="42"/>
      <c r="E368" s="43"/>
      <c r="F368" s="44"/>
      <c r="G368" s="44"/>
      <c r="H368" s="44"/>
      <c r="I368" s="44"/>
      <c r="J368" s="45" t="n">
        <f aca="false">J367</f>
        <v>300349.97</v>
      </c>
      <c r="K368" s="45" t="n">
        <f aca="false">K367</f>
        <v>378200.682224</v>
      </c>
      <c r="L368" s="31" t="n">
        <f aca="false">K368*0.869565217269</f>
        <v>328870.158409397</v>
      </c>
      <c r="M368" s="31" t="n">
        <f aca="false">K368*0.13043478274</f>
        <v>49330.5238180072</v>
      </c>
      <c r="N368" s="46"/>
      <c r="O368" s="47"/>
    </row>
    <row r="369" customFormat="false" ht="11.35" hidden="false" customHeight="true" outlineLevel="0" collapsed="false">
      <c r="A369" s="75"/>
      <c r="B369" s="76"/>
      <c r="C369" s="77"/>
      <c r="D369" s="78"/>
      <c r="E369" s="79"/>
      <c r="F369" s="80"/>
      <c r="G369" s="80"/>
      <c r="H369" s="80"/>
      <c r="I369" s="80"/>
      <c r="J369" s="80"/>
      <c r="K369" s="80"/>
      <c r="L369" s="81"/>
      <c r="M369" s="81"/>
      <c r="N369" s="82"/>
      <c r="O369" s="33"/>
    </row>
    <row r="370" customFormat="false" ht="11.35" hidden="false" customHeight="true" outlineLevel="0" collapsed="false">
      <c r="A370" s="83" t="s">
        <v>706</v>
      </c>
      <c r="B370" s="83"/>
      <c r="C370" s="83"/>
      <c r="D370" s="83"/>
      <c r="E370" s="83"/>
      <c r="F370" s="83"/>
      <c r="G370" s="83"/>
      <c r="H370" s="83"/>
      <c r="I370" s="84"/>
      <c r="J370" s="85" t="n">
        <f aca="false">J368+J364+J352+J344+J332+J321+J302+J279+J252+J132+J93+J74+J45+J28</f>
        <v>11299920.654878</v>
      </c>
      <c r="K370" s="85" t="n">
        <f aca="false">K368+K364+K352+K344+K332+K321+K302+K279+K252+K132+K93+K74+K45+K28</f>
        <v>14228860.0886224</v>
      </c>
      <c r="L370" s="86" t="n">
        <f aca="false">L368+L364+L352+L344+L332+L321+L302+L279+L252+L132+L93+L74+L45+L28</f>
        <v>12372921.8144531</v>
      </c>
      <c r="M370" s="86" t="n">
        <f aca="false">M368+M364+M352+M344+M332+M321+M302+M279+M252+M132+M93+M74+M45+M28</f>
        <v>1855938.27429732</v>
      </c>
      <c r="N370" s="87"/>
      <c r="O370" s="88"/>
      <c r="P370" s="89"/>
    </row>
    <row r="371" customFormat="false" ht="12.8" hidden="false" customHeight="false" outlineLevel="0" collapsed="false">
      <c r="A371" s="90"/>
      <c r="B371" s="91"/>
      <c r="C371" s="92"/>
      <c r="D371" s="91"/>
      <c r="E371" s="93"/>
      <c r="F371" s="94"/>
      <c r="G371" s="94"/>
      <c r="H371" s="94"/>
      <c r="I371" s="94"/>
      <c r="J371" s="94"/>
      <c r="K371" s="94"/>
      <c r="L371" s="95"/>
      <c r="M371" s="95"/>
      <c r="N371" s="96"/>
      <c r="O371" s="97"/>
      <c r="P371" s="98"/>
    </row>
    <row r="372" customFormat="false" ht="12.8" hidden="false" customHeight="true" outlineLevel="0" collapsed="false">
      <c r="A372" s="99"/>
      <c r="B372" s="100"/>
      <c r="C372" s="101"/>
      <c r="D372" s="102"/>
      <c r="E372" s="103"/>
      <c r="F372" s="103"/>
      <c r="G372" s="103"/>
      <c r="H372" s="103"/>
      <c r="I372" s="103"/>
      <c r="J372" s="103"/>
      <c r="K372" s="104"/>
      <c r="L372" s="105"/>
      <c r="M372" s="105"/>
      <c r="N372" s="106"/>
      <c r="O372" s="107"/>
    </row>
    <row r="373" customFormat="false" ht="12.8" hidden="false" customHeight="false" outlineLevel="0" collapsed="false">
      <c r="A373" s="108" t="s">
        <v>707</v>
      </c>
      <c r="B373" s="108"/>
      <c r="C373" s="108"/>
      <c r="D373" s="108"/>
      <c r="E373" s="108"/>
      <c r="F373" s="108"/>
      <c r="G373" s="108"/>
      <c r="H373" s="109"/>
      <c r="I373" s="109"/>
      <c r="J373" s="109"/>
      <c r="K373" s="109"/>
      <c r="L373" s="110"/>
      <c r="M373" s="110"/>
      <c r="N373" s="111"/>
    </row>
    <row r="374" customFormat="false" ht="12.8" hidden="false" customHeight="false" outlineLevel="0" collapsed="false">
      <c r="A374" s="112" t="s">
        <v>708</v>
      </c>
      <c r="B374" s="112"/>
      <c r="C374" s="112"/>
      <c r="D374" s="113"/>
      <c r="E374" s="114"/>
      <c r="F374" s="109"/>
      <c r="G374" s="109"/>
      <c r="H374" s="109"/>
      <c r="I374" s="109"/>
      <c r="J374" s="109"/>
      <c r="K374" s="109"/>
      <c r="L374" s="110"/>
      <c r="M374" s="110"/>
      <c r="N374" s="111"/>
    </row>
    <row r="375" customFormat="false" ht="12.8" hidden="false" customHeight="false" outlineLevel="0" collapsed="false">
      <c r="A375" s="115"/>
      <c r="B375" s="115"/>
      <c r="C375" s="115"/>
    </row>
    <row r="376" customFormat="false" ht="12.8" hidden="false" customHeight="false" outlineLevel="0" collapsed="false">
      <c r="A376" s="115"/>
      <c r="B376" s="115"/>
      <c r="C376" s="115"/>
      <c r="E376" s="116" t="s">
        <v>709</v>
      </c>
      <c r="F376" s="116"/>
      <c r="G376" s="116"/>
      <c r="H376" s="116"/>
    </row>
    <row r="377" customFormat="false" ht="12.8" hidden="false" customHeight="false" outlineLevel="0" collapsed="false">
      <c r="E377" s="116" t="s">
        <v>710</v>
      </c>
      <c r="F377" s="116"/>
      <c r="G377" s="116"/>
      <c r="H377" s="116"/>
    </row>
    <row r="381" customFormat="false" ht="12.8" hidden="false" customHeight="false" outlineLevel="0" collapsed="false">
      <c r="C381" s="117"/>
    </row>
    <row r="382" customFormat="false" ht="12.8" hidden="false" customHeight="false" outlineLevel="0" collapsed="false">
      <c r="C382" s="118"/>
    </row>
    <row r="383" customFormat="false" ht="12.8" hidden="false" customHeight="false" outlineLevel="0" collapsed="false">
      <c r="C383" s="118"/>
    </row>
    <row r="384" customFormat="false" ht="12.8" hidden="false" customHeight="false" outlineLevel="0" collapsed="false">
      <c r="C384" s="118"/>
    </row>
    <row r="385" customFormat="false" ht="12.8" hidden="false" customHeight="false" outlineLevel="0" collapsed="false">
      <c r="C385" s="118"/>
    </row>
    <row r="386" customFormat="false" ht="12.8" hidden="false" customHeight="false" outlineLevel="0" collapsed="false">
      <c r="C386" s="118"/>
    </row>
    <row r="387" customFormat="false" ht="12.8" hidden="false" customHeight="false" outlineLevel="0" collapsed="false">
      <c r="C387" s="118"/>
    </row>
    <row r="388" customFormat="false" ht="12.8" hidden="false" customHeight="false" outlineLevel="0" collapsed="false">
      <c r="C388" s="118"/>
    </row>
    <row r="389" customFormat="false" ht="12.8" hidden="false" customHeight="false" outlineLevel="0" collapsed="false">
      <c r="C389" s="118"/>
    </row>
    <row r="390" customFormat="false" ht="12.8" hidden="false" customHeight="false" outlineLevel="0" collapsed="false">
      <c r="C390" s="118"/>
    </row>
    <row r="391" customFormat="false" ht="12.8" hidden="false" customHeight="false" outlineLevel="0" collapsed="false">
      <c r="C391" s="118"/>
    </row>
  </sheetData>
  <mergeCells count="26">
    <mergeCell ref="A1:C1"/>
    <mergeCell ref="A2:C2"/>
    <mergeCell ref="A3:C3"/>
    <mergeCell ref="A4:C4"/>
    <mergeCell ref="A5:N5"/>
    <mergeCell ref="A7:K7"/>
    <mergeCell ref="A30:O30"/>
    <mergeCell ref="A47:O47"/>
    <mergeCell ref="A76:O76"/>
    <mergeCell ref="A95:O95"/>
    <mergeCell ref="A134:O134"/>
    <mergeCell ref="A254:O254"/>
    <mergeCell ref="A281:O281"/>
    <mergeCell ref="A304:O304"/>
    <mergeCell ref="A323:O323"/>
    <mergeCell ref="A334:O334"/>
    <mergeCell ref="A346:O346"/>
    <mergeCell ref="A354:O354"/>
    <mergeCell ref="A366:O366"/>
    <mergeCell ref="A370:H370"/>
    <mergeCell ref="A373:G373"/>
    <mergeCell ref="A374:C374"/>
    <mergeCell ref="A375:C375"/>
    <mergeCell ref="A376:C376"/>
    <mergeCell ref="E376:H376"/>
    <mergeCell ref="E377:H377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9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J33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1" topLeftCell="A110" activePane="bottomLeft" state="frozen"/>
      <selection pane="topLeft" activeCell="A1" activeCellId="0" sqref="A1"/>
      <selection pane="bottomLeft" activeCell="S321" activeCellId="0" sqref="S321"/>
    </sheetView>
  </sheetViews>
  <sheetFormatPr defaultColWidth="8.6875" defaultRowHeight="12.8" zeroHeight="false" outlineLevelRow="0" outlineLevelCol="0"/>
  <cols>
    <col collapsed="false" customWidth="true" hidden="false" outlineLevel="0" max="1" min="1" style="119" width="7.64"/>
    <col collapsed="false" customWidth="true" hidden="false" outlineLevel="0" max="2" min="2" style="119" width="5.83"/>
    <col collapsed="false" customWidth="true" hidden="false" outlineLevel="0" max="3" min="3" style="119" width="10.56"/>
    <col collapsed="false" customWidth="true" hidden="false" outlineLevel="0" max="4" min="4" style="120" width="37.1"/>
    <col collapsed="false" customWidth="true" hidden="false" outlineLevel="0" max="5" min="5" style="119" width="7.22"/>
    <col collapsed="false" customWidth="true" hidden="false" outlineLevel="0" max="6" min="6" style="119" width="10.56"/>
    <col collapsed="false" customWidth="true" hidden="false" outlineLevel="0" max="7" min="7" style="119" width="11.53"/>
    <col collapsed="false" customWidth="true" hidden="false" outlineLevel="0" max="8" min="8" style="119" width="12.22"/>
    <col collapsed="false" customWidth="true" hidden="false" outlineLevel="0" max="9" min="9" style="119" width="12.5"/>
    <col collapsed="false" customWidth="true" hidden="false" outlineLevel="0" max="10" min="10" style="120" width="26.26"/>
  </cols>
  <sheetData>
    <row r="1" s="123" customFormat="true" ht="50.7" hidden="false" customHeight="true" outlineLevel="0" collapsed="false">
      <c r="A1" s="9"/>
      <c r="B1" s="9"/>
      <c r="C1" s="9"/>
      <c r="D1" s="9"/>
      <c r="E1" s="121"/>
      <c r="F1" s="121"/>
      <c r="G1" s="121"/>
      <c r="H1" s="121"/>
      <c r="I1" s="121"/>
      <c r="J1" s="122"/>
    </row>
    <row r="2" s="123" customFormat="true" ht="12.8" hidden="false" customHeight="false" outlineLevel="0" collapsed="false">
      <c r="A2" s="13" t="s">
        <v>0</v>
      </c>
      <c r="B2" s="13"/>
      <c r="C2" s="13"/>
      <c r="D2" s="13"/>
      <c r="E2" s="121"/>
      <c r="F2" s="121"/>
      <c r="G2" s="121"/>
      <c r="H2" s="121"/>
      <c r="I2" s="121"/>
      <c r="J2" s="122"/>
    </row>
    <row r="3" s="123" customFormat="true" ht="12.8" hidden="false" customHeight="false" outlineLevel="0" collapsed="false">
      <c r="A3" s="13" t="s">
        <v>1</v>
      </c>
      <c r="B3" s="13"/>
      <c r="C3" s="13"/>
      <c r="D3" s="13"/>
      <c r="E3" s="121"/>
      <c r="F3" s="121"/>
      <c r="G3" s="121"/>
      <c r="H3" s="121"/>
      <c r="I3" s="121"/>
      <c r="J3" s="122"/>
    </row>
    <row r="4" s="123" customFormat="true" ht="12.8" hidden="false" customHeight="false" outlineLevel="0" collapsed="false">
      <c r="A4" s="13" t="s">
        <v>2</v>
      </c>
      <c r="B4" s="13"/>
      <c r="C4" s="13"/>
      <c r="D4" s="13"/>
      <c r="E4" s="121"/>
      <c r="F4" s="121"/>
      <c r="G4" s="121"/>
      <c r="H4" s="121"/>
      <c r="I4" s="121"/>
      <c r="J4" s="122"/>
    </row>
    <row r="5" customFormat="false" ht="23.85" hidden="false" customHeight="true" outlineLevel="0" collapsed="false">
      <c r="A5" s="17" t="s">
        <v>3</v>
      </c>
      <c r="B5" s="17"/>
      <c r="C5" s="17"/>
      <c r="D5" s="17"/>
      <c r="E5" s="17"/>
      <c r="F5" s="17"/>
      <c r="G5" s="17"/>
      <c r="H5" s="17"/>
      <c r="I5" s="17"/>
      <c r="J5" s="17"/>
    </row>
    <row r="6" s="123" customFormat="true" ht="22.35" hidden="false" customHeight="false" outlineLevel="0" collapsed="false">
      <c r="A6" s="124" t="s">
        <v>711</v>
      </c>
      <c r="B6" s="124" t="s">
        <v>4</v>
      </c>
      <c r="C6" s="124" t="s">
        <v>5</v>
      </c>
      <c r="D6" s="125" t="s">
        <v>6</v>
      </c>
      <c r="E6" s="124" t="s">
        <v>7</v>
      </c>
      <c r="F6" s="124" t="s">
        <v>8</v>
      </c>
      <c r="G6" s="124" t="s">
        <v>712</v>
      </c>
      <c r="H6" s="124" t="s">
        <v>713</v>
      </c>
      <c r="I6" s="124" t="s">
        <v>714</v>
      </c>
      <c r="J6" s="125" t="s">
        <v>715</v>
      </c>
    </row>
    <row r="7" customFormat="false" ht="22.35" hidden="false" customHeight="false" outlineLevel="0" collapsed="false">
      <c r="A7" s="126" t="str">
        <f aca="false">IF(I7-H7&lt;0.8,"A",IF(I7-H7&lt;0.95,"B","C"))</f>
        <v>A</v>
      </c>
      <c r="B7" s="127" t="s">
        <v>468</v>
      </c>
      <c r="C7" s="127" t="s">
        <v>716</v>
      </c>
      <c r="D7" s="128" t="s">
        <v>469</v>
      </c>
      <c r="E7" s="127" t="s">
        <v>62</v>
      </c>
      <c r="F7" s="127" t="n">
        <v>890</v>
      </c>
      <c r="G7" s="129" t="n">
        <v>2371672.9023888</v>
      </c>
      <c r="H7" s="130" t="n">
        <f aca="false">G7/SUM($G$7:$G$326)</f>
        <v>0.166680457016035</v>
      </c>
      <c r="I7" s="130" t="n">
        <f aca="false">SUM($H$7:H7)</f>
        <v>0.166680457016035</v>
      </c>
      <c r="J7" s="128" t="s">
        <v>270</v>
      </c>
    </row>
    <row r="8" customFormat="false" ht="22.35" hidden="false" customHeight="false" outlineLevel="0" collapsed="false">
      <c r="A8" s="126" t="str">
        <f aca="false">IF(I8-H8&lt;0.8,"A",IF(I8-H8&lt;0.95,"B","C"))</f>
        <v>A</v>
      </c>
      <c r="B8" s="127" t="s">
        <v>642</v>
      </c>
      <c r="C8" s="127" t="s">
        <v>717</v>
      </c>
      <c r="D8" s="128" t="s">
        <v>643</v>
      </c>
      <c r="E8" s="127" t="s">
        <v>22</v>
      </c>
      <c r="F8" s="127" t="n">
        <v>7050</v>
      </c>
      <c r="G8" s="129" t="n">
        <v>2127068.72016</v>
      </c>
      <c r="H8" s="130" t="n">
        <f aca="false">G8/SUM($G$7:$G$326)</f>
        <v>0.149489748786049</v>
      </c>
      <c r="I8" s="130" t="n">
        <f aca="false">SUM($H$7:H8)</f>
        <v>0.316170205802084</v>
      </c>
      <c r="J8" s="128" t="s">
        <v>637</v>
      </c>
    </row>
    <row r="9" customFormat="false" ht="22.35" hidden="false" customHeight="false" outlineLevel="0" collapsed="false">
      <c r="A9" s="126" t="str">
        <f aca="false">IF(I9-H9&lt;0.8,"A",IF(I9-H9&lt;0.95,"B","C"))</f>
        <v>A</v>
      </c>
      <c r="B9" s="127" t="s">
        <v>466</v>
      </c>
      <c r="C9" s="127" t="s">
        <v>718</v>
      </c>
      <c r="D9" s="128" t="s">
        <v>467</v>
      </c>
      <c r="E9" s="127" t="s">
        <v>62</v>
      </c>
      <c r="F9" s="127" t="n">
        <v>20</v>
      </c>
      <c r="G9" s="129" t="n">
        <v>770209.07168</v>
      </c>
      <c r="H9" s="130" t="n">
        <f aca="false">G9/SUM($G$7:$G$326)</f>
        <v>0.0541300615005605</v>
      </c>
      <c r="I9" s="130" t="n">
        <f aca="false">SUM($H$7:H9)</f>
        <v>0.370300267302645</v>
      </c>
      <c r="J9" s="128" t="s">
        <v>270</v>
      </c>
    </row>
    <row r="10" customFormat="false" ht="43.25" hidden="false" customHeight="false" outlineLevel="0" collapsed="false">
      <c r="A10" s="126" t="str">
        <f aca="false">IF(I10-H10&lt;0.8,"A",IF(I10-H10&lt;0.95,"B","C"))</f>
        <v>A</v>
      </c>
      <c r="B10" s="127" t="s">
        <v>672</v>
      </c>
      <c r="C10" s="127" t="s">
        <v>719</v>
      </c>
      <c r="D10" s="128" t="s">
        <v>720</v>
      </c>
      <c r="E10" s="127" t="s">
        <v>22</v>
      </c>
      <c r="F10" s="127" t="n">
        <v>122.37</v>
      </c>
      <c r="G10" s="129" t="n">
        <v>451008.7613928</v>
      </c>
      <c r="H10" s="130" t="n">
        <f aca="false">G10/SUM($G$7:$G$326)</f>
        <v>0.0316967598657769</v>
      </c>
      <c r="I10" s="130" t="n">
        <f aca="false">SUM($H$7:H10)</f>
        <v>0.401997027168422</v>
      </c>
      <c r="J10" s="128" t="s">
        <v>654</v>
      </c>
    </row>
    <row r="11" customFormat="false" ht="43.25" hidden="false" customHeight="false" outlineLevel="0" collapsed="false">
      <c r="A11" s="126" t="str">
        <f aca="false">IF(I11-H11&lt;0.8,"A",IF(I11-H11&lt;0.95,"B","C"))</f>
        <v>A</v>
      </c>
      <c r="B11" s="127" t="s">
        <v>703</v>
      </c>
      <c r="C11" s="127" t="s">
        <v>704</v>
      </c>
      <c r="D11" s="128" t="s">
        <v>721</v>
      </c>
      <c r="E11" s="127" t="s">
        <v>62</v>
      </c>
      <c r="F11" s="127" t="n">
        <v>1</v>
      </c>
      <c r="G11" s="129" t="n">
        <v>378200.682224</v>
      </c>
      <c r="H11" s="130" t="n">
        <f aca="false">G11/SUM($G$7:$G$326)</f>
        <v>0.0265798299982172</v>
      </c>
      <c r="I11" s="130" t="n">
        <f aca="false">SUM($H$7:H11)</f>
        <v>0.428576857166639</v>
      </c>
      <c r="J11" s="128" t="s">
        <v>702</v>
      </c>
    </row>
    <row r="12" customFormat="false" ht="32.8" hidden="false" customHeight="false" outlineLevel="0" collapsed="false">
      <c r="A12" s="126" t="str">
        <f aca="false">IF(I12-H12&lt;0.8,"A",IF(I12-H12&lt;0.95,"B","C"))</f>
        <v>A</v>
      </c>
      <c r="B12" s="127" t="s">
        <v>638</v>
      </c>
      <c r="C12" s="127" t="s">
        <v>722</v>
      </c>
      <c r="D12" s="128" t="s">
        <v>639</v>
      </c>
      <c r="E12" s="127" t="s">
        <v>22</v>
      </c>
      <c r="F12" s="127" t="n">
        <v>2378.15</v>
      </c>
      <c r="G12" s="129" t="n">
        <v>346068.273087792</v>
      </c>
      <c r="H12" s="130" t="n">
        <f aca="false">G12/SUM($G$7:$G$326)</f>
        <v>0.0243215739653322</v>
      </c>
      <c r="I12" s="130" t="n">
        <f aca="false">SUM($H$7:H12)</f>
        <v>0.452898431131971</v>
      </c>
      <c r="J12" s="128" t="s">
        <v>637</v>
      </c>
    </row>
    <row r="13" customFormat="false" ht="32.8" hidden="false" customHeight="false" outlineLevel="0" collapsed="false">
      <c r="A13" s="126" t="str">
        <f aca="false">IF(I13-H13&lt;0.8,"A",IF(I13-H13&lt;0.95,"B","C"))</f>
        <v>A</v>
      </c>
      <c r="B13" s="127" t="s">
        <v>106</v>
      </c>
      <c r="C13" s="127" t="s">
        <v>723</v>
      </c>
      <c r="D13" s="128" t="s">
        <v>107</v>
      </c>
      <c r="E13" s="127" t="s">
        <v>82</v>
      </c>
      <c r="F13" s="127" t="n">
        <v>10279</v>
      </c>
      <c r="G13" s="129" t="n">
        <v>345160.72343728</v>
      </c>
      <c r="H13" s="130" t="n">
        <f aca="false">G13/SUM($G$7:$G$326)</f>
        <v>0.0242577916493308</v>
      </c>
      <c r="I13" s="130" t="n">
        <f aca="false">SUM($H$7:H13)</f>
        <v>0.477156222781302</v>
      </c>
      <c r="J13" s="128" t="s">
        <v>103</v>
      </c>
    </row>
    <row r="14" customFormat="false" ht="32.8" hidden="false" customHeight="false" outlineLevel="0" collapsed="false">
      <c r="A14" s="126" t="str">
        <f aca="false">IF(I14-H14&lt;0.8,"A",IF(I14-H14&lt;0.95,"B","C"))</f>
        <v>A</v>
      </c>
      <c r="B14" s="127" t="s">
        <v>89</v>
      </c>
      <c r="C14" s="127" t="s">
        <v>724</v>
      </c>
      <c r="D14" s="128" t="s">
        <v>725</v>
      </c>
      <c r="E14" s="127" t="s">
        <v>27</v>
      </c>
      <c r="F14" s="127" t="n">
        <v>343.72</v>
      </c>
      <c r="G14" s="129" t="n">
        <v>278886.88465664</v>
      </c>
      <c r="H14" s="130" t="n">
        <f aca="false">G14/SUM($G$7:$G$326)</f>
        <v>0.0196000862275427</v>
      </c>
      <c r="I14" s="130" t="n">
        <f aca="false">SUM($H$7:H14)</f>
        <v>0.496756309008844</v>
      </c>
      <c r="J14" s="128" t="s">
        <v>73</v>
      </c>
    </row>
    <row r="15" customFormat="false" ht="32.8" hidden="false" customHeight="false" outlineLevel="0" collapsed="false">
      <c r="A15" s="126" t="str">
        <f aca="false">IF(I15-H15&lt;0.8,"A",IF(I15-H15&lt;0.95,"B","C"))</f>
        <v>A</v>
      </c>
      <c r="B15" s="127" t="s">
        <v>506</v>
      </c>
      <c r="C15" s="127" t="s">
        <v>726</v>
      </c>
      <c r="D15" s="128" t="s">
        <v>507</v>
      </c>
      <c r="E15" s="127" t="s">
        <v>44</v>
      </c>
      <c r="F15" s="127" t="n">
        <v>1833.6</v>
      </c>
      <c r="G15" s="129" t="n">
        <v>268913.9864064</v>
      </c>
      <c r="H15" s="130" t="n">
        <f aca="false">G15/SUM($G$7:$G$326)</f>
        <v>0.018899193943261</v>
      </c>
      <c r="I15" s="130" t="n">
        <f aca="false">SUM($H$7:H15)</f>
        <v>0.515655502952105</v>
      </c>
      <c r="J15" s="128" t="s">
        <v>270</v>
      </c>
    </row>
    <row r="16" customFormat="false" ht="22.35" hidden="false" customHeight="false" outlineLevel="0" collapsed="false">
      <c r="A16" s="126" t="str">
        <f aca="false">IF(I16-H16&lt;0.8,"A",IF(I16-H16&lt;0.95,"B","C"))</f>
        <v>A</v>
      </c>
      <c r="B16" s="127" t="s">
        <v>241</v>
      </c>
      <c r="C16" s="127" t="s">
        <v>727</v>
      </c>
      <c r="D16" s="128" t="s">
        <v>728</v>
      </c>
      <c r="E16" s="127" t="s">
        <v>22</v>
      </c>
      <c r="F16" s="127" t="n">
        <v>725</v>
      </c>
      <c r="G16" s="129" t="n">
        <v>253108.43938</v>
      </c>
      <c r="H16" s="130" t="n">
        <f aca="false">G16/SUM($G$7:$G$326)</f>
        <v>0.0177883848603157</v>
      </c>
      <c r="I16" s="130" t="n">
        <f aca="false">SUM($H$7:H16)</f>
        <v>0.533443887812421</v>
      </c>
      <c r="J16" s="128" t="s">
        <v>194</v>
      </c>
    </row>
    <row r="17" customFormat="false" ht="32.8" hidden="false" customHeight="false" outlineLevel="0" collapsed="false">
      <c r="A17" s="126" t="str">
        <f aca="false">IF(I17-H17&lt;0.8,"A",IF(I17-H17&lt;0.95,"B","C"))</f>
        <v>A</v>
      </c>
      <c r="B17" s="127" t="s">
        <v>195</v>
      </c>
      <c r="C17" s="127" t="s">
        <v>729</v>
      </c>
      <c r="D17" s="128" t="s">
        <v>730</v>
      </c>
      <c r="E17" s="127" t="s">
        <v>22</v>
      </c>
      <c r="F17" s="127" t="n">
        <v>1623.35</v>
      </c>
      <c r="G17" s="129" t="n">
        <v>241205.002874376</v>
      </c>
      <c r="H17" s="130" t="n">
        <f aca="false">G17/SUM($G$7:$G$326)</f>
        <v>0.0169518149290994</v>
      </c>
      <c r="I17" s="130" t="n">
        <f aca="false">SUM($H$7:H17)</f>
        <v>0.550395702741521</v>
      </c>
      <c r="J17" s="128" t="s">
        <v>194</v>
      </c>
    </row>
    <row r="18" customFormat="false" ht="22.35" hidden="false" customHeight="false" outlineLevel="0" collapsed="false">
      <c r="A18" s="126" t="str">
        <f aca="false">IF(I18-H18&lt;0.8,"A",IF(I18-H18&lt;0.95,"B","C"))</f>
        <v>A</v>
      </c>
      <c r="B18" s="127" t="s">
        <v>667</v>
      </c>
      <c r="C18" s="127" t="s">
        <v>668</v>
      </c>
      <c r="D18" s="128" t="s">
        <v>669</v>
      </c>
      <c r="E18" s="127" t="s">
        <v>62</v>
      </c>
      <c r="F18" s="127" t="n">
        <v>145</v>
      </c>
      <c r="G18" s="129" t="n">
        <v>230181.82296</v>
      </c>
      <c r="H18" s="130" t="n">
        <f aca="false">G18/SUM($G$7:$G$326)</f>
        <v>0.0161771091659027</v>
      </c>
      <c r="I18" s="130" t="n">
        <f aca="false">SUM($H$7:H18)</f>
        <v>0.566572811907423</v>
      </c>
      <c r="J18" s="128" t="s">
        <v>654</v>
      </c>
    </row>
    <row r="19" customFormat="false" ht="43.25" hidden="false" customHeight="false" outlineLevel="0" collapsed="false">
      <c r="A19" s="126" t="str">
        <f aca="false">IF(I19-H19&lt;0.8,"A",IF(I19-H19&lt;0.95,"B","C"))</f>
        <v>A</v>
      </c>
      <c r="B19" s="127" t="s">
        <v>455</v>
      </c>
      <c r="C19" s="127" t="s">
        <v>731</v>
      </c>
      <c r="D19" s="128" t="s">
        <v>456</v>
      </c>
      <c r="E19" s="127" t="s">
        <v>44</v>
      </c>
      <c r="F19" s="127" t="n">
        <v>582.6</v>
      </c>
      <c r="G19" s="129" t="n">
        <v>229473.182976</v>
      </c>
      <c r="H19" s="130" t="n">
        <f aca="false">G19/SUM($G$7:$G$326)</f>
        <v>0.0161273061613341</v>
      </c>
      <c r="I19" s="130" t="n">
        <f aca="false">SUM($H$7:H19)</f>
        <v>0.582700118068757</v>
      </c>
      <c r="J19" s="128" t="s">
        <v>270</v>
      </c>
    </row>
    <row r="20" customFormat="false" ht="22.35" hidden="false" customHeight="false" outlineLevel="0" collapsed="false">
      <c r="A20" s="126" t="str">
        <f aca="false">IF(I20-H20&lt;0.8,"A",IF(I20-H20&lt;0.95,"B","C"))</f>
        <v>A</v>
      </c>
      <c r="B20" s="127" t="s">
        <v>93</v>
      </c>
      <c r="C20" s="127" t="s">
        <v>732</v>
      </c>
      <c r="D20" s="128" t="s">
        <v>94</v>
      </c>
      <c r="E20" s="127" t="s">
        <v>22</v>
      </c>
      <c r="F20" s="127" t="n">
        <v>4532.14</v>
      </c>
      <c r="G20" s="129" t="n">
        <v>214977.81881696</v>
      </c>
      <c r="H20" s="130" t="n">
        <f aca="false">G20/SUM($G$7:$G$326)</f>
        <v>0.0151085763355604</v>
      </c>
      <c r="I20" s="130" t="n">
        <f aca="false">SUM($H$7:H20)</f>
        <v>0.597808694404318</v>
      </c>
      <c r="J20" s="128" t="s">
        <v>73</v>
      </c>
    </row>
    <row r="21" customFormat="false" ht="43.25" hidden="false" customHeight="false" outlineLevel="0" collapsed="false">
      <c r="A21" s="126" t="str">
        <f aca="false">IF(I21-H21&lt;0.8,"A",IF(I21-H21&lt;0.95,"B","C"))</f>
        <v>A</v>
      </c>
      <c r="B21" s="127" t="s">
        <v>171</v>
      </c>
      <c r="C21" s="127" t="s">
        <v>172</v>
      </c>
      <c r="D21" s="128" t="s">
        <v>173</v>
      </c>
      <c r="E21" s="127" t="s">
        <v>22</v>
      </c>
      <c r="F21" s="127" t="n">
        <v>750</v>
      </c>
      <c r="G21" s="129" t="n">
        <v>202441.584</v>
      </c>
      <c r="H21" s="130" t="n">
        <f aca="false">G21/SUM($G$7:$G$326)</f>
        <v>0.01422753352968</v>
      </c>
      <c r="I21" s="130" t="n">
        <f aca="false">SUM($H$7:H21)</f>
        <v>0.612036227933998</v>
      </c>
      <c r="J21" s="128" t="s">
        <v>157</v>
      </c>
    </row>
    <row r="22" customFormat="false" ht="32.8" hidden="false" customHeight="false" outlineLevel="0" collapsed="false">
      <c r="A22" s="126" t="str">
        <f aca="false">IF(I22-H22&lt;0.8,"A",IF(I22-H22&lt;0.95,"B","C"))</f>
        <v>A</v>
      </c>
      <c r="B22" s="127" t="s">
        <v>640</v>
      </c>
      <c r="C22" s="127" t="s">
        <v>733</v>
      </c>
      <c r="D22" s="128" t="s">
        <v>641</v>
      </c>
      <c r="E22" s="127" t="s">
        <v>62</v>
      </c>
      <c r="F22" s="127" t="n">
        <v>20</v>
      </c>
      <c r="G22" s="129" t="n">
        <v>200366.5432832</v>
      </c>
      <c r="H22" s="130" t="n">
        <f aca="false">G22/SUM($G$7:$G$326)</f>
        <v>0.0140817002932945</v>
      </c>
      <c r="I22" s="130" t="n">
        <f aca="false">SUM($H$7:H22)</f>
        <v>0.626117928227292</v>
      </c>
      <c r="J22" s="128" t="s">
        <v>637</v>
      </c>
    </row>
    <row r="23" customFormat="false" ht="43.25" hidden="false" customHeight="false" outlineLevel="0" collapsed="false">
      <c r="A23" s="126" t="str">
        <f aca="false">IF(I23-H23&lt;0.8,"A",IF(I23-H23&lt;0.95,"B","C"))</f>
        <v>A</v>
      </c>
      <c r="B23" s="127" t="s">
        <v>457</v>
      </c>
      <c r="C23" s="127" t="s">
        <v>734</v>
      </c>
      <c r="D23" s="128" t="s">
        <v>458</v>
      </c>
      <c r="E23" s="127" t="s">
        <v>44</v>
      </c>
      <c r="F23" s="127" t="n">
        <v>380.12</v>
      </c>
      <c r="G23" s="129" t="n">
        <v>185092.8351168</v>
      </c>
      <c r="H23" s="130" t="n">
        <f aca="false">G23/SUM($G$7:$G$326)</f>
        <v>0.0130082686851917</v>
      </c>
      <c r="I23" s="130" t="n">
        <f aca="false">SUM($H$7:H23)</f>
        <v>0.639126196912484</v>
      </c>
      <c r="J23" s="128" t="s">
        <v>270</v>
      </c>
    </row>
    <row r="24" customFormat="false" ht="32.8" hidden="false" customHeight="false" outlineLevel="0" collapsed="false">
      <c r="A24" s="126" t="str">
        <f aca="false">IF(I24-H24&lt;0.8,"A",IF(I24-H24&lt;0.95,"B","C"))</f>
        <v>A</v>
      </c>
      <c r="B24" s="127" t="s">
        <v>461</v>
      </c>
      <c r="C24" s="127" t="s">
        <v>735</v>
      </c>
      <c r="D24" s="128" t="s">
        <v>462</v>
      </c>
      <c r="E24" s="127" t="s">
        <v>44</v>
      </c>
      <c r="F24" s="127" t="n">
        <v>2955.36</v>
      </c>
      <c r="G24" s="129" t="n">
        <v>177807.98132736</v>
      </c>
      <c r="H24" s="130" t="n">
        <f aca="false">G24/SUM($G$7:$G$326)</f>
        <v>0.0124962913557312</v>
      </c>
      <c r="I24" s="130" t="n">
        <f aca="false">SUM($H$7:H24)</f>
        <v>0.651622488268215</v>
      </c>
      <c r="J24" s="128" t="s">
        <v>270</v>
      </c>
    </row>
    <row r="25" customFormat="false" ht="43.25" hidden="false" customHeight="false" outlineLevel="0" collapsed="false">
      <c r="A25" s="126" t="str">
        <f aca="false">IF(I25-H25&lt;0.8,"A",IF(I25-H25&lt;0.95,"B","C"))</f>
        <v>A</v>
      </c>
      <c r="B25" s="127" t="s">
        <v>453</v>
      </c>
      <c r="C25" s="127" t="s">
        <v>736</v>
      </c>
      <c r="D25" s="128" t="s">
        <v>454</v>
      </c>
      <c r="E25" s="127" t="s">
        <v>44</v>
      </c>
      <c r="F25" s="127" t="n">
        <v>582.6</v>
      </c>
      <c r="G25" s="129" t="n">
        <v>173484.0738816</v>
      </c>
      <c r="H25" s="130" t="n">
        <f aca="false">G25/SUM($G$7:$G$326)</f>
        <v>0.0121924084431978</v>
      </c>
      <c r="I25" s="130" t="n">
        <f aca="false">SUM($H$7:H25)</f>
        <v>0.663814896711413</v>
      </c>
      <c r="J25" s="128" t="s">
        <v>270</v>
      </c>
    </row>
    <row r="26" customFormat="false" ht="22.35" hidden="false" customHeight="false" outlineLevel="0" collapsed="false">
      <c r="A26" s="126" t="str">
        <f aca="false">IF(I26-H26&lt;0.8,"A",IF(I26-H26&lt;0.95,"B","C"))</f>
        <v>A</v>
      </c>
      <c r="B26" s="127" t="s">
        <v>223</v>
      </c>
      <c r="C26" s="127" t="s">
        <v>737</v>
      </c>
      <c r="D26" s="128" t="s">
        <v>224</v>
      </c>
      <c r="E26" s="127" t="s">
        <v>22</v>
      </c>
      <c r="F26" s="127" t="n">
        <v>1622.25</v>
      </c>
      <c r="G26" s="129" t="n">
        <v>157327.73794332</v>
      </c>
      <c r="H26" s="130" t="n">
        <f aca="false">G26/SUM($G$7:$G$326)</f>
        <v>0.0110569460212151</v>
      </c>
      <c r="I26" s="130" t="n">
        <f aca="false">SUM($H$7:H26)</f>
        <v>0.674871842732628</v>
      </c>
      <c r="J26" s="128" t="s">
        <v>194</v>
      </c>
    </row>
    <row r="27" customFormat="false" ht="22.35" hidden="false" customHeight="false" outlineLevel="0" collapsed="false">
      <c r="A27" s="126" t="str">
        <f aca="false">IF(I27-H27&lt;0.8,"A",IF(I27-H27&lt;0.95,"B","C"))</f>
        <v>A</v>
      </c>
      <c r="B27" s="127" t="s">
        <v>69</v>
      </c>
      <c r="C27" s="127" t="s">
        <v>70</v>
      </c>
      <c r="D27" s="128" t="s">
        <v>71</v>
      </c>
      <c r="E27" s="127" t="s">
        <v>22</v>
      </c>
      <c r="F27" s="127" t="n">
        <v>1745</v>
      </c>
      <c r="G27" s="129" t="n">
        <v>154844.01288</v>
      </c>
      <c r="H27" s="130" t="n">
        <f aca="false">G27/SUM($G$7:$G$326)</f>
        <v>0.0108823905720892</v>
      </c>
      <c r="I27" s="130" t="n">
        <f aca="false">SUM($H$7:H27)</f>
        <v>0.685754233304717</v>
      </c>
      <c r="J27" s="128" t="s">
        <v>19</v>
      </c>
    </row>
    <row r="28" customFormat="false" ht="32.8" hidden="false" customHeight="false" outlineLevel="0" collapsed="false">
      <c r="A28" s="126" t="str">
        <f aca="false">IF(I28-H28&lt;0.8,"A",IF(I28-H28&lt;0.95,"B","C"))</f>
        <v>A</v>
      </c>
      <c r="B28" s="127" t="s">
        <v>299</v>
      </c>
      <c r="C28" s="127" t="s">
        <v>738</v>
      </c>
      <c r="D28" s="128" t="s">
        <v>300</v>
      </c>
      <c r="E28" s="127" t="s">
        <v>44</v>
      </c>
      <c r="F28" s="127" t="n">
        <v>3913.09</v>
      </c>
      <c r="G28" s="129" t="n">
        <v>154620.64868064</v>
      </c>
      <c r="H28" s="130" t="n">
        <f aca="false">G28/SUM($G$7:$G$326)</f>
        <v>0.0108666926034558</v>
      </c>
      <c r="I28" s="130" t="n">
        <f aca="false">SUM($H$7:H28)</f>
        <v>0.696620925908173</v>
      </c>
      <c r="J28" s="128" t="s">
        <v>270</v>
      </c>
    </row>
    <row r="29" customFormat="false" ht="22.35" hidden="false" customHeight="false" outlineLevel="0" collapsed="false">
      <c r="A29" s="126" t="str">
        <f aca="false">IF(I29-H29&lt;0.8,"A",IF(I29-H29&lt;0.95,"B","C"))</f>
        <v>A</v>
      </c>
      <c r="B29" s="127" t="s">
        <v>245</v>
      </c>
      <c r="C29" s="127" t="s">
        <v>739</v>
      </c>
      <c r="D29" s="128" t="s">
        <v>246</v>
      </c>
      <c r="E29" s="127" t="s">
        <v>22</v>
      </c>
      <c r="F29" s="127" t="n">
        <v>200.56</v>
      </c>
      <c r="G29" s="129" t="n">
        <v>150862.771177664</v>
      </c>
      <c r="H29" s="130" t="n">
        <f aca="false">G29/SUM($G$7:$G$326)</f>
        <v>0.0106025901047615</v>
      </c>
      <c r="I29" s="130" t="n">
        <f aca="false">SUM($H$7:H29)</f>
        <v>0.707223516012934</v>
      </c>
      <c r="J29" s="128" t="s">
        <v>194</v>
      </c>
    </row>
    <row r="30" customFormat="false" ht="32.8" hidden="false" customHeight="false" outlineLevel="0" collapsed="false">
      <c r="A30" s="126" t="str">
        <f aca="false">IF(I30-H30&lt;0.8,"A",IF(I30-H30&lt;0.95,"B","C"))</f>
        <v>A</v>
      </c>
      <c r="B30" s="127" t="s">
        <v>176</v>
      </c>
      <c r="C30" s="127" t="s">
        <v>740</v>
      </c>
      <c r="D30" s="128" t="s">
        <v>177</v>
      </c>
      <c r="E30" s="127" t="s">
        <v>22</v>
      </c>
      <c r="F30" s="127" t="n">
        <v>999.9</v>
      </c>
      <c r="G30" s="129" t="n">
        <v>147261.3043968</v>
      </c>
      <c r="H30" s="130" t="n">
        <f aca="false">G30/SUM($G$7:$G$326)</f>
        <v>0.0103494801044922</v>
      </c>
      <c r="I30" s="130" t="n">
        <f aca="false">SUM($H$7:H30)</f>
        <v>0.717572996117426</v>
      </c>
      <c r="J30" s="128" t="s">
        <v>157</v>
      </c>
    </row>
    <row r="31" customFormat="false" ht="22.35" hidden="false" customHeight="false" outlineLevel="0" collapsed="false">
      <c r="A31" s="126" t="str">
        <f aca="false">IF(I31-H31&lt;0.8,"A",IF(I31-H31&lt;0.95,"B","C"))</f>
        <v>A</v>
      </c>
      <c r="B31" s="127" t="s">
        <v>78</v>
      </c>
      <c r="C31" s="127" t="s">
        <v>741</v>
      </c>
      <c r="D31" s="128" t="s">
        <v>79</v>
      </c>
      <c r="E31" s="127" t="s">
        <v>27</v>
      </c>
      <c r="F31" s="127" t="n">
        <v>153.66</v>
      </c>
      <c r="G31" s="129" t="n">
        <v>144830.14076544</v>
      </c>
      <c r="H31" s="130" t="n">
        <f aca="false">G31/SUM($G$7:$G$326)</f>
        <v>0.0101786186569681</v>
      </c>
      <c r="I31" s="130" t="n">
        <f aca="false">SUM($H$7:H31)</f>
        <v>0.727751614774395</v>
      </c>
      <c r="J31" s="128" t="s">
        <v>73</v>
      </c>
    </row>
    <row r="32" customFormat="false" ht="22.35" hidden="false" customHeight="false" outlineLevel="0" collapsed="false">
      <c r="A32" s="126" t="str">
        <f aca="false">IF(I32-H32&lt;0.8,"A",IF(I32-H32&lt;0.95,"B","C"))</f>
        <v>A</v>
      </c>
      <c r="B32" s="127" t="s">
        <v>675</v>
      </c>
      <c r="C32" s="127" t="s">
        <v>742</v>
      </c>
      <c r="D32" s="128" t="s">
        <v>676</v>
      </c>
      <c r="E32" s="127" t="s">
        <v>22</v>
      </c>
      <c r="F32" s="127" t="n">
        <v>835</v>
      </c>
      <c r="G32" s="129" t="n">
        <v>133805.23632</v>
      </c>
      <c r="H32" s="130" t="n">
        <f aca="false">G32/SUM($G$7:$G$326)</f>
        <v>0.00940379169424772</v>
      </c>
      <c r="I32" s="130" t="n">
        <f aca="false">SUM($H$7:H32)</f>
        <v>0.737155406468642</v>
      </c>
      <c r="J32" s="128" t="s">
        <v>674</v>
      </c>
    </row>
    <row r="33" customFormat="false" ht="22.35" hidden="false" customHeight="false" outlineLevel="0" collapsed="false">
      <c r="A33" s="126" t="str">
        <f aca="false">IF(I33-H33&lt;0.8,"A",IF(I33-H33&lt;0.95,"B","C"))</f>
        <v>A</v>
      </c>
      <c r="B33" s="127" t="s">
        <v>259</v>
      </c>
      <c r="C33" s="127" t="s">
        <v>743</v>
      </c>
      <c r="D33" s="128" t="s">
        <v>260</v>
      </c>
      <c r="E33" s="127" t="s">
        <v>22</v>
      </c>
      <c r="F33" s="127" t="n">
        <v>168.6</v>
      </c>
      <c r="G33" s="129" t="n">
        <v>127291.5055296</v>
      </c>
      <c r="H33" s="130" t="n">
        <f aca="false">G33/SUM($G$7:$G$326)</f>
        <v>0.00894600865682728</v>
      </c>
      <c r="I33" s="130" t="n">
        <f aca="false">SUM($H$7:H33)</f>
        <v>0.74610141512547</v>
      </c>
      <c r="J33" s="128" t="s">
        <v>194</v>
      </c>
    </row>
    <row r="34" customFormat="false" ht="22.35" hidden="false" customHeight="false" outlineLevel="0" collapsed="false">
      <c r="A34" s="126" t="str">
        <f aca="false">IF(I34-H34&lt;0.8,"A",IF(I34-H34&lt;0.95,"B","C"))</f>
        <v>A</v>
      </c>
      <c r="B34" s="127" t="s">
        <v>257</v>
      </c>
      <c r="C34" s="127" t="s">
        <v>744</v>
      </c>
      <c r="D34" s="128" t="s">
        <v>258</v>
      </c>
      <c r="E34" s="127" t="s">
        <v>22</v>
      </c>
      <c r="F34" s="127" t="n">
        <v>160</v>
      </c>
      <c r="G34" s="129" t="n">
        <v>125378.04032</v>
      </c>
      <c r="H34" s="130" t="n">
        <f aca="false">G34/SUM($G$7:$G$326)</f>
        <v>0.00881153089840656</v>
      </c>
      <c r="I34" s="130" t="n">
        <f aca="false">SUM($H$7:H34)</f>
        <v>0.754912946023876</v>
      </c>
      <c r="J34" s="128" t="s">
        <v>194</v>
      </c>
    </row>
    <row r="35" customFormat="false" ht="53.7" hidden="false" customHeight="false" outlineLevel="0" collapsed="false">
      <c r="A35" s="126" t="str">
        <f aca="false">IF(I35-H35&lt;0.8,"A",IF(I35-H35&lt;0.95,"B","C"))</f>
        <v>A</v>
      </c>
      <c r="B35" s="127" t="s">
        <v>217</v>
      </c>
      <c r="C35" s="127" t="s">
        <v>745</v>
      </c>
      <c r="D35" s="128" t="s">
        <v>746</v>
      </c>
      <c r="E35" s="127" t="s">
        <v>22</v>
      </c>
      <c r="F35" s="127" t="n">
        <v>129.5</v>
      </c>
      <c r="G35" s="129" t="n">
        <v>114201.922576</v>
      </c>
      <c r="H35" s="130" t="n">
        <f aca="false">G35/SUM($G$7:$G$326)</f>
        <v>0.00802607671062264</v>
      </c>
      <c r="I35" s="130" t="n">
        <f aca="false">SUM($H$7:H35)</f>
        <v>0.762939022734499</v>
      </c>
      <c r="J35" s="128" t="s">
        <v>194</v>
      </c>
    </row>
    <row r="36" customFormat="false" ht="22.35" hidden="false" customHeight="false" outlineLevel="0" collapsed="false">
      <c r="A36" s="126" t="str">
        <f aca="false">IF(I36-H36&lt;0.8,"A",IF(I36-H36&lt;0.95,"B","C"))</f>
        <v>A</v>
      </c>
      <c r="B36" s="127" t="s">
        <v>235</v>
      </c>
      <c r="C36" s="127" t="s">
        <v>747</v>
      </c>
      <c r="D36" s="128" t="s">
        <v>236</v>
      </c>
      <c r="E36" s="127" t="s">
        <v>22</v>
      </c>
      <c r="F36" s="127" t="n">
        <v>505.25</v>
      </c>
      <c r="G36" s="129" t="n">
        <v>107580.3833314</v>
      </c>
      <c r="H36" s="130" t="n">
        <f aca="false">G36/SUM($G$7:$G$326)</f>
        <v>0.00756071692752274</v>
      </c>
      <c r="I36" s="130" t="n">
        <f aca="false">SUM($H$7:H36)</f>
        <v>0.770499739662021</v>
      </c>
      <c r="J36" s="128" t="s">
        <v>194</v>
      </c>
    </row>
    <row r="37" customFormat="false" ht="22.35" hidden="false" customHeight="false" outlineLevel="0" collapsed="false">
      <c r="A37" s="126" t="str">
        <f aca="false">IF(I37-H37&lt;0.8,"A",IF(I37-H37&lt;0.95,"B","C"))</f>
        <v>A</v>
      </c>
      <c r="B37" s="127" t="s">
        <v>582</v>
      </c>
      <c r="C37" s="127" t="s">
        <v>748</v>
      </c>
      <c r="D37" s="128" t="s">
        <v>583</v>
      </c>
      <c r="E37" s="127" t="s">
        <v>44</v>
      </c>
      <c r="F37" s="127" t="n">
        <v>1336.57</v>
      </c>
      <c r="G37" s="129" t="n">
        <v>104548.51560128</v>
      </c>
      <c r="H37" s="130" t="n">
        <f aca="false">G37/SUM($G$7:$G$326)</f>
        <v>0.00734763817692456</v>
      </c>
      <c r="I37" s="130" t="n">
        <f aca="false">SUM($H$7:H37)</f>
        <v>0.777847377838946</v>
      </c>
      <c r="J37" s="128" t="s">
        <v>561</v>
      </c>
    </row>
    <row r="38" customFormat="false" ht="43.25" hidden="false" customHeight="false" outlineLevel="0" collapsed="false">
      <c r="A38" s="126" t="str">
        <f aca="false">IF(I38-H38&lt;0.8,"A",IF(I38-H38&lt;0.95,"B","C"))</f>
        <v>A</v>
      </c>
      <c r="B38" s="127" t="s">
        <v>459</v>
      </c>
      <c r="C38" s="127" t="s">
        <v>749</v>
      </c>
      <c r="D38" s="128" t="s">
        <v>460</v>
      </c>
      <c r="E38" s="127" t="s">
        <v>44</v>
      </c>
      <c r="F38" s="127" t="n">
        <v>7838.56</v>
      </c>
      <c r="G38" s="129" t="n">
        <v>103737.00804352</v>
      </c>
      <c r="H38" s="130" t="n">
        <f aca="false">G38/SUM($G$7:$G$326)</f>
        <v>0.00729060567026516</v>
      </c>
      <c r="I38" s="130" t="n">
        <f aca="false">SUM($H$7:H38)</f>
        <v>0.785137983509211</v>
      </c>
      <c r="J38" s="128" t="s">
        <v>270</v>
      </c>
    </row>
    <row r="39" customFormat="false" ht="22.35" hidden="false" customHeight="false" outlineLevel="0" collapsed="false">
      <c r="A39" s="126" t="str">
        <f aca="false">IF(I39-H39&lt;0.8,"A",IF(I39-H39&lt;0.95,"B","C"))</f>
        <v>A</v>
      </c>
      <c r="B39" s="127" t="s">
        <v>225</v>
      </c>
      <c r="C39" s="127" t="s">
        <v>750</v>
      </c>
      <c r="D39" s="128" t="s">
        <v>226</v>
      </c>
      <c r="E39" s="127" t="s">
        <v>22</v>
      </c>
      <c r="F39" s="127" t="n">
        <v>1622.25</v>
      </c>
      <c r="G39" s="129" t="n">
        <v>103554.11106936</v>
      </c>
      <c r="H39" s="130" t="n">
        <f aca="false">G39/SUM($G$7:$G$326)</f>
        <v>0.00727775172602642</v>
      </c>
      <c r="I39" s="130" t="n">
        <f aca="false">SUM($H$7:H39)</f>
        <v>0.792415735235238</v>
      </c>
      <c r="J39" s="128" t="s">
        <v>194</v>
      </c>
    </row>
    <row r="40" customFormat="false" ht="22.35" hidden="false" customHeight="false" outlineLevel="0" collapsed="false">
      <c r="A40" s="126" t="str">
        <f aca="false">IF(I40-H40&lt;0.8,"A",IF(I40-H40&lt;0.95,"B","C"))</f>
        <v>A</v>
      </c>
      <c r="B40" s="127" t="s">
        <v>76</v>
      </c>
      <c r="C40" s="127" t="s">
        <v>751</v>
      </c>
      <c r="D40" s="128" t="s">
        <v>77</v>
      </c>
      <c r="E40" s="127" t="s">
        <v>22</v>
      </c>
      <c r="F40" s="127" t="n">
        <v>225</v>
      </c>
      <c r="G40" s="129" t="n">
        <v>88339.176</v>
      </c>
      <c r="H40" s="130" t="n">
        <f aca="false">G40/SUM($G$7:$G$326)</f>
        <v>0.00620845067347576</v>
      </c>
      <c r="I40" s="130" t="n">
        <f aca="false">SUM($H$7:H40)</f>
        <v>0.798624185908713</v>
      </c>
      <c r="J40" s="128" t="s">
        <v>73</v>
      </c>
    </row>
    <row r="41" customFormat="false" ht="32.8" hidden="false" customHeight="false" outlineLevel="0" collapsed="false">
      <c r="A41" s="126" t="str">
        <f aca="false">IF(I41-H41&lt;0.8,"A",IF(I41-H41&lt;0.95,"B","C"))</f>
        <v>A</v>
      </c>
      <c r="B41" s="127" t="s">
        <v>247</v>
      </c>
      <c r="C41" s="127" t="s">
        <v>752</v>
      </c>
      <c r="D41" s="128" t="s">
        <v>248</v>
      </c>
      <c r="E41" s="127" t="s">
        <v>22</v>
      </c>
      <c r="F41" s="127" t="n">
        <v>323.3</v>
      </c>
      <c r="G41" s="129" t="n">
        <v>80731.8740816</v>
      </c>
      <c r="H41" s="130" t="n">
        <f aca="false">G41/SUM($G$7:$G$326)</f>
        <v>0.00567381178666269</v>
      </c>
      <c r="I41" s="130" t="n">
        <f aca="false">SUM($H$7:H41)</f>
        <v>0.804297997695376</v>
      </c>
      <c r="J41" s="128" t="s">
        <v>194</v>
      </c>
    </row>
    <row r="42" customFormat="false" ht="43.25" hidden="false" customHeight="false" outlineLevel="0" collapsed="false">
      <c r="A42" s="127" t="str">
        <f aca="false">IF(I42-H42&lt;0.8,"A",IF(I42-H42&lt;0.95,"B","C"))</f>
        <v>B</v>
      </c>
      <c r="B42" s="127" t="s">
        <v>255</v>
      </c>
      <c r="C42" s="127" t="s">
        <v>753</v>
      </c>
      <c r="D42" s="128" t="s">
        <v>256</v>
      </c>
      <c r="E42" s="127" t="s">
        <v>22</v>
      </c>
      <c r="F42" s="127" t="n">
        <v>95</v>
      </c>
      <c r="G42" s="129" t="n">
        <v>75982.77232</v>
      </c>
      <c r="H42" s="130" t="n">
        <f aca="false">G42/SUM($G$7:$G$326)</f>
        <v>0.00534004634571936</v>
      </c>
      <c r="I42" s="130" t="n">
        <f aca="false">SUM($H$7:H42)</f>
        <v>0.809638044041095</v>
      </c>
      <c r="J42" s="128" t="s">
        <v>194</v>
      </c>
    </row>
    <row r="43" customFormat="false" ht="22.35" hidden="false" customHeight="false" outlineLevel="0" collapsed="false">
      <c r="A43" s="127" t="str">
        <f aca="false">IF(I43-H43&lt;0.8,"A",IF(I43-H43&lt;0.95,"B","C"))</f>
        <v>B</v>
      </c>
      <c r="B43" s="127" t="s">
        <v>232</v>
      </c>
      <c r="C43" s="127" t="s">
        <v>754</v>
      </c>
      <c r="D43" s="128" t="s">
        <v>233</v>
      </c>
      <c r="E43" s="127" t="s">
        <v>22</v>
      </c>
      <c r="F43" s="127" t="n">
        <v>4150</v>
      </c>
      <c r="G43" s="129" t="n">
        <v>73629.8312</v>
      </c>
      <c r="H43" s="130" t="n">
        <f aca="false">G43/SUM($G$7:$G$326)</f>
        <v>0.00517468235272589</v>
      </c>
      <c r="I43" s="130" t="n">
        <f aca="false">SUM($H$7:H43)</f>
        <v>0.814812726393821</v>
      </c>
      <c r="J43" s="128" t="s">
        <v>194</v>
      </c>
    </row>
    <row r="44" customFormat="false" ht="32.8" hidden="false" customHeight="false" outlineLevel="0" collapsed="false">
      <c r="A44" s="127" t="str">
        <f aca="false">IF(I44-H44&lt;0.8,"A",IF(I44-H44&lt;0.95,"B","C"))</f>
        <v>B</v>
      </c>
      <c r="B44" s="127" t="s">
        <v>221</v>
      </c>
      <c r="C44" s="127" t="s">
        <v>755</v>
      </c>
      <c r="D44" s="128" t="s">
        <v>222</v>
      </c>
      <c r="E44" s="127" t="s">
        <v>22</v>
      </c>
      <c r="F44" s="127" t="n">
        <v>4444.5</v>
      </c>
      <c r="G44" s="129" t="n">
        <v>64169.07445896</v>
      </c>
      <c r="H44" s="130" t="n">
        <f aca="false">G44/SUM($G$7:$G$326)</f>
        <v>0.00450978321940706</v>
      </c>
      <c r="I44" s="130" t="n">
        <f aca="false">SUM($H$7:H44)</f>
        <v>0.819322509613228</v>
      </c>
      <c r="J44" s="128" t="s">
        <v>194</v>
      </c>
    </row>
    <row r="45" customFormat="false" ht="22.35" hidden="false" customHeight="false" outlineLevel="0" collapsed="false">
      <c r="A45" s="127" t="str">
        <f aca="false">IF(I45-H45&lt;0.8,"A",IF(I45-H45&lt;0.95,"B","C"))</f>
        <v>B</v>
      </c>
      <c r="B45" s="127" t="s">
        <v>227</v>
      </c>
      <c r="C45" s="127" t="s">
        <v>756</v>
      </c>
      <c r="D45" s="128" t="s">
        <v>228</v>
      </c>
      <c r="E45" s="127" t="s">
        <v>22</v>
      </c>
      <c r="F45" s="127" t="n">
        <v>549.87</v>
      </c>
      <c r="G45" s="129" t="n">
        <v>63929.643144624</v>
      </c>
      <c r="H45" s="130" t="n">
        <f aca="false">G45/SUM($G$7:$G$326)</f>
        <v>0.00449295605877404</v>
      </c>
      <c r="I45" s="130" t="n">
        <f aca="false">SUM($H$7:H45)</f>
        <v>0.823815465672002</v>
      </c>
      <c r="J45" s="128" t="s">
        <v>194</v>
      </c>
    </row>
    <row r="46" customFormat="false" ht="32.8" hidden="false" customHeight="false" outlineLevel="0" collapsed="false">
      <c r="A46" s="127" t="str">
        <f aca="false">IF(I46-H46&lt;0.8,"A",IF(I46-H46&lt;0.95,"B","C"))</f>
        <v>B</v>
      </c>
      <c r="B46" s="127" t="s">
        <v>303</v>
      </c>
      <c r="C46" s="127" t="s">
        <v>757</v>
      </c>
      <c r="D46" s="128" t="s">
        <v>304</v>
      </c>
      <c r="E46" s="127" t="s">
        <v>44</v>
      </c>
      <c r="F46" s="127" t="n">
        <v>4966.94</v>
      </c>
      <c r="G46" s="129" t="n">
        <v>55226.09458784</v>
      </c>
      <c r="H46" s="130" t="n">
        <f aca="false">G46/SUM($G$7:$G$326)</f>
        <v>0.00388127328850465</v>
      </c>
      <c r="I46" s="130" t="n">
        <f aca="false">SUM($H$7:H46)</f>
        <v>0.827696738960507</v>
      </c>
      <c r="J46" s="128" t="s">
        <v>270</v>
      </c>
    </row>
    <row r="47" customFormat="false" ht="22.35" hidden="false" customHeight="false" outlineLevel="0" collapsed="false">
      <c r="A47" s="127" t="str">
        <f aca="false">IF(I47-H47&lt;0.8,"A",IF(I47-H47&lt;0.95,"B","C"))</f>
        <v>B</v>
      </c>
      <c r="B47" s="127" t="s">
        <v>677</v>
      </c>
      <c r="C47" s="127" t="s">
        <v>758</v>
      </c>
      <c r="D47" s="128" t="s">
        <v>678</v>
      </c>
      <c r="E47" s="127" t="s">
        <v>22</v>
      </c>
      <c r="F47" s="127" t="n">
        <v>446.3</v>
      </c>
      <c r="G47" s="129" t="n">
        <v>53950.17216</v>
      </c>
      <c r="H47" s="130" t="n">
        <f aca="false">G47/SUM($G$7:$G$326)</f>
        <v>0.00379160184470008</v>
      </c>
      <c r="I47" s="130" t="n">
        <f aca="false">SUM($H$7:H47)</f>
        <v>0.831488340805207</v>
      </c>
      <c r="J47" s="128" t="s">
        <v>674</v>
      </c>
    </row>
    <row r="48" customFormat="false" ht="22.35" hidden="false" customHeight="false" outlineLevel="0" collapsed="false">
      <c r="A48" s="127" t="str">
        <f aca="false">IF(I48-H48&lt;0.8,"A",IF(I48-H48&lt;0.95,"B","C"))</f>
        <v>B</v>
      </c>
      <c r="B48" s="127" t="s">
        <v>249</v>
      </c>
      <c r="C48" s="127" t="s">
        <v>759</v>
      </c>
      <c r="D48" s="128" t="s">
        <v>250</v>
      </c>
      <c r="E48" s="127" t="s">
        <v>22</v>
      </c>
      <c r="F48" s="127" t="n">
        <v>80.48</v>
      </c>
      <c r="G48" s="129" t="n">
        <v>52552.09952512</v>
      </c>
      <c r="H48" s="130" t="n">
        <f aca="false">G48/SUM($G$7:$G$326)</f>
        <v>0.00369334572114751</v>
      </c>
      <c r="I48" s="130" t="n">
        <f aca="false">SUM($H$7:H48)</f>
        <v>0.835181686526355</v>
      </c>
      <c r="J48" s="128" t="s">
        <v>194</v>
      </c>
    </row>
    <row r="49" customFormat="false" ht="22.35" hidden="false" customHeight="false" outlineLevel="0" collapsed="false">
      <c r="A49" s="127" t="str">
        <f aca="false">IF(I49-H49&lt;0.8,"A",IF(I49-H49&lt;0.95,"B","C"))</f>
        <v>B</v>
      </c>
      <c r="B49" s="127" t="s">
        <v>243</v>
      </c>
      <c r="C49" s="127" t="s">
        <v>760</v>
      </c>
      <c r="D49" s="128" t="s">
        <v>244</v>
      </c>
      <c r="E49" s="127" t="s">
        <v>22</v>
      </c>
      <c r="F49" s="127" t="n">
        <v>285</v>
      </c>
      <c r="G49" s="129" t="n">
        <v>51801.3429528</v>
      </c>
      <c r="H49" s="130" t="n">
        <f aca="false">G49/SUM($G$7:$G$326)</f>
        <v>0.0036405827754411</v>
      </c>
      <c r="I49" s="130" t="n">
        <f aca="false">SUM($H$7:H49)</f>
        <v>0.838822269301796</v>
      </c>
      <c r="J49" s="128" t="s">
        <v>194</v>
      </c>
    </row>
    <row r="50" customFormat="false" ht="22.35" hidden="false" customHeight="false" outlineLevel="0" collapsed="false">
      <c r="A50" s="127" t="str">
        <f aca="false">IF(I50-H50&lt;0.8,"A",IF(I50-H50&lt;0.95,"B","C"))</f>
        <v>B</v>
      </c>
      <c r="B50" s="127" t="s">
        <v>251</v>
      </c>
      <c r="C50" s="127" t="s">
        <v>761</v>
      </c>
      <c r="D50" s="128" t="s">
        <v>252</v>
      </c>
      <c r="E50" s="127" t="s">
        <v>44</v>
      </c>
      <c r="F50" s="127" t="n">
        <v>94.76</v>
      </c>
      <c r="G50" s="129" t="n">
        <v>50247.59982912</v>
      </c>
      <c r="H50" s="130" t="n">
        <f aca="false">G50/SUM($G$7:$G$326)</f>
        <v>0.00353138617683779</v>
      </c>
      <c r="I50" s="130" t="n">
        <f aca="false">SUM($H$7:H50)</f>
        <v>0.842353655478634</v>
      </c>
      <c r="J50" s="128" t="s">
        <v>194</v>
      </c>
    </row>
    <row r="51" customFormat="false" ht="22.35" hidden="false" customHeight="false" outlineLevel="0" collapsed="false">
      <c r="A51" s="127" t="str">
        <f aca="false">IF(I51-H51&lt;0.8,"A",IF(I51-H51&lt;0.95,"B","C"))</f>
        <v>B</v>
      </c>
      <c r="B51" s="127" t="s">
        <v>25</v>
      </c>
      <c r="C51" s="127" t="s">
        <v>762</v>
      </c>
      <c r="D51" s="128" t="s">
        <v>26</v>
      </c>
      <c r="E51" s="127" t="s">
        <v>27</v>
      </c>
      <c r="F51" s="127" t="n">
        <v>469.99</v>
      </c>
      <c r="G51" s="129" t="n">
        <v>49617.46844672</v>
      </c>
      <c r="H51" s="130" t="n">
        <f aca="false">G51/SUM($G$7:$G$326)</f>
        <v>0.00348710073313567</v>
      </c>
      <c r="I51" s="130" t="n">
        <f aca="false">SUM($H$7:H51)</f>
        <v>0.845840756211769</v>
      </c>
      <c r="J51" s="128" t="s">
        <v>19</v>
      </c>
    </row>
    <row r="52" customFormat="false" ht="43.25" hidden="false" customHeight="false" outlineLevel="0" collapsed="false">
      <c r="A52" s="127" t="str">
        <f aca="false">IF(I52-H52&lt;0.8,"A",IF(I52-H52&lt;0.95,"B","C"))</f>
        <v>B</v>
      </c>
      <c r="B52" s="127" t="s">
        <v>101</v>
      </c>
      <c r="C52" s="127" t="s">
        <v>763</v>
      </c>
      <c r="D52" s="128" t="s">
        <v>102</v>
      </c>
      <c r="E52" s="127" t="s">
        <v>27</v>
      </c>
      <c r="F52" s="127" t="n">
        <v>500</v>
      </c>
      <c r="G52" s="129" t="n">
        <v>49026.952</v>
      </c>
      <c r="H52" s="130" t="n">
        <f aca="false">G52/SUM($G$7:$G$326)</f>
        <v>0.00344559941517752</v>
      </c>
      <c r="I52" s="130" t="n">
        <f aca="false">SUM($H$7:H52)</f>
        <v>0.849286355626947</v>
      </c>
      <c r="J52" s="128" t="s">
        <v>73</v>
      </c>
    </row>
    <row r="53" customFormat="false" ht="43.25" hidden="false" customHeight="false" outlineLevel="0" collapsed="false">
      <c r="A53" s="127" t="str">
        <f aca="false">IF(I53-H53&lt;0.8,"A",IF(I53-H53&lt;0.95,"B","C"))</f>
        <v>B</v>
      </c>
      <c r="B53" s="127" t="s">
        <v>104</v>
      </c>
      <c r="C53" s="127" t="s">
        <v>764</v>
      </c>
      <c r="D53" s="128" t="s">
        <v>105</v>
      </c>
      <c r="E53" s="127" t="s">
        <v>82</v>
      </c>
      <c r="F53" s="127" t="n">
        <v>12160</v>
      </c>
      <c r="G53" s="129" t="n">
        <v>46548.09088</v>
      </c>
      <c r="H53" s="130" t="n">
        <f aca="false">G53/SUM($G$7:$G$326)</f>
        <v>0.00327138580252262</v>
      </c>
      <c r="I53" s="130" t="n">
        <f aca="false">SUM($H$7:H53)</f>
        <v>0.852557741429469</v>
      </c>
      <c r="J53" s="128" t="s">
        <v>103</v>
      </c>
    </row>
    <row r="54" customFormat="false" ht="32.8" hidden="false" customHeight="false" outlineLevel="0" collapsed="false">
      <c r="A54" s="127" t="str">
        <f aca="false">IF(I54-H54&lt;0.8,"A",IF(I54-H54&lt;0.95,"B","C"))</f>
        <v>B</v>
      </c>
      <c r="B54" s="127" t="s">
        <v>47</v>
      </c>
      <c r="C54" s="127" t="s">
        <v>765</v>
      </c>
      <c r="D54" s="128" t="s">
        <v>48</v>
      </c>
      <c r="E54" s="127" t="s">
        <v>44</v>
      </c>
      <c r="F54" s="127" t="n">
        <v>448</v>
      </c>
      <c r="G54" s="129" t="n">
        <v>46331.307008</v>
      </c>
      <c r="H54" s="130" t="n">
        <f aca="false">G54/SUM($G$7:$G$326)</f>
        <v>0.0032561502973135</v>
      </c>
      <c r="I54" s="130" t="n">
        <f aca="false">SUM($H$7:H54)</f>
        <v>0.855813891726783</v>
      </c>
      <c r="J54" s="128" t="s">
        <v>19</v>
      </c>
    </row>
    <row r="55" customFormat="false" ht="22.35" hidden="false" customHeight="false" outlineLevel="0" collapsed="false">
      <c r="A55" s="127" t="str">
        <f aca="false">IF(I55-H55&lt;0.8,"A",IF(I55-H55&lt;0.95,"B","C"))</f>
        <v>B</v>
      </c>
      <c r="B55" s="127" t="s">
        <v>541</v>
      </c>
      <c r="C55" s="127" t="s">
        <v>766</v>
      </c>
      <c r="D55" s="128" t="s">
        <v>542</v>
      </c>
      <c r="E55" s="127" t="s">
        <v>44</v>
      </c>
      <c r="F55" s="127" t="n">
        <v>530</v>
      </c>
      <c r="G55" s="129" t="n">
        <v>45995.55392</v>
      </c>
      <c r="H55" s="130" t="n">
        <f aca="false">G55/SUM($G$7:$G$326)</f>
        <v>0.00323255367144827</v>
      </c>
      <c r="I55" s="130" t="n">
        <f aca="false">SUM($H$7:H55)</f>
        <v>0.859046445398231</v>
      </c>
      <c r="J55" s="128" t="s">
        <v>512</v>
      </c>
    </row>
    <row r="56" customFormat="false" ht="32.8" hidden="false" customHeight="false" outlineLevel="0" collapsed="false">
      <c r="A56" s="127" t="str">
        <f aca="false">IF(I56-H56&lt;0.8,"A",IF(I56-H56&lt;0.95,"B","C"))</f>
        <v>B</v>
      </c>
      <c r="B56" s="127" t="s">
        <v>57</v>
      </c>
      <c r="C56" s="127" t="s">
        <v>767</v>
      </c>
      <c r="D56" s="128" t="s">
        <v>58</v>
      </c>
      <c r="E56" s="127" t="s">
        <v>27</v>
      </c>
      <c r="F56" s="127" t="n">
        <v>527.22</v>
      </c>
      <c r="G56" s="129" t="n">
        <v>45754.29422208</v>
      </c>
      <c r="H56" s="130" t="n">
        <f aca="false">G56/SUM($G$7:$G$326)</f>
        <v>0.00321559801256784</v>
      </c>
      <c r="I56" s="130" t="n">
        <f aca="false">SUM($H$7:H56)</f>
        <v>0.862262043410799</v>
      </c>
      <c r="J56" s="128" t="s">
        <v>19</v>
      </c>
    </row>
    <row r="57" customFormat="false" ht="32.8" hidden="false" customHeight="false" outlineLevel="0" collapsed="false">
      <c r="A57" s="127" t="str">
        <f aca="false">IF(I57-H57&lt;0.8,"A",IF(I57-H57&lt;0.95,"B","C"))</f>
        <v>B</v>
      </c>
      <c r="B57" s="127" t="s">
        <v>305</v>
      </c>
      <c r="C57" s="127" t="s">
        <v>768</v>
      </c>
      <c r="D57" s="128" t="s">
        <v>306</v>
      </c>
      <c r="E57" s="127" t="s">
        <v>44</v>
      </c>
      <c r="F57" s="127" t="n">
        <v>468.4</v>
      </c>
      <c r="G57" s="129" t="n">
        <v>40696.84032</v>
      </c>
      <c r="H57" s="130" t="n">
        <f aca="false">G57/SUM($G$7:$G$326)</f>
        <v>0.00286016167609532</v>
      </c>
      <c r="I57" s="130" t="n">
        <f aca="false">SUM($H$7:H57)</f>
        <v>0.865122205086894</v>
      </c>
      <c r="J57" s="128" t="s">
        <v>270</v>
      </c>
    </row>
    <row r="58" customFormat="false" ht="22.35" hidden="false" customHeight="false" outlineLevel="0" collapsed="false">
      <c r="A58" s="127" t="str">
        <f aca="false">IF(I58-H58&lt;0.8,"A",IF(I58-H58&lt;0.95,"B","C"))</f>
        <v>B</v>
      </c>
      <c r="B58" s="127" t="s">
        <v>28</v>
      </c>
      <c r="C58" s="127" t="s">
        <v>769</v>
      </c>
      <c r="D58" s="128" t="s">
        <v>29</v>
      </c>
      <c r="E58" s="127" t="s">
        <v>27</v>
      </c>
      <c r="F58" s="127" t="n">
        <v>109.14</v>
      </c>
      <c r="G58" s="129" t="n">
        <v>40549.82670528</v>
      </c>
      <c r="H58" s="130" t="n">
        <f aca="false">G58/SUM($G$7:$G$326)</f>
        <v>0.00284982960354669</v>
      </c>
      <c r="I58" s="130" t="n">
        <f aca="false">SUM($H$7:H58)</f>
        <v>0.867972034690441</v>
      </c>
      <c r="J58" s="128" t="s">
        <v>19</v>
      </c>
    </row>
    <row r="59" customFormat="false" ht="22.35" hidden="false" customHeight="false" outlineLevel="0" collapsed="false">
      <c r="A59" s="127" t="str">
        <f aca="false">IF(I59-H59&lt;0.8,"A",IF(I59-H59&lt;0.95,"B","C"))</f>
        <v>B</v>
      </c>
      <c r="B59" s="127" t="s">
        <v>85</v>
      </c>
      <c r="C59" s="127" t="s">
        <v>770</v>
      </c>
      <c r="D59" s="128" t="s">
        <v>86</v>
      </c>
      <c r="E59" s="127" t="s">
        <v>82</v>
      </c>
      <c r="F59" s="127" t="n">
        <v>2800.51</v>
      </c>
      <c r="G59" s="129" t="n">
        <v>38931.48019968</v>
      </c>
      <c r="H59" s="130" t="n">
        <f aca="false">G59/SUM($G$7:$G$326)</f>
        <v>0.00273609269872646</v>
      </c>
      <c r="I59" s="130" t="n">
        <f aca="false">SUM($H$7:H59)</f>
        <v>0.870708127389168</v>
      </c>
      <c r="J59" s="128" t="s">
        <v>73</v>
      </c>
    </row>
    <row r="60" customFormat="false" ht="22.35" hidden="false" customHeight="false" outlineLevel="0" collapsed="false">
      <c r="A60" s="127" t="str">
        <f aca="false">IF(I60-H60&lt;0.8,"A",IF(I60-H60&lt;0.95,"B","C"))</f>
        <v>B</v>
      </c>
      <c r="B60" s="127" t="s">
        <v>164</v>
      </c>
      <c r="C60" s="127" t="s">
        <v>771</v>
      </c>
      <c r="D60" s="128" t="s">
        <v>165</v>
      </c>
      <c r="E60" s="127" t="s">
        <v>166</v>
      </c>
      <c r="F60" s="127" t="n">
        <v>8830</v>
      </c>
      <c r="G60" s="129" t="n">
        <v>38470.82656</v>
      </c>
      <c r="H60" s="130" t="n">
        <f aca="false">G60/SUM($G$7:$G$326)</f>
        <v>0.00270371809972057</v>
      </c>
      <c r="I60" s="130" t="n">
        <f aca="false">SUM($H$7:H60)</f>
        <v>0.873411845488888</v>
      </c>
      <c r="J60" s="128" t="s">
        <v>157</v>
      </c>
    </row>
    <row r="61" customFormat="false" ht="43.25" hidden="false" customHeight="false" outlineLevel="0" collapsed="false">
      <c r="A61" s="127" t="str">
        <f aca="false">IF(I61-H61&lt;0.8,"A",IF(I61-H61&lt;0.95,"B","C"))</f>
        <v>B</v>
      </c>
      <c r="B61" s="127" t="s">
        <v>120</v>
      </c>
      <c r="C61" s="127" t="s">
        <v>772</v>
      </c>
      <c r="D61" s="128" t="s">
        <v>773</v>
      </c>
      <c r="E61" s="127" t="s">
        <v>27</v>
      </c>
      <c r="F61" s="127" t="n">
        <v>37.9</v>
      </c>
      <c r="G61" s="129" t="n">
        <v>38466.183285184</v>
      </c>
      <c r="H61" s="130" t="n">
        <f aca="false">G61/SUM($G$7:$G$326)</f>
        <v>0.00270339177176548</v>
      </c>
      <c r="I61" s="130" t="n">
        <f aca="false">SUM($H$7:H61)</f>
        <v>0.876115237260654</v>
      </c>
      <c r="J61" s="128" t="s">
        <v>103</v>
      </c>
    </row>
    <row r="62" customFormat="false" ht="22.35" hidden="false" customHeight="false" outlineLevel="0" collapsed="false">
      <c r="A62" s="127" t="str">
        <f aca="false">IF(I62-H62&lt;0.8,"A",IF(I62-H62&lt;0.95,"B","C"))</f>
        <v>B</v>
      </c>
      <c r="B62" s="127" t="s">
        <v>295</v>
      </c>
      <c r="C62" s="127" t="n">
        <v>1564</v>
      </c>
      <c r="D62" s="128" t="s">
        <v>296</v>
      </c>
      <c r="E62" s="127" t="s">
        <v>273</v>
      </c>
      <c r="F62" s="127" t="n">
        <v>1393</v>
      </c>
      <c r="G62" s="129" t="n">
        <v>36870.458912</v>
      </c>
      <c r="H62" s="130" t="n">
        <f aca="false">G62/SUM($G$7:$G$326)</f>
        <v>0.0025912447435956</v>
      </c>
      <c r="I62" s="130" t="n">
        <f aca="false">SUM($H$7:H62)</f>
        <v>0.878706482004249</v>
      </c>
      <c r="J62" s="128" t="s">
        <v>270</v>
      </c>
    </row>
    <row r="63" customFormat="false" ht="22.35" hidden="false" customHeight="false" outlineLevel="0" collapsed="false">
      <c r="A63" s="127" t="str">
        <f aca="false">IF(I63-H63&lt;0.8,"A",IF(I63-H63&lt;0.95,"B","C"))</f>
        <v>B</v>
      </c>
      <c r="B63" s="127" t="s">
        <v>188</v>
      </c>
      <c r="C63" s="127" t="s">
        <v>774</v>
      </c>
      <c r="D63" s="128" t="s">
        <v>189</v>
      </c>
      <c r="E63" s="127" t="s">
        <v>22</v>
      </c>
      <c r="F63" s="127" t="n">
        <v>1099.27</v>
      </c>
      <c r="G63" s="129" t="n">
        <v>35936.4823341296</v>
      </c>
      <c r="H63" s="130" t="n">
        <f aca="false">G63/SUM($G$7:$G$326)</f>
        <v>0.00252560515110167</v>
      </c>
      <c r="I63" s="130" t="n">
        <f aca="false">SUM($H$7:H63)</f>
        <v>0.881232087155351</v>
      </c>
      <c r="J63" s="128" t="s">
        <v>157</v>
      </c>
    </row>
    <row r="64" customFormat="false" ht="32.8" hidden="false" customHeight="false" outlineLevel="0" collapsed="false">
      <c r="A64" s="127" t="str">
        <f aca="false">IF(I64-H64&lt;0.8,"A",IF(I64-H64&lt;0.95,"B","C"))</f>
        <v>B</v>
      </c>
      <c r="B64" s="127" t="s">
        <v>114</v>
      </c>
      <c r="C64" s="127" t="s">
        <v>775</v>
      </c>
      <c r="D64" s="128" t="s">
        <v>776</v>
      </c>
      <c r="E64" s="127" t="s">
        <v>22</v>
      </c>
      <c r="F64" s="127" t="n">
        <v>109</v>
      </c>
      <c r="G64" s="129" t="n">
        <v>35678.86536</v>
      </c>
      <c r="H64" s="130" t="n">
        <f aca="false">G64/SUM($G$7:$G$326)</f>
        <v>0.00250749990777753</v>
      </c>
      <c r="I64" s="130" t="n">
        <f aca="false">SUM($H$7:H64)</f>
        <v>0.883739587063129</v>
      </c>
      <c r="J64" s="128" t="s">
        <v>103</v>
      </c>
    </row>
    <row r="65" customFormat="false" ht="43.25" hidden="false" customHeight="false" outlineLevel="0" collapsed="false">
      <c r="A65" s="127" t="str">
        <f aca="false">IF(I65-H65&lt;0.8,"A",IF(I65-H65&lt;0.95,"B","C"))</f>
        <v>B</v>
      </c>
      <c r="B65" s="127" t="s">
        <v>263</v>
      </c>
      <c r="C65" s="127" t="s">
        <v>777</v>
      </c>
      <c r="D65" s="128" t="s">
        <v>264</v>
      </c>
      <c r="E65" s="127" t="s">
        <v>22</v>
      </c>
      <c r="F65" s="127" t="n">
        <v>197.61</v>
      </c>
      <c r="G65" s="129" t="n">
        <v>34938.29218992</v>
      </c>
      <c r="H65" s="130" t="n">
        <f aca="false">G65/SUM($G$7:$G$326)</f>
        <v>0.00245545264851239</v>
      </c>
      <c r="I65" s="130" t="n">
        <f aca="false">SUM($H$7:H65)</f>
        <v>0.886195039711641</v>
      </c>
      <c r="J65" s="128" t="s">
        <v>194</v>
      </c>
    </row>
    <row r="66" customFormat="false" ht="22.35" hidden="false" customHeight="false" outlineLevel="0" collapsed="false">
      <c r="A66" s="127" t="str">
        <f aca="false">IF(I66-H66&lt;0.8,"A",IF(I66-H66&lt;0.95,"B","C"))</f>
        <v>B</v>
      </c>
      <c r="B66" s="127" t="s">
        <v>130</v>
      </c>
      <c r="C66" s="127" t="s">
        <v>778</v>
      </c>
      <c r="D66" s="128" t="s">
        <v>131</v>
      </c>
      <c r="E66" s="127" t="s">
        <v>22</v>
      </c>
      <c r="F66" s="127" t="n">
        <v>125.5</v>
      </c>
      <c r="G66" s="129" t="n">
        <v>33701.392496</v>
      </c>
      <c r="H66" s="130" t="n">
        <f aca="false">G66/SUM($G$7:$G$326)</f>
        <v>0.00236852371069051</v>
      </c>
      <c r="I66" s="130" t="n">
        <f aca="false">SUM($H$7:H66)</f>
        <v>0.888563563422331</v>
      </c>
      <c r="J66" s="128" t="s">
        <v>103</v>
      </c>
    </row>
    <row r="67" customFormat="false" ht="22.35" hidden="false" customHeight="false" outlineLevel="0" collapsed="false">
      <c r="A67" s="127" t="str">
        <f aca="false">IF(I67-H67&lt;0.8,"A",IF(I67-H67&lt;0.95,"B","C"))</f>
        <v>B</v>
      </c>
      <c r="B67" s="127" t="s">
        <v>199</v>
      </c>
      <c r="C67" s="127" t="s">
        <v>779</v>
      </c>
      <c r="D67" s="128" t="s">
        <v>200</v>
      </c>
      <c r="E67" s="127" t="s">
        <v>62</v>
      </c>
      <c r="F67" s="127" t="n">
        <v>14</v>
      </c>
      <c r="G67" s="129" t="n">
        <v>33443.08877056</v>
      </c>
      <c r="H67" s="130" t="n">
        <f aca="false">G67/SUM($G$7:$G$326)</f>
        <v>0.00235037020269119</v>
      </c>
      <c r="I67" s="130" t="n">
        <f aca="false">SUM($H$7:H67)</f>
        <v>0.890913933625023</v>
      </c>
      <c r="J67" s="128" t="s">
        <v>194</v>
      </c>
    </row>
    <row r="68" customFormat="false" ht="22.35" hidden="false" customHeight="false" outlineLevel="0" collapsed="false">
      <c r="A68" s="127" t="str">
        <f aca="false">IF(I68-H68&lt;0.8,"A",IF(I68-H68&lt;0.95,"B","C"))</f>
        <v>B</v>
      </c>
      <c r="B68" s="127" t="s">
        <v>91</v>
      </c>
      <c r="C68" s="127" t="s">
        <v>780</v>
      </c>
      <c r="D68" s="128" t="s">
        <v>92</v>
      </c>
      <c r="E68" s="127" t="s">
        <v>82</v>
      </c>
      <c r="F68" s="127" t="n">
        <v>2143.36</v>
      </c>
      <c r="G68" s="129" t="n">
        <v>33385.62694144</v>
      </c>
      <c r="H68" s="130" t="n">
        <f aca="false">G68/SUM($G$7:$G$326)</f>
        <v>0.00234633180265337</v>
      </c>
      <c r="I68" s="130" t="n">
        <f aca="false">SUM($H$7:H68)</f>
        <v>0.893260265427676</v>
      </c>
      <c r="J68" s="128" t="s">
        <v>73</v>
      </c>
    </row>
    <row r="69" customFormat="false" ht="22.35" hidden="false" customHeight="false" outlineLevel="0" collapsed="false">
      <c r="A69" s="127" t="str">
        <f aca="false">IF(I69-H69&lt;0.8,"A",IF(I69-H69&lt;0.95,"B","C"))</f>
        <v>B</v>
      </c>
      <c r="B69" s="127" t="s">
        <v>268</v>
      </c>
      <c r="C69" s="127" t="s">
        <v>781</v>
      </c>
      <c r="D69" s="128" t="s">
        <v>269</v>
      </c>
      <c r="E69" s="127" t="s">
        <v>62</v>
      </c>
      <c r="F69" s="127" t="n">
        <v>6</v>
      </c>
      <c r="G69" s="129" t="n">
        <v>32439.76224</v>
      </c>
      <c r="H69" s="130" t="n">
        <f aca="false">G69/SUM($G$7:$G$326)</f>
        <v>0.00227985671641675</v>
      </c>
      <c r="I69" s="130" t="n">
        <f aca="false">SUM($H$7:H69)</f>
        <v>0.895540122144093</v>
      </c>
      <c r="J69" s="128" t="s">
        <v>194</v>
      </c>
    </row>
    <row r="70" customFormat="false" ht="12.8" hidden="false" customHeight="false" outlineLevel="0" collapsed="false">
      <c r="A70" s="127" t="str">
        <f aca="false">IF(I70-H70&lt;0.8,"A",IF(I70-H70&lt;0.95,"B","C"))</f>
        <v>B</v>
      </c>
      <c r="B70" s="127" t="s">
        <v>63</v>
      </c>
      <c r="C70" s="127" t="s">
        <v>782</v>
      </c>
      <c r="D70" s="128" t="s">
        <v>64</v>
      </c>
      <c r="E70" s="127" t="s">
        <v>22</v>
      </c>
      <c r="F70" s="127" t="n">
        <v>250</v>
      </c>
      <c r="G70" s="129" t="n">
        <v>32232.372</v>
      </c>
      <c r="H70" s="130" t="n">
        <f aca="false">G70/SUM($G$7:$G$326)</f>
        <v>0.00226528139283438</v>
      </c>
      <c r="I70" s="130" t="n">
        <f aca="false">SUM($H$7:H70)</f>
        <v>0.897805403536927</v>
      </c>
      <c r="J70" s="128" t="s">
        <v>19</v>
      </c>
    </row>
    <row r="71" customFormat="false" ht="32.8" hidden="false" customHeight="false" outlineLevel="0" collapsed="false">
      <c r="A71" s="127" t="str">
        <f aca="false">IF(I71-H71&lt;0.8,"A",IF(I71-H71&lt;0.95,"B","C"))</f>
        <v>B</v>
      </c>
      <c r="B71" s="127" t="s">
        <v>65</v>
      </c>
      <c r="C71" s="127" t="s">
        <v>783</v>
      </c>
      <c r="D71" s="128" t="s">
        <v>66</v>
      </c>
      <c r="E71" s="127" t="s">
        <v>22</v>
      </c>
      <c r="F71" s="127" t="n">
        <v>4000</v>
      </c>
      <c r="G71" s="129" t="n">
        <v>31882.944</v>
      </c>
      <c r="H71" s="130" t="n">
        <f aca="false">G71/SUM($G$7:$G$326)</f>
        <v>0.00224072369827391</v>
      </c>
      <c r="I71" s="130" t="n">
        <f aca="false">SUM($H$7:H71)</f>
        <v>0.900046127235201</v>
      </c>
      <c r="J71" s="128" t="s">
        <v>19</v>
      </c>
    </row>
    <row r="72" customFormat="false" ht="22.35" hidden="false" customHeight="false" outlineLevel="0" collapsed="false">
      <c r="A72" s="127" t="str">
        <f aca="false">IF(I72-H72&lt;0.8,"A",IF(I72-H72&lt;0.95,"B","C"))</f>
        <v>B</v>
      </c>
      <c r="B72" s="127" t="s">
        <v>584</v>
      </c>
      <c r="C72" s="127" t="s">
        <v>784</v>
      </c>
      <c r="D72" s="128" t="s">
        <v>585</v>
      </c>
      <c r="E72" s="127" t="s">
        <v>44</v>
      </c>
      <c r="F72" s="127" t="n">
        <v>352</v>
      </c>
      <c r="G72" s="129" t="n">
        <v>31199.550976</v>
      </c>
      <c r="H72" s="130" t="n">
        <f aca="false">G72/SUM($G$7:$G$326)</f>
        <v>0.0021926950424474</v>
      </c>
      <c r="I72" s="130" t="n">
        <f aca="false">SUM($H$7:H72)</f>
        <v>0.902238822277648</v>
      </c>
      <c r="J72" s="128" t="s">
        <v>561</v>
      </c>
    </row>
    <row r="73" customFormat="false" ht="32.8" hidden="false" customHeight="false" outlineLevel="0" collapsed="false">
      <c r="A73" s="127" t="str">
        <f aca="false">IF(I73-H73&lt;0.8,"A",IF(I73-H73&lt;0.95,"B","C"))</f>
        <v>B</v>
      </c>
      <c r="B73" s="127" t="s">
        <v>307</v>
      </c>
      <c r="C73" s="127" t="s">
        <v>785</v>
      </c>
      <c r="D73" s="128" t="s">
        <v>308</v>
      </c>
      <c r="E73" s="127" t="s">
        <v>44</v>
      </c>
      <c r="F73" s="127" t="n">
        <v>1937.57</v>
      </c>
      <c r="G73" s="129" t="n">
        <v>30009.3941712</v>
      </c>
      <c r="H73" s="130" t="n">
        <f aca="false">G73/SUM($G$7:$G$326)</f>
        <v>0.00210905118078967</v>
      </c>
      <c r="I73" s="130" t="n">
        <f aca="false">SUM($H$7:H73)</f>
        <v>0.904347873458438</v>
      </c>
      <c r="J73" s="128" t="s">
        <v>270</v>
      </c>
    </row>
    <row r="74" customFormat="false" ht="32.8" hidden="false" customHeight="false" outlineLevel="0" collapsed="false">
      <c r="A74" s="127" t="str">
        <f aca="false">IF(I74-H74&lt;0.8,"A",IF(I74-H74&lt;0.95,"B","C"))</f>
        <v>B</v>
      </c>
      <c r="B74" s="127" t="s">
        <v>431</v>
      </c>
      <c r="C74" s="127" t="s">
        <v>786</v>
      </c>
      <c r="D74" s="128" t="s">
        <v>432</v>
      </c>
      <c r="E74" s="127" t="s">
        <v>62</v>
      </c>
      <c r="F74" s="127" t="n">
        <v>10</v>
      </c>
      <c r="G74" s="129" t="n">
        <v>29396.7379664</v>
      </c>
      <c r="H74" s="130" t="n">
        <f aca="false">G74/SUM($G$7:$G$326)</f>
        <v>0.00206599388730416</v>
      </c>
      <c r="I74" s="130" t="n">
        <f aca="false">SUM($H$7:H74)</f>
        <v>0.906413867345742</v>
      </c>
      <c r="J74" s="128" t="s">
        <v>270</v>
      </c>
    </row>
    <row r="75" customFormat="false" ht="32.8" hidden="false" customHeight="false" outlineLevel="0" collapsed="false">
      <c r="A75" s="127" t="str">
        <f aca="false">IF(I75-H75&lt;0.8,"A",IF(I75-H75&lt;0.95,"B","C"))</f>
        <v>B</v>
      </c>
      <c r="B75" s="127" t="s">
        <v>421</v>
      </c>
      <c r="C75" s="127" t="s">
        <v>787</v>
      </c>
      <c r="D75" s="128" t="s">
        <v>422</v>
      </c>
      <c r="E75" s="127" t="s">
        <v>62</v>
      </c>
      <c r="F75" s="127" t="n">
        <v>110</v>
      </c>
      <c r="G75" s="129" t="n">
        <v>28173.3408</v>
      </c>
      <c r="H75" s="130" t="n">
        <f aca="false">G75/SUM($G$7:$G$326)</f>
        <v>0.0019800139030482</v>
      </c>
      <c r="I75" s="130" t="n">
        <f aca="false">SUM($H$7:H75)</f>
        <v>0.90839388124879</v>
      </c>
      <c r="J75" s="128" t="s">
        <v>270</v>
      </c>
    </row>
    <row r="76" customFormat="false" ht="22.35" hidden="false" customHeight="false" outlineLevel="0" collapsed="false">
      <c r="A76" s="127" t="str">
        <f aca="false">IF(I76-H76&lt;0.8,"A",IF(I76-H76&lt;0.95,"B","C"))</f>
        <v>B</v>
      </c>
      <c r="B76" s="127" t="s">
        <v>650</v>
      </c>
      <c r="C76" s="127" t="s">
        <v>788</v>
      </c>
      <c r="D76" s="128" t="s">
        <v>651</v>
      </c>
      <c r="E76" s="127" t="s">
        <v>44</v>
      </c>
      <c r="F76" s="127" t="n">
        <v>221.3</v>
      </c>
      <c r="G76" s="129" t="n">
        <v>27041.2595584</v>
      </c>
      <c r="H76" s="130" t="n">
        <f aca="false">G76/SUM($G$7:$G$326)</f>
        <v>0.00190045157447452</v>
      </c>
      <c r="I76" s="130" t="n">
        <f aca="false">SUM($H$7:H76)</f>
        <v>0.910294332823265</v>
      </c>
      <c r="J76" s="128" t="s">
        <v>637</v>
      </c>
    </row>
    <row r="77" customFormat="false" ht="32.8" hidden="false" customHeight="false" outlineLevel="0" collapsed="false">
      <c r="A77" s="127" t="str">
        <f aca="false">IF(I77-H77&lt;0.8,"A",IF(I77-H77&lt;0.95,"B","C"))</f>
        <v>B</v>
      </c>
      <c r="B77" s="127" t="s">
        <v>504</v>
      </c>
      <c r="C77" s="127" t="s">
        <v>789</v>
      </c>
      <c r="D77" s="128" t="s">
        <v>505</v>
      </c>
      <c r="E77" s="127" t="s">
        <v>22</v>
      </c>
      <c r="F77" s="127" t="n">
        <v>168.5</v>
      </c>
      <c r="G77" s="129" t="n">
        <v>26163.85435</v>
      </c>
      <c r="H77" s="130" t="n">
        <f aca="false">G77/SUM($G$7:$G$326)</f>
        <v>0.00183878780078251</v>
      </c>
      <c r="I77" s="130" t="n">
        <f aca="false">SUM($H$7:H77)</f>
        <v>0.912133120624048</v>
      </c>
      <c r="J77" s="128" t="s">
        <v>270</v>
      </c>
    </row>
    <row r="78" customFormat="false" ht="22.35" hidden="false" customHeight="false" outlineLevel="0" collapsed="false">
      <c r="A78" s="127" t="str">
        <f aca="false">IF(I78-H78&lt;0.8,"A",IF(I78-H78&lt;0.95,"B","C"))</f>
        <v>B</v>
      </c>
      <c r="B78" s="127" t="s">
        <v>186</v>
      </c>
      <c r="C78" s="127" t="s">
        <v>790</v>
      </c>
      <c r="D78" s="128" t="s">
        <v>187</v>
      </c>
      <c r="E78" s="127" t="s">
        <v>22</v>
      </c>
      <c r="F78" s="127" t="n">
        <v>1099.27</v>
      </c>
      <c r="G78" s="129" t="n">
        <v>26142.1544267024</v>
      </c>
      <c r="H78" s="130" t="n">
        <f aca="false">G78/SUM($G$7:$G$326)</f>
        <v>0.00183726273671115</v>
      </c>
      <c r="I78" s="130" t="n">
        <f aca="false">SUM($H$7:H78)</f>
        <v>0.913970383360759</v>
      </c>
      <c r="J78" s="128" t="s">
        <v>157</v>
      </c>
    </row>
    <row r="79" customFormat="false" ht="22.35" hidden="false" customHeight="false" outlineLevel="0" collapsed="false">
      <c r="A79" s="127" t="str">
        <f aca="false">IF(I79-H79&lt;0.8,"A",IF(I79-H79&lt;0.95,"B","C"))</f>
        <v>B</v>
      </c>
      <c r="B79" s="127" t="s">
        <v>39</v>
      </c>
      <c r="C79" s="127" t="s">
        <v>771</v>
      </c>
      <c r="D79" s="128" t="s">
        <v>40</v>
      </c>
      <c r="E79" s="127" t="s">
        <v>41</v>
      </c>
      <c r="F79" s="127" t="n">
        <v>6000</v>
      </c>
      <c r="G79" s="129" t="n">
        <v>26140.992</v>
      </c>
      <c r="H79" s="130" t="n">
        <f aca="false">G79/SUM($G$7:$G$326)</f>
        <v>0.00183718104171273</v>
      </c>
      <c r="I79" s="130" t="n">
        <f aca="false">SUM($H$7:H79)</f>
        <v>0.915807564402471</v>
      </c>
      <c r="J79" s="128" t="s">
        <v>19</v>
      </c>
    </row>
    <row r="80" customFormat="false" ht="22.35" hidden="false" customHeight="false" outlineLevel="0" collapsed="false">
      <c r="A80" s="127" t="str">
        <f aca="false">IF(I80-H80&lt;0.8,"A",IF(I80-H80&lt;0.95,"B","C"))</f>
        <v>B</v>
      </c>
      <c r="B80" s="127" t="s">
        <v>644</v>
      </c>
      <c r="C80" s="127" t="s">
        <v>791</v>
      </c>
      <c r="D80" s="128" t="s">
        <v>645</v>
      </c>
      <c r="E80" s="127" t="s">
        <v>44</v>
      </c>
      <c r="F80" s="127" t="n">
        <v>225.35</v>
      </c>
      <c r="G80" s="129" t="n">
        <v>25837.009453512</v>
      </c>
      <c r="H80" s="130" t="n">
        <f aca="false">G80/SUM($G$7:$G$326)</f>
        <v>0.00181581723993278</v>
      </c>
      <c r="I80" s="130" t="n">
        <f aca="false">SUM($H$7:H80)</f>
        <v>0.917623381642404</v>
      </c>
      <c r="J80" s="128" t="s">
        <v>637</v>
      </c>
    </row>
    <row r="81" customFormat="false" ht="32.8" hidden="false" customHeight="false" outlineLevel="0" collapsed="false">
      <c r="A81" s="127" t="str">
        <f aca="false">IF(I81-H81&lt;0.8,"A",IF(I81-H81&lt;0.95,"B","C"))</f>
        <v>B</v>
      </c>
      <c r="B81" s="127" t="s">
        <v>153</v>
      </c>
      <c r="C81" s="127" t="s">
        <v>792</v>
      </c>
      <c r="D81" s="128" t="s">
        <v>154</v>
      </c>
      <c r="E81" s="127" t="s">
        <v>22</v>
      </c>
      <c r="F81" s="127" t="n">
        <v>95</v>
      </c>
      <c r="G81" s="129" t="n">
        <v>25642.780076</v>
      </c>
      <c r="H81" s="130" t="n">
        <f aca="false">G81/SUM($G$7:$G$326)</f>
        <v>0.00180216685780081</v>
      </c>
      <c r="I81" s="130" t="n">
        <f aca="false">SUM($H$7:H81)</f>
        <v>0.919425548500205</v>
      </c>
      <c r="J81" s="128" t="s">
        <v>103</v>
      </c>
    </row>
    <row r="82" customFormat="false" ht="22.35" hidden="false" customHeight="false" outlineLevel="0" collapsed="false">
      <c r="A82" s="127" t="str">
        <f aca="false">IF(I82-H82&lt;0.8,"A",IF(I82-H82&lt;0.95,"B","C"))</f>
        <v>B</v>
      </c>
      <c r="B82" s="127" t="s">
        <v>162</v>
      </c>
      <c r="C82" s="127" t="s">
        <v>793</v>
      </c>
      <c r="D82" s="128" t="s">
        <v>163</v>
      </c>
      <c r="E82" s="127" t="s">
        <v>27</v>
      </c>
      <c r="F82" s="127" t="n">
        <v>1400</v>
      </c>
      <c r="G82" s="129" t="n">
        <v>24345.020224</v>
      </c>
      <c r="H82" s="130" t="n">
        <f aca="false">G82/SUM($G$7:$G$326)</f>
        <v>0.0017109606864057</v>
      </c>
      <c r="I82" s="130" t="n">
        <f aca="false">SUM($H$7:H82)</f>
        <v>0.921136509186611</v>
      </c>
      <c r="J82" s="128" t="s">
        <v>157</v>
      </c>
    </row>
    <row r="83" customFormat="false" ht="43.25" hidden="false" customHeight="false" outlineLevel="0" collapsed="false">
      <c r="A83" s="127" t="str">
        <f aca="false">IF(I83-H83&lt;0.8,"A",IF(I83-H83&lt;0.95,"B","C"))</f>
        <v>B</v>
      </c>
      <c r="B83" s="127" t="s">
        <v>151</v>
      </c>
      <c r="C83" s="127" t="s">
        <v>794</v>
      </c>
      <c r="D83" s="128" t="s">
        <v>152</v>
      </c>
      <c r="E83" s="127" t="s">
        <v>27</v>
      </c>
      <c r="F83" s="127" t="n">
        <v>26</v>
      </c>
      <c r="G83" s="129" t="n">
        <v>24227.03746528</v>
      </c>
      <c r="H83" s="130" t="n">
        <f aca="false">G83/SUM($G$7:$G$326)</f>
        <v>0.00170266889367001</v>
      </c>
      <c r="I83" s="130" t="n">
        <f aca="false">SUM($H$7:H83)</f>
        <v>0.922839178080281</v>
      </c>
      <c r="J83" s="128" t="s">
        <v>103</v>
      </c>
    </row>
    <row r="84" customFormat="false" ht="22.35" hidden="false" customHeight="false" outlineLevel="0" collapsed="false">
      <c r="A84" s="127" t="str">
        <f aca="false">IF(I84-H84&lt;0.8,"A",IF(I84-H84&lt;0.95,"B","C"))</f>
        <v>B</v>
      </c>
      <c r="B84" s="127" t="s">
        <v>555</v>
      </c>
      <c r="C84" s="127" t="s">
        <v>795</v>
      </c>
      <c r="D84" s="128" t="s">
        <v>556</v>
      </c>
      <c r="E84" s="127" t="s">
        <v>62</v>
      </c>
      <c r="F84" s="127" t="n">
        <v>1</v>
      </c>
      <c r="G84" s="129" t="n">
        <v>23963.25319776</v>
      </c>
      <c r="H84" s="130" t="n">
        <f aca="false">G84/SUM($G$7:$G$326)</f>
        <v>0.00168413021482455</v>
      </c>
      <c r="I84" s="130" t="n">
        <f aca="false">SUM($H$7:H84)</f>
        <v>0.924523308295105</v>
      </c>
      <c r="J84" s="128" t="s">
        <v>512</v>
      </c>
    </row>
    <row r="85" customFormat="false" ht="22.35" hidden="false" customHeight="false" outlineLevel="0" collapsed="false">
      <c r="A85" s="127" t="str">
        <f aca="false">IF(I85-H85&lt;0.8,"A",IF(I85-H85&lt;0.95,"B","C"))</f>
        <v>B</v>
      </c>
      <c r="B85" s="127" t="s">
        <v>605</v>
      </c>
      <c r="C85" s="127" t="s">
        <v>796</v>
      </c>
      <c r="D85" s="128" t="s">
        <v>606</v>
      </c>
      <c r="E85" s="127" t="s">
        <v>62</v>
      </c>
      <c r="F85" s="127" t="n">
        <v>31</v>
      </c>
      <c r="G85" s="129" t="n">
        <v>23928.5776</v>
      </c>
      <c r="H85" s="130" t="n">
        <f aca="false">G85/SUM($G$7:$G$326)</f>
        <v>0.00168169322426142</v>
      </c>
      <c r="I85" s="130" t="n">
        <f aca="false">SUM($H$7:H85)</f>
        <v>0.926205001519366</v>
      </c>
      <c r="J85" s="128" t="s">
        <v>604</v>
      </c>
    </row>
    <row r="86" customFormat="false" ht="22.35" hidden="false" customHeight="false" outlineLevel="0" collapsed="false">
      <c r="A86" s="127" t="str">
        <f aca="false">IF(I86-H86&lt;0.8,"A",IF(I86-H86&lt;0.95,"B","C"))</f>
        <v>B</v>
      </c>
      <c r="B86" s="127" t="s">
        <v>55</v>
      </c>
      <c r="C86" s="127" t="s">
        <v>797</v>
      </c>
      <c r="D86" s="128" t="s">
        <v>56</v>
      </c>
      <c r="E86" s="127" t="s">
        <v>27</v>
      </c>
      <c r="F86" s="127" t="n">
        <v>85.93</v>
      </c>
      <c r="G86" s="129" t="n">
        <v>23604.4966664</v>
      </c>
      <c r="H86" s="130" t="n">
        <f aca="false">G86/SUM($G$7:$G$326)</f>
        <v>0.0016589169138907</v>
      </c>
      <c r="I86" s="130" t="n">
        <f aca="false">SUM($H$7:H86)</f>
        <v>0.927863918433257</v>
      </c>
      <c r="J86" s="128" t="s">
        <v>19</v>
      </c>
    </row>
    <row r="87" customFormat="false" ht="32.8" hidden="false" customHeight="false" outlineLevel="0" collapsed="false">
      <c r="A87" s="127" t="str">
        <f aca="false">IF(I87-H87&lt;0.8,"A",IF(I87-H87&lt;0.95,"B","C"))</f>
        <v>B</v>
      </c>
      <c r="B87" s="127" t="s">
        <v>149</v>
      </c>
      <c r="C87" s="127" t="s">
        <v>792</v>
      </c>
      <c r="D87" s="128" t="s">
        <v>150</v>
      </c>
      <c r="E87" s="127" t="s">
        <v>22</v>
      </c>
      <c r="F87" s="127" t="n">
        <v>84.49</v>
      </c>
      <c r="G87" s="129" t="n">
        <v>22805.878827592</v>
      </c>
      <c r="H87" s="130" t="n">
        <f aca="false">G87/SUM($G$7:$G$326)</f>
        <v>0.00160279029279569</v>
      </c>
      <c r="I87" s="130" t="n">
        <f aca="false">SUM($H$7:H87)</f>
        <v>0.929466708726053</v>
      </c>
      <c r="J87" s="128" t="s">
        <v>103</v>
      </c>
    </row>
    <row r="88" customFormat="false" ht="32.8" hidden="false" customHeight="false" outlineLevel="0" collapsed="false">
      <c r="A88" s="127" t="str">
        <f aca="false">IF(I88-H88&lt;0.8,"A",IF(I88-H88&lt;0.95,"B","C"))</f>
        <v>B</v>
      </c>
      <c r="B88" s="127" t="s">
        <v>155</v>
      </c>
      <c r="C88" s="127" t="s">
        <v>798</v>
      </c>
      <c r="D88" s="128" t="s">
        <v>156</v>
      </c>
      <c r="E88" s="127" t="s">
        <v>22</v>
      </c>
      <c r="F88" s="127" t="n">
        <v>183.13</v>
      </c>
      <c r="G88" s="129" t="n">
        <v>22802.959510904</v>
      </c>
      <c r="H88" s="130" t="n">
        <f aca="false">G88/SUM($G$7:$G$326)</f>
        <v>0.00160258512409842</v>
      </c>
      <c r="I88" s="130" t="n">
        <f aca="false">SUM($H$7:H88)</f>
        <v>0.931069293850151</v>
      </c>
      <c r="J88" s="128" t="s">
        <v>103</v>
      </c>
    </row>
    <row r="89" customFormat="false" ht="22.35" hidden="false" customHeight="false" outlineLevel="0" collapsed="false">
      <c r="A89" s="127" t="str">
        <f aca="false">IF(I89-H89&lt;0.8,"A",IF(I89-H89&lt;0.95,"B","C"))</f>
        <v>B</v>
      </c>
      <c r="B89" s="127" t="s">
        <v>547</v>
      </c>
      <c r="C89" s="127" t="s">
        <v>799</v>
      </c>
      <c r="D89" s="128" t="s">
        <v>548</v>
      </c>
      <c r="E89" s="127" t="s">
        <v>44</v>
      </c>
      <c r="F89" s="127" t="n">
        <v>240</v>
      </c>
      <c r="G89" s="129" t="n">
        <v>22611.2630016</v>
      </c>
      <c r="H89" s="130" t="n">
        <f aca="false">G89/SUM($G$7:$G$326)</f>
        <v>0.00158911275118098</v>
      </c>
      <c r="I89" s="130" t="n">
        <f aca="false">SUM($H$7:H89)</f>
        <v>0.932658406601332</v>
      </c>
      <c r="J89" s="128" t="s">
        <v>512</v>
      </c>
    </row>
    <row r="90" customFormat="false" ht="12.8" hidden="false" customHeight="false" outlineLevel="0" collapsed="false">
      <c r="A90" s="127" t="str">
        <f aca="false">IF(I90-H90&lt;0.8,"A",IF(I90-H90&lt;0.95,"B","C"))</f>
        <v>B</v>
      </c>
      <c r="B90" s="127" t="s">
        <v>572</v>
      </c>
      <c r="C90" s="127" t="n">
        <v>12329</v>
      </c>
      <c r="D90" s="128" t="s">
        <v>573</v>
      </c>
      <c r="E90" s="127" t="s">
        <v>82</v>
      </c>
      <c r="F90" s="127" t="n">
        <v>111.7</v>
      </c>
      <c r="G90" s="129" t="n">
        <v>22600.0661952</v>
      </c>
      <c r="H90" s="130" t="n">
        <f aca="false">G90/SUM($G$7:$G$326)</f>
        <v>0.00158832584300069</v>
      </c>
      <c r="I90" s="130" t="n">
        <f aca="false">SUM($H$7:H90)</f>
        <v>0.934246732444333</v>
      </c>
      <c r="J90" s="128" t="s">
        <v>561</v>
      </c>
    </row>
    <row r="91" customFormat="false" ht="32.8" hidden="false" customHeight="false" outlineLevel="0" collapsed="false">
      <c r="A91" s="127" t="str">
        <f aca="false">IF(I91-H91&lt;0.8,"A",IF(I91-H91&lt;0.95,"B","C"))</f>
        <v>B</v>
      </c>
      <c r="B91" s="127" t="s">
        <v>201</v>
      </c>
      <c r="C91" s="127" t="s">
        <v>800</v>
      </c>
      <c r="D91" s="128" t="s">
        <v>202</v>
      </c>
      <c r="E91" s="127" t="s">
        <v>62</v>
      </c>
      <c r="F91" s="127" t="n">
        <v>10</v>
      </c>
      <c r="G91" s="129" t="n">
        <v>22567.4315088</v>
      </c>
      <c r="H91" s="130" t="n">
        <f aca="false">G91/SUM($G$7:$G$326)</f>
        <v>0.00158603228707304</v>
      </c>
      <c r="I91" s="130" t="n">
        <f aca="false">SUM($H$7:H91)</f>
        <v>0.935832764731406</v>
      </c>
      <c r="J91" s="128" t="s">
        <v>194</v>
      </c>
    </row>
    <row r="92" customFormat="false" ht="22.35" hidden="false" customHeight="false" outlineLevel="0" collapsed="false">
      <c r="A92" s="127" t="str">
        <f aca="false">IF(I92-H92&lt;0.8,"A",IF(I92-H92&lt;0.95,"B","C"))</f>
        <v>B</v>
      </c>
      <c r="B92" s="127" t="s">
        <v>190</v>
      </c>
      <c r="C92" s="127" t="s">
        <v>801</v>
      </c>
      <c r="D92" s="128" t="s">
        <v>191</v>
      </c>
      <c r="E92" s="127" t="s">
        <v>22</v>
      </c>
      <c r="F92" s="127" t="n">
        <v>84</v>
      </c>
      <c r="G92" s="129" t="n">
        <v>22040.936064</v>
      </c>
      <c r="H92" s="130" t="n">
        <f aca="false">G92/SUM($G$7:$G$326)</f>
        <v>0.00154903034584087</v>
      </c>
      <c r="I92" s="130" t="n">
        <f aca="false">SUM($H$7:H92)</f>
        <v>0.937381795077247</v>
      </c>
      <c r="J92" s="128" t="s">
        <v>157</v>
      </c>
    </row>
    <row r="93" customFormat="false" ht="22.35" hidden="false" customHeight="false" outlineLevel="0" collapsed="false">
      <c r="A93" s="127" t="str">
        <f aca="false">IF(I93-H93&lt;0.8,"A",IF(I93-H93&lt;0.95,"B","C"))</f>
        <v>B</v>
      </c>
      <c r="B93" s="127" t="s">
        <v>229</v>
      </c>
      <c r="C93" s="127" t="s">
        <v>802</v>
      </c>
      <c r="D93" s="128" t="s">
        <v>230</v>
      </c>
      <c r="E93" s="127" t="s">
        <v>22</v>
      </c>
      <c r="F93" s="127" t="n">
        <v>4150</v>
      </c>
      <c r="G93" s="129" t="n">
        <v>21059.4904</v>
      </c>
      <c r="H93" s="130" t="n">
        <f aca="false">G93/SUM($G$7:$G$326)</f>
        <v>0.00148005464027575</v>
      </c>
      <c r="I93" s="130" t="n">
        <f aca="false">SUM($H$7:H93)</f>
        <v>0.938861849717523</v>
      </c>
      <c r="J93" s="128" t="s">
        <v>194</v>
      </c>
    </row>
    <row r="94" customFormat="false" ht="22.35" hidden="false" customHeight="false" outlineLevel="0" collapsed="false">
      <c r="A94" s="127" t="str">
        <f aca="false">IF(I94-H94&lt;0.8,"A",IF(I94-H94&lt;0.95,"B","C"))</f>
        <v>B</v>
      </c>
      <c r="B94" s="127" t="s">
        <v>239</v>
      </c>
      <c r="C94" s="127" t="s">
        <v>803</v>
      </c>
      <c r="D94" s="128" t="s">
        <v>240</v>
      </c>
      <c r="E94" s="127" t="s">
        <v>22</v>
      </c>
      <c r="F94" s="127" t="n">
        <v>32</v>
      </c>
      <c r="G94" s="129" t="n">
        <v>20478.73829376</v>
      </c>
      <c r="H94" s="130" t="n">
        <f aca="false">G94/SUM($G$7:$G$326)</f>
        <v>0.00143923955722462</v>
      </c>
      <c r="I94" s="130" t="n">
        <f aca="false">SUM($H$7:H94)</f>
        <v>0.940301089274747</v>
      </c>
      <c r="J94" s="128" t="s">
        <v>194</v>
      </c>
    </row>
    <row r="95" customFormat="false" ht="22.35" hidden="false" customHeight="false" outlineLevel="0" collapsed="false">
      <c r="A95" s="127" t="str">
        <f aca="false">IF(I95-H95&lt;0.8,"A",IF(I95-H95&lt;0.95,"B","C"))</f>
        <v>B</v>
      </c>
      <c r="B95" s="127" t="s">
        <v>219</v>
      </c>
      <c r="C95" s="127" t="s">
        <v>804</v>
      </c>
      <c r="D95" s="128" t="s">
        <v>220</v>
      </c>
      <c r="E95" s="127" t="s">
        <v>44</v>
      </c>
      <c r="F95" s="127" t="n">
        <v>80</v>
      </c>
      <c r="G95" s="129" t="n">
        <v>20214.9248128</v>
      </c>
      <c r="H95" s="130" t="n">
        <f aca="false">G95/SUM($G$7:$G$326)</f>
        <v>0.0014206988252674</v>
      </c>
      <c r="I95" s="130" t="n">
        <f aca="false">SUM($H$7:H95)</f>
        <v>0.941721788100015</v>
      </c>
      <c r="J95" s="128" t="s">
        <v>194</v>
      </c>
    </row>
    <row r="96" customFormat="false" ht="32.8" hidden="false" customHeight="false" outlineLevel="0" collapsed="false">
      <c r="A96" s="127" t="str">
        <f aca="false">IF(I96-H96&lt;0.8,"A",IF(I96-H96&lt;0.95,"B","C"))</f>
        <v>B</v>
      </c>
      <c r="B96" s="127" t="s">
        <v>112</v>
      </c>
      <c r="C96" s="127" t="s">
        <v>805</v>
      </c>
      <c r="D96" s="128" t="s">
        <v>806</v>
      </c>
      <c r="E96" s="127" t="s">
        <v>22</v>
      </c>
      <c r="F96" s="127" t="n">
        <v>35</v>
      </c>
      <c r="G96" s="129" t="n">
        <v>20207.0252216</v>
      </c>
      <c r="H96" s="130" t="n">
        <f aca="false">G96/SUM($G$7:$G$326)</f>
        <v>0.00142014364437794</v>
      </c>
      <c r="I96" s="130" t="n">
        <f aca="false">SUM($H$7:H96)</f>
        <v>0.943141931744393</v>
      </c>
      <c r="J96" s="128" t="s">
        <v>103</v>
      </c>
    </row>
    <row r="97" customFormat="false" ht="53.7" hidden="false" customHeight="false" outlineLevel="0" collapsed="false">
      <c r="A97" s="127" t="str">
        <f aca="false">IF(I97-H97&lt;0.8,"A",IF(I97-H97&lt;0.95,"B","C"))</f>
        <v>B</v>
      </c>
      <c r="B97" s="127" t="s">
        <v>655</v>
      </c>
      <c r="C97" s="127" t="s">
        <v>807</v>
      </c>
      <c r="D97" s="128" t="s">
        <v>656</v>
      </c>
      <c r="E97" s="127" t="s">
        <v>22</v>
      </c>
      <c r="F97" s="127" t="n">
        <v>25</v>
      </c>
      <c r="G97" s="129" t="n">
        <v>19695.7768</v>
      </c>
      <c r="H97" s="130" t="n">
        <f aca="false">G97/SUM($G$7:$G$326)</f>
        <v>0.00138421325934247</v>
      </c>
      <c r="I97" s="130" t="n">
        <f aca="false">SUM($H$7:H97)</f>
        <v>0.944526145003735</v>
      </c>
      <c r="J97" s="128" t="s">
        <v>654</v>
      </c>
    </row>
    <row r="98" customFormat="false" ht="22.35" hidden="false" customHeight="false" outlineLevel="0" collapsed="false">
      <c r="A98" s="127" t="str">
        <f aca="false">IF(I98-H98&lt;0.8,"A",IF(I98-H98&lt;0.95,"B","C"))</f>
        <v>B</v>
      </c>
      <c r="B98" s="127" t="s">
        <v>178</v>
      </c>
      <c r="C98" s="127" t="s">
        <v>808</v>
      </c>
      <c r="D98" s="128" t="s">
        <v>179</v>
      </c>
      <c r="E98" s="127" t="s">
        <v>27</v>
      </c>
      <c r="F98" s="127" t="n">
        <v>109.9</v>
      </c>
      <c r="G98" s="129" t="n">
        <v>19053.3414596</v>
      </c>
      <c r="H98" s="130" t="n">
        <f aca="false">G98/SUM($G$7:$G$326)</f>
        <v>0.00133906309717919</v>
      </c>
      <c r="I98" s="130" t="n">
        <f aca="false">SUM($H$7:H98)</f>
        <v>0.945865208100914</v>
      </c>
      <c r="J98" s="128" t="s">
        <v>157</v>
      </c>
    </row>
    <row r="99" customFormat="false" ht="22.35" hidden="false" customHeight="false" outlineLevel="0" collapsed="false">
      <c r="A99" s="127" t="str">
        <f aca="false">IF(I99-H99&lt;0.8,"A",IF(I99-H99&lt;0.95,"B","C"))</f>
        <v>B</v>
      </c>
      <c r="B99" s="127" t="s">
        <v>411</v>
      </c>
      <c r="C99" s="127" t="s">
        <v>809</v>
      </c>
      <c r="D99" s="128" t="s">
        <v>412</v>
      </c>
      <c r="E99" s="127" t="s">
        <v>44</v>
      </c>
      <c r="F99" s="127" t="n">
        <v>412.01</v>
      </c>
      <c r="G99" s="129" t="n">
        <v>18682.09574192</v>
      </c>
      <c r="H99" s="130" t="n">
        <f aca="false">G99/SUM($G$7:$G$326)</f>
        <v>0.00131297205999365</v>
      </c>
      <c r="I99" s="130" t="n">
        <f aca="false">SUM($H$7:H99)</f>
        <v>0.947178180160908</v>
      </c>
      <c r="J99" s="128" t="s">
        <v>270</v>
      </c>
    </row>
    <row r="100" customFormat="false" ht="22.35" hidden="false" customHeight="false" outlineLevel="0" collapsed="false">
      <c r="A100" s="127" t="str">
        <f aca="false">IF(I100-H100&lt;0.8,"A",IF(I100-H100&lt;0.95,"B","C"))</f>
        <v>B</v>
      </c>
      <c r="B100" s="127" t="s">
        <v>108</v>
      </c>
      <c r="C100" s="127" t="s">
        <v>810</v>
      </c>
      <c r="D100" s="128" t="s">
        <v>109</v>
      </c>
      <c r="E100" s="127" t="s">
        <v>82</v>
      </c>
      <c r="F100" s="127" t="n">
        <v>1428.97</v>
      </c>
      <c r="G100" s="129" t="n">
        <v>18155.53255216</v>
      </c>
      <c r="H100" s="130" t="n">
        <f aca="false">G100/SUM($G$7:$G$326)</f>
        <v>0.0012759653576661</v>
      </c>
      <c r="I100" s="130" t="n">
        <f aca="false">SUM($H$7:H100)</f>
        <v>0.948454145518574</v>
      </c>
      <c r="J100" s="128" t="s">
        <v>103</v>
      </c>
    </row>
    <row r="101" customFormat="false" ht="22.35" hidden="false" customHeight="false" outlineLevel="0" collapsed="false">
      <c r="A101" s="127" t="str">
        <f aca="false">IF(I101-H101&lt;0.8,"A",IF(I101-H101&lt;0.95,"B","C"))</f>
        <v>B</v>
      </c>
      <c r="B101" s="127" t="s">
        <v>470</v>
      </c>
      <c r="C101" s="127" t="s">
        <v>811</v>
      </c>
      <c r="D101" s="128" t="s">
        <v>471</v>
      </c>
      <c r="E101" s="127" t="s">
        <v>82</v>
      </c>
      <c r="F101" s="127" t="n">
        <v>728.5</v>
      </c>
      <c r="G101" s="129" t="n">
        <v>17904.66748776</v>
      </c>
      <c r="H101" s="130" t="n">
        <f aca="false">G101/SUM($G$7:$G$326)</f>
        <v>0.00125833463652347</v>
      </c>
      <c r="I101" s="130" t="n">
        <f aca="false">SUM($H$7:H101)</f>
        <v>0.949712480155097</v>
      </c>
      <c r="J101" s="128" t="s">
        <v>270</v>
      </c>
    </row>
    <row r="102" customFormat="false" ht="32.8" hidden="false" customHeight="false" outlineLevel="0" collapsed="false">
      <c r="A102" s="127" t="str">
        <f aca="false">IF(I102-H102&lt;0.8,"A",IF(I102-H102&lt;0.95,"B","C"))</f>
        <v>B</v>
      </c>
      <c r="B102" s="127" t="s">
        <v>124</v>
      </c>
      <c r="C102" s="127" t="s">
        <v>812</v>
      </c>
      <c r="D102" s="128" t="s">
        <v>125</v>
      </c>
      <c r="E102" s="127" t="s">
        <v>62</v>
      </c>
      <c r="F102" s="127" t="n">
        <v>75.46</v>
      </c>
      <c r="G102" s="129" t="n">
        <v>17116.6884370944</v>
      </c>
      <c r="H102" s="130" t="n">
        <f aca="false">G102/SUM($G$7:$G$326)</f>
        <v>0.00120295570625374</v>
      </c>
      <c r="I102" s="130" t="n">
        <f aca="false">SUM($H$7:H102)</f>
        <v>0.950915435861351</v>
      </c>
      <c r="J102" s="128" t="s">
        <v>103</v>
      </c>
    </row>
    <row r="103" customFormat="false" ht="12.8" hidden="false" customHeight="false" outlineLevel="0" collapsed="false">
      <c r="A103" s="127" t="str">
        <f aca="false">IF(I103-H103&lt;0.8,"A",IF(I103-H103&lt;0.95,"B","C"))</f>
        <v>C</v>
      </c>
      <c r="B103" s="127" t="s">
        <v>180</v>
      </c>
      <c r="C103" s="127" t="s">
        <v>813</v>
      </c>
      <c r="D103" s="128" t="s">
        <v>181</v>
      </c>
      <c r="E103" s="127" t="s">
        <v>27</v>
      </c>
      <c r="F103" s="127" t="n">
        <v>109.9</v>
      </c>
      <c r="G103" s="129" t="n">
        <v>16458.270333008</v>
      </c>
      <c r="H103" s="130" t="n">
        <f aca="false">G103/SUM($G$7:$G$326)</f>
        <v>0.00115668228027404</v>
      </c>
      <c r="I103" s="130" t="n">
        <f aca="false">SUM($H$7:H103)</f>
        <v>0.952072118141625</v>
      </c>
      <c r="J103" s="128" t="s">
        <v>157</v>
      </c>
    </row>
    <row r="104" customFormat="false" ht="12.8" hidden="false" customHeight="false" outlineLevel="0" collapsed="false">
      <c r="A104" s="127" t="str">
        <f aca="false">IF(I104-H104&lt;0.8,"A",IF(I104-H104&lt;0.95,"B","C"))</f>
        <v>C</v>
      </c>
      <c r="B104" s="127" t="s">
        <v>510</v>
      </c>
      <c r="C104" s="127" t="s">
        <v>814</v>
      </c>
      <c r="D104" s="128" t="s">
        <v>511</v>
      </c>
      <c r="E104" s="127" t="s">
        <v>62</v>
      </c>
      <c r="F104" s="127" t="n">
        <v>160</v>
      </c>
      <c r="G104" s="129" t="n">
        <v>15924.34688</v>
      </c>
      <c r="H104" s="130" t="n">
        <f aca="false">G104/SUM($G$7:$G$326)</f>
        <v>0.001119158300863</v>
      </c>
      <c r="I104" s="130" t="n">
        <f aca="false">SUM($H$7:H104)</f>
        <v>0.953191276442488</v>
      </c>
      <c r="J104" s="128" t="s">
        <v>270</v>
      </c>
    </row>
    <row r="105" customFormat="false" ht="32.8" hidden="false" customHeight="false" outlineLevel="0" collapsed="false">
      <c r="A105" s="127" t="str">
        <f aca="false">IF(I105-H105&lt;0.8,"A",IF(I105-H105&lt;0.95,"B","C"))</f>
        <v>C</v>
      </c>
      <c r="B105" s="127" t="s">
        <v>401</v>
      </c>
      <c r="C105" s="127" t="s">
        <v>815</v>
      </c>
      <c r="D105" s="128" t="s">
        <v>402</v>
      </c>
      <c r="E105" s="127" t="s">
        <v>44</v>
      </c>
      <c r="F105" s="127" t="n">
        <v>385.92</v>
      </c>
      <c r="G105" s="129" t="n">
        <v>15871.14215424</v>
      </c>
      <c r="H105" s="130" t="n">
        <f aca="false">G105/SUM($G$7:$G$326)</f>
        <v>0.0011154190887667</v>
      </c>
      <c r="I105" s="130" t="n">
        <f aca="false">SUM($H$7:H105)</f>
        <v>0.954306695531255</v>
      </c>
      <c r="J105" s="128" t="s">
        <v>270</v>
      </c>
    </row>
    <row r="106" customFormat="false" ht="22.35" hidden="false" customHeight="false" outlineLevel="0" collapsed="false">
      <c r="A106" s="127" t="str">
        <f aca="false">IF(I106-H106&lt;0.8,"A",IF(I106-H106&lt;0.95,"B","C"))</f>
        <v>C</v>
      </c>
      <c r="B106" s="127" t="s">
        <v>609</v>
      </c>
      <c r="C106" s="127" t="s">
        <v>816</v>
      </c>
      <c r="D106" s="128" t="s">
        <v>610</v>
      </c>
      <c r="E106" s="127" t="s">
        <v>62</v>
      </c>
      <c r="F106" s="127" t="n">
        <v>15</v>
      </c>
      <c r="G106" s="129" t="n">
        <v>14978.184</v>
      </c>
      <c r="H106" s="130" t="n">
        <f aca="false">G106/SUM($G$7:$G$326)</f>
        <v>0.00105266225872702</v>
      </c>
      <c r="I106" s="130" t="n">
        <f aca="false">SUM($H$7:H106)</f>
        <v>0.955359357789982</v>
      </c>
      <c r="J106" s="128" t="s">
        <v>604</v>
      </c>
    </row>
    <row r="107" customFormat="false" ht="32.8" hidden="false" customHeight="false" outlineLevel="0" collapsed="false">
      <c r="A107" s="127" t="str">
        <f aca="false">IF(I107-H107&lt;0.8,"A",IF(I107-H107&lt;0.95,"B","C"))</f>
        <v>C</v>
      </c>
      <c r="B107" s="127" t="s">
        <v>122</v>
      </c>
      <c r="C107" s="127" t="s">
        <v>817</v>
      </c>
      <c r="D107" s="128" t="s">
        <v>123</v>
      </c>
      <c r="E107" s="127" t="s">
        <v>82</v>
      </c>
      <c r="F107" s="127" t="n">
        <v>1200</v>
      </c>
      <c r="G107" s="129" t="n">
        <v>14322.543744</v>
      </c>
      <c r="H107" s="130" t="n">
        <f aca="false">G107/SUM($G$7:$G$326)</f>
        <v>0.00100658405907389</v>
      </c>
      <c r="I107" s="130" t="n">
        <f aca="false">SUM($H$7:H107)</f>
        <v>0.956365941849056</v>
      </c>
      <c r="J107" s="128" t="s">
        <v>103</v>
      </c>
    </row>
    <row r="108" customFormat="false" ht="22.35" hidden="false" customHeight="false" outlineLevel="0" collapsed="false">
      <c r="A108" s="127" t="str">
        <f aca="false">IF(I108-H108&lt;0.8,"A",IF(I108-H108&lt;0.95,"B","C"))</f>
        <v>C</v>
      </c>
      <c r="B108" s="127" t="s">
        <v>615</v>
      </c>
      <c r="C108" s="127" t="s">
        <v>818</v>
      </c>
      <c r="D108" s="128" t="s">
        <v>616</v>
      </c>
      <c r="E108" s="127" t="s">
        <v>62</v>
      </c>
      <c r="F108" s="127" t="n">
        <v>28</v>
      </c>
      <c r="G108" s="129" t="n">
        <v>13080.922176</v>
      </c>
      <c r="H108" s="130" t="n">
        <f aca="false">G108/SUM($G$7:$G$326)</f>
        <v>0.000919323269364333</v>
      </c>
      <c r="I108" s="130" t="n">
        <f aca="false">SUM($H$7:H108)</f>
        <v>0.95728526511842</v>
      </c>
      <c r="J108" s="128" t="s">
        <v>604</v>
      </c>
    </row>
    <row r="109" customFormat="false" ht="22.35" hidden="false" customHeight="false" outlineLevel="0" collapsed="false">
      <c r="A109" s="127" t="str">
        <f aca="false">IF(I109-H109&lt;0.8,"A",IF(I109-H109&lt;0.95,"B","C"))</f>
        <v>C</v>
      </c>
      <c r="B109" s="127" t="s">
        <v>211</v>
      </c>
      <c r="C109" s="127" t="s">
        <v>819</v>
      </c>
      <c r="D109" s="128" t="s">
        <v>212</v>
      </c>
      <c r="E109" s="127" t="s">
        <v>44</v>
      </c>
      <c r="F109" s="127" t="n">
        <v>76.4</v>
      </c>
      <c r="G109" s="129" t="n">
        <v>12494.291318272</v>
      </c>
      <c r="H109" s="130" t="n">
        <f aca="false">G109/SUM($G$7:$G$326)</f>
        <v>0.000878095029429844</v>
      </c>
      <c r="I109" s="130" t="n">
        <f aca="false">SUM($H$7:H109)</f>
        <v>0.95816336014785</v>
      </c>
      <c r="J109" s="128" t="s">
        <v>194</v>
      </c>
    </row>
    <row r="110" customFormat="false" ht="22.35" hidden="false" customHeight="false" outlineLevel="0" collapsed="false">
      <c r="A110" s="127" t="str">
        <f aca="false">IF(I110-H110&lt;0.8,"A",IF(I110-H110&lt;0.95,"B","C"))</f>
        <v>C</v>
      </c>
      <c r="B110" s="127" t="s">
        <v>403</v>
      </c>
      <c r="C110" s="127" t="s">
        <v>820</v>
      </c>
      <c r="D110" s="128" t="s">
        <v>404</v>
      </c>
      <c r="E110" s="127" t="s">
        <v>44</v>
      </c>
      <c r="F110" s="127" t="n">
        <v>400.8</v>
      </c>
      <c r="G110" s="129" t="n">
        <v>12395.1215616</v>
      </c>
      <c r="H110" s="130" t="n">
        <f aca="false">G110/SUM($G$7:$G$326)</f>
        <v>0.000871125408809897</v>
      </c>
      <c r="I110" s="130" t="n">
        <f aca="false">SUM($H$7:H110)</f>
        <v>0.95903448555666</v>
      </c>
      <c r="J110" s="128" t="s">
        <v>270</v>
      </c>
    </row>
    <row r="111" customFormat="false" ht="32.8" hidden="false" customHeight="false" outlineLevel="0" collapsed="false">
      <c r="A111" s="127" t="str">
        <f aca="false">IF(I111-H111&lt;0.8,"A",IF(I111-H111&lt;0.95,"B","C"))</f>
        <v>C</v>
      </c>
      <c r="B111" s="127" t="s">
        <v>99</v>
      </c>
      <c r="C111" s="127" t="s">
        <v>821</v>
      </c>
      <c r="D111" s="128" t="s">
        <v>100</v>
      </c>
      <c r="E111" s="127" t="s">
        <v>27</v>
      </c>
      <c r="F111" s="127" t="n">
        <v>12.59</v>
      </c>
      <c r="G111" s="129" t="n">
        <v>12149.03937952</v>
      </c>
      <c r="H111" s="130" t="n">
        <f aca="false">G111/SUM($G$7:$G$326)</f>
        <v>0.000853830827195677</v>
      </c>
      <c r="I111" s="130" t="n">
        <f aca="false">SUM($H$7:H111)</f>
        <v>0.959888316383855</v>
      </c>
      <c r="J111" s="128" t="s">
        <v>73</v>
      </c>
    </row>
    <row r="112" customFormat="false" ht="32.8" hidden="false" customHeight="false" outlineLevel="0" collapsed="false">
      <c r="A112" s="127" t="str">
        <f aca="false">IF(I112-H112&lt;0.8,"A",IF(I112-H112&lt;0.95,"B","C"))</f>
        <v>C</v>
      </c>
      <c r="B112" s="127" t="s">
        <v>423</v>
      </c>
      <c r="C112" s="127" t="s">
        <v>822</v>
      </c>
      <c r="D112" s="128" t="s">
        <v>424</v>
      </c>
      <c r="E112" s="127" t="s">
        <v>273</v>
      </c>
      <c r="F112" s="127" t="n">
        <v>13</v>
      </c>
      <c r="G112" s="129" t="n">
        <v>12111.703344</v>
      </c>
      <c r="H112" s="130" t="n">
        <f aca="false">G112/SUM($G$7:$G$326)</f>
        <v>0.000851206861868345</v>
      </c>
      <c r="I112" s="130" t="n">
        <f aca="false">SUM($H$7:H112)</f>
        <v>0.960739523245724</v>
      </c>
      <c r="J112" s="128" t="s">
        <v>270</v>
      </c>
    </row>
    <row r="113" customFormat="false" ht="32.8" hidden="false" customHeight="false" outlineLevel="0" collapsed="false">
      <c r="A113" s="127" t="str">
        <f aca="false">IF(I113-H113&lt;0.8,"A",IF(I113-H113&lt;0.95,"B","C"))</f>
        <v>C</v>
      </c>
      <c r="B113" s="127" t="s">
        <v>261</v>
      </c>
      <c r="C113" s="127" t="s">
        <v>823</v>
      </c>
      <c r="D113" s="128" t="s">
        <v>262</v>
      </c>
      <c r="E113" s="127" t="s">
        <v>44</v>
      </c>
      <c r="F113" s="127" t="n">
        <v>12</v>
      </c>
      <c r="G113" s="129" t="n">
        <v>11751.660288</v>
      </c>
      <c r="H113" s="130" t="n">
        <f aca="false">G113/SUM($G$7:$G$326)</f>
        <v>0.00082590314437042</v>
      </c>
      <c r="I113" s="130" t="n">
        <f aca="false">SUM($H$7:H113)</f>
        <v>0.961565426390094</v>
      </c>
      <c r="J113" s="128" t="s">
        <v>194</v>
      </c>
    </row>
    <row r="114" customFormat="false" ht="12.8" hidden="false" customHeight="false" outlineLevel="0" collapsed="false">
      <c r="A114" s="127" t="str">
        <f aca="false">IF(I114-H114&lt;0.8,"A",IF(I114-H114&lt;0.95,"B","C"))</f>
        <v>C</v>
      </c>
      <c r="B114" s="127" t="s">
        <v>297</v>
      </c>
      <c r="C114" s="127" t="s">
        <v>824</v>
      </c>
      <c r="D114" s="128" t="s">
        <v>298</v>
      </c>
      <c r="E114" s="127" t="s">
        <v>44</v>
      </c>
      <c r="F114" s="127" t="n">
        <v>1393</v>
      </c>
      <c r="G114" s="129" t="n">
        <v>11682.076896</v>
      </c>
      <c r="H114" s="130" t="n">
        <f aca="false">G114/SUM($G$7:$G$326)</f>
        <v>0.000821012844545515</v>
      </c>
      <c r="I114" s="130" t="n">
        <f aca="false">SUM($H$7:H114)</f>
        <v>0.96238643923464</v>
      </c>
      <c r="J114" s="128" t="s">
        <v>270</v>
      </c>
    </row>
    <row r="115" customFormat="false" ht="32.8" hidden="false" customHeight="false" outlineLevel="0" collapsed="false">
      <c r="A115" s="127" t="str">
        <f aca="false">IF(I115-H115&lt;0.8,"A",IF(I115-H115&lt;0.95,"B","C"))</f>
        <v>C</v>
      </c>
      <c r="B115" s="127" t="s">
        <v>391</v>
      </c>
      <c r="C115" s="127" t="s">
        <v>825</v>
      </c>
      <c r="D115" s="128" t="s">
        <v>392</v>
      </c>
      <c r="E115" s="127" t="s">
        <v>44</v>
      </c>
      <c r="F115" s="127" t="n">
        <v>696.43</v>
      </c>
      <c r="G115" s="129" t="n">
        <v>11461.66665392</v>
      </c>
      <c r="H115" s="130" t="n">
        <f aca="false">G115/SUM($G$7:$G$326)</f>
        <v>0.000805522479139768</v>
      </c>
      <c r="I115" s="130" t="n">
        <f aca="false">SUM($H$7:H115)</f>
        <v>0.963191961713779</v>
      </c>
      <c r="J115" s="128" t="s">
        <v>270</v>
      </c>
    </row>
    <row r="116" customFormat="false" ht="22.35" hidden="false" customHeight="false" outlineLevel="0" collapsed="false">
      <c r="A116" s="127" t="str">
        <f aca="false">IF(I116-H116&lt;0.8,"A",IF(I116-H116&lt;0.95,"B","C"))</f>
        <v>C</v>
      </c>
      <c r="B116" s="127" t="s">
        <v>110</v>
      </c>
      <c r="C116" s="127" t="s">
        <v>826</v>
      </c>
      <c r="D116" s="128" t="s">
        <v>111</v>
      </c>
      <c r="E116" s="127" t="s">
        <v>27</v>
      </c>
      <c r="F116" s="127" t="n">
        <v>13.36</v>
      </c>
      <c r="G116" s="129" t="n">
        <v>10981.82872448</v>
      </c>
      <c r="H116" s="130" t="n">
        <f aca="false">G116/SUM($G$7:$G$326)</f>
        <v>0.000771799614029605</v>
      </c>
      <c r="I116" s="130" t="n">
        <f aca="false">SUM($H$7:H116)</f>
        <v>0.963963761327809</v>
      </c>
      <c r="J116" s="128" t="s">
        <v>103</v>
      </c>
    </row>
    <row r="117" customFormat="false" ht="12.8" hidden="false" customHeight="false" outlineLevel="0" collapsed="false">
      <c r="A117" s="127" t="str">
        <f aca="false">IF(I117-H117&lt;0.8,"A",IF(I117-H117&lt;0.95,"B","C"))</f>
        <v>C</v>
      </c>
      <c r="B117" s="127" t="s">
        <v>679</v>
      </c>
      <c r="C117" s="127" t="s">
        <v>827</v>
      </c>
      <c r="D117" s="128" t="s">
        <v>680</v>
      </c>
      <c r="E117" s="127" t="s">
        <v>44</v>
      </c>
      <c r="F117" s="127" t="n">
        <v>494.2</v>
      </c>
      <c r="G117" s="129" t="n">
        <v>10579.04288</v>
      </c>
      <c r="H117" s="130" t="n">
        <f aca="false">G117/SUM($G$7:$G$326)</f>
        <v>0.000743491946235326</v>
      </c>
      <c r="I117" s="130" t="n">
        <f aca="false">SUM($H$7:H117)</f>
        <v>0.964707253274044</v>
      </c>
      <c r="J117" s="128" t="s">
        <v>674</v>
      </c>
    </row>
    <row r="118" customFormat="false" ht="22.35" hidden="false" customHeight="false" outlineLevel="0" collapsed="false">
      <c r="A118" s="127" t="str">
        <f aca="false">IF(I118-H118&lt;0.8,"A",IF(I118-H118&lt;0.95,"B","C"))</f>
        <v>C</v>
      </c>
      <c r="B118" s="127" t="s">
        <v>182</v>
      </c>
      <c r="C118" s="127" t="s">
        <v>828</v>
      </c>
      <c r="D118" s="128" t="s">
        <v>183</v>
      </c>
      <c r="E118" s="127" t="s">
        <v>44</v>
      </c>
      <c r="F118" s="127" t="n">
        <v>75</v>
      </c>
      <c r="G118" s="129" t="n">
        <v>10290.116292</v>
      </c>
      <c r="H118" s="130" t="n">
        <f aca="false">G118/SUM($G$7:$G$326)</f>
        <v>0.000723186272681685</v>
      </c>
      <c r="I118" s="130" t="n">
        <f aca="false">SUM($H$7:H118)</f>
        <v>0.965430439546726</v>
      </c>
      <c r="J118" s="128" t="s">
        <v>157</v>
      </c>
    </row>
    <row r="119" customFormat="false" ht="43.25" hidden="false" customHeight="false" outlineLevel="0" collapsed="false">
      <c r="A119" s="127" t="str">
        <f aca="false">IF(I119-H119&lt;0.8,"A",IF(I119-H119&lt;0.95,"B","C"))</f>
        <v>C</v>
      </c>
      <c r="B119" s="127" t="s">
        <v>192</v>
      </c>
      <c r="C119" s="127" t="s">
        <v>829</v>
      </c>
      <c r="D119" s="128" t="s">
        <v>193</v>
      </c>
      <c r="E119" s="127" t="s">
        <v>44</v>
      </c>
      <c r="F119" s="127" t="n">
        <v>180</v>
      </c>
      <c r="G119" s="129" t="n">
        <v>10231.25184</v>
      </c>
      <c r="H119" s="130" t="n">
        <f aca="false">G119/SUM($G$7:$G$326)</f>
        <v>0.000719049296730458</v>
      </c>
      <c r="I119" s="130" t="n">
        <f aca="false">SUM($H$7:H119)</f>
        <v>0.966149488843456</v>
      </c>
      <c r="J119" s="128" t="s">
        <v>157</v>
      </c>
    </row>
    <row r="120" customFormat="false" ht="32.8" hidden="false" customHeight="false" outlineLevel="0" collapsed="false">
      <c r="A120" s="127" t="str">
        <f aca="false">IF(I120-H120&lt;0.8,"A",IF(I120-H120&lt;0.95,"B","C"))</f>
        <v>C</v>
      </c>
      <c r="B120" s="127" t="s">
        <v>158</v>
      </c>
      <c r="C120" s="127" t="s">
        <v>830</v>
      </c>
      <c r="D120" s="128" t="s">
        <v>159</v>
      </c>
      <c r="E120" s="127" t="s">
        <v>27</v>
      </c>
      <c r="F120" s="127" t="n">
        <v>1100</v>
      </c>
      <c r="G120" s="129" t="n">
        <v>9805.680016</v>
      </c>
      <c r="H120" s="130" t="n">
        <f aca="false">G120/SUM($G$7:$G$326)</f>
        <v>0.000689140237160725</v>
      </c>
      <c r="I120" s="130" t="n">
        <f aca="false">SUM($H$7:H120)</f>
        <v>0.966838629080617</v>
      </c>
      <c r="J120" s="128" t="s">
        <v>157</v>
      </c>
    </row>
    <row r="121" customFormat="false" ht="64.15" hidden="false" customHeight="false" outlineLevel="0" collapsed="false">
      <c r="A121" s="127" t="str">
        <f aca="false">IF(I121-H121&lt;0.8,"A",IF(I121-H121&lt;0.95,"B","C"))</f>
        <v>C</v>
      </c>
      <c r="B121" s="127" t="s">
        <v>253</v>
      </c>
      <c r="C121" s="127" t="s">
        <v>831</v>
      </c>
      <c r="D121" s="128" t="s">
        <v>832</v>
      </c>
      <c r="E121" s="127" t="s">
        <v>22</v>
      </c>
      <c r="F121" s="127" t="n">
        <v>12.84</v>
      </c>
      <c r="G121" s="129" t="n">
        <v>9716.8331255232</v>
      </c>
      <c r="H121" s="130" t="n">
        <f aca="false">G121/SUM($G$7:$G$326)</f>
        <v>0.00068289610446679</v>
      </c>
      <c r="I121" s="130" t="n">
        <f aca="false">SUM($H$7:H121)</f>
        <v>0.967521525185084</v>
      </c>
      <c r="J121" s="128" t="s">
        <v>194</v>
      </c>
    </row>
    <row r="122" customFormat="false" ht="32.8" hidden="false" customHeight="false" outlineLevel="0" collapsed="false">
      <c r="A122" s="127" t="str">
        <f aca="false">IF(I122-H122&lt;0.8,"A",IF(I122-H122&lt;0.95,"B","C"))</f>
        <v>C</v>
      </c>
      <c r="B122" s="127" t="s">
        <v>35</v>
      </c>
      <c r="C122" s="127" t="s">
        <v>833</v>
      </c>
      <c r="D122" s="128" t="s">
        <v>36</v>
      </c>
      <c r="E122" s="127" t="s">
        <v>27</v>
      </c>
      <c r="F122" s="127" t="n">
        <v>580</v>
      </c>
      <c r="G122" s="129" t="n">
        <v>9143.80672</v>
      </c>
      <c r="H122" s="130" t="n">
        <f aca="false">G122/SUM($G$7:$G$326)</f>
        <v>0.000642623981334354</v>
      </c>
      <c r="I122" s="130" t="n">
        <f aca="false">SUM($H$7:H122)</f>
        <v>0.968164149166418</v>
      </c>
      <c r="J122" s="128" t="s">
        <v>19</v>
      </c>
    </row>
    <row r="123" customFormat="false" ht="22.35" hidden="false" customHeight="false" outlineLevel="0" collapsed="false">
      <c r="A123" s="127" t="str">
        <f aca="false">IF(I123-H123&lt;0.8,"A",IF(I123-H123&lt;0.95,"B","C"))</f>
        <v>C</v>
      </c>
      <c r="B123" s="127" t="s">
        <v>207</v>
      </c>
      <c r="C123" s="127" t="s">
        <v>834</v>
      </c>
      <c r="D123" s="128" t="s">
        <v>208</v>
      </c>
      <c r="E123" s="127" t="s">
        <v>44</v>
      </c>
      <c r="F123" s="127" t="n">
        <v>76.4</v>
      </c>
      <c r="G123" s="129" t="n">
        <v>8724.504503168</v>
      </c>
      <c r="H123" s="130" t="n">
        <f aca="false">G123/SUM($G$7:$G$326)</f>
        <v>0.000613155547867412</v>
      </c>
      <c r="I123" s="130" t="n">
        <f aca="false">SUM($H$7:H123)</f>
        <v>0.968777304714286</v>
      </c>
      <c r="J123" s="128" t="s">
        <v>194</v>
      </c>
    </row>
    <row r="124" customFormat="false" ht="22.35" hidden="false" customHeight="false" outlineLevel="0" collapsed="false">
      <c r="A124" s="127" t="str">
        <f aca="false">IF(I124-H124&lt;0.8,"A",IF(I124-H124&lt;0.95,"B","C"))</f>
        <v>C</v>
      </c>
      <c r="B124" s="127" t="s">
        <v>576</v>
      </c>
      <c r="C124" s="127" t="s">
        <v>835</v>
      </c>
      <c r="D124" s="128" t="s">
        <v>577</v>
      </c>
      <c r="E124" s="127" t="s">
        <v>273</v>
      </c>
      <c r="F124" s="127" t="n">
        <v>77</v>
      </c>
      <c r="G124" s="129" t="n">
        <v>8671.959296</v>
      </c>
      <c r="H124" s="130" t="n">
        <f aca="false">G124/SUM($G$7:$G$326)</f>
        <v>0.000609462686539046</v>
      </c>
      <c r="I124" s="130" t="n">
        <f aca="false">SUM($H$7:H124)</f>
        <v>0.969386767400825</v>
      </c>
      <c r="J124" s="128" t="s">
        <v>561</v>
      </c>
    </row>
    <row r="125" customFormat="false" ht="32.8" hidden="false" customHeight="false" outlineLevel="0" collapsed="false">
      <c r="A125" s="127" t="str">
        <f aca="false">IF(I125-H125&lt;0.8,"A",IF(I125-H125&lt;0.95,"B","C"))</f>
        <v>C</v>
      </c>
      <c r="B125" s="127" t="s">
        <v>301</v>
      </c>
      <c r="C125" s="127" t="s">
        <v>836</v>
      </c>
      <c r="D125" s="128" t="s">
        <v>302</v>
      </c>
      <c r="E125" s="127" t="s">
        <v>44</v>
      </c>
      <c r="F125" s="127" t="n">
        <v>1162.06</v>
      </c>
      <c r="G125" s="129" t="n">
        <v>8472.30986208</v>
      </c>
      <c r="H125" s="130" t="n">
        <f aca="false">G125/SUM($G$7:$G$326)</f>
        <v>0.000595431384475738</v>
      </c>
      <c r="I125" s="130" t="n">
        <f aca="false">SUM($H$7:H125)</f>
        <v>0.969982198785301</v>
      </c>
      <c r="J125" s="128" t="s">
        <v>270</v>
      </c>
    </row>
    <row r="126" customFormat="false" ht="32.8" hidden="false" customHeight="false" outlineLevel="0" collapsed="false">
      <c r="A126" s="127" t="str">
        <f aca="false">IF(I126-H126&lt;0.8,"A",IF(I126-H126&lt;0.95,"B","C"))</f>
        <v>C</v>
      </c>
      <c r="B126" s="127" t="s">
        <v>33</v>
      </c>
      <c r="C126" s="127" t="s">
        <v>837</v>
      </c>
      <c r="D126" s="128" t="s">
        <v>34</v>
      </c>
      <c r="E126" s="127" t="s">
        <v>22</v>
      </c>
      <c r="F126" s="127" t="n">
        <v>250</v>
      </c>
      <c r="G126" s="129" t="n">
        <v>8402.012</v>
      </c>
      <c r="H126" s="130" t="n">
        <f aca="false">G126/SUM($G$7:$G$326)</f>
        <v>0.000590490871908874</v>
      </c>
      <c r="I126" s="130" t="n">
        <f aca="false">SUM($H$7:H126)</f>
        <v>0.970572689657209</v>
      </c>
      <c r="J126" s="128" t="s">
        <v>19</v>
      </c>
    </row>
    <row r="127" customFormat="false" ht="12.8" hidden="false" customHeight="false" outlineLevel="0" collapsed="false">
      <c r="A127" s="127" t="str">
        <f aca="false">IF(I127-H127&lt;0.8,"A",IF(I127-H127&lt;0.95,"B","C"))</f>
        <v>C</v>
      </c>
      <c r="B127" s="127" t="s">
        <v>487</v>
      </c>
      <c r="C127" s="127" t="s">
        <v>838</v>
      </c>
      <c r="D127" s="128" t="s">
        <v>488</v>
      </c>
      <c r="E127" s="127" t="s">
        <v>44</v>
      </c>
      <c r="F127" s="127" t="n">
        <v>890</v>
      </c>
      <c r="G127" s="129" t="n">
        <v>8267.2033072</v>
      </c>
      <c r="H127" s="130" t="n">
        <f aca="false">G127/SUM($G$7:$G$326)</f>
        <v>0.000581016557595544</v>
      </c>
      <c r="I127" s="130" t="n">
        <f aca="false">SUM($H$7:H127)</f>
        <v>0.971153706214805</v>
      </c>
      <c r="J127" s="128" t="s">
        <v>270</v>
      </c>
    </row>
    <row r="128" customFormat="false" ht="22.35" hidden="false" customHeight="false" outlineLevel="0" collapsed="false">
      <c r="A128" s="127" t="str">
        <f aca="false">IF(I128-H128&lt;0.8,"A",IF(I128-H128&lt;0.95,"B","C"))</f>
        <v>C</v>
      </c>
      <c r="B128" s="127" t="s">
        <v>265</v>
      </c>
      <c r="C128" s="127" t="s">
        <v>839</v>
      </c>
      <c r="D128" s="128" t="s">
        <v>266</v>
      </c>
      <c r="E128" s="127" t="s">
        <v>267</v>
      </c>
      <c r="F128" s="127" t="n">
        <v>5</v>
      </c>
      <c r="G128" s="129" t="n">
        <v>8213.4468</v>
      </c>
      <c r="H128" s="130" t="n">
        <f aca="false">G128/SUM($G$7:$G$326)</f>
        <v>0.000577238566465883</v>
      </c>
      <c r="I128" s="130" t="n">
        <f aca="false">SUM($H$7:H128)</f>
        <v>0.971730944781271</v>
      </c>
      <c r="J128" s="128" t="s">
        <v>194</v>
      </c>
    </row>
    <row r="129" customFormat="false" ht="22.35" hidden="false" customHeight="false" outlineLevel="0" collapsed="false">
      <c r="A129" s="127" t="str">
        <f aca="false">IF(I129-H129&lt;0.8,"A",IF(I129-H129&lt;0.95,"B","C"))</f>
        <v>C</v>
      </c>
      <c r="B129" s="127" t="s">
        <v>646</v>
      </c>
      <c r="C129" s="127" t="s">
        <v>840</v>
      </c>
      <c r="D129" s="128" t="s">
        <v>647</v>
      </c>
      <c r="E129" s="127" t="s">
        <v>22</v>
      </c>
      <c r="F129" s="127" t="n">
        <v>90</v>
      </c>
      <c r="G129" s="129" t="n">
        <v>8207.5764096</v>
      </c>
      <c r="H129" s="130" t="n">
        <f aca="false">G129/SUM($G$7:$G$326)</f>
        <v>0.000576825997197267</v>
      </c>
      <c r="I129" s="130" t="n">
        <f aca="false">SUM($H$7:H129)</f>
        <v>0.972307770778468</v>
      </c>
      <c r="J129" s="128" t="s">
        <v>637</v>
      </c>
    </row>
    <row r="130" customFormat="false" ht="22.35" hidden="false" customHeight="false" outlineLevel="0" collapsed="false">
      <c r="A130" s="127" t="str">
        <f aca="false">IF(I130-H130&lt;0.8,"A",IF(I130-H130&lt;0.95,"B","C"))</f>
        <v>C</v>
      </c>
      <c r="B130" s="127" t="s">
        <v>611</v>
      </c>
      <c r="C130" s="127" t="s">
        <v>841</v>
      </c>
      <c r="D130" s="128" t="s">
        <v>612</v>
      </c>
      <c r="E130" s="127" t="s">
        <v>62</v>
      </c>
      <c r="F130" s="127" t="n">
        <v>25</v>
      </c>
      <c r="G130" s="129" t="n">
        <v>7838.52</v>
      </c>
      <c r="H130" s="130" t="n">
        <f aca="false">G130/SUM($G$7:$G$326)</f>
        <v>0.000550888823923977</v>
      </c>
      <c r="I130" s="130" t="n">
        <f aca="false">SUM($H$7:H130)</f>
        <v>0.972858659602392</v>
      </c>
      <c r="J130" s="128" t="s">
        <v>604</v>
      </c>
    </row>
    <row r="131" customFormat="false" ht="22.35" hidden="false" customHeight="false" outlineLevel="0" collapsed="false">
      <c r="A131" s="127" t="str">
        <f aca="false">IF(I131-H131&lt;0.8,"A",IF(I131-H131&lt;0.95,"B","C"))</f>
        <v>C</v>
      </c>
      <c r="B131" s="127" t="s">
        <v>521</v>
      </c>
      <c r="C131" s="127" t="s">
        <v>842</v>
      </c>
      <c r="D131" s="128" t="s">
        <v>522</v>
      </c>
      <c r="E131" s="127" t="s">
        <v>62</v>
      </c>
      <c r="F131" s="127" t="n">
        <v>2</v>
      </c>
      <c r="G131" s="129" t="n">
        <v>7834.087616</v>
      </c>
      <c r="H131" s="130" t="n">
        <f aca="false">G131/SUM($G$7:$G$326)</f>
        <v>0.000550577317311895</v>
      </c>
      <c r="I131" s="130" t="n">
        <f aca="false">SUM($H$7:H131)</f>
        <v>0.973409236919704</v>
      </c>
      <c r="J131" s="128" t="s">
        <v>512</v>
      </c>
    </row>
    <row r="132" customFormat="false" ht="43.25" hidden="false" customHeight="false" outlineLevel="0" collapsed="false">
      <c r="A132" s="127" t="str">
        <f aca="false">IF(I132-H132&lt;0.8,"A",IF(I132-H132&lt;0.95,"B","C"))</f>
        <v>C</v>
      </c>
      <c r="B132" s="127" t="s">
        <v>30</v>
      </c>
      <c r="C132" s="127" t="s">
        <v>843</v>
      </c>
      <c r="D132" s="128" t="s">
        <v>844</v>
      </c>
      <c r="E132" s="127" t="s">
        <v>32</v>
      </c>
      <c r="F132" s="127" t="n">
        <v>250</v>
      </c>
      <c r="G132" s="129" t="n">
        <v>7712.6</v>
      </c>
      <c r="H132" s="130" t="n">
        <f aca="false">G132/SUM($G$7:$G$326)</f>
        <v>0.000542039204262548</v>
      </c>
      <c r="I132" s="130" t="n">
        <f aca="false">SUM($H$7:H132)</f>
        <v>0.973951276123966</v>
      </c>
      <c r="J132" s="128" t="s">
        <v>19</v>
      </c>
    </row>
    <row r="133" customFormat="false" ht="22.35" hidden="false" customHeight="false" outlineLevel="0" collapsed="false">
      <c r="A133" s="127" t="str">
        <f aca="false">IF(I133-H133&lt;0.8,"A",IF(I133-H133&lt;0.95,"B","C"))</f>
        <v>C</v>
      </c>
      <c r="B133" s="127" t="s">
        <v>184</v>
      </c>
      <c r="C133" s="127" t="s">
        <v>845</v>
      </c>
      <c r="D133" s="128" t="s">
        <v>185</v>
      </c>
      <c r="E133" s="127" t="s">
        <v>27</v>
      </c>
      <c r="F133" s="127" t="n">
        <v>52</v>
      </c>
      <c r="G133" s="129" t="n">
        <v>7608.26923584</v>
      </c>
      <c r="H133" s="130" t="n">
        <f aca="false">G133/SUM($G$7:$G$326)</f>
        <v>0.00053470686959131</v>
      </c>
      <c r="I133" s="130" t="n">
        <f aca="false">SUM($H$7:H133)</f>
        <v>0.974485982993558</v>
      </c>
      <c r="J133" s="128" t="s">
        <v>157</v>
      </c>
    </row>
    <row r="134" customFormat="false" ht="22.35" hidden="false" customHeight="false" outlineLevel="0" collapsed="false">
      <c r="A134" s="127" t="str">
        <f aca="false">IF(I134-H134&lt;0.8,"A",IF(I134-H134&lt;0.95,"B","C"))</f>
        <v>C</v>
      </c>
      <c r="B134" s="127" t="s">
        <v>271</v>
      </c>
      <c r="C134" s="127" t="s">
        <v>846</v>
      </c>
      <c r="D134" s="128" t="s">
        <v>272</v>
      </c>
      <c r="E134" s="127" t="s">
        <v>273</v>
      </c>
      <c r="F134" s="127" t="n">
        <v>218</v>
      </c>
      <c r="G134" s="129" t="n">
        <v>7181.066496</v>
      </c>
      <c r="H134" s="130" t="n">
        <f aca="false">G134/SUM($G$7:$G$326)</f>
        <v>0.000504683189747722</v>
      </c>
      <c r="I134" s="130" t="n">
        <f aca="false">SUM($H$7:H134)</f>
        <v>0.974990666183306</v>
      </c>
      <c r="J134" s="128" t="s">
        <v>270</v>
      </c>
    </row>
    <row r="135" customFormat="false" ht="22.35" hidden="false" customHeight="false" outlineLevel="0" collapsed="false">
      <c r="A135" s="127" t="str">
        <f aca="false">IF(I135-H135&lt;0.8,"A",IF(I135-H135&lt;0.95,"B","C"))</f>
        <v>C</v>
      </c>
      <c r="B135" s="127" t="s">
        <v>83</v>
      </c>
      <c r="C135" s="127" t="s">
        <v>847</v>
      </c>
      <c r="D135" s="128" t="s">
        <v>84</v>
      </c>
      <c r="E135" s="127" t="s">
        <v>82</v>
      </c>
      <c r="F135" s="127" t="n">
        <v>393.36</v>
      </c>
      <c r="G135" s="129" t="n">
        <v>7043.43492864</v>
      </c>
      <c r="H135" s="130" t="n">
        <f aca="false">G135/SUM($G$7:$G$326)</f>
        <v>0.000495010484660823</v>
      </c>
      <c r="I135" s="130" t="n">
        <f aca="false">SUM($H$7:H135)</f>
        <v>0.975485676667966</v>
      </c>
      <c r="J135" s="128" t="s">
        <v>73</v>
      </c>
    </row>
    <row r="136" customFormat="false" ht="32.8" hidden="false" customHeight="false" outlineLevel="0" collapsed="false">
      <c r="A136" s="127" t="str">
        <f aca="false">IF(I136-H136&lt;0.8,"A",IF(I136-H136&lt;0.95,"B","C"))</f>
        <v>C</v>
      </c>
      <c r="B136" s="127" t="s">
        <v>543</v>
      </c>
      <c r="C136" s="127" t="s">
        <v>848</v>
      </c>
      <c r="D136" s="128" t="s">
        <v>544</v>
      </c>
      <c r="E136" s="127" t="s">
        <v>62</v>
      </c>
      <c r="F136" s="127" t="n">
        <v>8</v>
      </c>
      <c r="G136" s="129" t="n">
        <v>6859.819392</v>
      </c>
      <c r="H136" s="130" t="n">
        <f aca="false">G136/SUM($G$7:$G$326)</f>
        <v>0.000482106040067484</v>
      </c>
      <c r="I136" s="130" t="n">
        <f aca="false">SUM($H$7:H136)</f>
        <v>0.975967782708034</v>
      </c>
      <c r="J136" s="128" t="s">
        <v>512</v>
      </c>
    </row>
    <row r="137" customFormat="false" ht="22.35" hidden="false" customHeight="false" outlineLevel="0" collapsed="false">
      <c r="A137" s="127" t="str">
        <f aca="false">IF(I137-H137&lt;0.8,"A",IF(I137-H137&lt;0.95,"B","C"))</f>
        <v>C</v>
      </c>
      <c r="B137" s="127" t="s">
        <v>237</v>
      </c>
      <c r="C137" s="127" t="s">
        <v>849</v>
      </c>
      <c r="D137" s="128" t="s">
        <v>238</v>
      </c>
      <c r="E137" s="127" t="s">
        <v>22</v>
      </c>
      <c r="F137" s="127" t="n">
        <v>15</v>
      </c>
      <c r="G137" s="129" t="n">
        <v>6858.0212544</v>
      </c>
      <c r="H137" s="130" t="n">
        <f aca="false">G137/SUM($G$7:$G$326)</f>
        <v>0.000481979667498718</v>
      </c>
      <c r="I137" s="130" t="n">
        <f aca="false">SUM($H$7:H137)</f>
        <v>0.976449762375533</v>
      </c>
      <c r="J137" s="128" t="s">
        <v>194</v>
      </c>
    </row>
    <row r="138" customFormat="false" ht="22.35" hidden="false" customHeight="false" outlineLevel="0" collapsed="false">
      <c r="A138" s="127" t="str">
        <f aca="false">IF(I138-H138&lt;0.8,"A",IF(I138-H138&lt;0.95,"B","C"))</f>
        <v>C</v>
      </c>
      <c r="B138" s="127" t="s">
        <v>652</v>
      </c>
      <c r="C138" s="127" t="s">
        <v>850</v>
      </c>
      <c r="D138" s="128" t="s">
        <v>653</v>
      </c>
      <c r="E138" s="127" t="s">
        <v>22</v>
      </c>
      <c r="F138" s="127" t="n">
        <v>70</v>
      </c>
      <c r="G138" s="129" t="n">
        <v>6808.24256</v>
      </c>
      <c r="H138" s="130" t="n">
        <f aca="false">G138/SUM($G$7:$G$326)</f>
        <v>0.000478481235854162</v>
      </c>
      <c r="I138" s="130" t="n">
        <f aca="false">SUM($H$7:H138)</f>
        <v>0.976928243611387</v>
      </c>
      <c r="J138" s="128" t="s">
        <v>637</v>
      </c>
    </row>
    <row r="139" customFormat="false" ht="22.35" hidden="false" customHeight="false" outlineLevel="0" collapsed="false">
      <c r="A139" s="127" t="str">
        <f aca="false">IF(I139-H139&lt;0.8,"A",IF(I139-H139&lt;0.95,"B","C"))</f>
        <v>C</v>
      </c>
      <c r="B139" s="127" t="s">
        <v>607</v>
      </c>
      <c r="C139" s="127" t="s">
        <v>851</v>
      </c>
      <c r="D139" s="128" t="s">
        <v>608</v>
      </c>
      <c r="E139" s="127" t="s">
        <v>62</v>
      </c>
      <c r="F139" s="127" t="n">
        <v>6</v>
      </c>
      <c r="G139" s="129" t="n">
        <v>6724.128</v>
      </c>
      <c r="H139" s="130" t="n">
        <f aca="false">G139/SUM($G$7:$G$326)</f>
        <v>0.000472569689920327</v>
      </c>
      <c r="I139" s="130" t="n">
        <f aca="false">SUM($H$7:H139)</f>
        <v>0.977400813301307</v>
      </c>
      <c r="J139" s="128" t="s">
        <v>604</v>
      </c>
    </row>
    <row r="140" customFormat="false" ht="22.35" hidden="false" customHeight="false" outlineLevel="0" collapsed="false">
      <c r="A140" s="127" t="str">
        <f aca="false">IF(I140-H140&lt;0.8,"A",IF(I140-H140&lt;0.95,"B","C"))</f>
        <v>C</v>
      </c>
      <c r="B140" s="127" t="s">
        <v>433</v>
      </c>
      <c r="C140" s="127" t="s">
        <v>852</v>
      </c>
      <c r="D140" s="128" t="s">
        <v>434</v>
      </c>
      <c r="E140" s="127" t="s">
        <v>44</v>
      </c>
      <c r="F140" s="127" t="n">
        <v>1000</v>
      </c>
      <c r="G140" s="129" t="n">
        <v>6653.48688</v>
      </c>
      <c r="H140" s="130" t="n">
        <f aca="false">G140/SUM($G$7:$G$326)</f>
        <v>0.000467605053290266</v>
      </c>
      <c r="I140" s="130" t="n">
        <f aca="false">SUM($H$7:H140)</f>
        <v>0.977868418354597</v>
      </c>
      <c r="J140" s="128" t="s">
        <v>270</v>
      </c>
    </row>
    <row r="141" customFormat="false" ht="32.8" hidden="false" customHeight="false" outlineLevel="0" collapsed="false">
      <c r="A141" s="127" t="str">
        <f aca="false">IF(I141-H141&lt;0.8,"A",IF(I141-H141&lt;0.95,"B","C"))</f>
        <v>C</v>
      </c>
      <c r="B141" s="127" t="s">
        <v>389</v>
      </c>
      <c r="C141" s="127" t="s">
        <v>853</v>
      </c>
      <c r="D141" s="128" t="s">
        <v>390</v>
      </c>
      <c r="E141" s="127" t="s">
        <v>44</v>
      </c>
      <c r="F141" s="127" t="n">
        <v>276.38</v>
      </c>
      <c r="G141" s="129" t="n">
        <v>6518.37144608</v>
      </c>
      <c r="H141" s="130" t="n">
        <f aca="false">G141/SUM($G$7:$G$326)</f>
        <v>0.000458109181303441</v>
      </c>
      <c r="I141" s="130" t="n">
        <f aca="false">SUM($H$7:H141)</f>
        <v>0.978326527535901</v>
      </c>
      <c r="J141" s="128" t="s">
        <v>270</v>
      </c>
    </row>
    <row r="142" customFormat="false" ht="22.35" hidden="false" customHeight="false" outlineLevel="0" collapsed="false">
      <c r="A142" s="127" t="str">
        <f aca="false">IF(I142-H142&lt;0.8,"A",IF(I142-H142&lt;0.95,"B","C"))</f>
        <v>C</v>
      </c>
      <c r="B142" s="127" t="s">
        <v>549</v>
      </c>
      <c r="C142" s="127" t="s">
        <v>854</v>
      </c>
      <c r="D142" s="128" t="s">
        <v>550</v>
      </c>
      <c r="E142" s="127" t="s">
        <v>44</v>
      </c>
      <c r="F142" s="127" t="n">
        <v>265</v>
      </c>
      <c r="G142" s="129" t="n">
        <v>6442.6143224</v>
      </c>
      <c r="H142" s="130" t="n">
        <f aca="false">G142/SUM($G$7:$G$326)</f>
        <v>0.000452784993476155</v>
      </c>
      <c r="I142" s="130" t="n">
        <f aca="false">SUM($H$7:H142)</f>
        <v>0.978779312529377</v>
      </c>
      <c r="J142" s="128" t="s">
        <v>512</v>
      </c>
    </row>
    <row r="143" customFormat="false" ht="22.35" hidden="false" customHeight="false" outlineLevel="0" collapsed="false">
      <c r="A143" s="127" t="str">
        <f aca="false">IF(I143-H143&lt;0.8,"A",IF(I143-H143&lt;0.95,"B","C"))</f>
        <v>C</v>
      </c>
      <c r="B143" s="127" t="s">
        <v>203</v>
      </c>
      <c r="C143" s="127" t="s">
        <v>855</v>
      </c>
      <c r="D143" s="128" t="s">
        <v>204</v>
      </c>
      <c r="E143" s="127" t="s">
        <v>22</v>
      </c>
      <c r="F143" s="127" t="n">
        <v>14.4</v>
      </c>
      <c r="G143" s="129" t="n">
        <v>6297.2289792</v>
      </c>
      <c r="H143" s="130" t="n">
        <f aca="false">G143/SUM($G$7:$G$326)</f>
        <v>0.000442567355359363</v>
      </c>
      <c r="I143" s="130" t="n">
        <f aca="false">SUM($H$7:H143)</f>
        <v>0.979221879884736</v>
      </c>
      <c r="J143" s="128" t="s">
        <v>194</v>
      </c>
    </row>
    <row r="144" customFormat="false" ht="22.35" hidden="false" customHeight="false" outlineLevel="0" collapsed="false">
      <c r="A144" s="127" t="str">
        <f aca="false">IF(I144-H144&lt;0.8,"A",IF(I144-H144&lt;0.95,"B","C"))</f>
        <v>C</v>
      </c>
      <c r="B144" s="127" t="s">
        <v>700</v>
      </c>
      <c r="C144" s="127" t="s">
        <v>856</v>
      </c>
      <c r="D144" s="128" t="s">
        <v>701</v>
      </c>
      <c r="E144" s="127" t="s">
        <v>22</v>
      </c>
      <c r="F144" s="127" t="n">
        <v>1100</v>
      </c>
      <c r="G144" s="129" t="n">
        <v>6122.2304</v>
      </c>
      <c r="H144" s="130" t="n">
        <f aca="false">G144/SUM($G$7:$G$326)</f>
        <v>0.000430268507938695</v>
      </c>
      <c r="I144" s="130" t="n">
        <f aca="false">SUM($H$7:H144)</f>
        <v>0.979652148392675</v>
      </c>
      <c r="J144" s="128" t="s">
        <v>683</v>
      </c>
    </row>
    <row r="145" customFormat="false" ht="12.8" hidden="false" customHeight="false" outlineLevel="0" collapsed="false">
      <c r="A145" s="127" t="str">
        <f aca="false">IF(I145-H145&lt;0.8,"A",IF(I145-H145&lt;0.95,"B","C"))</f>
        <v>C</v>
      </c>
      <c r="B145" s="127" t="s">
        <v>435</v>
      </c>
      <c r="C145" s="127" t="s">
        <v>857</v>
      </c>
      <c r="D145" s="128" t="s">
        <v>436</v>
      </c>
      <c r="E145" s="127" t="s">
        <v>140</v>
      </c>
      <c r="F145" s="127" t="n">
        <v>150</v>
      </c>
      <c r="G145" s="129" t="n">
        <v>6097.23528</v>
      </c>
      <c r="H145" s="130" t="n">
        <f aca="false">G145/SUM($G$7:$G$326)</f>
        <v>0.000428511858435901</v>
      </c>
      <c r="I145" s="130" t="n">
        <f aca="false">SUM($H$7:H145)</f>
        <v>0.980080660251111</v>
      </c>
      <c r="J145" s="128" t="s">
        <v>270</v>
      </c>
    </row>
    <row r="146" customFormat="false" ht="12.8" hidden="false" customHeight="false" outlineLevel="0" collapsed="false">
      <c r="A146" s="127" t="str">
        <f aca="false">IF(I146-H146&lt;0.8,"A",IF(I146-H146&lt;0.95,"B","C"))</f>
        <v>C</v>
      </c>
      <c r="B146" s="127" t="s">
        <v>574</v>
      </c>
      <c r="C146" s="127" t="s">
        <v>858</v>
      </c>
      <c r="D146" s="128" t="s">
        <v>575</v>
      </c>
      <c r="E146" s="127" t="s">
        <v>273</v>
      </c>
      <c r="F146" s="127" t="n">
        <v>77</v>
      </c>
      <c r="G146" s="129" t="n">
        <v>5851.43944</v>
      </c>
      <c r="H146" s="130" t="n">
        <f aca="false">G146/SUM($G$7:$G$326)</f>
        <v>0.000411237400856791</v>
      </c>
      <c r="I146" s="130" t="n">
        <f aca="false">SUM($H$7:H146)</f>
        <v>0.980491897651968</v>
      </c>
      <c r="J146" s="128" t="s">
        <v>561</v>
      </c>
    </row>
    <row r="147" customFormat="false" ht="22.35" hidden="false" customHeight="false" outlineLevel="0" collapsed="false">
      <c r="A147" s="127" t="str">
        <f aca="false">IF(I147-H147&lt;0.8,"A",IF(I147-H147&lt;0.95,"B","C"))</f>
        <v>C</v>
      </c>
      <c r="B147" s="127" t="s">
        <v>97</v>
      </c>
      <c r="C147" s="127" t="s">
        <v>859</v>
      </c>
      <c r="D147" s="128" t="s">
        <v>98</v>
      </c>
      <c r="E147" s="127" t="s">
        <v>22</v>
      </c>
      <c r="F147" s="127" t="n">
        <v>96.36</v>
      </c>
      <c r="G147" s="129" t="n">
        <v>5824.152576</v>
      </c>
      <c r="H147" s="130" t="n">
        <f aca="false">G147/SUM($G$7:$G$326)</f>
        <v>0.00040931968827616</v>
      </c>
      <c r="I147" s="130" t="n">
        <f aca="false">SUM($H$7:H147)</f>
        <v>0.980901217340244</v>
      </c>
      <c r="J147" s="128" t="s">
        <v>73</v>
      </c>
    </row>
    <row r="148" customFormat="false" ht="22.35" hidden="false" customHeight="false" outlineLevel="0" collapsed="false">
      <c r="A148" s="127" t="str">
        <f aca="false">IF(I148-H148&lt;0.8,"A",IF(I148-H148&lt;0.95,"B","C"))</f>
        <v>C</v>
      </c>
      <c r="B148" s="127" t="s">
        <v>472</v>
      </c>
      <c r="C148" s="127" t="s">
        <v>860</v>
      </c>
      <c r="D148" s="128" t="s">
        <v>473</v>
      </c>
      <c r="E148" s="127" t="s">
        <v>82</v>
      </c>
      <c r="F148" s="127" t="n">
        <v>346.5</v>
      </c>
      <c r="G148" s="129" t="n">
        <v>5782.0172256</v>
      </c>
      <c r="H148" s="130" t="n">
        <f aca="false">G148/SUM($G$7:$G$326)</f>
        <v>0.000406358428545052</v>
      </c>
      <c r="I148" s="130" t="n">
        <f aca="false">SUM($H$7:H148)</f>
        <v>0.981307575768789</v>
      </c>
      <c r="J148" s="128" t="s">
        <v>270</v>
      </c>
    </row>
    <row r="149" customFormat="false" ht="32.8" hidden="false" customHeight="false" outlineLevel="0" collapsed="false">
      <c r="A149" s="127" t="str">
        <f aca="false">IF(I149-H149&lt;0.8,"A",IF(I149-H149&lt;0.95,"B","C"))</f>
        <v>C</v>
      </c>
      <c r="B149" s="127" t="s">
        <v>407</v>
      </c>
      <c r="C149" s="127" t="s">
        <v>861</v>
      </c>
      <c r="D149" s="128" t="s">
        <v>862</v>
      </c>
      <c r="E149" s="127" t="s">
        <v>44</v>
      </c>
      <c r="F149" s="127" t="n">
        <v>47.4</v>
      </c>
      <c r="G149" s="129" t="n">
        <v>5541.852528</v>
      </c>
      <c r="H149" s="130" t="n">
        <f aca="false">G149/SUM($G$7:$G$326)</f>
        <v>0.000389479725957201</v>
      </c>
      <c r="I149" s="130" t="n">
        <f aca="false">SUM($H$7:H149)</f>
        <v>0.981697055494746</v>
      </c>
      <c r="J149" s="128" t="s">
        <v>270</v>
      </c>
    </row>
    <row r="150" customFormat="false" ht="22.35" hidden="false" customHeight="false" outlineLevel="0" collapsed="false">
      <c r="A150" s="127" t="str">
        <f aca="false">IF(I150-H150&lt;0.8,"A",IF(I150-H150&lt;0.95,"B","C"))</f>
        <v>C</v>
      </c>
      <c r="B150" s="127" t="s">
        <v>80</v>
      </c>
      <c r="C150" s="127" t="s">
        <v>863</v>
      </c>
      <c r="D150" s="128" t="s">
        <v>81</v>
      </c>
      <c r="E150" s="127" t="s">
        <v>82</v>
      </c>
      <c r="F150" s="127" t="n">
        <v>193.47</v>
      </c>
      <c r="G150" s="129" t="n">
        <v>5527.67935056</v>
      </c>
      <c r="H150" s="130" t="n">
        <f aca="false">G150/SUM($G$7:$G$326)</f>
        <v>0.00038848363931697</v>
      </c>
      <c r="I150" s="130" t="n">
        <f aca="false">SUM($H$7:H150)</f>
        <v>0.982085539134063</v>
      </c>
      <c r="J150" s="128" t="s">
        <v>73</v>
      </c>
    </row>
    <row r="151" customFormat="false" ht="43.25" hidden="false" customHeight="false" outlineLevel="0" collapsed="false">
      <c r="A151" s="127" t="str">
        <f aca="false">IF(I151-H151&lt;0.8,"A",IF(I151-H151&lt;0.95,"B","C"))</f>
        <v>C</v>
      </c>
      <c r="B151" s="127" t="s">
        <v>474</v>
      </c>
      <c r="C151" s="127" t="s">
        <v>864</v>
      </c>
      <c r="D151" s="128" t="s">
        <v>865</v>
      </c>
      <c r="E151" s="127" t="s">
        <v>27</v>
      </c>
      <c r="F151" s="127" t="n">
        <v>4</v>
      </c>
      <c r="G151" s="129" t="n">
        <v>5337.4868864</v>
      </c>
      <c r="H151" s="130" t="n">
        <f aca="false">G151/SUM($G$7:$G$326)</f>
        <v>0.000375116970239094</v>
      </c>
      <c r="I151" s="130" t="n">
        <f aca="false">SUM($H$7:H151)</f>
        <v>0.982460656104302</v>
      </c>
      <c r="J151" s="128" t="s">
        <v>270</v>
      </c>
    </row>
    <row r="152" customFormat="false" ht="22.35" hidden="false" customHeight="false" outlineLevel="0" collapsed="false">
      <c r="A152" s="127" t="str">
        <f aca="false">IF(I152-H152&lt;0.8,"A",IF(I152-H152&lt;0.95,"B","C"))</f>
        <v>C</v>
      </c>
      <c r="B152" s="127" t="s">
        <v>463</v>
      </c>
      <c r="C152" s="127" t="s">
        <v>866</v>
      </c>
      <c r="D152" s="128" t="s">
        <v>464</v>
      </c>
      <c r="E152" s="127" t="s">
        <v>465</v>
      </c>
      <c r="F152" s="127" t="n">
        <v>7</v>
      </c>
      <c r="G152" s="129" t="n">
        <v>4902.33305408</v>
      </c>
      <c r="H152" s="130" t="n">
        <f aca="false">G152/SUM($G$7:$G$326)</f>
        <v>0.000344534490011606</v>
      </c>
      <c r="I152" s="130" t="n">
        <f aca="false">SUM($H$7:H152)</f>
        <v>0.982805190594314</v>
      </c>
      <c r="J152" s="128" t="s">
        <v>270</v>
      </c>
    </row>
    <row r="153" customFormat="false" ht="22.35" hidden="false" customHeight="false" outlineLevel="0" collapsed="false">
      <c r="A153" s="127" t="str">
        <f aca="false">IF(I153-H153&lt;0.8,"A",IF(I153-H153&lt;0.95,"B","C"))</f>
        <v>C</v>
      </c>
      <c r="B153" s="127" t="s">
        <v>419</v>
      </c>
      <c r="C153" s="127" t="s">
        <v>867</v>
      </c>
      <c r="D153" s="128" t="s">
        <v>420</v>
      </c>
      <c r="E153" s="127" t="s">
        <v>273</v>
      </c>
      <c r="F153" s="127" t="n">
        <v>58</v>
      </c>
      <c r="G153" s="129" t="n">
        <v>4721.62224</v>
      </c>
      <c r="H153" s="130" t="n">
        <f aca="false">G153/SUM($G$7:$G$326)</f>
        <v>0.000331834188444616</v>
      </c>
      <c r="I153" s="130" t="n">
        <f aca="false">SUM($H$7:H153)</f>
        <v>0.983137024782758</v>
      </c>
      <c r="J153" s="128" t="s">
        <v>270</v>
      </c>
    </row>
    <row r="154" customFormat="false" ht="32.8" hidden="false" customHeight="false" outlineLevel="0" collapsed="false">
      <c r="A154" s="127" t="str">
        <f aca="false">IF(I154-H154&lt;0.8,"A",IF(I154-H154&lt;0.95,"B","C"))</f>
        <v>C</v>
      </c>
      <c r="B154" s="127" t="s">
        <v>580</v>
      </c>
      <c r="C154" s="127" t="s">
        <v>868</v>
      </c>
      <c r="D154" s="128" t="s">
        <v>581</v>
      </c>
      <c r="E154" s="127" t="s">
        <v>44</v>
      </c>
      <c r="F154" s="127" t="n">
        <v>200</v>
      </c>
      <c r="G154" s="129" t="n">
        <v>4686.7424</v>
      </c>
      <c r="H154" s="130" t="n">
        <f aca="false">G154/SUM($G$7:$G$326)</f>
        <v>0.0003293828437984</v>
      </c>
      <c r="I154" s="130" t="n">
        <f aca="false">SUM($H$7:H154)</f>
        <v>0.983466407626557</v>
      </c>
      <c r="J154" s="128" t="s">
        <v>561</v>
      </c>
    </row>
    <row r="155" customFormat="false" ht="22.35" hidden="false" customHeight="false" outlineLevel="0" collapsed="false">
      <c r="A155" s="127" t="str">
        <f aca="false">IF(I155-H155&lt;0.8,"A",IF(I155-H155&lt;0.95,"B","C"))</f>
        <v>C</v>
      </c>
      <c r="B155" s="127" t="s">
        <v>525</v>
      </c>
      <c r="C155" s="127" t="s">
        <v>869</v>
      </c>
      <c r="D155" s="128" t="s">
        <v>526</v>
      </c>
      <c r="E155" s="127" t="s">
        <v>44</v>
      </c>
      <c r="F155" s="127" t="n">
        <v>255</v>
      </c>
      <c r="G155" s="129" t="n">
        <v>4601.30568</v>
      </c>
      <c r="H155" s="130" t="n">
        <f aca="false">G155/SUM($G$7:$G$326)</f>
        <v>0.000323378376858121</v>
      </c>
      <c r="I155" s="130" t="n">
        <f aca="false">SUM($H$7:H155)</f>
        <v>0.983789786003415</v>
      </c>
      <c r="J155" s="128" t="s">
        <v>512</v>
      </c>
    </row>
    <row r="156" customFormat="false" ht="22.35" hidden="false" customHeight="false" outlineLevel="0" collapsed="false">
      <c r="A156" s="127" t="str">
        <f aca="false">IF(I156-H156&lt;0.8,"A",IF(I156-H156&lt;0.95,"B","C"))</f>
        <v>C</v>
      </c>
      <c r="B156" s="127" t="s">
        <v>698</v>
      </c>
      <c r="C156" s="127" t="s">
        <v>870</v>
      </c>
      <c r="D156" s="128" t="s">
        <v>699</v>
      </c>
      <c r="E156" s="127" t="s">
        <v>62</v>
      </c>
      <c r="F156" s="127" t="n">
        <v>55</v>
      </c>
      <c r="G156" s="129" t="n">
        <v>4487.7888</v>
      </c>
      <c r="H156" s="130" t="n">
        <f aca="false">G156/SUM($G$7:$G$326)</f>
        <v>0.000315400444733342</v>
      </c>
      <c r="I156" s="130" t="n">
        <f aca="false">SUM($H$7:H156)</f>
        <v>0.984105186448148</v>
      </c>
      <c r="J156" s="128" t="s">
        <v>683</v>
      </c>
    </row>
    <row r="157" customFormat="false" ht="12.8" hidden="false" customHeight="false" outlineLevel="0" collapsed="false">
      <c r="A157" s="127" t="str">
        <f aca="false">IF(I157-H157&lt;0.8,"A",IF(I157-H157&lt;0.95,"B","C"))</f>
        <v>C</v>
      </c>
      <c r="B157" s="127" t="s">
        <v>337</v>
      </c>
      <c r="C157" s="127" t="s">
        <v>871</v>
      </c>
      <c r="D157" s="128" t="s">
        <v>338</v>
      </c>
      <c r="E157" s="127" t="s">
        <v>273</v>
      </c>
      <c r="F157" s="127" t="n">
        <v>72</v>
      </c>
      <c r="G157" s="129" t="n">
        <v>4441.550976</v>
      </c>
      <c r="H157" s="130" t="n">
        <f aca="false">G157/SUM($G$7:$G$326)</f>
        <v>0.000312150864393665</v>
      </c>
      <c r="I157" s="130" t="n">
        <f aca="false">SUM($H$7:H157)</f>
        <v>0.984417337312542</v>
      </c>
      <c r="J157" s="128" t="s">
        <v>270</v>
      </c>
    </row>
    <row r="158" customFormat="false" ht="22.35" hidden="false" customHeight="false" outlineLevel="0" collapsed="false">
      <c r="A158" s="127" t="str">
        <f aca="false">IF(I158-H158&lt;0.8,"A",IF(I158-H158&lt;0.95,"B","C"))</f>
        <v>C</v>
      </c>
      <c r="B158" s="127" t="s">
        <v>537</v>
      </c>
      <c r="C158" s="127" t="s">
        <v>872</v>
      </c>
      <c r="D158" s="128" t="s">
        <v>538</v>
      </c>
      <c r="E158" s="127" t="s">
        <v>62</v>
      </c>
      <c r="F158" s="127" t="n">
        <v>200</v>
      </c>
      <c r="G158" s="129" t="n">
        <v>4415.284064</v>
      </c>
      <c r="H158" s="130" t="n">
        <f aca="false">G158/SUM($G$7:$G$326)</f>
        <v>0.000310304833732291</v>
      </c>
      <c r="I158" s="130" t="n">
        <f aca="false">SUM($H$7:H158)</f>
        <v>0.984727642146274</v>
      </c>
      <c r="J158" s="128" t="s">
        <v>512</v>
      </c>
    </row>
    <row r="159" customFormat="false" ht="32.8" hidden="false" customHeight="false" outlineLevel="0" collapsed="false">
      <c r="A159" s="127" t="str">
        <f aca="false">IF(I159-H159&lt;0.8,"A",IF(I159-H159&lt;0.95,"B","C"))</f>
        <v>C</v>
      </c>
      <c r="B159" s="127" t="s">
        <v>274</v>
      </c>
      <c r="C159" s="127" t="s">
        <v>873</v>
      </c>
      <c r="D159" s="128" t="s">
        <v>275</v>
      </c>
      <c r="E159" s="127" t="s">
        <v>273</v>
      </c>
      <c r="F159" s="127" t="n">
        <v>80</v>
      </c>
      <c r="G159" s="129" t="n">
        <v>4414.25152</v>
      </c>
      <c r="H159" s="130" t="n">
        <f aca="false">G159/SUM($G$7:$G$326)</f>
        <v>0.000310232266851067</v>
      </c>
      <c r="I159" s="130" t="n">
        <f aca="false">SUM($H$7:H159)</f>
        <v>0.985037874413125</v>
      </c>
      <c r="J159" s="128" t="s">
        <v>270</v>
      </c>
    </row>
    <row r="160" customFormat="false" ht="12.8" hidden="false" customHeight="false" outlineLevel="0" collapsed="false">
      <c r="A160" s="127" t="str">
        <f aca="false">IF(I160-H160&lt;0.8,"A",IF(I160-H160&lt;0.95,"B","C"))</f>
        <v>C</v>
      </c>
      <c r="B160" s="127" t="s">
        <v>437</v>
      </c>
      <c r="C160" s="127" t="s">
        <v>874</v>
      </c>
      <c r="D160" s="128" t="s">
        <v>438</v>
      </c>
      <c r="E160" s="127" t="s">
        <v>140</v>
      </c>
      <c r="F160" s="127" t="n">
        <v>150</v>
      </c>
      <c r="G160" s="129" t="n">
        <v>4268.631336</v>
      </c>
      <c r="H160" s="130" t="n">
        <f aca="false">G160/SUM($G$7:$G$326)</f>
        <v>0.000299998124193607</v>
      </c>
      <c r="I160" s="130" t="n">
        <f aca="false">SUM($H$7:H160)</f>
        <v>0.985337872537319</v>
      </c>
      <c r="J160" s="128" t="s">
        <v>270</v>
      </c>
    </row>
    <row r="161" customFormat="false" ht="22.35" hidden="false" customHeight="false" outlineLevel="0" collapsed="false">
      <c r="A161" s="127" t="str">
        <f aca="false">IF(I161-H161&lt;0.8,"A",IF(I161-H161&lt;0.95,"B","C"))</f>
        <v>C</v>
      </c>
      <c r="B161" s="127" t="s">
        <v>482</v>
      </c>
      <c r="C161" s="127" t="s">
        <v>483</v>
      </c>
      <c r="D161" s="128" t="s">
        <v>484</v>
      </c>
      <c r="E161" s="127" t="s">
        <v>62</v>
      </c>
      <c r="F161" s="127" t="n">
        <v>2</v>
      </c>
      <c r="G161" s="129" t="n">
        <v>4220.8384</v>
      </c>
      <c r="H161" s="130" t="n">
        <f aca="false">G161/SUM($G$7:$G$326)</f>
        <v>0.000296639251051112</v>
      </c>
      <c r="I161" s="130" t="n">
        <f aca="false">SUM($H$7:H161)</f>
        <v>0.98563451178837</v>
      </c>
      <c r="J161" s="128" t="s">
        <v>270</v>
      </c>
    </row>
    <row r="162" customFormat="false" ht="22.35" hidden="false" customHeight="false" outlineLevel="0" collapsed="false">
      <c r="A162" s="127" t="str">
        <f aca="false">IF(I162-H162&lt;0.8,"A",IF(I162-H162&lt;0.95,"B","C"))</f>
        <v>C</v>
      </c>
      <c r="B162" s="127" t="s">
        <v>670</v>
      </c>
      <c r="C162" s="127" t="s">
        <v>668</v>
      </c>
      <c r="D162" s="128" t="s">
        <v>671</v>
      </c>
      <c r="E162" s="127" t="s">
        <v>62</v>
      </c>
      <c r="F162" s="127" t="n">
        <v>5</v>
      </c>
      <c r="G162" s="129" t="n">
        <v>4189.10656</v>
      </c>
      <c r="H162" s="130" t="n">
        <f aca="false">G162/SUM($G$7:$G$326)</f>
        <v>0.000294409146896432</v>
      </c>
      <c r="I162" s="130" t="n">
        <f aca="false">SUM($H$7:H162)</f>
        <v>0.985928920935266</v>
      </c>
      <c r="J162" s="128" t="s">
        <v>654</v>
      </c>
    </row>
    <row r="163" customFormat="false" ht="22.35" hidden="false" customHeight="false" outlineLevel="0" collapsed="false">
      <c r="A163" s="127" t="str">
        <f aca="false">IF(I163-H163&lt;0.8,"A",IF(I163-H163&lt;0.95,"B","C"))</f>
        <v>C</v>
      </c>
      <c r="B163" s="127" t="s">
        <v>67</v>
      </c>
      <c r="C163" s="127" t="s">
        <v>875</v>
      </c>
      <c r="D163" s="128" t="s">
        <v>68</v>
      </c>
      <c r="E163" s="127" t="s">
        <v>22</v>
      </c>
      <c r="F163" s="127" t="n">
        <v>98.01</v>
      </c>
      <c r="G163" s="129" t="n">
        <v>4125.73643856</v>
      </c>
      <c r="H163" s="130" t="n">
        <f aca="false">G163/SUM($G$7:$G$326)</f>
        <v>0.00028995551385448</v>
      </c>
      <c r="I163" s="130" t="n">
        <f aca="false">SUM($H$7:H163)</f>
        <v>0.986218876449121</v>
      </c>
      <c r="J163" s="128" t="s">
        <v>19</v>
      </c>
    </row>
    <row r="164" customFormat="false" ht="22.35" hidden="false" customHeight="false" outlineLevel="0" collapsed="false">
      <c r="A164" s="127" t="str">
        <f aca="false">IF(I164-H164&lt;0.8,"A",IF(I164-H164&lt;0.95,"B","C"))</f>
        <v>C</v>
      </c>
      <c r="B164" s="127" t="s">
        <v>517</v>
      </c>
      <c r="C164" s="127" t="s">
        <v>876</v>
      </c>
      <c r="D164" s="128" t="s">
        <v>518</v>
      </c>
      <c r="E164" s="127" t="s">
        <v>62</v>
      </c>
      <c r="F164" s="127" t="n">
        <v>13</v>
      </c>
      <c r="G164" s="129" t="n">
        <v>4094.528048</v>
      </c>
      <c r="H164" s="130" t="n">
        <f aca="false">G164/SUM($G$7:$G$326)</f>
        <v>0.000287762197568732</v>
      </c>
      <c r="I164" s="130" t="n">
        <f aca="false">SUM($H$7:H164)</f>
        <v>0.98650663864669</v>
      </c>
      <c r="J164" s="128" t="s">
        <v>512</v>
      </c>
    </row>
    <row r="165" customFormat="false" ht="12.8" hidden="false" customHeight="false" outlineLevel="0" collapsed="false">
      <c r="A165" s="127" t="str">
        <f aca="false">IF(I165-H165&lt;0.8,"A",IF(I165-H165&lt;0.95,"B","C"))</f>
        <v>C</v>
      </c>
      <c r="B165" s="127" t="s">
        <v>578</v>
      </c>
      <c r="C165" s="127" t="s">
        <v>877</v>
      </c>
      <c r="D165" s="128" t="s">
        <v>579</v>
      </c>
      <c r="E165" s="127" t="s">
        <v>273</v>
      </c>
      <c r="F165" s="127" t="n">
        <v>104</v>
      </c>
      <c r="G165" s="129" t="n">
        <v>4093.709568</v>
      </c>
      <c r="H165" s="130" t="n">
        <f aca="false">G165/SUM($G$7:$G$326)</f>
        <v>0.000287704675040933</v>
      </c>
      <c r="I165" s="130" t="n">
        <f aca="false">SUM($H$7:H165)</f>
        <v>0.98679434332173</v>
      </c>
      <c r="J165" s="128" t="s">
        <v>561</v>
      </c>
    </row>
    <row r="166" customFormat="false" ht="22.35" hidden="false" customHeight="false" outlineLevel="0" collapsed="false">
      <c r="A166" s="127" t="str">
        <f aca="false">IF(I166-H166&lt;0.8,"A",IF(I166-H166&lt;0.95,"B","C"))</f>
        <v>C</v>
      </c>
      <c r="B166" s="127" t="s">
        <v>215</v>
      </c>
      <c r="C166" s="127" t="s">
        <v>878</v>
      </c>
      <c r="D166" s="128" t="s">
        <v>216</v>
      </c>
      <c r="E166" s="127" t="s">
        <v>44</v>
      </c>
      <c r="F166" s="127" t="n">
        <v>33.8</v>
      </c>
      <c r="G166" s="129" t="n">
        <v>4075.386419936</v>
      </c>
      <c r="H166" s="130" t="n">
        <f aca="false">G166/SUM($G$7:$G$326)</f>
        <v>0.000286416929715596</v>
      </c>
      <c r="I166" s="130" t="n">
        <f aca="false">SUM($H$7:H166)</f>
        <v>0.987080760251446</v>
      </c>
      <c r="J166" s="128" t="s">
        <v>194</v>
      </c>
    </row>
    <row r="167" customFormat="false" ht="22.35" hidden="false" customHeight="false" outlineLevel="0" collapsed="false">
      <c r="A167" s="127" t="str">
        <f aca="false">IF(I167-H167&lt;0.8,"A",IF(I167-H167&lt;0.95,"B","C"))</f>
        <v>C</v>
      </c>
      <c r="B167" s="127" t="s">
        <v>553</v>
      </c>
      <c r="C167" s="127" t="s">
        <v>879</v>
      </c>
      <c r="D167" s="128" t="s">
        <v>554</v>
      </c>
      <c r="E167" s="127" t="s">
        <v>465</v>
      </c>
      <c r="F167" s="127" t="n">
        <v>5</v>
      </c>
      <c r="G167" s="129" t="n">
        <v>4028.3577176</v>
      </c>
      <c r="H167" s="130" t="n">
        <f aca="false">G167/SUM($G$7:$G$326)</f>
        <v>0.000283111766684749</v>
      </c>
      <c r="I167" s="130" t="n">
        <f aca="false">SUM($H$7:H167)</f>
        <v>0.987363872018131</v>
      </c>
      <c r="J167" s="128" t="s">
        <v>512</v>
      </c>
    </row>
    <row r="168" customFormat="false" ht="12.8" hidden="false" customHeight="false" outlineLevel="0" collapsed="false">
      <c r="A168" s="127" t="str">
        <f aca="false">IF(I168-H168&lt;0.8,"A",IF(I168-H168&lt;0.95,"B","C"))</f>
        <v>C</v>
      </c>
      <c r="B168" s="127" t="s">
        <v>167</v>
      </c>
      <c r="C168" s="127" t="s">
        <v>880</v>
      </c>
      <c r="D168" s="128" t="s">
        <v>168</v>
      </c>
      <c r="E168" s="127" t="s">
        <v>27</v>
      </c>
      <c r="F168" s="127" t="n">
        <v>1400</v>
      </c>
      <c r="G168" s="129" t="n">
        <v>3837.78976</v>
      </c>
      <c r="H168" s="130" t="n">
        <f aca="false">G168/SUM($G$7:$G$326)</f>
        <v>0.000269718708041044</v>
      </c>
      <c r="I168" s="130" t="n">
        <f aca="false">SUM($H$7:H168)</f>
        <v>0.987633590726172</v>
      </c>
      <c r="J168" s="128" t="s">
        <v>157</v>
      </c>
    </row>
    <row r="169" customFormat="false" ht="22.35" hidden="false" customHeight="false" outlineLevel="0" collapsed="false">
      <c r="A169" s="127" t="str">
        <f aca="false">IF(I169-H169&lt;0.8,"A",IF(I169-H169&lt;0.95,"B","C"))</f>
        <v>C</v>
      </c>
      <c r="B169" s="127" t="s">
        <v>684</v>
      </c>
      <c r="C169" s="127" t="s">
        <v>881</v>
      </c>
      <c r="D169" s="128" t="s">
        <v>685</v>
      </c>
      <c r="E169" s="127" t="s">
        <v>22</v>
      </c>
      <c r="F169" s="127" t="n">
        <v>497.013</v>
      </c>
      <c r="G169" s="129" t="n">
        <v>3748.774229904</v>
      </c>
      <c r="H169" s="130" t="n">
        <f aca="false">G169/SUM($G$7:$G$326)</f>
        <v>0.000263462723405481</v>
      </c>
      <c r="I169" s="130" t="n">
        <f aca="false">SUM($H$7:H169)</f>
        <v>0.987897053449577</v>
      </c>
      <c r="J169" s="128" t="s">
        <v>683</v>
      </c>
    </row>
    <row r="170" customFormat="false" ht="22.35" hidden="false" customHeight="false" outlineLevel="0" collapsed="false">
      <c r="A170" s="127" t="str">
        <f aca="false">IF(I170-H170&lt;0.8,"A",IF(I170-H170&lt;0.95,"B","C"))</f>
        <v>C</v>
      </c>
      <c r="B170" s="127" t="s">
        <v>665</v>
      </c>
      <c r="C170" s="127" t="s">
        <v>882</v>
      </c>
      <c r="D170" s="128" t="s">
        <v>666</v>
      </c>
      <c r="E170" s="127" t="s">
        <v>273</v>
      </c>
      <c r="F170" s="127" t="n">
        <v>455</v>
      </c>
      <c r="G170" s="129" t="n">
        <v>3655.33168</v>
      </c>
      <c r="H170" s="130" t="n">
        <f aca="false">G170/SUM($G$7:$G$326)</f>
        <v>0.000256895609151633</v>
      </c>
      <c r="I170" s="130" t="n">
        <f aca="false">SUM($H$7:H170)</f>
        <v>0.988153949058729</v>
      </c>
      <c r="J170" s="128" t="s">
        <v>654</v>
      </c>
    </row>
    <row r="171" customFormat="false" ht="32.8" hidden="false" customHeight="false" outlineLevel="0" collapsed="false">
      <c r="A171" s="127" t="str">
        <f aca="false">IF(I171-H171&lt;0.8,"A",IF(I171-H171&lt;0.95,"B","C"))</f>
        <v>C</v>
      </c>
      <c r="B171" s="127" t="s">
        <v>508</v>
      </c>
      <c r="C171" s="127" t="s">
        <v>883</v>
      </c>
      <c r="D171" s="128" t="s">
        <v>509</v>
      </c>
      <c r="E171" s="127" t="s">
        <v>44</v>
      </c>
      <c r="F171" s="127" t="n">
        <v>23</v>
      </c>
      <c r="G171" s="129" t="n">
        <v>3617.014224</v>
      </c>
      <c r="H171" s="130" t="n">
        <f aca="false">G171/SUM($G$7:$G$326)</f>
        <v>0.00025420266988866</v>
      </c>
      <c r="I171" s="130" t="n">
        <f aca="false">SUM($H$7:H171)</f>
        <v>0.988408151728618</v>
      </c>
      <c r="J171" s="128" t="s">
        <v>270</v>
      </c>
    </row>
    <row r="172" customFormat="false" ht="22.35" hidden="false" customHeight="false" outlineLevel="0" collapsed="false">
      <c r="A172" s="127" t="str">
        <f aca="false">IF(I172-H172&lt;0.8,"A",IF(I172-H172&lt;0.95,"B","C"))</f>
        <v>C</v>
      </c>
      <c r="B172" s="127" t="s">
        <v>375</v>
      </c>
      <c r="C172" s="127" t="s">
        <v>884</v>
      </c>
      <c r="D172" s="128" t="s">
        <v>376</v>
      </c>
      <c r="E172" s="127" t="s">
        <v>273</v>
      </c>
      <c r="F172" s="127" t="n">
        <v>18</v>
      </c>
      <c r="G172" s="129" t="n">
        <v>3532.660416</v>
      </c>
      <c r="H172" s="130" t="n">
        <f aca="false">G172/SUM($G$7:$G$326)</f>
        <v>0.000248274309677468</v>
      </c>
      <c r="I172" s="130" t="n">
        <f aca="false">SUM($H$7:H172)</f>
        <v>0.988656426038295</v>
      </c>
      <c r="J172" s="128" t="s">
        <v>270</v>
      </c>
    </row>
    <row r="173" customFormat="false" ht="32.8" hidden="false" customHeight="false" outlineLevel="0" collapsed="false">
      <c r="A173" s="127" t="str">
        <f aca="false">IF(I173-H173&lt;0.8,"A",IF(I173-H173&lt;0.95,"B","C"))</f>
        <v>C</v>
      </c>
      <c r="B173" s="127" t="s">
        <v>373</v>
      </c>
      <c r="C173" s="127" t="s">
        <v>885</v>
      </c>
      <c r="D173" s="128" t="s">
        <v>374</v>
      </c>
      <c r="E173" s="127" t="s">
        <v>273</v>
      </c>
      <c r="F173" s="127" t="n">
        <v>28</v>
      </c>
      <c r="G173" s="129" t="n">
        <v>3525.054848</v>
      </c>
      <c r="H173" s="130" t="n">
        <f aca="false">G173/SUM($G$7:$G$326)</f>
        <v>0.000247739792649918</v>
      </c>
      <c r="I173" s="130" t="n">
        <f aca="false">SUM($H$7:H173)</f>
        <v>0.988904165830945</v>
      </c>
      <c r="J173" s="128" t="s">
        <v>270</v>
      </c>
    </row>
    <row r="174" customFormat="false" ht="22.35" hidden="false" customHeight="false" outlineLevel="0" collapsed="false">
      <c r="A174" s="127" t="str">
        <f aca="false">IF(I174-H174&lt;0.8,"A",IF(I174-H174&lt;0.95,"B","C"))</f>
        <v>C</v>
      </c>
      <c r="B174" s="127" t="s">
        <v>629</v>
      </c>
      <c r="C174" s="127" t="s">
        <v>886</v>
      </c>
      <c r="D174" s="128" t="s">
        <v>630</v>
      </c>
      <c r="E174" s="127" t="s">
        <v>62</v>
      </c>
      <c r="F174" s="127" t="n">
        <v>12</v>
      </c>
      <c r="G174" s="129" t="n">
        <v>3324.288</v>
      </c>
      <c r="H174" s="130" t="n">
        <f aca="false">G174/SUM($G$7:$G$326)</f>
        <v>0.000233629959061735</v>
      </c>
      <c r="I174" s="130" t="n">
        <f aca="false">SUM($H$7:H174)</f>
        <v>0.989137795790007</v>
      </c>
      <c r="J174" s="128" t="s">
        <v>604</v>
      </c>
    </row>
    <row r="175" customFormat="false" ht="22.35" hidden="false" customHeight="false" outlineLevel="0" collapsed="false">
      <c r="A175" s="127" t="str">
        <f aca="false">IF(I175-H175&lt;0.8,"A",IF(I175-H175&lt;0.95,"B","C"))</f>
        <v>C</v>
      </c>
      <c r="B175" s="127" t="s">
        <v>365</v>
      </c>
      <c r="C175" s="127" t="s">
        <v>887</v>
      </c>
      <c r="D175" s="128" t="s">
        <v>366</v>
      </c>
      <c r="E175" s="127" t="s">
        <v>273</v>
      </c>
      <c r="F175" s="127" t="n">
        <v>2</v>
      </c>
      <c r="G175" s="129" t="n">
        <v>3313.71072</v>
      </c>
      <c r="H175" s="130" t="n">
        <f aca="false">G175/SUM($G$7:$G$326)</f>
        <v>0.000232886591010175</v>
      </c>
      <c r="I175" s="130" t="n">
        <f aca="false">SUM($H$7:H175)</f>
        <v>0.989370682381017</v>
      </c>
      <c r="J175" s="128" t="s">
        <v>270</v>
      </c>
    </row>
    <row r="176" customFormat="false" ht="43.25" hidden="false" customHeight="false" outlineLevel="0" collapsed="false">
      <c r="A176" s="127" t="str">
        <f aca="false">IF(I176-H176&lt;0.8,"A",IF(I176-H176&lt;0.95,"B","C"))</f>
        <v>C</v>
      </c>
      <c r="B176" s="127" t="s">
        <v>53</v>
      </c>
      <c r="C176" s="127" t="s">
        <v>888</v>
      </c>
      <c r="D176" s="128" t="s">
        <v>54</v>
      </c>
      <c r="E176" s="127" t="s">
        <v>27</v>
      </c>
      <c r="F176" s="127" t="n">
        <v>105</v>
      </c>
      <c r="G176" s="129" t="n">
        <v>3236.64768</v>
      </c>
      <c r="H176" s="130" t="n">
        <f aca="false">G176/SUM($G$7:$G$326)</f>
        <v>0.00022747062377738</v>
      </c>
      <c r="I176" s="130" t="n">
        <f aca="false">SUM($H$7:H176)</f>
        <v>0.989598153004794</v>
      </c>
      <c r="J176" s="128" t="s">
        <v>19</v>
      </c>
    </row>
    <row r="177" customFormat="false" ht="22.35" hidden="false" customHeight="false" outlineLevel="0" collapsed="false">
      <c r="A177" s="127" t="str">
        <f aca="false">IF(I177-H177&lt;0.8,"A",IF(I177-H177&lt;0.95,"B","C"))</f>
        <v>C</v>
      </c>
      <c r="B177" s="127" t="s">
        <v>326</v>
      </c>
      <c r="C177" s="127" t="s">
        <v>871</v>
      </c>
      <c r="D177" s="128" t="s">
        <v>327</v>
      </c>
      <c r="E177" s="127" t="s">
        <v>273</v>
      </c>
      <c r="F177" s="127" t="n">
        <v>52</v>
      </c>
      <c r="G177" s="129" t="n">
        <v>3207.786816</v>
      </c>
      <c r="H177" s="130" t="n">
        <f aca="false">G177/SUM($G$7:$G$326)</f>
        <v>0.00022544229095098</v>
      </c>
      <c r="I177" s="130" t="n">
        <f aca="false">SUM($H$7:H177)</f>
        <v>0.989823595295745</v>
      </c>
      <c r="J177" s="128" t="s">
        <v>270</v>
      </c>
    </row>
    <row r="178" customFormat="false" ht="22.35" hidden="false" customHeight="false" outlineLevel="0" collapsed="false">
      <c r="A178" s="127" t="str">
        <f aca="false">IF(I178-H178&lt;0.8,"A",IF(I178-H178&lt;0.95,"B","C"))</f>
        <v>C</v>
      </c>
      <c r="B178" s="127" t="s">
        <v>341</v>
      </c>
      <c r="C178" s="127" t="s">
        <v>889</v>
      </c>
      <c r="D178" s="128" t="s">
        <v>342</v>
      </c>
      <c r="E178" s="127" t="s">
        <v>273</v>
      </c>
      <c r="F178" s="127" t="n">
        <v>85</v>
      </c>
      <c r="G178" s="129" t="n">
        <v>3127.47504</v>
      </c>
      <c r="H178" s="130" t="n">
        <f aca="false">G178/SUM($G$7:$G$326)</f>
        <v>0.000219798003530921</v>
      </c>
      <c r="I178" s="130" t="n">
        <f aca="false">SUM($H$7:H178)</f>
        <v>0.990043393299276</v>
      </c>
      <c r="J178" s="128" t="s">
        <v>270</v>
      </c>
    </row>
    <row r="179" customFormat="false" ht="22.35" hidden="false" customHeight="false" outlineLevel="0" collapsed="false">
      <c r="A179" s="127" t="str">
        <f aca="false">IF(I179-H179&lt;0.8,"A",IF(I179-H179&lt;0.95,"B","C"))</f>
        <v>C</v>
      </c>
      <c r="B179" s="127" t="s">
        <v>160</v>
      </c>
      <c r="C179" s="127" t="s">
        <v>890</v>
      </c>
      <c r="D179" s="128" t="s">
        <v>161</v>
      </c>
      <c r="E179" s="127" t="s">
        <v>44</v>
      </c>
      <c r="F179" s="127" t="n">
        <v>550</v>
      </c>
      <c r="G179" s="129" t="n">
        <v>3059.799336</v>
      </c>
      <c r="H179" s="130" t="n">
        <f aca="false">G179/SUM($G$7:$G$326)</f>
        <v>0.000215041775443886</v>
      </c>
      <c r="I179" s="130" t="n">
        <f aca="false">SUM($H$7:H179)</f>
        <v>0.99025843507472</v>
      </c>
      <c r="J179" s="128" t="s">
        <v>157</v>
      </c>
    </row>
    <row r="180" customFormat="false" ht="12.8" hidden="false" customHeight="false" outlineLevel="0" collapsed="false">
      <c r="A180" s="127" t="str">
        <f aca="false">IF(I180-H180&lt;0.8,"A",IF(I180-H180&lt;0.95,"B","C"))</f>
        <v>C</v>
      </c>
      <c r="B180" s="127" t="s">
        <v>681</v>
      </c>
      <c r="C180" s="127" t="s">
        <v>891</v>
      </c>
      <c r="D180" s="128" t="s">
        <v>682</v>
      </c>
      <c r="E180" s="127" t="s">
        <v>22</v>
      </c>
      <c r="F180" s="127" t="n">
        <v>239</v>
      </c>
      <c r="G180" s="129" t="n">
        <v>3009.488</v>
      </c>
      <c r="H180" s="130" t="n">
        <f aca="false">G180/SUM($G$7:$G$326)</f>
        <v>0.000211505909908162</v>
      </c>
      <c r="I180" s="130" t="n">
        <f aca="false">SUM($H$7:H180)</f>
        <v>0.990469940984628</v>
      </c>
      <c r="J180" s="128" t="s">
        <v>674</v>
      </c>
    </row>
    <row r="181" customFormat="false" ht="22.35" hidden="false" customHeight="false" outlineLevel="0" collapsed="false">
      <c r="A181" s="127" t="str">
        <f aca="false">IF(I181-H181&lt;0.8,"A",IF(I181-H181&lt;0.95,"B","C"))</f>
        <v>C</v>
      </c>
      <c r="B181" s="127" t="s">
        <v>570</v>
      </c>
      <c r="C181" s="127" t="s">
        <v>892</v>
      </c>
      <c r="D181" s="128" t="s">
        <v>571</v>
      </c>
      <c r="E181" s="127" t="s">
        <v>273</v>
      </c>
      <c r="F181" s="127" t="n">
        <v>5</v>
      </c>
      <c r="G181" s="129" t="n">
        <v>2882.68656</v>
      </c>
      <c r="H181" s="130" t="n">
        <f aca="false">G181/SUM($G$7:$G$326)</f>
        <v>0.000202594342909102</v>
      </c>
      <c r="I181" s="130" t="n">
        <f aca="false">SUM($H$7:H181)</f>
        <v>0.990672535327537</v>
      </c>
      <c r="J181" s="128" t="s">
        <v>561</v>
      </c>
    </row>
    <row r="182" customFormat="false" ht="32.8" hidden="false" customHeight="false" outlineLevel="0" collapsed="false">
      <c r="A182" s="127" t="str">
        <f aca="false">IF(I182-H182&lt;0.8,"A",IF(I182-H182&lt;0.95,"B","C"))</f>
        <v>C</v>
      </c>
      <c r="B182" s="127" t="s">
        <v>51</v>
      </c>
      <c r="C182" s="127" t="s">
        <v>893</v>
      </c>
      <c r="D182" s="128" t="s">
        <v>52</v>
      </c>
      <c r="E182" s="127" t="s">
        <v>27</v>
      </c>
      <c r="F182" s="127" t="n">
        <v>51.6</v>
      </c>
      <c r="G182" s="129" t="n">
        <v>2866.0348992</v>
      </c>
      <c r="H182" s="130" t="n">
        <f aca="false">G182/SUM($G$7:$G$326)</f>
        <v>0.000201424069205075</v>
      </c>
      <c r="I182" s="130" t="n">
        <f aca="false">SUM($H$7:H182)</f>
        <v>0.990873959396743</v>
      </c>
      <c r="J182" s="128" t="s">
        <v>19</v>
      </c>
    </row>
    <row r="183" customFormat="false" ht="12.8" hidden="false" customHeight="false" outlineLevel="0" collapsed="false">
      <c r="A183" s="127" t="str">
        <f aca="false">IF(I183-H183&lt;0.8,"A",IF(I183-H183&lt;0.95,"B","C"))</f>
        <v>C</v>
      </c>
      <c r="B183" s="127" t="s">
        <v>617</v>
      </c>
      <c r="C183" s="127" t="s">
        <v>894</v>
      </c>
      <c r="D183" s="128" t="s">
        <v>618</v>
      </c>
      <c r="E183" s="127" t="s">
        <v>62</v>
      </c>
      <c r="F183" s="127" t="n">
        <v>37</v>
      </c>
      <c r="G183" s="129" t="n">
        <v>2842.0144</v>
      </c>
      <c r="H183" s="130" t="n">
        <f aca="false">G183/SUM($G$7:$G$326)</f>
        <v>0.000199735915758461</v>
      </c>
      <c r="I183" s="130" t="n">
        <f aca="false">SUM($H$7:H183)</f>
        <v>0.991073695312501</v>
      </c>
      <c r="J183" s="128" t="s">
        <v>604</v>
      </c>
    </row>
    <row r="184" customFormat="false" ht="22.35" hidden="false" customHeight="false" outlineLevel="0" collapsed="false">
      <c r="A184" s="127" t="str">
        <f aca="false">IF(I184-H184&lt;0.8,"A",IF(I184-H184&lt;0.95,"B","C"))</f>
        <v>C</v>
      </c>
      <c r="B184" s="127" t="s">
        <v>657</v>
      </c>
      <c r="C184" s="127" t="s">
        <v>895</v>
      </c>
      <c r="D184" s="128" t="s">
        <v>658</v>
      </c>
      <c r="E184" s="127" t="s">
        <v>273</v>
      </c>
      <c r="F184" s="127" t="n">
        <v>453</v>
      </c>
      <c r="G184" s="129" t="n">
        <v>2783.637888</v>
      </c>
      <c r="H184" s="130" t="n">
        <f aca="false">G184/SUM($G$7:$G$326)</f>
        <v>0.000195633232083422</v>
      </c>
      <c r="I184" s="130" t="n">
        <f aca="false">SUM($H$7:H184)</f>
        <v>0.991269328544584</v>
      </c>
      <c r="J184" s="128" t="s">
        <v>654</v>
      </c>
    </row>
    <row r="185" customFormat="false" ht="32.8" hidden="false" customHeight="false" outlineLevel="0" collapsed="false">
      <c r="A185" s="127" t="str">
        <f aca="false">IF(I185-H185&lt;0.8,"A",IF(I185-H185&lt;0.95,"B","C"))</f>
        <v>C</v>
      </c>
      <c r="B185" s="127" t="s">
        <v>128</v>
      </c>
      <c r="C185" s="127" t="s">
        <v>896</v>
      </c>
      <c r="D185" s="128" t="s">
        <v>897</v>
      </c>
      <c r="E185" s="127" t="s">
        <v>82</v>
      </c>
      <c r="F185" s="127" t="n">
        <v>94.45</v>
      </c>
      <c r="G185" s="129" t="n">
        <v>2759.209408</v>
      </c>
      <c r="H185" s="130" t="n">
        <f aca="false">G185/SUM($G$7:$G$326)</f>
        <v>0.000193916405869105</v>
      </c>
      <c r="I185" s="130" t="n">
        <f aca="false">SUM($H$7:H185)</f>
        <v>0.991463244950453</v>
      </c>
      <c r="J185" s="128" t="s">
        <v>103</v>
      </c>
    </row>
    <row r="186" customFormat="false" ht="22.35" hidden="false" customHeight="false" outlineLevel="0" collapsed="false">
      <c r="A186" s="127" t="str">
        <f aca="false">IF(I186-H186&lt;0.8,"A",IF(I186-H186&lt;0.95,"B","C"))</f>
        <v>C</v>
      </c>
      <c r="B186" s="127" t="s">
        <v>627</v>
      </c>
      <c r="C186" s="127" t="s">
        <v>898</v>
      </c>
      <c r="D186" s="128" t="s">
        <v>628</v>
      </c>
      <c r="E186" s="127" t="s">
        <v>62</v>
      </c>
      <c r="F186" s="127" t="n">
        <v>31</v>
      </c>
      <c r="G186" s="129" t="n">
        <v>2693.4288</v>
      </c>
      <c r="H186" s="130" t="n">
        <f aca="false">G186/SUM($G$7:$G$326)</f>
        <v>0.000189293364557974</v>
      </c>
      <c r="I186" s="130" t="n">
        <f aca="false">SUM($H$7:H186)</f>
        <v>0.991652538315011</v>
      </c>
      <c r="J186" s="128" t="s">
        <v>604</v>
      </c>
    </row>
    <row r="187" customFormat="false" ht="22.35" hidden="false" customHeight="false" outlineLevel="0" collapsed="false">
      <c r="A187" s="127" t="str">
        <f aca="false">IF(I187-H187&lt;0.8,"A",IF(I187-H187&lt;0.95,"B","C"))</f>
        <v>C</v>
      </c>
      <c r="B187" s="127" t="s">
        <v>429</v>
      </c>
      <c r="C187" s="127" t="s">
        <v>899</v>
      </c>
      <c r="D187" s="128" t="s">
        <v>430</v>
      </c>
      <c r="E187" s="127" t="s">
        <v>44</v>
      </c>
      <c r="F187" s="127" t="n">
        <v>75</v>
      </c>
      <c r="G187" s="129" t="n">
        <v>2639.758548</v>
      </c>
      <c r="H187" s="130" t="n">
        <f aca="false">G187/SUM($G$7:$G$326)</f>
        <v>0.000185521435417781</v>
      </c>
      <c r="I187" s="130" t="n">
        <f aca="false">SUM($H$7:H187)</f>
        <v>0.991838059750429</v>
      </c>
      <c r="J187" s="128" t="s">
        <v>270</v>
      </c>
    </row>
    <row r="188" customFormat="false" ht="12.8" hidden="false" customHeight="false" outlineLevel="0" collapsed="false">
      <c r="A188" s="127" t="str">
        <f aca="false">IF(I188-H188&lt;0.8,"A",IF(I188-H188&lt;0.95,"B","C"))</f>
        <v>C</v>
      </c>
      <c r="B188" s="127" t="s">
        <v>480</v>
      </c>
      <c r="C188" s="127" t="s">
        <v>900</v>
      </c>
      <c r="D188" s="128" t="s">
        <v>481</v>
      </c>
      <c r="E188" s="127" t="s">
        <v>62</v>
      </c>
      <c r="F188" s="127" t="n">
        <v>3</v>
      </c>
      <c r="G188" s="129" t="n">
        <v>2602.95981312</v>
      </c>
      <c r="H188" s="130" t="n">
        <f aca="false">G188/SUM($G$7:$G$326)</f>
        <v>0.000182935231417545</v>
      </c>
      <c r="I188" s="130" t="n">
        <f aca="false">SUM($H$7:H188)</f>
        <v>0.992020994981847</v>
      </c>
      <c r="J188" s="128" t="s">
        <v>270</v>
      </c>
    </row>
    <row r="189" customFormat="false" ht="32.8" hidden="false" customHeight="false" outlineLevel="0" collapsed="false">
      <c r="A189" s="127" t="str">
        <f aca="false">IF(I189-H189&lt;0.8,"A",IF(I189-H189&lt;0.95,"B","C"))</f>
        <v>C</v>
      </c>
      <c r="B189" s="127" t="s">
        <v>169</v>
      </c>
      <c r="C189" s="127" t="s">
        <v>901</v>
      </c>
      <c r="D189" s="128" t="s">
        <v>170</v>
      </c>
      <c r="E189" s="127" t="s">
        <v>22</v>
      </c>
      <c r="F189" s="127" t="n">
        <v>2820</v>
      </c>
      <c r="G189" s="129" t="n">
        <v>2589.7034592</v>
      </c>
      <c r="H189" s="130" t="n">
        <f aca="false">G189/SUM($G$7:$G$326)</f>
        <v>0.000182003578858068</v>
      </c>
      <c r="I189" s="130" t="n">
        <f aca="false">SUM($H$7:H189)</f>
        <v>0.992202998560705</v>
      </c>
      <c r="J189" s="128" t="s">
        <v>157</v>
      </c>
    </row>
    <row r="190" customFormat="false" ht="22.35" hidden="false" customHeight="false" outlineLevel="0" collapsed="false">
      <c r="A190" s="127" t="str">
        <f aca="false">IF(I190-H190&lt;0.8,"A",IF(I190-H190&lt;0.95,"B","C"))</f>
        <v>C</v>
      </c>
      <c r="B190" s="127" t="s">
        <v>363</v>
      </c>
      <c r="C190" s="127" t="s">
        <v>902</v>
      </c>
      <c r="D190" s="128" t="s">
        <v>364</v>
      </c>
      <c r="E190" s="127" t="s">
        <v>273</v>
      </c>
      <c r="F190" s="127" t="n">
        <v>2</v>
      </c>
      <c r="G190" s="129" t="n">
        <v>2504.92656</v>
      </c>
      <c r="H190" s="130" t="n">
        <f aca="false">G190/SUM($G$7:$G$326)</f>
        <v>0.000176045483924814</v>
      </c>
      <c r="I190" s="130" t="n">
        <f aca="false">SUM($H$7:H190)</f>
        <v>0.99237904404463</v>
      </c>
      <c r="J190" s="128" t="s">
        <v>270</v>
      </c>
    </row>
    <row r="191" customFormat="false" ht="32.8" hidden="false" customHeight="false" outlineLevel="0" collapsed="false">
      <c r="A191" s="127" t="str">
        <f aca="false">IF(I191-H191&lt;0.8,"A",IF(I191-H191&lt;0.95,"B","C"))</f>
        <v>C</v>
      </c>
      <c r="B191" s="127" t="s">
        <v>535</v>
      </c>
      <c r="C191" s="127" t="s">
        <v>903</v>
      </c>
      <c r="D191" s="128" t="s">
        <v>536</v>
      </c>
      <c r="E191" s="127" t="s">
        <v>62</v>
      </c>
      <c r="F191" s="127" t="n">
        <v>120</v>
      </c>
      <c r="G191" s="129" t="n">
        <v>2481.4903296</v>
      </c>
      <c r="H191" s="130" t="n">
        <f aca="false">G191/SUM($G$7:$G$326)</f>
        <v>0.000174398392713429</v>
      </c>
      <c r="I191" s="130" t="n">
        <f aca="false">SUM($H$7:H191)</f>
        <v>0.992553442437343</v>
      </c>
      <c r="J191" s="128" t="s">
        <v>512</v>
      </c>
    </row>
    <row r="192" customFormat="false" ht="22.35" hidden="false" customHeight="false" outlineLevel="0" collapsed="false">
      <c r="A192" s="127" t="str">
        <f aca="false">IF(I192-H192&lt;0.8,"A",IF(I192-H192&lt;0.95,"B","C"))</f>
        <v>C</v>
      </c>
      <c r="B192" s="127" t="s">
        <v>619</v>
      </c>
      <c r="C192" s="127" t="s">
        <v>904</v>
      </c>
      <c r="D192" s="128" t="s">
        <v>620</v>
      </c>
      <c r="E192" s="127" t="s">
        <v>62</v>
      </c>
      <c r="F192" s="127" t="n">
        <v>43</v>
      </c>
      <c r="G192" s="129" t="n">
        <v>2436.552</v>
      </c>
      <c r="H192" s="130" t="n">
        <f aca="false">G192/SUM($G$7:$G$326)</f>
        <v>0.000171240140448658</v>
      </c>
      <c r="I192" s="130" t="n">
        <f aca="false">SUM($H$7:H192)</f>
        <v>0.992724682577792</v>
      </c>
      <c r="J192" s="128" t="s">
        <v>604</v>
      </c>
    </row>
    <row r="193" customFormat="false" ht="22.35" hidden="false" customHeight="false" outlineLevel="0" collapsed="false">
      <c r="A193" s="127" t="str">
        <f aca="false">IF(I193-H193&lt;0.8,"A",IF(I193-H193&lt;0.95,"B","C"))</f>
        <v>C</v>
      </c>
      <c r="B193" s="127" t="s">
        <v>443</v>
      </c>
      <c r="C193" s="127" t="s">
        <v>905</v>
      </c>
      <c r="D193" s="128" t="s">
        <v>906</v>
      </c>
      <c r="E193" s="127" t="s">
        <v>62</v>
      </c>
      <c r="F193" s="127" t="n">
        <v>90</v>
      </c>
      <c r="G193" s="129" t="n">
        <v>2430.8856</v>
      </c>
      <c r="H193" s="130" t="n">
        <f aca="false">G193/SUM($G$7:$G$326)</f>
        <v>0.000170841907563894</v>
      </c>
      <c r="I193" s="130" t="n">
        <f aca="false">SUM($H$7:H193)</f>
        <v>0.992895524485356</v>
      </c>
      <c r="J193" s="128" t="s">
        <v>270</v>
      </c>
    </row>
    <row r="194" customFormat="false" ht="22.35" hidden="false" customHeight="false" outlineLevel="0" collapsed="false">
      <c r="A194" s="127" t="str">
        <f aca="false">IF(I194-H194&lt;0.8,"A",IF(I194-H194&lt;0.95,"B","C"))</f>
        <v>C</v>
      </c>
      <c r="B194" s="127" t="s">
        <v>623</v>
      </c>
      <c r="C194" s="127" t="s">
        <v>907</v>
      </c>
      <c r="D194" s="128" t="s">
        <v>624</v>
      </c>
      <c r="E194" s="127" t="s">
        <v>62</v>
      </c>
      <c r="F194" s="127" t="n">
        <v>12</v>
      </c>
      <c r="G194" s="129" t="n">
        <v>2402.5536</v>
      </c>
      <c r="H194" s="130" t="n">
        <f aca="false">G194/SUM($G$7:$G$326)</f>
        <v>0.000168850743140072</v>
      </c>
      <c r="I194" s="130" t="n">
        <f aca="false">SUM($H$7:H194)</f>
        <v>0.993064375228496</v>
      </c>
      <c r="J194" s="128" t="s">
        <v>604</v>
      </c>
    </row>
    <row r="195" customFormat="false" ht="22.35" hidden="false" customHeight="false" outlineLevel="0" collapsed="false">
      <c r="A195" s="127" t="str">
        <f aca="false">IF(I195-H195&lt;0.8,"A",IF(I195-H195&lt;0.95,"B","C"))</f>
        <v>C</v>
      </c>
      <c r="B195" s="127" t="s">
        <v>347</v>
      </c>
      <c r="C195" s="127" t="s">
        <v>908</v>
      </c>
      <c r="D195" s="128" t="s">
        <v>348</v>
      </c>
      <c r="E195" s="127" t="s">
        <v>273</v>
      </c>
      <c r="F195" s="127" t="n">
        <v>20</v>
      </c>
      <c r="G195" s="129" t="n">
        <v>2393.23552</v>
      </c>
      <c r="H195" s="130" t="n">
        <f aca="false">G195/SUM($G$7:$G$326)</f>
        <v>0.000168195871285126</v>
      </c>
      <c r="I195" s="130" t="n">
        <f aca="false">SUM($H$7:H195)</f>
        <v>0.993232571099781</v>
      </c>
      <c r="J195" s="128" t="s">
        <v>270</v>
      </c>
    </row>
    <row r="196" customFormat="false" ht="22.35" hidden="false" customHeight="false" outlineLevel="0" collapsed="false">
      <c r="A196" s="127" t="str">
        <f aca="false">IF(I196-H196&lt;0.8,"A",IF(I196-H196&lt;0.95,"B","C"))</f>
        <v>C</v>
      </c>
      <c r="B196" s="127" t="s">
        <v>209</v>
      </c>
      <c r="C196" s="127" t="s">
        <v>909</v>
      </c>
      <c r="D196" s="128" t="s">
        <v>210</v>
      </c>
      <c r="E196" s="127" t="s">
        <v>44</v>
      </c>
      <c r="F196" s="127" t="n">
        <v>15.9</v>
      </c>
      <c r="G196" s="129" t="n">
        <v>2194.426388016</v>
      </c>
      <c r="H196" s="130" t="n">
        <f aca="false">G196/SUM($G$7:$G$326)</f>
        <v>0.000154223625388705</v>
      </c>
      <c r="I196" s="130" t="n">
        <f aca="false">SUM($H$7:H196)</f>
        <v>0.99338679472517</v>
      </c>
      <c r="J196" s="128" t="s">
        <v>194</v>
      </c>
    </row>
    <row r="197" customFormat="false" ht="22.35" hidden="false" customHeight="false" outlineLevel="0" collapsed="false">
      <c r="A197" s="127" t="str">
        <f aca="false">IF(I197-H197&lt;0.8,"A",IF(I197-H197&lt;0.95,"B","C"))</f>
        <v>C</v>
      </c>
      <c r="B197" s="127" t="s">
        <v>635</v>
      </c>
      <c r="C197" s="127" t="s">
        <v>910</v>
      </c>
      <c r="D197" s="128" t="s">
        <v>911</v>
      </c>
      <c r="E197" s="127" t="s">
        <v>62</v>
      </c>
      <c r="F197" s="127" t="n">
        <v>6</v>
      </c>
      <c r="G197" s="129" t="n">
        <v>2151.040992</v>
      </c>
      <c r="H197" s="130" t="n">
        <f aca="false">G197/SUM($G$7:$G$326)</f>
        <v>0.000151174512828333</v>
      </c>
      <c r="I197" s="130" t="n">
        <f aca="false">SUM($H$7:H197)</f>
        <v>0.993537969237998</v>
      </c>
      <c r="J197" s="128" t="s">
        <v>604</v>
      </c>
    </row>
    <row r="198" customFormat="false" ht="22.35" hidden="false" customHeight="false" outlineLevel="0" collapsed="false">
      <c r="A198" s="127" t="str">
        <f aca="false">IF(I198-H198&lt;0.8,"A",IF(I198-H198&lt;0.95,"B","C"))</f>
        <v>C</v>
      </c>
      <c r="B198" s="127" t="s">
        <v>417</v>
      </c>
      <c r="C198" s="127" t="s">
        <v>867</v>
      </c>
      <c r="D198" s="128" t="s">
        <v>418</v>
      </c>
      <c r="E198" s="127" t="s">
        <v>273</v>
      </c>
      <c r="F198" s="127" t="n">
        <v>17</v>
      </c>
      <c r="G198" s="129" t="n">
        <v>2112.81168</v>
      </c>
      <c r="H198" s="130" t="n">
        <f aca="false">G198/SUM($G$7:$G$326)</f>
        <v>0.000148487768299123</v>
      </c>
      <c r="I198" s="130" t="n">
        <f aca="false">SUM($H$7:H198)</f>
        <v>0.993686457006297</v>
      </c>
      <c r="J198" s="128" t="s">
        <v>270</v>
      </c>
    </row>
    <row r="199" customFormat="false" ht="32.8" hidden="false" customHeight="false" outlineLevel="0" collapsed="false">
      <c r="A199" s="127" t="str">
        <f aca="false">IF(I199-H199&lt;0.8,"A",IF(I199-H199&lt;0.95,"B","C"))</f>
        <v>C</v>
      </c>
      <c r="B199" s="127" t="s">
        <v>594</v>
      </c>
      <c r="C199" s="127" t="s">
        <v>912</v>
      </c>
      <c r="D199" s="128" t="s">
        <v>595</v>
      </c>
      <c r="E199" s="127" t="s">
        <v>44</v>
      </c>
      <c r="F199" s="127" t="n">
        <v>11</v>
      </c>
      <c r="G199" s="129" t="n">
        <v>2101.781088</v>
      </c>
      <c r="H199" s="130" t="n">
        <f aca="false">G199/SUM($G$7:$G$326)</f>
        <v>0.000147712541616782</v>
      </c>
      <c r="I199" s="130" t="n">
        <f aca="false">SUM($H$7:H199)</f>
        <v>0.993834169547914</v>
      </c>
      <c r="J199" s="128" t="s">
        <v>561</v>
      </c>
    </row>
    <row r="200" customFormat="false" ht="22.35" hidden="false" customHeight="false" outlineLevel="0" collapsed="false">
      <c r="A200" s="127" t="str">
        <f aca="false">IF(I200-H200&lt;0.8,"A",IF(I200-H200&lt;0.95,"B","C"))</f>
        <v>C</v>
      </c>
      <c r="B200" s="127" t="s">
        <v>382</v>
      </c>
      <c r="C200" s="127" t="s">
        <v>383</v>
      </c>
      <c r="D200" s="128" t="s">
        <v>384</v>
      </c>
      <c r="E200" s="127" t="s">
        <v>273</v>
      </c>
      <c r="F200" s="127" t="n">
        <v>5</v>
      </c>
      <c r="G200" s="129" t="n">
        <v>2040.02992</v>
      </c>
      <c r="H200" s="130" t="n">
        <f aca="false">G200/SUM($G$7:$G$326)</f>
        <v>0.000143372688134817</v>
      </c>
      <c r="I200" s="130" t="n">
        <f aca="false">SUM($H$7:H200)</f>
        <v>0.993977542236049</v>
      </c>
      <c r="J200" s="128" t="s">
        <v>270</v>
      </c>
    </row>
    <row r="201" customFormat="false" ht="43.25" hidden="false" customHeight="false" outlineLevel="0" collapsed="false">
      <c r="A201" s="127" t="str">
        <f aca="false">IF(I201-H201&lt;0.8,"A",IF(I201-H201&lt;0.95,"B","C"))</f>
        <v>C</v>
      </c>
      <c r="B201" s="127" t="s">
        <v>648</v>
      </c>
      <c r="C201" s="127" t="s">
        <v>913</v>
      </c>
      <c r="D201" s="128" t="s">
        <v>914</v>
      </c>
      <c r="E201" s="127" t="s">
        <v>22</v>
      </c>
      <c r="F201" s="127" t="n">
        <v>90</v>
      </c>
      <c r="G201" s="129" t="n">
        <v>2037.63744</v>
      </c>
      <c r="H201" s="130" t="n">
        <f aca="false">G201/SUM($G$7:$G$326)</f>
        <v>0.00014320454536125</v>
      </c>
      <c r="I201" s="130" t="n">
        <f aca="false">SUM($H$7:H201)</f>
        <v>0.99412074678141</v>
      </c>
      <c r="J201" s="128" t="s">
        <v>637</v>
      </c>
    </row>
    <row r="202" customFormat="false" ht="22.35" hidden="false" customHeight="false" outlineLevel="0" collapsed="false">
      <c r="A202" s="127" t="str">
        <f aca="false">IF(I202-H202&lt;0.8,"A",IF(I202-H202&lt;0.95,"B","C"))</f>
        <v>C</v>
      </c>
      <c r="B202" s="127" t="s">
        <v>213</v>
      </c>
      <c r="C202" s="127" t="s">
        <v>915</v>
      </c>
      <c r="D202" s="128" t="s">
        <v>214</v>
      </c>
      <c r="E202" s="127" t="s">
        <v>44</v>
      </c>
      <c r="F202" s="127" t="n">
        <v>16.5</v>
      </c>
      <c r="G202" s="129" t="n">
        <v>2037.54337776</v>
      </c>
      <c r="H202" s="130" t="n">
        <f aca="false">G202/SUM($G$7:$G$326)</f>
        <v>0.000143197934695363</v>
      </c>
      <c r="I202" s="130" t="n">
        <f aca="false">SUM($H$7:H202)</f>
        <v>0.994263944716105</v>
      </c>
      <c r="J202" s="128" t="s">
        <v>194</v>
      </c>
    </row>
    <row r="203" customFormat="false" ht="22.35" hidden="false" customHeight="false" outlineLevel="0" collapsed="false">
      <c r="A203" s="127" t="str">
        <f aca="false">IF(I203-H203&lt;0.8,"A",IF(I203-H203&lt;0.95,"B","C"))</f>
        <v>C</v>
      </c>
      <c r="B203" s="127" t="s">
        <v>205</v>
      </c>
      <c r="C203" s="127" t="s">
        <v>916</v>
      </c>
      <c r="D203" s="128" t="s">
        <v>206</v>
      </c>
      <c r="E203" s="127" t="s">
        <v>44</v>
      </c>
      <c r="F203" s="127" t="n">
        <v>15.9</v>
      </c>
      <c r="G203" s="129" t="n">
        <v>2013.538127472</v>
      </c>
      <c r="H203" s="130" t="n">
        <f aca="false">G203/SUM($G$7:$G$326)</f>
        <v>0.000141510852937689</v>
      </c>
      <c r="I203" s="130" t="n">
        <f aca="false">SUM($H$7:H203)</f>
        <v>0.994405455569043</v>
      </c>
      <c r="J203" s="128" t="s">
        <v>194</v>
      </c>
    </row>
    <row r="204" customFormat="false" ht="12.8" hidden="false" customHeight="false" outlineLevel="0" collapsed="false">
      <c r="A204" s="127" t="str">
        <f aca="false">IF(I204-H204&lt;0.8,"A",IF(I204-H204&lt;0.95,"B","C"))</f>
        <v>C</v>
      </c>
      <c r="B204" s="127" t="s">
        <v>613</v>
      </c>
      <c r="C204" s="127" t="s">
        <v>917</v>
      </c>
      <c r="D204" s="128" t="s">
        <v>614</v>
      </c>
      <c r="E204" s="127" t="s">
        <v>62</v>
      </c>
      <c r="F204" s="127" t="n">
        <v>37</v>
      </c>
      <c r="G204" s="129" t="n">
        <v>1956.7968</v>
      </c>
      <c r="H204" s="130" t="n">
        <f aca="false">G204/SUM($G$7:$G$326)</f>
        <v>0.000137523089538612</v>
      </c>
      <c r="I204" s="130" t="n">
        <f aca="false">SUM($H$7:H204)</f>
        <v>0.994542978658582</v>
      </c>
      <c r="J204" s="128" t="s">
        <v>604</v>
      </c>
    </row>
    <row r="205" customFormat="false" ht="22.35" hidden="false" customHeight="false" outlineLevel="0" collapsed="false">
      <c r="A205" s="127" t="str">
        <f aca="false">IF(I205-H205&lt;0.8,"A",IF(I205-H205&lt;0.95,"B","C"))</f>
        <v>C</v>
      </c>
      <c r="B205" s="127" t="s">
        <v>690</v>
      </c>
      <c r="C205" s="127" t="s">
        <v>918</v>
      </c>
      <c r="D205" s="128" t="s">
        <v>691</v>
      </c>
      <c r="E205" s="127" t="s">
        <v>22</v>
      </c>
      <c r="F205" s="127" t="n">
        <v>440.58</v>
      </c>
      <c r="G205" s="129" t="n">
        <v>1919.53304256</v>
      </c>
      <c r="H205" s="130" t="n">
        <f aca="false">G205/SUM($G$7:$G$326)</f>
        <v>0.000134904203892966</v>
      </c>
      <c r="I205" s="130" t="n">
        <f aca="false">SUM($H$7:H205)</f>
        <v>0.994677882862475</v>
      </c>
      <c r="J205" s="128" t="s">
        <v>683</v>
      </c>
    </row>
    <row r="206" customFormat="false" ht="12.8" hidden="false" customHeight="false" outlineLevel="0" collapsed="false">
      <c r="A206" s="127" t="str">
        <f aca="false">IF(I206-H206&lt;0.8,"A",IF(I206-H206&lt;0.95,"B","C"))</f>
        <v>C</v>
      </c>
      <c r="B206" s="127" t="s">
        <v>59</v>
      </c>
      <c r="C206" s="127" t="s">
        <v>919</v>
      </c>
      <c r="D206" s="128" t="s">
        <v>61</v>
      </c>
      <c r="E206" s="127" t="s">
        <v>62</v>
      </c>
      <c r="F206" s="127" t="n">
        <v>1</v>
      </c>
      <c r="G206" s="129" t="n">
        <v>1888.8</v>
      </c>
      <c r="H206" s="130" t="n">
        <f aca="false">G206/SUM($G$7:$G$326)</f>
        <v>0.00013274429492144</v>
      </c>
      <c r="I206" s="130" t="n">
        <f aca="false">SUM($H$7:H206)</f>
        <v>0.994810627157396</v>
      </c>
      <c r="J206" s="128" t="s">
        <v>19</v>
      </c>
    </row>
    <row r="207" customFormat="false" ht="22.35" hidden="false" customHeight="false" outlineLevel="0" collapsed="false">
      <c r="A207" s="127" t="str">
        <f aca="false">IF(I207-H207&lt;0.8,"A",IF(I207-H207&lt;0.95,"B","C"))</f>
        <v>C</v>
      </c>
      <c r="B207" s="127" t="s">
        <v>20</v>
      </c>
      <c r="C207" s="127" t="s">
        <v>920</v>
      </c>
      <c r="D207" s="128" t="s">
        <v>21</v>
      </c>
      <c r="E207" s="127" t="s">
        <v>22</v>
      </c>
      <c r="F207" s="127" t="n">
        <v>2.88</v>
      </c>
      <c r="G207" s="129" t="n">
        <v>1845.886464</v>
      </c>
      <c r="H207" s="130" t="n">
        <f aca="false">G207/SUM($G$7:$G$326)</f>
        <v>0.000129728344540825</v>
      </c>
      <c r="I207" s="130" t="n">
        <f aca="false">SUM($H$7:H207)</f>
        <v>0.994940355501937</v>
      </c>
      <c r="J207" s="128" t="s">
        <v>19</v>
      </c>
    </row>
    <row r="208" customFormat="false" ht="22.35" hidden="false" customHeight="false" outlineLevel="0" collapsed="false">
      <c r="A208" s="127" t="str">
        <f aca="false">IF(I208-H208&lt;0.8,"A",IF(I208-H208&lt;0.95,"B","C"))</f>
        <v>C</v>
      </c>
      <c r="B208" s="127" t="s">
        <v>343</v>
      </c>
      <c r="C208" s="127" t="s">
        <v>921</v>
      </c>
      <c r="D208" s="128" t="s">
        <v>344</v>
      </c>
      <c r="E208" s="127" t="s">
        <v>273</v>
      </c>
      <c r="F208" s="127" t="n">
        <v>15</v>
      </c>
      <c r="G208" s="129" t="n">
        <v>1802.67072</v>
      </c>
      <c r="H208" s="130" t="n">
        <f aca="false">G208/SUM($G$7:$G$326)</f>
        <v>0.000126691155073023</v>
      </c>
      <c r="I208" s="130" t="n">
        <f aca="false">SUM($H$7:H208)</f>
        <v>0.99506704665701</v>
      </c>
      <c r="J208" s="128" t="s">
        <v>270</v>
      </c>
    </row>
    <row r="209" customFormat="false" ht="22.35" hidden="false" customHeight="false" outlineLevel="0" collapsed="false">
      <c r="A209" s="127" t="str">
        <f aca="false">IF(I209-H209&lt;0.8,"A",IF(I209-H209&lt;0.95,"B","C"))</f>
        <v>C</v>
      </c>
      <c r="B209" s="127" t="s">
        <v>485</v>
      </c>
      <c r="C209" s="127" t="s">
        <v>922</v>
      </c>
      <c r="D209" s="128" t="s">
        <v>486</v>
      </c>
      <c r="E209" s="127" t="s">
        <v>44</v>
      </c>
      <c r="F209" s="127" t="n">
        <v>96</v>
      </c>
      <c r="G209" s="129" t="n">
        <v>1789.28894976</v>
      </c>
      <c r="H209" s="130" t="n">
        <f aca="false">G209/SUM($G$7:$G$326)</f>
        <v>0.000125750688292363</v>
      </c>
      <c r="I209" s="130" t="n">
        <f aca="false">SUM($H$7:H209)</f>
        <v>0.995192797345302</v>
      </c>
      <c r="J209" s="128" t="s">
        <v>270</v>
      </c>
    </row>
    <row r="210" customFormat="false" ht="32.8" hidden="false" customHeight="false" outlineLevel="0" collapsed="false">
      <c r="A210" s="127" t="str">
        <f aca="false">IF(I210-H210&lt;0.8,"A",IF(I210-H210&lt;0.95,"B","C"))</f>
        <v>C</v>
      </c>
      <c r="B210" s="127" t="s">
        <v>545</v>
      </c>
      <c r="C210" s="127" t="s">
        <v>923</v>
      </c>
      <c r="D210" s="128" t="s">
        <v>546</v>
      </c>
      <c r="E210" s="127" t="s">
        <v>62</v>
      </c>
      <c r="F210" s="127" t="n">
        <v>3</v>
      </c>
      <c r="G210" s="129" t="n">
        <v>1738.27888368</v>
      </c>
      <c r="H210" s="130" t="n">
        <f aca="false">G210/SUM($G$7:$G$326)</f>
        <v>0.000122165716217138</v>
      </c>
      <c r="I210" s="130" t="n">
        <f aca="false">SUM($H$7:H210)</f>
        <v>0.995314963061519</v>
      </c>
      <c r="J210" s="128" t="s">
        <v>512</v>
      </c>
    </row>
    <row r="211" customFormat="false" ht="22.35" hidden="false" customHeight="false" outlineLevel="0" collapsed="false">
      <c r="A211" s="127" t="str">
        <f aca="false">IF(I211-H211&lt;0.8,"A",IF(I211-H211&lt;0.95,"B","C"))</f>
        <v>C</v>
      </c>
      <c r="B211" s="127" t="s">
        <v>551</v>
      </c>
      <c r="C211" s="127" t="s">
        <v>924</v>
      </c>
      <c r="D211" s="128" t="s">
        <v>552</v>
      </c>
      <c r="E211" s="127" t="s">
        <v>62</v>
      </c>
      <c r="F211" s="127" t="n">
        <v>10</v>
      </c>
      <c r="G211" s="129" t="n">
        <v>1699.3017328</v>
      </c>
      <c r="H211" s="130" t="n">
        <f aca="false">G211/SUM($G$7:$G$326)</f>
        <v>0.000119426413796759</v>
      </c>
      <c r="I211" s="130" t="n">
        <f aca="false">SUM($H$7:H211)</f>
        <v>0.995434389475316</v>
      </c>
      <c r="J211" s="128" t="s">
        <v>512</v>
      </c>
    </row>
    <row r="212" customFormat="false" ht="32.8" hidden="false" customHeight="false" outlineLevel="0" collapsed="false">
      <c r="A212" s="127" t="str">
        <f aca="false">IF(I212-H212&lt;0.8,"A",IF(I212-H212&lt;0.95,"B","C"))</f>
        <v>C</v>
      </c>
      <c r="B212" s="127" t="s">
        <v>445</v>
      </c>
      <c r="C212" s="127" t="s">
        <v>925</v>
      </c>
      <c r="D212" s="128" t="s">
        <v>446</v>
      </c>
      <c r="E212" s="127" t="s">
        <v>62</v>
      </c>
      <c r="F212" s="127" t="n">
        <v>52</v>
      </c>
      <c r="G212" s="129" t="n">
        <v>1676.901824</v>
      </c>
      <c r="H212" s="130" t="n">
        <f aca="false">G212/SUM($G$7:$G$326)</f>
        <v>0.000117852154955187</v>
      </c>
      <c r="I212" s="130" t="n">
        <f aca="false">SUM($H$7:H212)</f>
        <v>0.995552241630271</v>
      </c>
      <c r="J212" s="128" t="s">
        <v>270</v>
      </c>
    </row>
    <row r="213" customFormat="false" ht="32.8" hidden="false" customHeight="false" outlineLevel="0" collapsed="false">
      <c r="A213" s="127" t="str">
        <f aca="false">IF(I213-H213&lt;0.8,"A",IF(I213-H213&lt;0.95,"B","C"))</f>
        <v>C</v>
      </c>
      <c r="B213" s="127" t="s">
        <v>631</v>
      </c>
      <c r="C213" s="127" t="s">
        <v>926</v>
      </c>
      <c r="D213" s="128" t="s">
        <v>927</v>
      </c>
      <c r="E213" s="127" t="s">
        <v>62</v>
      </c>
      <c r="F213" s="127" t="n">
        <v>4</v>
      </c>
      <c r="G213" s="129" t="n">
        <v>1673.72864</v>
      </c>
      <c r="H213" s="130" t="n">
        <f aca="false">G213/SUM($G$7:$G$326)</f>
        <v>0.000117629144539719</v>
      </c>
      <c r="I213" s="130" t="n">
        <f aca="false">SUM($H$7:H213)</f>
        <v>0.995669870774811</v>
      </c>
      <c r="J213" s="128" t="s">
        <v>604</v>
      </c>
    </row>
    <row r="214" customFormat="false" ht="22.35" hidden="false" customHeight="false" outlineLevel="0" collapsed="false">
      <c r="A214" s="127" t="str">
        <f aca="false">IF(I214-H214&lt;0.8,"A",IF(I214-H214&lt;0.95,"B","C"))</f>
        <v>C</v>
      </c>
      <c r="B214" s="127" t="s">
        <v>367</v>
      </c>
      <c r="C214" s="127" t="s">
        <v>887</v>
      </c>
      <c r="D214" s="128" t="s">
        <v>368</v>
      </c>
      <c r="E214" s="127" t="s">
        <v>273</v>
      </c>
      <c r="F214" s="127" t="n">
        <v>1</v>
      </c>
      <c r="G214" s="129" t="n">
        <v>1656.85536</v>
      </c>
      <c r="H214" s="130" t="n">
        <f aca="false">G214/SUM($G$7:$G$326)</f>
        <v>0.000116443295505087</v>
      </c>
      <c r="I214" s="130" t="n">
        <f aca="false">SUM($H$7:H214)</f>
        <v>0.995786314070316</v>
      </c>
      <c r="J214" s="128" t="s">
        <v>270</v>
      </c>
    </row>
    <row r="215" customFormat="false" ht="43.25" hidden="false" customHeight="false" outlineLevel="0" collapsed="false">
      <c r="A215" s="127" t="str">
        <f aca="false">IF(I215-H215&lt;0.8,"A",IF(I215-H215&lt;0.95,"B","C"))</f>
        <v>C</v>
      </c>
      <c r="B215" s="127" t="s">
        <v>592</v>
      </c>
      <c r="C215" s="127" t="s">
        <v>928</v>
      </c>
      <c r="D215" s="128" t="s">
        <v>593</v>
      </c>
      <c r="E215" s="127" t="s">
        <v>44</v>
      </c>
      <c r="F215" s="127" t="n">
        <v>11</v>
      </c>
      <c r="G215" s="129" t="n">
        <v>1607.570272</v>
      </c>
      <c r="H215" s="130" t="n">
        <f aca="false">G215/SUM($G$7:$G$326)</f>
        <v>0.000112979554369604</v>
      </c>
      <c r="I215" s="130" t="n">
        <f aca="false">SUM($H$7:H215)</f>
        <v>0.995899293624686</v>
      </c>
      <c r="J215" s="128" t="s">
        <v>561</v>
      </c>
    </row>
    <row r="216" customFormat="false" ht="32.8" hidden="false" customHeight="false" outlineLevel="0" collapsed="false">
      <c r="A216" s="127" t="str">
        <f aca="false">IF(I216-H216&lt;0.8,"A",IF(I216-H216&lt;0.95,"B","C"))</f>
        <v>C</v>
      </c>
      <c r="B216" s="127" t="s">
        <v>405</v>
      </c>
      <c r="C216" s="127" t="s">
        <v>861</v>
      </c>
      <c r="D216" s="128" t="s">
        <v>929</v>
      </c>
      <c r="E216" s="127" t="s">
        <v>44</v>
      </c>
      <c r="F216" s="127" t="n">
        <v>36.2</v>
      </c>
      <c r="G216" s="129" t="n">
        <v>1562.5866112</v>
      </c>
      <c r="H216" s="130" t="n">
        <f aca="false">G216/SUM($G$7:$G$326)</f>
        <v>0.000109818116241755</v>
      </c>
      <c r="I216" s="130" t="n">
        <f aca="false">SUM($H$7:H216)</f>
        <v>0.996009111740928</v>
      </c>
      <c r="J216" s="128" t="s">
        <v>270</v>
      </c>
    </row>
    <row r="217" customFormat="false" ht="22.35" hidden="false" customHeight="false" outlineLevel="0" collapsed="false">
      <c r="A217" s="127" t="str">
        <f aca="false">IF(I217-H217&lt;0.8,"A",IF(I217-H217&lt;0.95,"B","C"))</f>
        <v>C</v>
      </c>
      <c r="B217" s="127" t="s">
        <v>529</v>
      </c>
      <c r="C217" s="127" t="s">
        <v>930</v>
      </c>
      <c r="D217" s="128" t="s">
        <v>530</v>
      </c>
      <c r="E217" s="127" t="s">
        <v>62</v>
      </c>
      <c r="F217" s="127" t="n">
        <v>130</v>
      </c>
      <c r="G217" s="129" t="n">
        <v>1553.4423008</v>
      </c>
      <c r="H217" s="130" t="n">
        <f aca="false">G217/SUM($G$7:$G$326)</f>
        <v>0.000109175456861942</v>
      </c>
      <c r="I217" s="130" t="n">
        <f aca="false">SUM($H$7:H217)</f>
        <v>0.99611828719779</v>
      </c>
      <c r="J217" s="128" t="s">
        <v>512</v>
      </c>
    </row>
    <row r="218" customFormat="false" ht="22.35" hidden="false" customHeight="false" outlineLevel="0" collapsed="false">
      <c r="A218" s="127" t="str">
        <f aca="false">IF(I218-H218&lt;0.8,"A",IF(I218-H218&lt;0.95,"B","C"))</f>
        <v>C</v>
      </c>
      <c r="B218" s="127" t="s">
        <v>559</v>
      </c>
      <c r="C218" s="127" t="s">
        <v>931</v>
      </c>
      <c r="D218" s="128" t="s">
        <v>560</v>
      </c>
      <c r="E218" s="127" t="s">
        <v>62</v>
      </c>
      <c r="F218" s="127" t="n">
        <v>83</v>
      </c>
      <c r="G218" s="129" t="n">
        <v>1507.086112</v>
      </c>
      <c r="H218" s="130" t="n">
        <f aca="false">G218/SUM($G$7:$G$326)</f>
        <v>0.000105917557879783</v>
      </c>
      <c r="I218" s="130" t="n">
        <f aca="false">SUM($H$7:H218)</f>
        <v>0.996224204755669</v>
      </c>
      <c r="J218" s="128" t="s">
        <v>512</v>
      </c>
    </row>
    <row r="219" customFormat="false" ht="22.35" hidden="false" customHeight="false" outlineLevel="0" collapsed="false">
      <c r="A219" s="127" t="str">
        <f aca="false">IF(I219-H219&lt;0.8,"A",IF(I219-H219&lt;0.95,"B","C"))</f>
        <v>C</v>
      </c>
      <c r="B219" s="127" t="s">
        <v>42</v>
      </c>
      <c r="C219" s="127" t="s">
        <v>932</v>
      </c>
      <c r="D219" s="128" t="s">
        <v>43</v>
      </c>
      <c r="E219" s="127" t="s">
        <v>44</v>
      </c>
      <c r="F219" s="127" t="n">
        <v>250</v>
      </c>
      <c r="G219" s="129" t="n">
        <v>1476.412</v>
      </c>
      <c r="H219" s="130" t="n">
        <f aca="false">G219/SUM($G$7:$G$326)</f>
        <v>0.000103761790530259</v>
      </c>
      <c r="I219" s="130" t="n">
        <f aca="false">SUM($H$7:H219)</f>
        <v>0.9963279665462</v>
      </c>
      <c r="J219" s="128" t="s">
        <v>19</v>
      </c>
    </row>
    <row r="220" customFormat="false" ht="22.35" hidden="false" customHeight="false" outlineLevel="0" collapsed="false">
      <c r="A220" s="127" t="str">
        <f aca="false">IF(I220-H220&lt;0.8,"A",IF(I220-H220&lt;0.95,"B","C"))</f>
        <v>C</v>
      </c>
      <c r="B220" s="127" t="s">
        <v>449</v>
      </c>
      <c r="C220" s="127" t="s">
        <v>933</v>
      </c>
      <c r="D220" s="128" t="s">
        <v>450</v>
      </c>
      <c r="E220" s="127" t="s">
        <v>62</v>
      </c>
      <c r="F220" s="127" t="n">
        <v>99</v>
      </c>
      <c r="G220" s="129" t="n">
        <v>1452.29832</v>
      </c>
      <c r="H220" s="130" t="n">
        <f aca="false">G220/SUM($G$7:$G$326)</f>
        <v>0.000102067088365095</v>
      </c>
      <c r="I220" s="130" t="n">
        <f aca="false">SUM($H$7:H220)</f>
        <v>0.996430033634565</v>
      </c>
      <c r="J220" s="128" t="s">
        <v>270</v>
      </c>
    </row>
    <row r="221" customFormat="false" ht="22.35" hidden="false" customHeight="false" outlineLevel="0" collapsed="false">
      <c r="A221" s="127" t="str">
        <f aca="false">IF(I221-H221&lt;0.8,"A",IF(I221-H221&lt;0.95,"B","C"))</f>
        <v>C</v>
      </c>
      <c r="B221" s="127" t="s">
        <v>621</v>
      </c>
      <c r="C221" s="127" t="s">
        <v>934</v>
      </c>
      <c r="D221" s="128" t="s">
        <v>622</v>
      </c>
      <c r="E221" s="127" t="s">
        <v>62</v>
      </c>
      <c r="F221" s="127" t="n">
        <v>22</v>
      </c>
      <c r="G221" s="129" t="n">
        <v>1440.5248</v>
      </c>
      <c r="H221" s="130" t="n">
        <f aca="false">G221/SUM($G$7:$G$326)</f>
        <v>0.000101239648926752</v>
      </c>
      <c r="I221" s="130" t="n">
        <f aca="false">SUM($H$7:H221)</f>
        <v>0.996531273283492</v>
      </c>
      <c r="J221" s="128" t="s">
        <v>604</v>
      </c>
    </row>
    <row r="222" customFormat="false" ht="32.8" hidden="false" customHeight="false" outlineLevel="0" collapsed="false">
      <c r="A222" s="127" t="str">
        <f aca="false">IF(I222-H222&lt;0.8,"A",IF(I222-H222&lt;0.95,"B","C"))</f>
        <v>C</v>
      </c>
      <c r="B222" s="127" t="s">
        <v>136</v>
      </c>
      <c r="C222" s="127" t="s">
        <v>935</v>
      </c>
      <c r="D222" s="128" t="s">
        <v>137</v>
      </c>
      <c r="E222" s="127" t="s">
        <v>27</v>
      </c>
      <c r="F222" s="127" t="n">
        <v>1.45</v>
      </c>
      <c r="G222" s="129" t="n">
        <v>1414.713416192</v>
      </c>
      <c r="H222" s="130" t="n">
        <f aca="false">G222/SUM($G$7:$G$326)</f>
        <v>9.94256326494648E-005</v>
      </c>
      <c r="I222" s="130" t="n">
        <f aca="false">SUM($H$7:H222)</f>
        <v>0.996630698916141</v>
      </c>
      <c r="J222" s="128" t="s">
        <v>103</v>
      </c>
    </row>
    <row r="223" customFormat="false" ht="22.35" hidden="false" customHeight="false" outlineLevel="0" collapsed="false">
      <c r="A223" s="127" t="str">
        <f aca="false">IF(I223-H223&lt;0.8,"A",IF(I223-H223&lt;0.95,"B","C"))</f>
        <v>C</v>
      </c>
      <c r="B223" s="127" t="s">
        <v>45</v>
      </c>
      <c r="C223" s="127" t="s">
        <v>936</v>
      </c>
      <c r="D223" s="128" t="s">
        <v>46</v>
      </c>
      <c r="E223" s="127" t="s">
        <v>22</v>
      </c>
      <c r="F223" s="127" t="n">
        <v>250</v>
      </c>
      <c r="G223" s="129" t="n">
        <v>1341.048</v>
      </c>
      <c r="H223" s="130" t="n">
        <f aca="false">G223/SUM($G$7:$G$326)</f>
        <v>9.42484493942226E-005</v>
      </c>
      <c r="I223" s="130" t="n">
        <f aca="false">SUM($H$7:H223)</f>
        <v>0.996724947365535</v>
      </c>
      <c r="J223" s="128" t="s">
        <v>19</v>
      </c>
    </row>
    <row r="224" customFormat="false" ht="22.35" hidden="false" customHeight="false" outlineLevel="0" collapsed="false">
      <c r="A224" s="127" t="str">
        <f aca="false">IF(I224-H224&lt;0.8,"A",IF(I224-H224&lt;0.95,"B","C"))</f>
        <v>C</v>
      </c>
      <c r="B224" s="127" t="s">
        <v>589</v>
      </c>
      <c r="C224" s="127" t="s">
        <v>590</v>
      </c>
      <c r="D224" s="128" t="s">
        <v>591</v>
      </c>
      <c r="E224" s="127" t="s">
        <v>273</v>
      </c>
      <c r="F224" s="127" t="n">
        <v>33</v>
      </c>
      <c r="G224" s="129" t="n">
        <v>1329.7152</v>
      </c>
      <c r="H224" s="130" t="n">
        <f aca="false">G224/SUM($G$7:$G$326)</f>
        <v>9.3451983624694E-005</v>
      </c>
      <c r="I224" s="130" t="n">
        <f aca="false">SUM($H$7:H224)</f>
        <v>0.99681839934916</v>
      </c>
      <c r="J224" s="128" t="s">
        <v>561</v>
      </c>
    </row>
    <row r="225" customFormat="false" ht="22.35" hidden="false" customHeight="false" outlineLevel="0" collapsed="false">
      <c r="A225" s="127" t="str">
        <f aca="false">IF(I225-H225&lt;0.8,"A",IF(I225-H225&lt;0.95,"B","C"))</f>
        <v>C</v>
      </c>
      <c r="B225" s="127" t="s">
        <v>633</v>
      </c>
      <c r="C225" s="127" t="s">
        <v>937</v>
      </c>
      <c r="D225" s="128" t="s">
        <v>634</v>
      </c>
      <c r="E225" s="127" t="s">
        <v>62</v>
      </c>
      <c r="F225" s="127" t="n">
        <v>6</v>
      </c>
      <c r="G225" s="129" t="n">
        <v>1308.862848</v>
      </c>
      <c r="H225" s="130" t="n">
        <f aca="false">G225/SUM($G$7:$G$326)</f>
        <v>9.19864866087613E-005</v>
      </c>
      <c r="I225" s="130" t="n">
        <f aca="false">SUM($H$7:H225)</f>
        <v>0.996910385835769</v>
      </c>
      <c r="J225" s="128" t="s">
        <v>604</v>
      </c>
    </row>
    <row r="226" customFormat="false" ht="12.8" hidden="false" customHeight="false" outlineLevel="0" collapsed="false">
      <c r="A226" s="127" t="str">
        <f aca="false">IF(I226-H226&lt;0.8,"A",IF(I226-H226&lt;0.95,"B","C"))</f>
        <v>C</v>
      </c>
      <c r="B226" s="127" t="s">
        <v>439</v>
      </c>
      <c r="C226" s="127" t="s">
        <v>938</v>
      </c>
      <c r="D226" s="128" t="s">
        <v>440</v>
      </c>
      <c r="E226" s="127" t="s">
        <v>62</v>
      </c>
      <c r="F226" s="127" t="n">
        <v>40</v>
      </c>
      <c r="G226" s="129" t="n">
        <v>1237.54176</v>
      </c>
      <c r="H226" s="130" t="n">
        <f aca="false">G226/SUM($G$7:$G$326)</f>
        <v>8.69740620325277E-005</v>
      </c>
      <c r="I226" s="130" t="n">
        <f aca="false">SUM($H$7:H226)</f>
        <v>0.996997359897801</v>
      </c>
      <c r="J226" s="128" t="s">
        <v>270</v>
      </c>
    </row>
    <row r="227" customFormat="false" ht="22.35" hidden="false" customHeight="false" outlineLevel="0" collapsed="false">
      <c r="A227" s="127" t="str">
        <f aca="false">IF(I227-H227&lt;0.8,"A",IF(I227-H227&lt;0.95,"B","C"))</f>
        <v>C</v>
      </c>
      <c r="B227" s="127" t="s">
        <v>409</v>
      </c>
      <c r="C227" s="127" t="s">
        <v>939</v>
      </c>
      <c r="D227" s="128" t="s">
        <v>410</v>
      </c>
      <c r="E227" s="127" t="s">
        <v>44</v>
      </c>
      <c r="F227" s="127" t="n">
        <v>24.5</v>
      </c>
      <c r="G227" s="129" t="n">
        <v>1234.016</v>
      </c>
      <c r="H227" s="130" t="n">
        <f aca="false">G227/SUM($G$7:$G$326)</f>
        <v>8.67262726820077E-005</v>
      </c>
      <c r="I227" s="130" t="n">
        <f aca="false">SUM($H$7:H227)</f>
        <v>0.997084086170483</v>
      </c>
      <c r="J227" s="128" t="s">
        <v>270</v>
      </c>
    </row>
    <row r="228" customFormat="false" ht="32.8" hidden="false" customHeight="false" outlineLevel="0" collapsed="false">
      <c r="A228" s="127" t="str">
        <f aca="false">IF(I228-H228&lt;0.8,"A",IF(I228-H228&lt;0.95,"B","C"))</f>
        <v>C</v>
      </c>
      <c r="B228" s="127" t="s">
        <v>596</v>
      </c>
      <c r="C228" s="127" t="s">
        <v>940</v>
      </c>
      <c r="D228" s="128" t="s">
        <v>597</v>
      </c>
      <c r="E228" s="127" t="s">
        <v>44</v>
      </c>
      <c r="F228" s="127" t="n">
        <v>5</v>
      </c>
      <c r="G228" s="129" t="n">
        <v>1215.56872</v>
      </c>
      <c r="H228" s="130" t="n">
        <f aca="false">G228/SUM($G$7:$G$326)</f>
        <v>8.54298034016083E-005</v>
      </c>
      <c r="I228" s="130" t="n">
        <f aca="false">SUM($H$7:H228)</f>
        <v>0.997169515973885</v>
      </c>
      <c r="J228" s="128" t="s">
        <v>561</v>
      </c>
    </row>
    <row r="229" customFormat="false" ht="32.8" hidden="false" customHeight="false" outlineLevel="0" collapsed="false">
      <c r="A229" s="127" t="str">
        <f aca="false">IF(I229-H229&lt;0.8,"A",IF(I229-H229&lt;0.95,"B","C"))</f>
        <v>C</v>
      </c>
      <c r="B229" s="127" t="s">
        <v>318</v>
      </c>
      <c r="C229" s="127" t="s">
        <v>941</v>
      </c>
      <c r="D229" s="128" t="s">
        <v>319</v>
      </c>
      <c r="E229" s="127" t="s">
        <v>273</v>
      </c>
      <c r="F229" s="127" t="n">
        <v>60</v>
      </c>
      <c r="G229" s="129" t="n">
        <v>1137.81312</v>
      </c>
      <c r="H229" s="130" t="n">
        <f aca="false">G229/SUM($G$7:$G$326)</f>
        <v>7.99651632606756E-005</v>
      </c>
      <c r="I229" s="130" t="n">
        <f aca="false">SUM($H$7:H229)</f>
        <v>0.997249481137145</v>
      </c>
      <c r="J229" s="128" t="s">
        <v>270</v>
      </c>
    </row>
    <row r="230" customFormat="false" ht="22.35" hidden="false" customHeight="false" outlineLevel="0" collapsed="false">
      <c r="A230" s="127" t="str">
        <f aca="false">IF(I230-H230&lt;0.8,"A",IF(I230-H230&lt;0.95,"B","C"))</f>
        <v>C</v>
      </c>
      <c r="B230" s="127" t="s">
        <v>562</v>
      </c>
      <c r="C230" s="127" t="s">
        <v>942</v>
      </c>
      <c r="D230" s="128" t="s">
        <v>563</v>
      </c>
      <c r="E230" s="127" t="s">
        <v>273</v>
      </c>
      <c r="F230" s="127" t="n">
        <v>14</v>
      </c>
      <c r="G230" s="129" t="n">
        <v>1116.255616</v>
      </c>
      <c r="H230" s="130" t="n">
        <f aca="false">G230/SUM($G$7:$G$326)</f>
        <v>7.84501083746389E-005</v>
      </c>
      <c r="I230" s="130" t="n">
        <f aca="false">SUM($H$7:H230)</f>
        <v>0.99732793124552</v>
      </c>
      <c r="J230" s="128" t="s">
        <v>561</v>
      </c>
    </row>
    <row r="231" customFormat="false" ht="22.35" hidden="false" customHeight="false" outlineLevel="0" collapsed="false">
      <c r="A231" s="127" t="str">
        <f aca="false">IF(I231-H231&lt;0.8,"A",IF(I231-H231&lt;0.95,"B","C"))</f>
        <v>C</v>
      </c>
      <c r="B231" s="127" t="s">
        <v>132</v>
      </c>
      <c r="C231" s="127" t="s">
        <v>943</v>
      </c>
      <c r="D231" s="128" t="s">
        <v>133</v>
      </c>
      <c r="E231" s="127" t="s">
        <v>82</v>
      </c>
      <c r="F231" s="127" t="n">
        <v>48</v>
      </c>
      <c r="G231" s="129" t="n">
        <v>1107.6225408</v>
      </c>
      <c r="H231" s="130" t="n">
        <f aca="false">G231/SUM($G$7:$G$326)</f>
        <v>7.78433784506513E-005</v>
      </c>
      <c r="I231" s="130" t="n">
        <f aca="false">SUM($H$7:H231)</f>
        <v>0.997405774623971</v>
      </c>
      <c r="J231" s="128" t="s">
        <v>103</v>
      </c>
    </row>
    <row r="232" customFormat="false" ht="32.8" hidden="false" customHeight="false" outlineLevel="0" collapsed="false">
      <c r="A232" s="127" t="str">
        <f aca="false">IF(I232-H232&lt;0.8,"A",IF(I232-H232&lt;0.95,"B","C"))</f>
        <v>C</v>
      </c>
      <c r="B232" s="127" t="s">
        <v>331</v>
      </c>
      <c r="C232" s="127" t="s">
        <v>944</v>
      </c>
      <c r="D232" s="128" t="s">
        <v>332</v>
      </c>
      <c r="E232" s="127" t="s">
        <v>273</v>
      </c>
      <c r="F232" s="127" t="n">
        <v>16</v>
      </c>
      <c r="G232" s="129" t="n">
        <v>1106.484224</v>
      </c>
      <c r="H232" s="130" t="n">
        <f aca="false">G232/SUM($G$7:$G$326)</f>
        <v>7.7763377888912E-005</v>
      </c>
      <c r="I232" s="130" t="n">
        <f aca="false">SUM($H$7:H232)</f>
        <v>0.99748353800186</v>
      </c>
      <c r="J232" s="128" t="s">
        <v>270</v>
      </c>
    </row>
    <row r="233" customFormat="false" ht="22.35" hidden="false" customHeight="false" outlineLevel="0" collapsed="false">
      <c r="A233" s="127" t="str">
        <f aca="false">IF(I233-H233&lt;0.8,"A",IF(I233-H233&lt;0.95,"B","C"))</f>
        <v>C</v>
      </c>
      <c r="B233" s="127" t="s">
        <v>686</v>
      </c>
      <c r="C233" s="127" t="s">
        <v>945</v>
      </c>
      <c r="D233" s="128" t="s">
        <v>687</v>
      </c>
      <c r="E233" s="127" t="s">
        <v>22</v>
      </c>
      <c r="F233" s="127" t="n">
        <v>521.66</v>
      </c>
      <c r="G233" s="129" t="n">
        <v>1077.27380608</v>
      </c>
      <c r="H233" s="130" t="n">
        <f aca="false">G233/SUM($G$7:$G$326)</f>
        <v>7.57104785183323E-005</v>
      </c>
      <c r="I233" s="130" t="n">
        <f aca="false">SUM($H$7:H233)</f>
        <v>0.997559248480378</v>
      </c>
      <c r="J233" s="128" t="s">
        <v>683</v>
      </c>
    </row>
    <row r="234" customFormat="false" ht="12.8" hidden="false" customHeight="false" outlineLevel="0" collapsed="false">
      <c r="A234" s="127" t="str">
        <f aca="false">IF(I234-H234&lt;0.8,"A",IF(I234-H234&lt;0.95,"B","C"))</f>
        <v>C</v>
      </c>
      <c r="B234" s="127" t="s">
        <v>478</v>
      </c>
      <c r="C234" s="127" t="s">
        <v>946</v>
      </c>
      <c r="D234" s="128" t="s">
        <v>479</v>
      </c>
      <c r="E234" s="127" t="s">
        <v>62</v>
      </c>
      <c r="F234" s="127" t="n">
        <v>96</v>
      </c>
      <c r="G234" s="129" t="n">
        <v>1072.74169344</v>
      </c>
      <c r="H234" s="130" t="n">
        <f aca="false">G234/SUM($G$7:$G$326)</f>
        <v>7.53919630074781E-005</v>
      </c>
      <c r="I234" s="130" t="n">
        <f aca="false">SUM($H$7:H234)</f>
        <v>0.997634640443385</v>
      </c>
      <c r="J234" s="128" t="s">
        <v>270</v>
      </c>
    </row>
    <row r="235" customFormat="false" ht="12.8" hidden="false" customHeight="false" outlineLevel="0" collapsed="false">
      <c r="A235" s="127" t="str">
        <f aca="false">IF(I235-H235&lt;0.8,"A",IF(I235-H235&lt;0.95,"B","C"))</f>
        <v>C</v>
      </c>
      <c r="B235" s="127" t="s">
        <v>335</v>
      </c>
      <c r="C235" s="127" t="s">
        <v>947</v>
      </c>
      <c r="D235" s="128" t="s">
        <v>336</v>
      </c>
      <c r="E235" s="127" t="s">
        <v>273</v>
      </c>
      <c r="F235" s="127" t="n">
        <v>15</v>
      </c>
      <c r="G235" s="129" t="n">
        <v>969.8988</v>
      </c>
      <c r="H235" s="130" t="n">
        <f aca="false">G235/SUM($G$7:$G$326)</f>
        <v>6.81641954421596E-005</v>
      </c>
      <c r="I235" s="130" t="n">
        <f aca="false">SUM($H$7:H235)</f>
        <v>0.997702804638828</v>
      </c>
      <c r="J235" s="128" t="s">
        <v>270</v>
      </c>
    </row>
    <row r="236" customFormat="false" ht="22.35" hidden="false" customHeight="false" outlineLevel="0" collapsed="false">
      <c r="A236" s="127" t="str">
        <f aca="false">IF(I236-H236&lt;0.8,"A",IF(I236-H236&lt;0.95,"B","C"))</f>
        <v>C</v>
      </c>
      <c r="B236" s="127" t="s">
        <v>523</v>
      </c>
      <c r="C236" s="127" t="s">
        <v>948</v>
      </c>
      <c r="D236" s="128" t="s">
        <v>524</v>
      </c>
      <c r="E236" s="127" t="s">
        <v>44</v>
      </c>
      <c r="F236" s="127" t="n">
        <v>50</v>
      </c>
      <c r="G236" s="129" t="n">
        <v>946.50916</v>
      </c>
      <c r="H236" s="130" t="n">
        <f aca="false">G236/SUM($G$7:$G$326)</f>
        <v>6.65203785900491E-005</v>
      </c>
      <c r="I236" s="130" t="n">
        <f aca="false">SUM($H$7:H236)</f>
        <v>0.997769325017418</v>
      </c>
      <c r="J236" s="128" t="s">
        <v>512</v>
      </c>
    </row>
    <row r="237" customFormat="false" ht="12.8" hidden="false" customHeight="false" outlineLevel="0" collapsed="false">
      <c r="A237" s="127" t="str">
        <f aca="false">IF(I237-H237&lt;0.8,"A",IF(I237-H237&lt;0.95,"B","C"))</f>
        <v>C</v>
      </c>
      <c r="B237" s="127" t="s">
        <v>566</v>
      </c>
      <c r="C237" s="127" t="s">
        <v>949</v>
      </c>
      <c r="D237" s="128" t="s">
        <v>567</v>
      </c>
      <c r="E237" s="127" t="s">
        <v>273</v>
      </c>
      <c r="F237" s="127" t="n">
        <v>25</v>
      </c>
      <c r="G237" s="129" t="n">
        <v>897.18</v>
      </c>
      <c r="H237" s="130" t="n">
        <f aca="false">G237/SUM($G$7:$G$326)</f>
        <v>6.30535400876841E-005</v>
      </c>
      <c r="I237" s="130" t="n">
        <f aca="false">SUM($H$7:H237)</f>
        <v>0.997832378557505</v>
      </c>
      <c r="J237" s="128" t="s">
        <v>561</v>
      </c>
    </row>
    <row r="238" customFormat="false" ht="22.35" hidden="false" customHeight="false" outlineLevel="0" collapsed="false">
      <c r="A238" s="127" t="str">
        <f aca="false">IF(I238-H238&lt;0.8,"A",IF(I238-H238&lt;0.95,"B","C"))</f>
        <v>C</v>
      </c>
      <c r="B238" s="127" t="s">
        <v>557</v>
      </c>
      <c r="C238" s="127" t="s">
        <v>950</v>
      </c>
      <c r="D238" s="128" t="s">
        <v>558</v>
      </c>
      <c r="E238" s="127" t="s">
        <v>62</v>
      </c>
      <c r="F238" s="127" t="n">
        <v>20</v>
      </c>
      <c r="G238" s="129" t="n">
        <v>892.3673376</v>
      </c>
      <c r="H238" s="130" t="n">
        <f aca="false">G238/SUM($G$7:$G$326)</f>
        <v>6.27153076242243E-005</v>
      </c>
      <c r="I238" s="130" t="n">
        <f aca="false">SUM($H$7:H238)</f>
        <v>0.99789509386513</v>
      </c>
      <c r="J238" s="128" t="s">
        <v>512</v>
      </c>
    </row>
    <row r="239" customFormat="false" ht="22.35" hidden="false" customHeight="false" outlineLevel="0" collapsed="false">
      <c r="A239" s="127" t="str">
        <f aca="false">IF(I239-H239&lt;0.8,"A",IF(I239-H239&lt;0.95,"B","C"))</f>
        <v>C</v>
      </c>
      <c r="B239" s="127" t="s">
        <v>497</v>
      </c>
      <c r="C239" s="127" t="s">
        <v>951</v>
      </c>
      <c r="D239" s="128" t="s">
        <v>498</v>
      </c>
      <c r="E239" s="127" t="s">
        <v>62</v>
      </c>
      <c r="F239" s="127" t="n">
        <v>16</v>
      </c>
      <c r="G239" s="129" t="n">
        <v>884.42782976</v>
      </c>
      <c r="H239" s="130" t="n">
        <f aca="false">G239/SUM($G$7:$G$326)</f>
        <v>6.21573214053319E-005</v>
      </c>
      <c r="I239" s="130" t="n">
        <f aca="false">SUM($H$7:H239)</f>
        <v>0.997957251186535</v>
      </c>
      <c r="J239" s="128" t="s">
        <v>270</v>
      </c>
    </row>
    <row r="240" customFormat="false" ht="32.8" hidden="false" customHeight="false" outlineLevel="0" collapsed="false">
      <c r="A240" s="127" t="str">
        <f aca="false">IF(I240-H240&lt;0.8,"A",IF(I240-H240&lt;0.95,"B","C"))</f>
        <v>C</v>
      </c>
      <c r="B240" s="127" t="s">
        <v>49</v>
      </c>
      <c r="C240" s="127" t="s">
        <v>952</v>
      </c>
      <c r="D240" s="128" t="s">
        <v>50</v>
      </c>
      <c r="E240" s="127" t="s">
        <v>22</v>
      </c>
      <c r="F240" s="127" t="n">
        <v>793</v>
      </c>
      <c r="G240" s="129" t="n">
        <v>858.749216</v>
      </c>
      <c r="H240" s="130" t="n">
        <f aca="false">G240/SUM($G$7:$G$326)</f>
        <v>6.03526361670159E-005</v>
      </c>
      <c r="I240" s="130" t="n">
        <f aca="false">SUM($H$7:H240)</f>
        <v>0.998017603822702</v>
      </c>
      <c r="J240" s="128" t="s">
        <v>19</v>
      </c>
    </row>
    <row r="241" customFormat="false" ht="32.8" hidden="false" customHeight="false" outlineLevel="0" collapsed="false">
      <c r="A241" s="127" t="str">
        <f aca="false">IF(I241-H241&lt;0.8,"A",IF(I241-H241&lt;0.95,"B","C"))</f>
        <v>C</v>
      </c>
      <c r="B241" s="127" t="s">
        <v>116</v>
      </c>
      <c r="C241" s="127" t="s">
        <v>953</v>
      </c>
      <c r="D241" s="128" t="s">
        <v>117</v>
      </c>
      <c r="E241" s="127" t="s">
        <v>82</v>
      </c>
      <c r="F241" s="127" t="n">
        <v>37.6</v>
      </c>
      <c r="G241" s="129" t="n">
        <v>852.709488384</v>
      </c>
      <c r="H241" s="130" t="n">
        <f aca="false">G241/SUM($G$7:$G$326)</f>
        <v>5.99281659298794E-005</v>
      </c>
      <c r="I241" s="130" t="n">
        <f aca="false">SUM($H$7:H241)</f>
        <v>0.998077531988632</v>
      </c>
      <c r="J241" s="128" t="s">
        <v>103</v>
      </c>
    </row>
    <row r="242" customFormat="false" ht="32.8" hidden="false" customHeight="false" outlineLevel="0" collapsed="false">
      <c r="A242" s="127" t="str">
        <f aca="false">IF(I242-H242&lt;0.8,"A",IF(I242-H242&lt;0.95,"B","C"))</f>
        <v>C</v>
      </c>
      <c r="B242" s="127" t="s">
        <v>519</v>
      </c>
      <c r="C242" s="127" t="s">
        <v>954</v>
      </c>
      <c r="D242" s="128" t="s">
        <v>520</v>
      </c>
      <c r="E242" s="127" t="s">
        <v>62</v>
      </c>
      <c r="F242" s="127" t="n">
        <v>8</v>
      </c>
      <c r="G242" s="129" t="n">
        <v>844.066944</v>
      </c>
      <c r="H242" s="130" t="n">
        <f aca="false">G242/SUM($G$7:$G$326)</f>
        <v>5.93207705144932E-005</v>
      </c>
      <c r="I242" s="130" t="n">
        <f aca="false">SUM($H$7:H242)</f>
        <v>0.998136852759146</v>
      </c>
      <c r="J242" s="128" t="s">
        <v>512</v>
      </c>
    </row>
    <row r="243" customFormat="false" ht="12.8" hidden="false" customHeight="false" outlineLevel="0" collapsed="false">
      <c r="A243" s="127" t="str">
        <f aca="false">IF(I243-H243&lt;0.8,"A",IF(I243-H243&lt;0.95,"B","C"))</f>
        <v>C</v>
      </c>
      <c r="B243" s="127" t="s">
        <v>564</v>
      </c>
      <c r="C243" s="127" t="s">
        <v>846</v>
      </c>
      <c r="D243" s="128" t="s">
        <v>565</v>
      </c>
      <c r="E243" s="127" t="s">
        <v>273</v>
      </c>
      <c r="F243" s="127" t="n">
        <v>25</v>
      </c>
      <c r="G243" s="129" t="n">
        <v>823.5168</v>
      </c>
      <c r="H243" s="130" t="n">
        <f aca="false">G243/SUM($G$7:$G$326)</f>
        <v>5.7876512585748E-005</v>
      </c>
      <c r="I243" s="130" t="n">
        <f aca="false">SUM($H$7:H243)</f>
        <v>0.998194729271732</v>
      </c>
      <c r="J243" s="128" t="s">
        <v>561</v>
      </c>
    </row>
    <row r="244" customFormat="false" ht="32.8" hidden="false" customHeight="false" outlineLevel="0" collapsed="false">
      <c r="A244" s="127" t="str">
        <f aca="false">IF(I244-H244&lt;0.8,"A",IF(I244-H244&lt;0.95,"B","C"))</f>
        <v>C</v>
      </c>
      <c r="B244" s="127" t="s">
        <v>87</v>
      </c>
      <c r="C244" s="127" t="s">
        <v>955</v>
      </c>
      <c r="D244" s="128" t="s">
        <v>88</v>
      </c>
      <c r="E244" s="127" t="s">
        <v>22</v>
      </c>
      <c r="F244" s="127" t="n">
        <v>1718.6</v>
      </c>
      <c r="G244" s="129" t="n">
        <v>822.3432256</v>
      </c>
      <c r="H244" s="130" t="n">
        <f aca="false">G244/SUM($G$7:$G$326)</f>
        <v>5.77940341305034E-005</v>
      </c>
      <c r="I244" s="130" t="n">
        <f aca="false">SUM($H$7:H244)</f>
        <v>0.998252523305863</v>
      </c>
      <c r="J244" s="128" t="s">
        <v>73</v>
      </c>
    </row>
    <row r="245" customFormat="false" ht="22.35" hidden="false" customHeight="false" outlineLevel="0" collapsed="false">
      <c r="A245" s="127" t="str">
        <f aca="false">IF(I245-H245&lt;0.8,"A",IF(I245-H245&lt;0.95,"B","C"))</f>
        <v>C</v>
      </c>
      <c r="B245" s="127" t="s">
        <v>145</v>
      </c>
      <c r="C245" s="127" t="s">
        <v>956</v>
      </c>
      <c r="D245" s="128" t="s">
        <v>146</v>
      </c>
      <c r="E245" s="127" t="s">
        <v>27</v>
      </c>
      <c r="F245" s="127" t="n">
        <v>1.45</v>
      </c>
      <c r="G245" s="129" t="n">
        <v>806.531589712</v>
      </c>
      <c r="H245" s="130" t="n">
        <f aca="false">G245/SUM($G$7:$G$326)</f>
        <v>5.66827971241994E-005</v>
      </c>
      <c r="I245" s="130" t="n">
        <f aca="false">SUM($H$7:H245)</f>
        <v>0.998309206102987</v>
      </c>
      <c r="J245" s="128" t="s">
        <v>103</v>
      </c>
    </row>
    <row r="246" customFormat="false" ht="22.35" hidden="false" customHeight="false" outlineLevel="0" collapsed="false">
      <c r="A246" s="127" t="str">
        <f aca="false">IF(I246-H246&lt;0.8,"A",IF(I246-H246&lt;0.95,"B","C"))</f>
        <v>C</v>
      </c>
      <c r="B246" s="127" t="s">
        <v>568</v>
      </c>
      <c r="C246" s="127" t="s">
        <v>957</v>
      </c>
      <c r="D246" s="128" t="s">
        <v>569</v>
      </c>
      <c r="E246" s="127" t="s">
        <v>273</v>
      </c>
      <c r="F246" s="127" t="n">
        <v>25</v>
      </c>
      <c r="G246" s="129" t="n">
        <v>806.2028</v>
      </c>
      <c r="H246" s="130" t="n">
        <f aca="false">G246/SUM($G$7:$G$326)</f>
        <v>5.66596898823014E-005</v>
      </c>
      <c r="I246" s="130" t="n">
        <f aca="false">SUM($H$7:H246)</f>
        <v>0.998365865792869</v>
      </c>
      <c r="J246" s="128" t="s">
        <v>561</v>
      </c>
    </row>
    <row r="247" customFormat="false" ht="12.8" hidden="false" customHeight="false" outlineLevel="0" collapsed="false">
      <c r="A247" s="127" t="str">
        <f aca="false">IF(I247-H247&lt;0.8,"A",IF(I247-H247&lt;0.95,"B","C"))</f>
        <v>C</v>
      </c>
      <c r="B247" s="127" t="s">
        <v>138</v>
      </c>
      <c r="C247" s="127" t="s">
        <v>958</v>
      </c>
      <c r="D247" s="128" t="s">
        <v>139</v>
      </c>
      <c r="E247" s="127" t="s">
        <v>140</v>
      </c>
      <c r="F247" s="127" t="n">
        <v>31</v>
      </c>
      <c r="G247" s="129" t="n">
        <v>796.75917776</v>
      </c>
      <c r="H247" s="130" t="n">
        <f aca="false">G247/SUM($G$7:$G$326)</f>
        <v>5.59959949565532E-005</v>
      </c>
      <c r="I247" s="130" t="n">
        <f aca="false">SUM($H$7:H247)</f>
        <v>0.998421861787826</v>
      </c>
      <c r="J247" s="128" t="s">
        <v>103</v>
      </c>
    </row>
    <row r="248" customFormat="false" ht="22.35" hidden="false" customHeight="false" outlineLevel="0" collapsed="false">
      <c r="A248" s="127" t="str">
        <f aca="false">IF(I248-H248&lt;0.8,"A",IF(I248-H248&lt;0.95,"B","C"))</f>
        <v>C</v>
      </c>
      <c r="B248" s="127" t="s">
        <v>330</v>
      </c>
      <c r="C248" s="127" t="s">
        <v>959</v>
      </c>
      <c r="D248" s="128" t="s">
        <v>315</v>
      </c>
      <c r="E248" s="127" t="s">
        <v>273</v>
      </c>
      <c r="F248" s="127" t="n">
        <v>10</v>
      </c>
      <c r="G248" s="129" t="n">
        <v>783.47424</v>
      </c>
      <c r="H248" s="130" t="n">
        <f aca="false">G248/SUM($G$7:$G$326)</f>
        <v>5.50623335334134E-005</v>
      </c>
      <c r="I248" s="130" t="n">
        <f aca="false">SUM($H$7:H248)</f>
        <v>0.998476924121359</v>
      </c>
      <c r="J248" s="128" t="s">
        <v>270</v>
      </c>
    </row>
    <row r="249" customFormat="false" ht="12.8" hidden="false" customHeight="false" outlineLevel="0" collapsed="false">
      <c r="A249" s="127" t="str">
        <f aca="false">IF(I249-H249&lt;0.8,"A",IF(I249-H249&lt;0.95,"B","C"))</f>
        <v>C</v>
      </c>
      <c r="B249" s="127" t="s">
        <v>427</v>
      </c>
      <c r="C249" s="127" t="s">
        <v>960</v>
      </c>
      <c r="D249" s="128" t="s">
        <v>428</v>
      </c>
      <c r="E249" s="127" t="s">
        <v>62</v>
      </c>
      <c r="F249" s="127" t="n">
        <v>2</v>
      </c>
      <c r="G249" s="129" t="n">
        <v>773.61495584</v>
      </c>
      <c r="H249" s="130" t="n">
        <f aca="false">G249/SUM($G$7:$G$326)</f>
        <v>5.43694260131628E-005</v>
      </c>
      <c r="I249" s="130" t="n">
        <f aca="false">SUM($H$7:H249)</f>
        <v>0.998531293547372</v>
      </c>
      <c r="J249" s="128" t="s">
        <v>270</v>
      </c>
    </row>
    <row r="250" customFormat="false" ht="22.35" hidden="false" customHeight="false" outlineLevel="0" collapsed="false">
      <c r="A250" s="127" t="str">
        <f aca="false">IF(I250-H250&lt;0.8,"A",IF(I250-H250&lt;0.95,"B","C"))</f>
        <v>C</v>
      </c>
      <c r="B250" s="127" t="s">
        <v>95</v>
      </c>
      <c r="C250" s="127" t="s">
        <v>961</v>
      </c>
      <c r="D250" s="128" t="s">
        <v>96</v>
      </c>
      <c r="E250" s="127" t="s">
        <v>44</v>
      </c>
      <c r="F250" s="127" t="n">
        <v>1157.21</v>
      </c>
      <c r="G250" s="129" t="n">
        <v>772.29418096</v>
      </c>
      <c r="H250" s="130" t="n">
        <f aca="false">G250/SUM($G$7:$G$326)</f>
        <v>5.42766023525341E-005</v>
      </c>
      <c r="I250" s="130" t="n">
        <f aca="false">SUM($H$7:H250)</f>
        <v>0.998585570149725</v>
      </c>
      <c r="J250" s="128" t="s">
        <v>73</v>
      </c>
    </row>
    <row r="251" customFormat="false" ht="22.35" hidden="false" customHeight="false" outlineLevel="0" collapsed="false">
      <c r="A251" s="127" t="str">
        <f aca="false">IF(I251-H251&lt;0.8,"A",IF(I251-H251&lt;0.95,"B","C"))</f>
        <v>C</v>
      </c>
      <c r="B251" s="127" t="s">
        <v>586</v>
      </c>
      <c r="C251" s="127" t="s">
        <v>587</v>
      </c>
      <c r="D251" s="128" t="s">
        <v>588</v>
      </c>
      <c r="E251" s="127" t="s">
        <v>273</v>
      </c>
      <c r="F251" s="127" t="n">
        <v>19</v>
      </c>
      <c r="G251" s="129" t="n">
        <v>765.5936</v>
      </c>
      <c r="H251" s="130" t="n">
        <f aca="false">G251/SUM($G$7:$G$326)</f>
        <v>5.38056875414905E-005</v>
      </c>
      <c r="I251" s="130" t="n">
        <f aca="false">SUM($H$7:H251)</f>
        <v>0.998639375837266</v>
      </c>
      <c r="J251" s="128" t="s">
        <v>561</v>
      </c>
    </row>
    <row r="252" customFormat="false" ht="22.35" hidden="false" customHeight="false" outlineLevel="0" collapsed="false">
      <c r="A252" s="127" t="str">
        <f aca="false">IF(I252-H252&lt;0.8,"A",IF(I252-H252&lt;0.95,"B","C"))</f>
        <v>C</v>
      </c>
      <c r="B252" s="127" t="s">
        <v>74</v>
      </c>
      <c r="C252" s="127" t="s">
        <v>962</v>
      </c>
      <c r="D252" s="128" t="s">
        <v>75</v>
      </c>
      <c r="E252" s="127" t="s">
        <v>22</v>
      </c>
      <c r="F252" s="127" t="n">
        <v>12</v>
      </c>
      <c r="G252" s="129" t="n">
        <v>662.893248</v>
      </c>
      <c r="H252" s="130" t="n">
        <f aca="false">G252/SUM($G$7:$G$326)</f>
        <v>4.65879377456287E-005</v>
      </c>
      <c r="I252" s="130" t="n">
        <f aca="false">SUM($H$7:H252)</f>
        <v>0.998685963775012</v>
      </c>
      <c r="J252" s="128" t="s">
        <v>73</v>
      </c>
    </row>
    <row r="253" customFormat="false" ht="32.8" hidden="false" customHeight="false" outlineLevel="0" collapsed="false">
      <c r="A253" s="127" t="str">
        <f aca="false">IF(I253-H253&lt;0.8,"A",IF(I253-H253&lt;0.95,"B","C"))</f>
        <v>C</v>
      </c>
      <c r="B253" s="127" t="s">
        <v>533</v>
      </c>
      <c r="C253" s="127" t="s">
        <v>963</v>
      </c>
      <c r="D253" s="128" t="s">
        <v>534</v>
      </c>
      <c r="E253" s="127" t="s">
        <v>62</v>
      </c>
      <c r="F253" s="127" t="n">
        <v>25</v>
      </c>
      <c r="G253" s="129" t="n">
        <v>653.373696</v>
      </c>
      <c r="H253" s="130" t="n">
        <f aca="false">G253/SUM($G$7:$G$326)</f>
        <v>4.59189064992246E-005</v>
      </c>
      <c r="I253" s="130" t="n">
        <f aca="false">SUM($H$7:H253)</f>
        <v>0.998731882681511</v>
      </c>
      <c r="J253" s="128" t="s">
        <v>512</v>
      </c>
    </row>
    <row r="254" customFormat="false" ht="22.35" hidden="false" customHeight="false" outlineLevel="0" collapsed="false">
      <c r="A254" s="127" t="str">
        <f aca="false">IF(I254-H254&lt;0.8,"A",IF(I254-H254&lt;0.95,"B","C"))</f>
        <v>C</v>
      </c>
      <c r="B254" s="127" t="s">
        <v>351</v>
      </c>
      <c r="C254" s="127" t="s">
        <v>964</v>
      </c>
      <c r="D254" s="128" t="s">
        <v>352</v>
      </c>
      <c r="E254" s="127" t="s">
        <v>273</v>
      </c>
      <c r="F254" s="127" t="n">
        <v>42</v>
      </c>
      <c r="G254" s="129" t="n">
        <v>651.031584</v>
      </c>
      <c r="H254" s="130" t="n">
        <f aca="false">G254/SUM($G$7:$G$326)</f>
        <v>4.5754303573522E-005</v>
      </c>
      <c r="I254" s="130" t="n">
        <f aca="false">SUM($H$7:H254)</f>
        <v>0.998777636985085</v>
      </c>
      <c r="J254" s="128" t="s">
        <v>270</v>
      </c>
    </row>
    <row r="255" customFormat="false" ht="12.8" hidden="false" customHeight="false" outlineLevel="0" collapsed="false">
      <c r="A255" s="127" t="str">
        <f aca="false">IF(I255-H255&lt;0.8,"A",IF(I255-H255&lt;0.95,"B","C"))</f>
        <v>C</v>
      </c>
      <c r="B255" s="127" t="s">
        <v>147</v>
      </c>
      <c r="C255" s="127" t="s">
        <v>965</v>
      </c>
      <c r="D255" s="128" t="s">
        <v>148</v>
      </c>
      <c r="E255" s="127" t="s">
        <v>140</v>
      </c>
      <c r="F255" s="127" t="n">
        <v>18</v>
      </c>
      <c r="G255" s="129" t="n">
        <v>641.83766112</v>
      </c>
      <c r="H255" s="130" t="n">
        <f aca="false">G255/SUM($G$7:$G$326)</f>
        <v>4.51081574435624E-005</v>
      </c>
      <c r="I255" s="130" t="n">
        <f aca="false">SUM($H$7:H255)</f>
        <v>0.998822745142528</v>
      </c>
      <c r="J255" s="128" t="s">
        <v>103</v>
      </c>
    </row>
    <row r="256" customFormat="false" ht="32.8" hidden="false" customHeight="false" outlineLevel="0" collapsed="false">
      <c r="A256" s="127" t="str">
        <f aca="false">IF(I256-H256&lt;0.8,"A",IF(I256-H256&lt;0.95,"B","C"))</f>
        <v>C</v>
      </c>
      <c r="B256" s="127" t="s">
        <v>309</v>
      </c>
      <c r="C256" s="127" t="s">
        <v>310</v>
      </c>
      <c r="D256" s="128" t="s">
        <v>966</v>
      </c>
      <c r="E256" s="127" t="s">
        <v>273</v>
      </c>
      <c r="F256" s="127" t="n">
        <v>2</v>
      </c>
      <c r="G256" s="129" t="n">
        <v>625.595744</v>
      </c>
      <c r="H256" s="130" t="n">
        <f aca="false">G256/SUM($G$7:$G$326)</f>
        <v>4.39666804019133E-005</v>
      </c>
      <c r="I256" s="130" t="n">
        <f aca="false">SUM($H$7:H256)</f>
        <v>0.99886671182293</v>
      </c>
      <c r="J256" s="128" t="s">
        <v>270</v>
      </c>
    </row>
    <row r="257" customFormat="false" ht="12.8" hidden="false" customHeight="false" outlineLevel="0" collapsed="false">
      <c r="A257" s="127" t="str">
        <f aca="false">IF(I257-H257&lt;0.8,"A",IF(I257-H257&lt;0.95,"B","C"))</f>
        <v>C</v>
      </c>
      <c r="B257" s="127" t="s">
        <v>316</v>
      </c>
      <c r="C257" s="127" t="s">
        <v>967</v>
      </c>
      <c r="D257" s="128" t="s">
        <v>317</v>
      </c>
      <c r="E257" s="127" t="s">
        <v>273</v>
      </c>
      <c r="F257" s="127" t="n">
        <v>65</v>
      </c>
      <c r="G257" s="129" t="n">
        <v>613.86</v>
      </c>
      <c r="H257" s="130" t="n">
        <f aca="false">G257/SUM($G$7:$G$326)</f>
        <v>4.31418958494681E-005</v>
      </c>
      <c r="I257" s="130" t="n">
        <f aca="false">SUM($H$7:H257)</f>
        <v>0.99890985371878</v>
      </c>
      <c r="J257" s="128" t="s">
        <v>270</v>
      </c>
    </row>
    <row r="258" customFormat="false" ht="22.35" hidden="false" customHeight="false" outlineLevel="0" collapsed="false">
      <c r="A258" s="127" t="str">
        <f aca="false">IF(I258-H258&lt;0.8,"A",IF(I258-H258&lt;0.95,"B","C"))</f>
        <v>C</v>
      </c>
      <c r="B258" s="127" t="s">
        <v>499</v>
      </c>
      <c r="C258" s="127" t="s">
        <v>968</v>
      </c>
      <c r="D258" s="128" t="s">
        <v>500</v>
      </c>
      <c r="E258" s="127" t="s">
        <v>44</v>
      </c>
      <c r="F258" s="127" t="n">
        <v>65</v>
      </c>
      <c r="G258" s="129" t="n">
        <v>592.0638776</v>
      </c>
      <c r="H258" s="130" t="n">
        <f aca="false">G258/SUM($G$7:$G$326)</f>
        <v>4.1610070934173E-005</v>
      </c>
      <c r="I258" s="130" t="n">
        <f aca="false">SUM($H$7:H258)</f>
        <v>0.998951463789714</v>
      </c>
      <c r="J258" s="128" t="s">
        <v>270</v>
      </c>
    </row>
    <row r="259" customFormat="false" ht="32.8" hidden="false" customHeight="false" outlineLevel="0" collapsed="false">
      <c r="A259" s="127" t="str">
        <f aca="false">IF(I259-H259&lt;0.8,"A",IF(I259-H259&lt;0.95,"B","C"))</f>
        <v>C</v>
      </c>
      <c r="B259" s="127" t="s">
        <v>126</v>
      </c>
      <c r="C259" s="127" t="s">
        <v>969</v>
      </c>
      <c r="D259" s="128" t="s">
        <v>970</v>
      </c>
      <c r="E259" s="127" t="s">
        <v>82</v>
      </c>
      <c r="F259" s="127" t="n">
        <v>37.6</v>
      </c>
      <c r="G259" s="129" t="n">
        <v>587.04206208</v>
      </c>
      <c r="H259" s="130" t="n">
        <f aca="false">G259/SUM($G$7:$G$326)</f>
        <v>4.12571392524555E-005</v>
      </c>
      <c r="I259" s="130" t="n">
        <f aca="false">SUM($H$7:H259)</f>
        <v>0.998992720928966</v>
      </c>
      <c r="J259" s="128" t="s">
        <v>103</v>
      </c>
    </row>
    <row r="260" customFormat="false" ht="22.35" hidden="false" customHeight="false" outlineLevel="0" collapsed="false">
      <c r="A260" s="127" t="str">
        <f aca="false">IF(I260-H260&lt;0.8,"A",IF(I260-H260&lt;0.95,"B","C"))</f>
        <v>C</v>
      </c>
      <c r="B260" s="127" t="s">
        <v>663</v>
      </c>
      <c r="C260" s="127" t="s">
        <v>971</v>
      </c>
      <c r="D260" s="128" t="s">
        <v>664</v>
      </c>
      <c r="E260" s="127" t="s">
        <v>273</v>
      </c>
      <c r="F260" s="127" t="n">
        <v>55</v>
      </c>
      <c r="G260" s="129" t="n">
        <v>556.81824</v>
      </c>
      <c r="H260" s="130" t="n">
        <f aca="false">G260/SUM($G$7:$G$326)</f>
        <v>3.91330181428406E-005</v>
      </c>
      <c r="I260" s="130" t="n">
        <f aca="false">SUM($H$7:H260)</f>
        <v>0.999031853947109</v>
      </c>
      <c r="J260" s="128" t="s">
        <v>654</v>
      </c>
    </row>
    <row r="261" customFormat="false" ht="22.35" hidden="false" customHeight="false" outlineLevel="0" collapsed="false">
      <c r="A261" s="127" t="str">
        <f aca="false">IF(I261-H261&lt;0.8,"A",IF(I261-H261&lt;0.95,"B","C"))</f>
        <v>C</v>
      </c>
      <c r="B261" s="127" t="s">
        <v>359</v>
      </c>
      <c r="C261" s="127" t="s">
        <v>972</v>
      </c>
      <c r="D261" s="128" t="s">
        <v>360</v>
      </c>
      <c r="E261" s="127" t="s">
        <v>273</v>
      </c>
      <c r="F261" s="127" t="n">
        <v>18</v>
      </c>
      <c r="G261" s="129" t="n">
        <v>554.400576</v>
      </c>
      <c r="H261" s="130" t="n">
        <f aca="false">G261/SUM($G$7:$G$326)</f>
        <v>3.89631054453411E-005</v>
      </c>
      <c r="I261" s="130" t="n">
        <f aca="false">SUM($H$7:H261)</f>
        <v>0.999070817052554</v>
      </c>
      <c r="J261" s="128" t="s">
        <v>270</v>
      </c>
    </row>
    <row r="262" customFormat="false" ht="12.8" hidden="false" customHeight="false" outlineLevel="0" collapsed="false">
      <c r="A262" s="127" t="str">
        <f aca="false">IF(I262-H262&lt;0.8,"A",IF(I262-H262&lt;0.95,"B","C"))</f>
        <v>C</v>
      </c>
      <c r="B262" s="127" t="s">
        <v>288</v>
      </c>
      <c r="C262" s="127" t="s">
        <v>973</v>
      </c>
      <c r="D262" s="128" t="s">
        <v>289</v>
      </c>
      <c r="E262" s="127" t="s">
        <v>44</v>
      </c>
      <c r="F262" s="127" t="n">
        <v>100</v>
      </c>
      <c r="G262" s="129" t="n">
        <v>552.7888</v>
      </c>
      <c r="H262" s="130" t="n">
        <f aca="false">G262/SUM($G$7:$G$326)</f>
        <v>3.88498303136749E-005</v>
      </c>
      <c r="I262" s="130" t="n">
        <f aca="false">SUM($H$7:H262)</f>
        <v>0.999109666882868</v>
      </c>
      <c r="J262" s="128" t="s">
        <v>270</v>
      </c>
    </row>
    <row r="263" customFormat="false" ht="22.35" hidden="false" customHeight="false" outlineLevel="0" collapsed="false">
      <c r="A263" s="127" t="str">
        <f aca="false">IF(I263-H263&lt;0.8,"A",IF(I263-H263&lt;0.95,"B","C"))</f>
        <v>C</v>
      </c>
      <c r="B263" s="127" t="s">
        <v>328</v>
      </c>
      <c r="C263" s="127" t="s">
        <v>947</v>
      </c>
      <c r="D263" s="128" t="s">
        <v>329</v>
      </c>
      <c r="E263" s="127" t="s">
        <v>273</v>
      </c>
      <c r="F263" s="127" t="n">
        <v>8</v>
      </c>
      <c r="G263" s="129" t="n">
        <v>517.27936</v>
      </c>
      <c r="H263" s="130" t="n">
        <f aca="false">G263/SUM($G$7:$G$326)</f>
        <v>3.63542375691518E-005</v>
      </c>
      <c r="I263" s="130" t="n">
        <f aca="false">SUM($H$7:H263)</f>
        <v>0.999146021120437</v>
      </c>
      <c r="J263" s="128" t="s">
        <v>270</v>
      </c>
    </row>
    <row r="264" customFormat="false" ht="12.8" hidden="false" customHeight="false" outlineLevel="0" collapsed="false">
      <c r="A264" s="127" t="str">
        <f aca="false">IF(I264-H264&lt;0.8,"A",IF(I264-H264&lt;0.95,"B","C"))</f>
        <v>C</v>
      </c>
      <c r="B264" s="127" t="s">
        <v>476</v>
      </c>
      <c r="C264" s="127" t="s">
        <v>974</v>
      </c>
      <c r="D264" s="128" t="s">
        <v>477</v>
      </c>
      <c r="E264" s="127" t="s">
        <v>62</v>
      </c>
      <c r="F264" s="127" t="n">
        <v>16</v>
      </c>
      <c r="G264" s="129" t="n">
        <v>467.53390848</v>
      </c>
      <c r="H264" s="130" t="n">
        <f aca="false">G264/SUM($G$7:$G$326)</f>
        <v>3.28581422241861E-005</v>
      </c>
      <c r="I264" s="130" t="n">
        <f aca="false">SUM($H$7:H264)</f>
        <v>0.999178879262661</v>
      </c>
      <c r="J264" s="128" t="s">
        <v>270</v>
      </c>
    </row>
    <row r="265" customFormat="false" ht="12.8" hidden="false" customHeight="false" outlineLevel="0" collapsed="false">
      <c r="A265" s="127" t="str">
        <f aca="false">IF(I265-H265&lt;0.8,"A",IF(I265-H265&lt;0.95,"B","C"))</f>
        <v>C</v>
      </c>
      <c r="B265" s="127" t="s">
        <v>143</v>
      </c>
      <c r="C265" s="127" t="s">
        <v>975</v>
      </c>
      <c r="D265" s="128" t="s">
        <v>144</v>
      </c>
      <c r="E265" s="127" t="s">
        <v>140</v>
      </c>
      <c r="F265" s="127" t="n">
        <v>12</v>
      </c>
      <c r="G265" s="129" t="n">
        <v>454.71122304</v>
      </c>
      <c r="H265" s="130" t="n">
        <f aca="false">G265/SUM($G$7:$G$326)</f>
        <v>3.19569677548235E-005</v>
      </c>
      <c r="I265" s="130" t="n">
        <f aca="false">SUM($H$7:H265)</f>
        <v>0.999210836230416</v>
      </c>
      <c r="J265" s="128" t="s">
        <v>103</v>
      </c>
    </row>
    <row r="266" customFormat="false" ht="22.35" hidden="false" customHeight="false" outlineLevel="0" collapsed="false">
      <c r="A266" s="127" t="str">
        <f aca="false">IF(I266-H266&lt;0.8,"A",IF(I266-H266&lt;0.95,"B","C"))</f>
        <v>C</v>
      </c>
      <c r="B266" s="127" t="s">
        <v>527</v>
      </c>
      <c r="C266" s="127" t="s">
        <v>976</v>
      </c>
      <c r="D266" s="128" t="s">
        <v>528</v>
      </c>
      <c r="E266" s="127" t="s">
        <v>62</v>
      </c>
      <c r="F266" s="127" t="n">
        <v>25</v>
      </c>
      <c r="G266" s="129" t="n">
        <v>442.454548</v>
      </c>
      <c r="H266" s="130" t="n">
        <f aca="false">G266/SUM($G$7:$G$326)</f>
        <v>3.10955723258389E-005</v>
      </c>
      <c r="I266" s="130" t="n">
        <f aca="false">SUM($H$7:H266)</f>
        <v>0.999241931802742</v>
      </c>
      <c r="J266" s="128" t="s">
        <v>512</v>
      </c>
    </row>
    <row r="267" customFormat="false" ht="22.35" hidden="false" customHeight="false" outlineLevel="0" collapsed="false">
      <c r="A267" s="127" t="str">
        <f aca="false">IF(I267-H267&lt;0.8,"A",IF(I267-H267&lt;0.95,"B","C"))</f>
        <v>C</v>
      </c>
      <c r="B267" s="127" t="s">
        <v>377</v>
      </c>
      <c r="C267" s="127" t="s">
        <v>977</v>
      </c>
      <c r="D267" s="128" t="s">
        <v>378</v>
      </c>
      <c r="E267" s="127" t="s">
        <v>273</v>
      </c>
      <c r="F267" s="127" t="n">
        <v>2</v>
      </c>
      <c r="G267" s="129" t="n">
        <v>437.44608</v>
      </c>
      <c r="H267" s="130" t="n">
        <f aca="false">G267/SUM($G$7:$G$326)</f>
        <v>3.07435787038056E-005</v>
      </c>
      <c r="I267" s="130" t="n">
        <f aca="false">SUM($H$7:H267)</f>
        <v>0.999272675381446</v>
      </c>
      <c r="J267" s="128" t="s">
        <v>270</v>
      </c>
    </row>
    <row r="268" customFormat="false" ht="12.8" hidden="false" customHeight="false" outlineLevel="0" collapsed="false">
      <c r="A268" s="127" t="str">
        <f aca="false">IF(I268-H268&lt;0.8,"A",IF(I268-H268&lt;0.95,"B","C"))</f>
        <v>C</v>
      </c>
      <c r="B268" s="127" t="s">
        <v>320</v>
      </c>
      <c r="C268" s="127" t="s">
        <v>321</v>
      </c>
      <c r="D268" s="128" t="s">
        <v>322</v>
      </c>
      <c r="E268" s="127" t="s">
        <v>273</v>
      </c>
      <c r="F268" s="127" t="n">
        <v>51</v>
      </c>
      <c r="G268" s="129" t="n">
        <v>423.204528</v>
      </c>
      <c r="H268" s="130" t="n">
        <f aca="false">G268/SUM($G$7:$G$326)</f>
        <v>2.97426867200979E-005</v>
      </c>
      <c r="I268" s="130" t="n">
        <f aca="false">SUM($H$7:H268)</f>
        <v>0.999302418068166</v>
      </c>
      <c r="J268" s="128" t="s">
        <v>270</v>
      </c>
    </row>
    <row r="269" customFormat="false" ht="22.35" hidden="false" customHeight="false" outlineLevel="0" collapsed="false">
      <c r="A269" s="127" t="str">
        <f aca="false">IF(I269-H269&lt;0.8,"A",IF(I269-H269&lt;0.95,"B","C"))</f>
        <v>C</v>
      </c>
      <c r="B269" s="127" t="s">
        <v>659</v>
      </c>
      <c r="C269" s="127" t="s">
        <v>978</v>
      </c>
      <c r="D269" s="128" t="s">
        <v>660</v>
      </c>
      <c r="E269" s="127" t="s">
        <v>273</v>
      </c>
      <c r="F269" s="127" t="n">
        <v>42</v>
      </c>
      <c r="G269" s="129" t="n">
        <v>416.744832</v>
      </c>
      <c r="H269" s="130" t="n">
        <f aca="false">G269/SUM($G$7:$G$326)</f>
        <v>2.92887012314666E-005</v>
      </c>
      <c r="I269" s="130" t="n">
        <f aca="false">SUM($H$7:H269)</f>
        <v>0.999331706769397</v>
      </c>
      <c r="J269" s="128" t="s">
        <v>654</v>
      </c>
    </row>
    <row r="270" customFormat="false" ht="22.35" hidden="false" customHeight="false" outlineLevel="0" collapsed="false">
      <c r="A270" s="127" t="str">
        <f aca="false">IF(I270-H270&lt;0.8,"A",IF(I270-H270&lt;0.95,"B","C"))</f>
        <v>C</v>
      </c>
      <c r="B270" s="127" t="s">
        <v>379</v>
      </c>
      <c r="C270" s="127" t="s">
        <v>380</v>
      </c>
      <c r="D270" s="128" t="s">
        <v>381</v>
      </c>
      <c r="E270" s="127" t="s">
        <v>273</v>
      </c>
      <c r="F270" s="127" t="n">
        <v>2</v>
      </c>
      <c r="G270" s="129" t="n">
        <v>416.215968</v>
      </c>
      <c r="H270" s="130" t="n">
        <f aca="false">G270/SUM($G$7:$G$326)</f>
        <v>2.92515328288886E-005</v>
      </c>
      <c r="I270" s="130" t="n">
        <f aca="false">SUM($H$7:H270)</f>
        <v>0.999360958302226</v>
      </c>
      <c r="J270" s="128" t="s">
        <v>270</v>
      </c>
    </row>
    <row r="271" customFormat="false" ht="22.35" hidden="false" customHeight="false" outlineLevel="0" collapsed="false">
      <c r="A271" s="127" t="str">
        <f aca="false">IF(I271-H271&lt;0.8,"A",IF(I271-H271&lt;0.95,"B","C"))</f>
        <v>C</v>
      </c>
      <c r="B271" s="127" t="s">
        <v>625</v>
      </c>
      <c r="C271" s="127" t="s">
        <v>979</v>
      </c>
      <c r="D271" s="128" t="s">
        <v>626</v>
      </c>
      <c r="E271" s="127" t="s">
        <v>62</v>
      </c>
      <c r="F271" s="127" t="n">
        <v>4</v>
      </c>
      <c r="G271" s="129" t="n">
        <v>392.8704</v>
      </c>
      <c r="H271" s="130" t="n">
        <f aca="false">G271/SUM($G$7:$G$326)</f>
        <v>2.76108133436596E-005</v>
      </c>
      <c r="I271" s="130" t="n">
        <f aca="false">SUM($H$7:H271)</f>
        <v>0.99938856911557</v>
      </c>
      <c r="J271" s="128" t="s">
        <v>604</v>
      </c>
    </row>
    <row r="272" customFormat="false" ht="22.35" hidden="false" customHeight="false" outlineLevel="0" collapsed="false">
      <c r="A272" s="127" t="str">
        <f aca="false">IF(I272-H272&lt;0.8,"A",IF(I272-H272&lt;0.95,"B","C"))</f>
        <v>C</v>
      </c>
      <c r="B272" s="127" t="s">
        <v>314</v>
      </c>
      <c r="C272" s="127" t="s">
        <v>959</v>
      </c>
      <c r="D272" s="128" t="s">
        <v>315</v>
      </c>
      <c r="E272" s="127" t="s">
        <v>273</v>
      </c>
      <c r="F272" s="127" t="n">
        <v>5</v>
      </c>
      <c r="G272" s="129" t="n">
        <v>391.67416</v>
      </c>
      <c r="H272" s="130" t="n">
        <f aca="false">G272/SUM($G$7:$G$326)</f>
        <v>2.7526741956876E-005</v>
      </c>
      <c r="I272" s="130" t="n">
        <f aca="false">SUM($H$7:H272)</f>
        <v>0.999416095857527</v>
      </c>
      <c r="J272" s="128" t="s">
        <v>270</v>
      </c>
    </row>
    <row r="273" customFormat="false" ht="22.35" hidden="false" customHeight="false" outlineLevel="0" collapsed="false">
      <c r="A273" s="127" t="str">
        <f aca="false">IF(I273-H273&lt;0.8,"A",IF(I273-H273&lt;0.95,"B","C"))</f>
        <v>C</v>
      </c>
      <c r="B273" s="127" t="s">
        <v>539</v>
      </c>
      <c r="C273" s="127" t="s">
        <v>980</v>
      </c>
      <c r="D273" s="128" t="s">
        <v>540</v>
      </c>
      <c r="E273" s="127" t="s">
        <v>62</v>
      </c>
      <c r="F273" s="127" t="n">
        <v>10</v>
      </c>
      <c r="G273" s="129" t="n">
        <v>372.5960208</v>
      </c>
      <c r="H273" s="130" t="n">
        <f aca="false">G273/SUM($G$7:$G$326)</f>
        <v>2.61859360819728E-005</v>
      </c>
      <c r="I273" s="130" t="n">
        <f aca="false">SUM($H$7:H273)</f>
        <v>0.999442281793609</v>
      </c>
      <c r="J273" s="128" t="s">
        <v>512</v>
      </c>
    </row>
    <row r="274" customFormat="false" ht="32.8" hidden="false" customHeight="false" outlineLevel="0" collapsed="false">
      <c r="A274" s="127" t="str">
        <f aca="false">IF(I274-H274&lt;0.8,"A",IF(I274-H274&lt;0.95,"B","C"))</f>
        <v>C</v>
      </c>
      <c r="B274" s="127" t="s">
        <v>413</v>
      </c>
      <c r="C274" s="127" t="s">
        <v>981</v>
      </c>
      <c r="D274" s="128" t="s">
        <v>414</v>
      </c>
      <c r="E274" s="127" t="s">
        <v>44</v>
      </c>
      <c r="F274" s="127" t="n">
        <v>10</v>
      </c>
      <c r="G274" s="129" t="n">
        <v>353.58336</v>
      </c>
      <c r="H274" s="130" t="n">
        <f aca="false">G274/SUM($G$7:$G$326)</f>
        <v>2.48497320092936E-005</v>
      </c>
      <c r="I274" s="130" t="n">
        <f aca="false">SUM($H$7:H274)</f>
        <v>0.999467131525618</v>
      </c>
      <c r="J274" s="128" t="s">
        <v>270</v>
      </c>
    </row>
    <row r="275" customFormat="false" ht="22.35" hidden="false" customHeight="false" outlineLevel="0" collapsed="false">
      <c r="A275" s="127" t="str">
        <f aca="false">IF(I275-H275&lt;0.8,"A",IF(I275-H275&lt;0.95,"B","C"))</f>
        <v>C</v>
      </c>
      <c r="B275" s="127" t="s">
        <v>415</v>
      </c>
      <c r="C275" s="127" t="s">
        <v>982</v>
      </c>
      <c r="D275" s="128" t="s">
        <v>416</v>
      </c>
      <c r="E275" s="127" t="s">
        <v>273</v>
      </c>
      <c r="F275" s="127" t="n">
        <v>17</v>
      </c>
      <c r="G275" s="129" t="n">
        <v>349.352448</v>
      </c>
      <c r="H275" s="130" t="n">
        <f aca="false">G275/SUM($G$7:$G$326)</f>
        <v>2.45523847886696E-005</v>
      </c>
      <c r="I275" s="130" t="n">
        <f aca="false">SUM($H$7:H275)</f>
        <v>0.999491683910407</v>
      </c>
      <c r="J275" s="128" t="s">
        <v>270</v>
      </c>
    </row>
    <row r="276" customFormat="false" ht="22.35" hidden="false" customHeight="false" outlineLevel="0" collapsed="false">
      <c r="A276" s="127" t="str">
        <f aca="false">IF(I276-H276&lt;0.8,"A",IF(I276-H276&lt;0.95,"B","C"))</f>
        <v>C</v>
      </c>
      <c r="B276" s="127" t="s">
        <v>349</v>
      </c>
      <c r="C276" s="127" t="s">
        <v>983</v>
      </c>
      <c r="D276" s="128" t="s">
        <v>350</v>
      </c>
      <c r="E276" s="127" t="s">
        <v>273</v>
      </c>
      <c r="F276" s="127" t="n">
        <v>21</v>
      </c>
      <c r="G276" s="129" t="n">
        <v>325.515792</v>
      </c>
      <c r="H276" s="130" t="n">
        <f aca="false">G276/SUM($G$7:$G$326)</f>
        <v>2.2877151786761E-005</v>
      </c>
      <c r="I276" s="130" t="n">
        <f aca="false">SUM($H$7:H276)</f>
        <v>0.999514561062193</v>
      </c>
      <c r="J276" s="128" t="s">
        <v>270</v>
      </c>
    </row>
    <row r="277" customFormat="false" ht="32.8" hidden="false" customHeight="false" outlineLevel="0" collapsed="false">
      <c r="A277" s="127" t="str">
        <f aca="false">IF(I277-H277&lt;0.8,"A",IF(I277-H277&lt;0.95,"B","C"))</f>
        <v>C</v>
      </c>
      <c r="B277" s="127" t="s">
        <v>399</v>
      </c>
      <c r="C277" s="127" t="s">
        <v>984</v>
      </c>
      <c r="D277" s="128" t="s">
        <v>400</v>
      </c>
      <c r="E277" s="127" t="s">
        <v>44</v>
      </c>
      <c r="F277" s="127" t="n">
        <v>17.31</v>
      </c>
      <c r="G277" s="129" t="n">
        <v>307.98810576</v>
      </c>
      <c r="H277" s="130" t="n">
        <f aca="false">G277/SUM($G$7:$G$326)</f>
        <v>2.1645311278749E-005</v>
      </c>
      <c r="I277" s="130" t="n">
        <f aca="false">SUM($H$7:H277)</f>
        <v>0.999536206373472</v>
      </c>
      <c r="J277" s="128" t="s">
        <v>270</v>
      </c>
    </row>
    <row r="278" customFormat="false" ht="12.8" hidden="false" customHeight="false" outlineLevel="0" collapsed="false">
      <c r="A278" s="127" t="str">
        <f aca="false">IF(I278-H278&lt;0.8,"A",IF(I278-H278&lt;0.95,"B","C"))</f>
        <v>C</v>
      </c>
      <c r="B278" s="127" t="s">
        <v>141</v>
      </c>
      <c r="C278" s="127" t="s">
        <v>985</v>
      </c>
      <c r="D278" s="128" t="s">
        <v>142</v>
      </c>
      <c r="E278" s="127" t="s">
        <v>140</v>
      </c>
      <c r="F278" s="127" t="n">
        <v>8</v>
      </c>
      <c r="G278" s="129" t="n">
        <v>299.89006464</v>
      </c>
      <c r="H278" s="130" t="n">
        <f aca="false">G278/SUM($G$7:$G$326)</f>
        <v>2.10761833887029E-005</v>
      </c>
      <c r="I278" s="130" t="n">
        <f aca="false">SUM($H$7:H278)</f>
        <v>0.999557282556861</v>
      </c>
      <c r="J278" s="128" t="s">
        <v>103</v>
      </c>
    </row>
    <row r="279" customFormat="false" ht="32.8" hidden="false" customHeight="false" outlineLevel="0" collapsed="false">
      <c r="A279" s="127" t="str">
        <f aca="false">IF(I279-H279&lt;0.8,"A",IF(I279-H279&lt;0.95,"B","C"))</f>
        <v>C</v>
      </c>
      <c r="B279" s="127" t="s">
        <v>276</v>
      </c>
      <c r="C279" s="127" t="s">
        <v>986</v>
      </c>
      <c r="D279" s="128" t="s">
        <v>277</v>
      </c>
      <c r="E279" s="127" t="s">
        <v>273</v>
      </c>
      <c r="F279" s="127" t="n">
        <v>6</v>
      </c>
      <c r="G279" s="129" t="n">
        <v>294.123936</v>
      </c>
      <c r="H279" s="130" t="n">
        <f aca="false">G279/SUM($G$7:$G$326)</f>
        <v>2.06709416051667E-005</v>
      </c>
      <c r="I279" s="130" t="n">
        <f aca="false">SUM($H$7:H279)</f>
        <v>0.999577953498466</v>
      </c>
      <c r="J279" s="128" t="s">
        <v>270</v>
      </c>
    </row>
    <row r="280" customFormat="false" ht="32.8" hidden="false" customHeight="false" outlineLevel="0" collapsed="false">
      <c r="A280" s="127" t="str">
        <f aca="false">IF(I280-H280&lt;0.8,"A",IF(I280-H280&lt;0.95,"B","C"))</f>
        <v>C</v>
      </c>
      <c r="B280" s="127" t="s">
        <v>118</v>
      </c>
      <c r="C280" s="127" t="s">
        <v>987</v>
      </c>
      <c r="D280" s="128" t="s">
        <v>119</v>
      </c>
      <c r="E280" s="127" t="s">
        <v>82</v>
      </c>
      <c r="F280" s="127" t="n">
        <v>11.8</v>
      </c>
      <c r="G280" s="129" t="n">
        <v>292.633395776</v>
      </c>
      <c r="H280" s="130" t="n">
        <f aca="false">G280/SUM($G$7:$G$326)</f>
        <v>2.05661868873104E-005</v>
      </c>
      <c r="I280" s="130" t="n">
        <f aca="false">SUM($H$7:H280)</f>
        <v>0.999598519685353</v>
      </c>
      <c r="J280" s="128" t="s">
        <v>103</v>
      </c>
    </row>
    <row r="281" customFormat="false" ht="32.8" hidden="false" customHeight="false" outlineLevel="0" collapsed="false">
      <c r="A281" s="127" t="str">
        <f aca="false">IF(I281-H281&lt;0.8,"A",IF(I281-H281&lt;0.95,"B","C"))</f>
        <v>C</v>
      </c>
      <c r="B281" s="127" t="s">
        <v>393</v>
      </c>
      <c r="C281" s="127" t="s">
        <v>988</v>
      </c>
      <c r="D281" s="128" t="s">
        <v>394</v>
      </c>
      <c r="E281" s="127" t="s">
        <v>44</v>
      </c>
      <c r="F281" s="127" t="n">
        <v>10</v>
      </c>
      <c r="G281" s="129" t="n">
        <v>276.52032</v>
      </c>
      <c r="H281" s="130" t="n">
        <f aca="false">G281/SUM($G$7:$G$326)</f>
        <v>1.94337647764989E-005</v>
      </c>
      <c r="I281" s="130" t="n">
        <f aca="false">SUM($H$7:H281)</f>
        <v>0.99961795345013</v>
      </c>
      <c r="J281" s="128" t="s">
        <v>270</v>
      </c>
    </row>
    <row r="282" customFormat="false" ht="22.35" hidden="false" customHeight="false" outlineLevel="0" collapsed="false">
      <c r="A282" s="127" t="str">
        <f aca="false">IF(I282-H282&lt;0.8,"A",IF(I282-H282&lt;0.95,"B","C"))</f>
        <v>C</v>
      </c>
      <c r="B282" s="127" t="s">
        <v>134</v>
      </c>
      <c r="C282" s="127" t="s">
        <v>989</v>
      </c>
      <c r="D282" s="128" t="s">
        <v>135</v>
      </c>
      <c r="E282" s="127" t="s">
        <v>82</v>
      </c>
      <c r="F282" s="127" t="n">
        <v>12</v>
      </c>
      <c r="G282" s="129" t="n">
        <v>276.33597312</v>
      </c>
      <c r="H282" s="130" t="n">
        <f aca="false">G282/SUM($G$7:$G$326)</f>
        <v>1.94208089333145E-005</v>
      </c>
      <c r="I282" s="130" t="n">
        <f aca="false">SUM($H$7:H282)</f>
        <v>0.999637374259063</v>
      </c>
      <c r="J282" s="128" t="s">
        <v>103</v>
      </c>
    </row>
    <row r="283" customFormat="false" ht="22.35" hidden="false" customHeight="false" outlineLevel="0" collapsed="false">
      <c r="A283" s="127" t="str">
        <f aca="false">IF(I283-H283&lt;0.8,"A",IF(I283-H283&lt;0.95,"B","C"))</f>
        <v>C</v>
      </c>
      <c r="B283" s="127" t="s">
        <v>694</v>
      </c>
      <c r="C283" s="127" t="s">
        <v>990</v>
      </c>
      <c r="D283" s="128" t="s">
        <v>695</v>
      </c>
      <c r="E283" s="127" t="s">
        <v>62</v>
      </c>
      <c r="F283" s="127" t="n">
        <v>37</v>
      </c>
      <c r="G283" s="129" t="n">
        <v>272.55384</v>
      </c>
      <c r="H283" s="130" t="n">
        <f aca="false">G283/SUM($G$7:$G$326)</f>
        <v>1.91550017571638E-005</v>
      </c>
      <c r="I283" s="130" t="n">
        <f aca="false">SUM($H$7:H283)</f>
        <v>0.999656529260821</v>
      </c>
      <c r="J283" s="128" t="s">
        <v>683</v>
      </c>
    </row>
    <row r="284" customFormat="false" ht="32.8" hidden="false" customHeight="false" outlineLevel="0" collapsed="false">
      <c r="A284" s="127" t="str">
        <f aca="false">IF(I284-H284&lt;0.8,"A",IF(I284-H284&lt;0.95,"B","C"))</f>
        <v>C</v>
      </c>
      <c r="B284" s="127" t="s">
        <v>333</v>
      </c>
      <c r="C284" s="127" t="s">
        <v>991</v>
      </c>
      <c r="D284" s="128" t="s">
        <v>334</v>
      </c>
      <c r="E284" s="127" t="s">
        <v>273</v>
      </c>
      <c r="F284" s="127" t="n">
        <v>2</v>
      </c>
      <c r="G284" s="129" t="n">
        <v>272.087936</v>
      </c>
      <c r="H284" s="130" t="n">
        <f aca="false">G284/SUM($G$7:$G$326)</f>
        <v>1.91222581644165E-005</v>
      </c>
      <c r="I284" s="130" t="n">
        <f aca="false">SUM($H$7:H284)</f>
        <v>0.999675651518985</v>
      </c>
      <c r="J284" s="128" t="s">
        <v>270</v>
      </c>
    </row>
    <row r="285" customFormat="false" ht="22.35" hidden="false" customHeight="false" outlineLevel="0" collapsed="false">
      <c r="A285" s="127" t="str">
        <f aca="false">IF(I285-H285&lt;0.8,"A",IF(I285-H285&lt;0.95,"B","C"))</f>
        <v>C</v>
      </c>
      <c r="B285" s="127" t="s">
        <v>661</v>
      </c>
      <c r="C285" s="127" t="s">
        <v>992</v>
      </c>
      <c r="D285" s="128" t="s">
        <v>662</v>
      </c>
      <c r="E285" s="127" t="s">
        <v>273</v>
      </c>
      <c r="F285" s="127" t="n">
        <v>28</v>
      </c>
      <c r="G285" s="129" t="n">
        <v>267.95776</v>
      </c>
      <c r="H285" s="130" t="n">
        <f aca="false">G285/SUM($G$7:$G$326)</f>
        <v>1.88319906395217E-005</v>
      </c>
      <c r="I285" s="130" t="n">
        <f aca="false">SUM($H$7:H285)</f>
        <v>0.999694483509624</v>
      </c>
      <c r="J285" s="128" t="s">
        <v>654</v>
      </c>
    </row>
    <row r="286" customFormat="false" ht="32.8" hidden="false" customHeight="false" outlineLevel="0" collapsed="false">
      <c r="A286" s="127" t="str">
        <f aca="false">IF(I286-H286&lt;0.8,"A",IF(I286-H286&lt;0.95,"B","C"))</f>
        <v>C</v>
      </c>
      <c r="B286" s="127" t="s">
        <v>531</v>
      </c>
      <c r="C286" s="127" t="s">
        <v>993</v>
      </c>
      <c r="D286" s="128" t="s">
        <v>532</v>
      </c>
      <c r="E286" s="127" t="s">
        <v>62</v>
      </c>
      <c r="F286" s="127" t="n">
        <v>15</v>
      </c>
      <c r="G286" s="129" t="n">
        <v>261.07938</v>
      </c>
      <c r="H286" s="130" t="n">
        <f aca="false">G286/SUM($G$7:$G$326)</f>
        <v>1.83485801655161E-005</v>
      </c>
      <c r="I286" s="130" t="n">
        <f aca="false">SUM($H$7:H286)</f>
        <v>0.99971283208979</v>
      </c>
      <c r="J286" s="128" t="s">
        <v>512</v>
      </c>
    </row>
    <row r="287" customFormat="false" ht="22.35" hidden="false" customHeight="false" outlineLevel="0" collapsed="false">
      <c r="A287" s="127" t="str">
        <f aca="false">IF(I287-H287&lt;0.8,"A",IF(I287-H287&lt;0.95,"B","C"))</f>
        <v>C</v>
      </c>
      <c r="B287" s="127" t="s">
        <v>692</v>
      </c>
      <c r="C287" s="127" t="s">
        <v>994</v>
      </c>
      <c r="D287" s="128" t="s">
        <v>693</v>
      </c>
      <c r="E287" s="127" t="s">
        <v>62</v>
      </c>
      <c r="F287" s="127" t="n">
        <v>31</v>
      </c>
      <c r="G287" s="129" t="n">
        <v>243.97</v>
      </c>
      <c r="H287" s="130" t="n">
        <f aca="false">G287/SUM($G$7:$G$326)</f>
        <v>1.71461380940194E-005</v>
      </c>
      <c r="I287" s="130" t="n">
        <f aca="false">SUM($H$7:H287)</f>
        <v>0.999729978227884</v>
      </c>
      <c r="J287" s="128" t="s">
        <v>683</v>
      </c>
    </row>
    <row r="288" customFormat="false" ht="32.8" hidden="false" customHeight="false" outlineLevel="0" collapsed="false">
      <c r="A288" s="127" t="str">
        <f aca="false">IF(I288-H288&lt;0.8,"A",IF(I288-H288&lt;0.95,"B","C"))</f>
        <v>C</v>
      </c>
      <c r="B288" s="127" t="s">
        <v>293</v>
      </c>
      <c r="C288" s="127" t="s">
        <v>995</v>
      </c>
      <c r="D288" s="128" t="s">
        <v>996</v>
      </c>
      <c r="E288" s="127" t="s">
        <v>273</v>
      </c>
      <c r="F288" s="127" t="n">
        <v>1033</v>
      </c>
      <c r="G288" s="129" t="n">
        <v>234.135648</v>
      </c>
      <c r="H288" s="130" t="n">
        <f aca="false">G288/SUM($G$7:$G$326)</f>
        <v>1.64549827984617E-005</v>
      </c>
      <c r="I288" s="130" t="n">
        <f aca="false">SUM($H$7:H288)</f>
        <v>0.999746433210682</v>
      </c>
      <c r="J288" s="128" t="s">
        <v>270</v>
      </c>
    </row>
    <row r="289" customFormat="false" ht="22.35" hidden="false" customHeight="false" outlineLevel="0" collapsed="false">
      <c r="A289" s="127" t="str">
        <f aca="false">IF(I289-H289&lt;0.8,"A",IF(I289-H289&lt;0.95,"B","C"))</f>
        <v>C</v>
      </c>
      <c r="B289" s="127" t="s">
        <v>355</v>
      </c>
      <c r="C289" s="127" t="s">
        <v>997</v>
      </c>
      <c r="D289" s="128" t="s">
        <v>356</v>
      </c>
      <c r="E289" s="127" t="s">
        <v>273</v>
      </c>
      <c r="F289" s="127" t="n">
        <v>10</v>
      </c>
      <c r="G289" s="129" t="n">
        <v>187.74672</v>
      </c>
      <c r="H289" s="130" t="n">
        <f aca="false">G289/SUM($G$7:$G$326)</f>
        <v>1.31947829151912E-005</v>
      </c>
      <c r="I289" s="130" t="n">
        <f aca="false">SUM($H$7:H289)</f>
        <v>0.999759627993597</v>
      </c>
      <c r="J289" s="128" t="s">
        <v>270</v>
      </c>
    </row>
    <row r="290" customFormat="false" ht="22.35" hidden="false" customHeight="false" outlineLevel="0" collapsed="false">
      <c r="A290" s="127" t="str">
        <f aca="false">IF(I290-H290&lt;0.8,"A",IF(I290-H290&lt;0.95,"B","C"))</f>
        <v>C</v>
      </c>
      <c r="B290" s="127" t="s">
        <v>495</v>
      </c>
      <c r="C290" s="127" t="s">
        <v>998</v>
      </c>
      <c r="D290" s="128" t="s">
        <v>496</v>
      </c>
      <c r="E290" s="127" t="s">
        <v>62</v>
      </c>
      <c r="F290" s="127" t="n">
        <v>1</v>
      </c>
      <c r="G290" s="129" t="n">
        <v>184.3481392</v>
      </c>
      <c r="H290" s="130" t="n">
        <f aca="false">G290/SUM($G$7:$G$326)</f>
        <v>1.29559316805292E-005</v>
      </c>
      <c r="I290" s="130" t="n">
        <f aca="false">SUM($H$7:H290)</f>
        <v>0.999772583925278</v>
      </c>
      <c r="J290" s="128" t="s">
        <v>270</v>
      </c>
    </row>
    <row r="291" customFormat="false" ht="22.35" hidden="false" customHeight="false" outlineLevel="0" collapsed="false">
      <c r="A291" s="127" t="str">
        <f aca="false">IF(I291-H291&lt;0.8,"A",IF(I291-H291&lt;0.95,"B","C"))</f>
        <v>C</v>
      </c>
      <c r="B291" s="127" t="s">
        <v>441</v>
      </c>
      <c r="C291" s="127" t="s">
        <v>999</v>
      </c>
      <c r="D291" s="128" t="s">
        <v>1000</v>
      </c>
      <c r="E291" s="127" t="s">
        <v>62</v>
      </c>
      <c r="F291" s="127" t="n">
        <v>5</v>
      </c>
      <c r="G291" s="129" t="n">
        <v>183.71728</v>
      </c>
      <c r="H291" s="130" t="n">
        <f aca="false">G291/SUM($G$7:$G$326)</f>
        <v>1.29115950860254E-005</v>
      </c>
      <c r="I291" s="130" t="n">
        <f aca="false">SUM($H$7:H291)</f>
        <v>0.999785495520364</v>
      </c>
      <c r="J291" s="128" t="s">
        <v>270</v>
      </c>
    </row>
    <row r="292" customFormat="false" ht="32.8" hidden="false" customHeight="false" outlineLevel="0" collapsed="false">
      <c r="A292" s="127" t="str">
        <f aca="false">IF(I292-H292&lt;0.8,"A",IF(I292-H292&lt;0.95,"B","C"))</f>
        <v>C</v>
      </c>
      <c r="B292" s="127" t="s">
        <v>397</v>
      </c>
      <c r="C292" s="127" t="s">
        <v>1001</v>
      </c>
      <c r="D292" s="128" t="s">
        <v>398</v>
      </c>
      <c r="E292" s="127" t="s">
        <v>44</v>
      </c>
      <c r="F292" s="127" t="n">
        <v>5.1</v>
      </c>
      <c r="G292" s="129" t="n">
        <v>168.3827424</v>
      </c>
      <c r="H292" s="130" t="n">
        <f aca="false">G292/SUM($G$7:$G$326)</f>
        <v>1.18338884036566E-005</v>
      </c>
      <c r="I292" s="130" t="n">
        <f aca="false">SUM($H$7:H292)</f>
        <v>0.999797329408768</v>
      </c>
      <c r="J292" s="128" t="s">
        <v>270</v>
      </c>
    </row>
    <row r="293" customFormat="false" ht="22.35" hidden="false" customHeight="false" outlineLevel="0" collapsed="false">
      <c r="A293" s="127" t="str">
        <f aca="false">IF(I293-H293&lt;0.8,"A",IF(I293-H293&lt;0.95,"B","C"))</f>
        <v>C</v>
      </c>
      <c r="B293" s="127" t="s">
        <v>696</v>
      </c>
      <c r="C293" s="127" t="s">
        <v>1002</v>
      </c>
      <c r="D293" s="128" t="s">
        <v>697</v>
      </c>
      <c r="E293" s="127" t="s">
        <v>22</v>
      </c>
      <c r="F293" s="127" t="n">
        <v>117.33</v>
      </c>
      <c r="G293" s="129" t="n">
        <v>161.03871024</v>
      </c>
      <c r="H293" s="130" t="n">
        <f aca="false">G293/SUM($G$7:$G$326)</f>
        <v>1.1317752036143E-005</v>
      </c>
      <c r="I293" s="130" t="n">
        <f aca="false">SUM($H$7:H293)</f>
        <v>0.999808647160804</v>
      </c>
      <c r="J293" s="128" t="s">
        <v>683</v>
      </c>
    </row>
    <row r="294" customFormat="false" ht="12.8" hidden="false" customHeight="false" outlineLevel="0" collapsed="false">
      <c r="A294" s="127" t="str">
        <f aca="false">IF(I294-H294&lt;0.8,"A",IF(I294-H294&lt;0.95,"B","C"))</f>
        <v>C</v>
      </c>
      <c r="B294" s="127" t="s">
        <v>371</v>
      </c>
      <c r="C294" s="127" t="s">
        <v>1003</v>
      </c>
      <c r="D294" s="128" t="s">
        <v>372</v>
      </c>
      <c r="E294" s="127" t="s">
        <v>273</v>
      </c>
      <c r="F294" s="127" t="n">
        <v>1</v>
      </c>
      <c r="G294" s="129" t="n">
        <v>150.449216</v>
      </c>
      <c r="H294" s="130" t="n">
        <f aca="false">G294/SUM($G$7:$G$326)</f>
        <v>1.05735255714758E-005</v>
      </c>
      <c r="I294" s="130" t="n">
        <f aca="false">SUM($H$7:H294)</f>
        <v>0.999819220686375</v>
      </c>
      <c r="J294" s="128" t="s">
        <v>270</v>
      </c>
    </row>
    <row r="295" customFormat="false" ht="32.8" hidden="false" customHeight="false" outlineLevel="0" collapsed="false">
      <c r="A295" s="127" t="str">
        <f aca="false">IF(I295-H295&lt;0.8,"A",IF(I295-H295&lt;0.95,"B","C"))</f>
        <v>C</v>
      </c>
      <c r="B295" s="127" t="s">
        <v>286</v>
      </c>
      <c r="C295" s="127" t="s">
        <v>1004</v>
      </c>
      <c r="D295" s="128" t="s">
        <v>287</v>
      </c>
      <c r="E295" s="127" t="s">
        <v>273</v>
      </c>
      <c r="F295" s="127" t="n">
        <v>1069</v>
      </c>
      <c r="G295" s="129" t="n">
        <v>148.069328</v>
      </c>
      <c r="H295" s="130" t="n">
        <f aca="false">G295/SUM($G$7:$G$326)</f>
        <v>1.04062677598748E-005</v>
      </c>
      <c r="I295" s="130" t="n">
        <f aca="false">SUM($H$7:H295)</f>
        <v>0.999829626954135</v>
      </c>
      <c r="J295" s="128" t="s">
        <v>270</v>
      </c>
    </row>
    <row r="296" customFormat="false" ht="22.35" hidden="false" customHeight="false" outlineLevel="0" collapsed="false">
      <c r="A296" s="127" t="str">
        <f aca="false">IF(I296-H296&lt;0.8,"A",IF(I296-H296&lt;0.95,"B","C"))</f>
        <v>C</v>
      </c>
      <c r="B296" s="127" t="s">
        <v>491</v>
      </c>
      <c r="C296" s="127" t="s">
        <v>1005</v>
      </c>
      <c r="D296" s="128" t="s">
        <v>492</v>
      </c>
      <c r="E296" s="127" t="s">
        <v>62</v>
      </c>
      <c r="F296" s="127" t="n">
        <v>1</v>
      </c>
      <c r="G296" s="129" t="n">
        <v>138.14632832</v>
      </c>
      <c r="H296" s="130" t="n">
        <f aca="false">G296/SUM($G$7:$G$326)</f>
        <v>9.7088823320755E-006</v>
      </c>
      <c r="I296" s="130" t="n">
        <f aca="false">SUM($H$7:H296)</f>
        <v>0.999839335836467</v>
      </c>
      <c r="J296" s="128" t="s">
        <v>270</v>
      </c>
    </row>
    <row r="297" customFormat="false" ht="22.35" hidden="false" customHeight="false" outlineLevel="0" collapsed="false">
      <c r="A297" s="127" t="str">
        <f aca="false">IF(I297-H297&lt;0.8,"A",IF(I297-H297&lt;0.95,"B","C"))</f>
        <v>C</v>
      </c>
      <c r="B297" s="127" t="s">
        <v>493</v>
      </c>
      <c r="C297" s="127" t="s">
        <v>1006</v>
      </c>
      <c r="D297" s="128" t="s">
        <v>494</v>
      </c>
      <c r="E297" s="127" t="s">
        <v>62</v>
      </c>
      <c r="F297" s="127" t="n">
        <v>1</v>
      </c>
      <c r="G297" s="129" t="n">
        <v>138.14632832</v>
      </c>
      <c r="H297" s="130" t="n">
        <f aca="false">G297/SUM($G$7:$G$326)</f>
        <v>9.7088823320755E-006</v>
      </c>
      <c r="I297" s="130" t="n">
        <f aca="false">SUM($H$7:H297)</f>
        <v>0.999849044718799</v>
      </c>
      <c r="J297" s="128" t="s">
        <v>270</v>
      </c>
    </row>
    <row r="298" customFormat="false" ht="22.35" hidden="false" customHeight="false" outlineLevel="0" collapsed="false">
      <c r="A298" s="127" t="str">
        <f aca="false">IF(I298-H298&lt;0.8,"A",IF(I298-H298&lt;0.95,"B","C"))</f>
        <v>C</v>
      </c>
      <c r="B298" s="127" t="s">
        <v>425</v>
      </c>
      <c r="C298" s="127" t="s">
        <v>1007</v>
      </c>
      <c r="D298" s="128" t="s">
        <v>426</v>
      </c>
      <c r="E298" s="127" t="s">
        <v>273</v>
      </c>
      <c r="F298" s="127" t="n">
        <v>1</v>
      </c>
      <c r="G298" s="129" t="n">
        <v>137.794256</v>
      </c>
      <c r="H298" s="130" t="n">
        <f aca="false">G298/SUM($G$7:$G$326)</f>
        <v>9.68413879550214E-006</v>
      </c>
      <c r="I298" s="130" t="n">
        <f aca="false">SUM($H$7:H298)</f>
        <v>0.999858728857595</v>
      </c>
      <c r="J298" s="128" t="s">
        <v>270</v>
      </c>
    </row>
    <row r="299" customFormat="false" ht="22.35" hidden="false" customHeight="false" outlineLevel="0" collapsed="false">
      <c r="A299" s="127" t="str">
        <f aca="false">IF(I299-H299&lt;0.8,"A",IF(I299-H299&lt;0.95,"B","C"))</f>
        <v>C</v>
      </c>
      <c r="B299" s="127" t="s">
        <v>353</v>
      </c>
      <c r="C299" s="127" t="s">
        <v>1008</v>
      </c>
      <c r="D299" s="128" t="s">
        <v>354</v>
      </c>
      <c r="E299" s="127" t="s">
        <v>273</v>
      </c>
      <c r="F299" s="127" t="n">
        <v>8</v>
      </c>
      <c r="G299" s="129" t="n">
        <v>136.396544</v>
      </c>
      <c r="H299" s="130" t="n">
        <f aca="false">G299/SUM($G$7:$G$326)</f>
        <v>9.58590801726028E-006</v>
      </c>
      <c r="I299" s="130" t="n">
        <f aca="false">SUM($H$7:H299)</f>
        <v>0.999868314765612</v>
      </c>
      <c r="J299" s="128" t="s">
        <v>270</v>
      </c>
    </row>
    <row r="300" customFormat="false" ht="22.35" hidden="false" customHeight="false" outlineLevel="0" collapsed="false">
      <c r="A300" s="127" t="str">
        <f aca="false">IF(I300-H300&lt;0.8,"A",IF(I300-H300&lt;0.95,"B","C"))</f>
        <v>C</v>
      </c>
      <c r="B300" s="127" t="s">
        <v>369</v>
      </c>
      <c r="C300" s="127" t="s">
        <v>1009</v>
      </c>
      <c r="D300" s="128" t="s">
        <v>370</v>
      </c>
      <c r="E300" s="127" t="s">
        <v>273</v>
      </c>
      <c r="F300" s="127" t="n">
        <v>1</v>
      </c>
      <c r="G300" s="129" t="n">
        <v>135.981008</v>
      </c>
      <c r="H300" s="130" t="n">
        <f aca="false">G300/SUM($G$7:$G$326)</f>
        <v>9.55670427237756E-006</v>
      </c>
      <c r="I300" s="130" t="n">
        <f aca="false">SUM($H$7:H300)</f>
        <v>0.999877871469884</v>
      </c>
      <c r="J300" s="128" t="s">
        <v>270</v>
      </c>
    </row>
    <row r="301" customFormat="false" ht="22.35" hidden="false" customHeight="false" outlineLevel="0" collapsed="false">
      <c r="A301" s="127" t="str">
        <f aca="false">IF(I301-H301&lt;0.8,"A",IF(I301-H301&lt;0.95,"B","C"))</f>
        <v>C</v>
      </c>
      <c r="B301" s="127" t="s">
        <v>501</v>
      </c>
      <c r="C301" s="127" t="s">
        <v>1010</v>
      </c>
      <c r="D301" s="128" t="s">
        <v>502</v>
      </c>
      <c r="E301" s="127" t="s">
        <v>44</v>
      </c>
      <c r="F301" s="127" t="n">
        <v>5</v>
      </c>
      <c r="G301" s="129" t="n">
        <v>134.5776296</v>
      </c>
      <c r="H301" s="130" t="n">
        <f aca="false">G301/SUM($G$7:$G$326)</f>
        <v>9.45807526125093E-006</v>
      </c>
      <c r="I301" s="130" t="n">
        <f aca="false">SUM($H$7:H301)</f>
        <v>0.999887329545146</v>
      </c>
      <c r="J301" s="128" t="s">
        <v>270</v>
      </c>
    </row>
    <row r="302" customFormat="false" ht="22.35" hidden="false" customHeight="false" outlineLevel="0" collapsed="false">
      <c r="A302" s="127" t="str">
        <f aca="false">IF(I302-H302&lt;0.8,"A",IF(I302-H302&lt;0.95,"B","C"))</f>
        <v>C</v>
      </c>
      <c r="B302" s="127" t="s">
        <v>503</v>
      </c>
      <c r="C302" s="127" t="s">
        <v>1010</v>
      </c>
      <c r="D302" s="128" t="s">
        <v>502</v>
      </c>
      <c r="E302" s="127" t="s">
        <v>44</v>
      </c>
      <c r="F302" s="127" t="n">
        <v>5</v>
      </c>
      <c r="G302" s="129" t="n">
        <v>134.5776296</v>
      </c>
      <c r="H302" s="130" t="n">
        <f aca="false">G302/SUM($G$7:$G$326)</f>
        <v>9.45807526125093E-006</v>
      </c>
      <c r="I302" s="130" t="n">
        <f aca="false">SUM($H$7:H302)</f>
        <v>0.999896787620407</v>
      </c>
      <c r="J302" s="128" t="s">
        <v>270</v>
      </c>
    </row>
    <row r="303" customFormat="false" ht="22.35" hidden="false" customHeight="false" outlineLevel="0" collapsed="false">
      <c r="A303" s="127" t="str">
        <f aca="false">IF(I303-H303&lt;0.8,"A",IF(I303-H303&lt;0.95,"B","C"))</f>
        <v>C</v>
      </c>
      <c r="B303" s="127" t="s">
        <v>513</v>
      </c>
      <c r="C303" s="127" t="s">
        <v>1011</v>
      </c>
      <c r="D303" s="128" t="s">
        <v>514</v>
      </c>
      <c r="E303" s="127" t="s">
        <v>62</v>
      </c>
      <c r="F303" s="127" t="n">
        <v>4</v>
      </c>
      <c r="G303" s="129" t="n">
        <v>131.259008</v>
      </c>
      <c r="H303" s="130" t="n">
        <f aca="false">G303/SUM($G$7:$G$326)</f>
        <v>9.22484353507396E-006</v>
      </c>
      <c r="I303" s="130" t="n">
        <f aca="false">SUM($H$7:H303)</f>
        <v>0.999906012463942</v>
      </c>
      <c r="J303" s="128" t="s">
        <v>512</v>
      </c>
    </row>
    <row r="304" customFormat="false" ht="22.35" hidden="false" customHeight="false" outlineLevel="0" collapsed="false">
      <c r="A304" s="127" t="str">
        <f aca="false">IF(I304-H304&lt;0.8,"A",IF(I304-H304&lt;0.95,"B","C"))</f>
        <v>C</v>
      </c>
      <c r="B304" s="127" t="s">
        <v>290</v>
      </c>
      <c r="C304" s="127" t="s">
        <v>1012</v>
      </c>
      <c r="D304" s="128" t="s">
        <v>291</v>
      </c>
      <c r="E304" s="127" t="s">
        <v>292</v>
      </c>
      <c r="F304" s="127" t="n">
        <v>2</v>
      </c>
      <c r="G304" s="129" t="n">
        <v>109.500032</v>
      </c>
      <c r="H304" s="130" t="n">
        <f aca="false">G304/SUM($G$7:$G$326)</f>
        <v>7.69562925757897E-006</v>
      </c>
      <c r="I304" s="130" t="n">
        <f aca="false">SUM($H$7:H304)</f>
        <v>0.999913708093199</v>
      </c>
      <c r="J304" s="128" t="s">
        <v>270</v>
      </c>
    </row>
    <row r="305" customFormat="false" ht="32.8" hidden="false" customHeight="false" outlineLevel="0" collapsed="false">
      <c r="A305" s="127" t="str">
        <f aca="false">IF(I305-H305&lt;0.8,"A",IF(I305-H305&lt;0.95,"B","C"))</f>
        <v>C</v>
      </c>
      <c r="B305" s="127" t="s">
        <v>339</v>
      </c>
      <c r="C305" s="127" t="s">
        <v>1013</v>
      </c>
      <c r="D305" s="128" t="s">
        <v>340</v>
      </c>
      <c r="E305" s="127" t="s">
        <v>273</v>
      </c>
      <c r="F305" s="127" t="n">
        <v>1</v>
      </c>
      <c r="G305" s="129" t="n">
        <v>105.596512</v>
      </c>
      <c r="H305" s="130" t="n">
        <f aca="false">G305/SUM($G$7:$G$326)</f>
        <v>7.42129104807466E-006</v>
      </c>
      <c r="I305" s="130" t="n">
        <f aca="false">SUM($H$7:H305)</f>
        <v>0.999921129384247</v>
      </c>
      <c r="J305" s="128" t="s">
        <v>270</v>
      </c>
    </row>
    <row r="306" customFormat="false" ht="22.35" hidden="false" customHeight="false" outlineLevel="0" collapsed="false">
      <c r="A306" s="127" t="str">
        <f aca="false">IF(I306-H306&lt;0.8,"A",IF(I306-H306&lt;0.95,"B","C"))</f>
        <v>C</v>
      </c>
      <c r="B306" s="127" t="s">
        <v>345</v>
      </c>
      <c r="C306" s="127" t="s">
        <v>1014</v>
      </c>
      <c r="D306" s="128" t="s">
        <v>346</v>
      </c>
      <c r="E306" s="127" t="s">
        <v>273</v>
      </c>
      <c r="F306" s="127" t="n">
        <v>1</v>
      </c>
      <c r="G306" s="129" t="n">
        <v>99.023488</v>
      </c>
      <c r="H306" s="130" t="n">
        <f aca="false">G306/SUM($G$7:$G$326)</f>
        <v>6.95934090174804E-006</v>
      </c>
      <c r="I306" s="130" t="n">
        <f aca="false">SUM($H$7:H306)</f>
        <v>0.999928088725149</v>
      </c>
      <c r="J306" s="128" t="s">
        <v>270</v>
      </c>
    </row>
    <row r="307" customFormat="false" ht="32.8" hidden="false" customHeight="false" outlineLevel="0" collapsed="false">
      <c r="A307" s="127" t="str">
        <f aca="false">IF(I307-H307&lt;0.8,"A",IF(I307-H307&lt;0.95,"B","C"))</f>
        <v>C</v>
      </c>
      <c r="B307" s="127" t="s">
        <v>600</v>
      </c>
      <c r="C307" s="127" t="n">
        <v>1581</v>
      </c>
      <c r="D307" s="128" t="s">
        <v>601</v>
      </c>
      <c r="E307" s="127" t="s">
        <v>273</v>
      </c>
      <c r="F307" s="127" t="n">
        <v>4</v>
      </c>
      <c r="G307" s="129" t="n">
        <v>88.798784</v>
      </c>
      <c r="H307" s="130" t="n">
        <f aca="false">G307/SUM($G$7:$G$326)</f>
        <v>6.24075178523998E-006</v>
      </c>
      <c r="I307" s="130" t="n">
        <f aca="false">SUM($H$7:H307)</f>
        <v>0.999934329476934</v>
      </c>
      <c r="J307" s="128" t="s">
        <v>561</v>
      </c>
    </row>
    <row r="308" customFormat="false" ht="22.35" hidden="false" customHeight="false" outlineLevel="0" collapsed="false">
      <c r="A308" s="127" t="str">
        <f aca="false">IF(I308-H308&lt;0.8,"A",IF(I308-H308&lt;0.95,"B","C"))</f>
        <v>C</v>
      </c>
      <c r="B308" s="127" t="s">
        <v>312</v>
      </c>
      <c r="C308" s="127" t="s">
        <v>1015</v>
      </c>
      <c r="D308" s="128" t="s">
        <v>1016</v>
      </c>
      <c r="E308" s="127" t="s">
        <v>273</v>
      </c>
      <c r="F308" s="127" t="n">
        <v>2</v>
      </c>
      <c r="G308" s="129" t="n">
        <v>88.52176</v>
      </c>
      <c r="H308" s="130" t="n">
        <f aca="false">G308/SUM($G$7:$G$326)</f>
        <v>6.22128262198484E-006</v>
      </c>
      <c r="I308" s="130" t="n">
        <f aca="false">SUM($H$7:H308)</f>
        <v>0.999940550759556</v>
      </c>
      <c r="J308" s="128" t="s">
        <v>270</v>
      </c>
    </row>
    <row r="309" customFormat="false" ht="22.35" hidden="false" customHeight="false" outlineLevel="0" collapsed="false">
      <c r="A309" s="127" t="str">
        <f aca="false">IF(I309-H309&lt;0.8,"A",IF(I309-H309&lt;0.95,"B","C"))</f>
        <v>C</v>
      </c>
      <c r="B309" s="127" t="s">
        <v>515</v>
      </c>
      <c r="C309" s="127" t="s">
        <v>1017</v>
      </c>
      <c r="D309" s="128" t="s">
        <v>516</v>
      </c>
      <c r="E309" s="127" t="s">
        <v>62</v>
      </c>
      <c r="F309" s="127" t="n">
        <v>2</v>
      </c>
      <c r="G309" s="129" t="n">
        <v>86.50704</v>
      </c>
      <c r="H309" s="130" t="n">
        <f aca="false">G309/SUM($G$7:$G$326)</f>
        <v>6.07968870740197E-006</v>
      </c>
      <c r="I309" s="130" t="n">
        <f aca="false">SUM($H$7:H309)</f>
        <v>0.999946630448264</v>
      </c>
      <c r="J309" s="128" t="s">
        <v>512</v>
      </c>
    </row>
    <row r="310" customFormat="false" ht="22.35" hidden="false" customHeight="false" outlineLevel="0" collapsed="false">
      <c r="A310" s="127" t="str">
        <f aca="false">IF(I310-H310&lt;0.8,"A",IF(I310-H310&lt;0.95,"B","C"))</f>
        <v>C</v>
      </c>
      <c r="B310" s="127" t="s">
        <v>602</v>
      </c>
      <c r="C310" s="127" t="n">
        <v>38196</v>
      </c>
      <c r="D310" s="128" t="s">
        <v>603</v>
      </c>
      <c r="E310" s="127" t="s">
        <v>273</v>
      </c>
      <c r="F310" s="127" t="n">
        <v>2</v>
      </c>
      <c r="G310" s="129" t="n">
        <v>82.930912</v>
      </c>
      <c r="H310" s="130" t="n">
        <f aca="false">G310/SUM($G$7:$G$326)</f>
        <v>5.82835950901737E-006</v>
      </c>
      <c r="I310" s="130" t="n">
        <f aca="false">SUM($H$7:H310)</f>
        <v>0.999952458807773</v>
      </c>
      <c r="J310" s="128" t="s">
        <v>561</v>
      </c>
    </row>
    <row r="311" customFormat="false" ht="22.35" hidden="false" customHeight="false" outlineLevel="0" collapsed="false">
      <c r="A311" s="127" t="str">
        <f aca="false">IF(I311-H311&lt;0.8,"A",IF(I311-H311&lt;0.95,"B","C"))</f>
        <v>C</v>
      </c>
      <c r="B311" s="127" t="s">
        <v>489</v>
      </c>
      <c r="C311" s="127" t="s">
        <v>1018</v>
      </c>
      <c r="D311" s="128" t="s">
        <v>490</v>
      </c>
      <c r="E311" s="127" t="s">
        <v>62</v>
      </c>
      <c r="F311" s="127" t="n">
        <v>1</v>
      </c>
      <c r="G311" s="129" t="n">
        <v>78.71473264</v>
      </c>
      <c r="H311" s="130" t="n">
        <f aca="false">G311/SUM($G$7:$G$326)</f>
        <v>5.53204769389373E-006</v>
      </c>
      <c r="I311" s="130" t="n">
        <f aca="false">SUM($H$7:H311)</f>
        <v>0.999957990855467</v>
      </c>
      <c r="J311" s="128" t="s">
        <v>270</v>
      </c>
    </row>
    <row r="312" customFormat="false" ht="22.35" hidden="false" customHeight="false" outlineLevel="0" collapsed="false">
      <c r="A312" s="127" t="str">
        <f aca="false">IF(I312-H312&lt;0.8,"A",IF(I312-H312&lt;0.95,"B","C"))</f>
        <v>C</v>
      </c>
      <c r="B312" s="127" t="s">
        <v>361</v>
      </c>
      <c r="C312" s="127" t="s">
        <v>1019</v>
      </c>
      <c r="D312" s="128" t="s">
        <v>362</v>
      </c>
      <c r="E312" s="127" t="s">
        <v>273</v>
      </c>
      <c r="F312" s="127" t="n">
        <v>1</v>
      </c>
      <c r="G312" s="129" t="n">
        <v>77.138592</v>
      </c>
      <c r="H312" s="130" t="n">
        <f aca="false">G312/SUM($G$7:$G$326)</f>
        <v>5.42127700459162E-006</v>
      </c>
      <c r="I312" s="130" t="n">
        <f aca="false">SUM($H$7:H312)</f>
        <v>0.999963412132471</v>
      </c>
      <c r="J312" s="128" t="s">
        <v>270</v>
      </c>
    </row>
    <row r="313" customFormat="false" ht="32.8" hidden="false" customHeight="false" outlineLevel="0" collapsed="false">
      <c r="A313" s="127" t="str">
        <f aca="false">IF(I313-H313&lt;0.8,"A",IF(I313-H313&lt;0.95,"B","C"))</f>
        <v>C</v>
      </c>
      <c r="B313" s="127" t="s">
        <v>598</v>
      </c>
      <c r="C313" s="127" t="s">
        <v>1020</v>
      </c>
      <c r="D313" s="128" t="s">
        <v>599</v>
      </c>
      <c r="E313" s="127" t="s">
        <v>273</v>
      </c>
      <c r="F313" s="127" t="n">
        <v>4</v>
      </c>
      <c r="G313" s="129" t="n">
        <v>71.01888</v>
      </c>
      <c r="H313" s="130" t="n">
        <f aca="false">G313/SUM($G$7:$G$326)</f>
        <v>4.99118548904616E-006</v>
      </c>
      <c r="I313" s="130" t="n">
        <f aca="false">SUM($H$7:H313)</f>
        <v>0.99996840331796</v>
      </c>
      <c r="J313" s="128" t="s">
        <v>561</v>
      </c>
    </row>
    <row r="314" customFormat="false" ht="22.35" hidden="false" customHeight="false" outlineLevel="0" collapsed="false">
      <c r="A314" s="127" t="str">
        <f aca="false">IF(I314-H314&lt;0.8,"A",IF(I314-H314&lt;0.95,"B","C"))</f>
        <v>C</v>
      </c>
      <c r="B314" s="127" t="s">
        <v>451</v>
      </c>
      <c r="C314" s="127" t="s">
        <v>1021</v>
      </c>
      <c r="D314" s="128" t="s">
        <v>452</v>
      </c>
      <c r="E314" s="127" t="s">
        <v>62</v>
      </c>
      <c r="F314" s="127" t="n">
        <v>4</v>
      </c>
      <c r="G314" s="129" t="n">
        <v>69.810048</v>
      </c>
      <c r="H314" s="130" t="n">
        <f aca="false">G314/SUM($G$7:$G$326)</f>
        <v>4.90622914029643E-006</v>
      </c>
      <c r="I314" s="130" t="n">
        <f aca="false">SUM($H$7:H314)</f>
        <v>0.999973309547101</v>
      </c>
      <c r="J314" s="128" t="s">
        <v>270</v>
      </c>
    </row>
    <row r="315" customFormat="false" ht="32.8" hidden="false" customHeight="false" outlineLevel="0" collapsed="false">
      <c r="A315" s="127" t="str">
        <f aca="false">IF(I315-H315&lt;0.8,"A",IF(I315-H315&lt;0.95,"B","C"))</f>
        <v>C</v>
      </c>
      <c r="B315" s="127" t="s">
        <v>395</v>
      </c>
      <c r="C315" s="127" t="s">
        <v>1022</v>
      </c>
      <c r="D315" s="128" t="s">
        <v>396</v>
      </c>
      <c r="E315" s="127" t="s">
        <v>44</v>
      </c>
      <c r="F315" s="127" t="n">
        <v>5.5</v>
      </c>
      <c r="G315" s="129" t="n">
        <v>68.90972</v>
      </c>
      <c r="H315" s="130" t="n">
        <f aca="false">G315/SUM($G$7:$G$326)</f>
        <v>4.84295435971721E-006</v>
      </c>
      <c r="I315" s="130" t="n">
        <f aca="false">SUM($H$7:H315)</f>
        <v>0.999978152501461</v>
      </c>
      <c r="J315" s="128" t="s">
        <v>270</v>
      </c>
    </row>
    <row r="316" customFormat="false" ht="22.35" hidden="false" customHeight="false" outlineLevel="0" collapsed="false">
      <c r="A316" s="127" t="str">
        <f aca="false">IF(I316-H316&lt;0.8,"A",IF(I316-H316&lt;0.95,"B","C"))</f>
        <v>C</v>
      </c>
      <c r="B316" s="127" t="s">
        <v>688</v>
      </c>
      <c r="C316" s="127" t="s">
        <v>1023</v>
      </c>
      <c r="D316" s="128" t="s">
        <v>689</v>
      </c>
      <c r="E316" s="127" t="s">
        <v>62</v>
      </c>
      <c r="F316" s="127" t="n">
        <v>5</v>
      </c>
      <c r="G316" s="129" t="n">
        <v>60.309384</v>
      </c>
      <c r="H316" s="130" t="n">
        <f aca="false">G316/SUM($G$7:$G$326)</f>
        <v>4.23852533684159E-006</v>
      </c>
      <c r="I316" s="130" t="n">
        <f aca="false">SUM($H$7:H316)</f>
        <v>0.999982391026797</v>
      </c>
      <c r="J316" s="128" t="s">
        <v>683</v>
      </c>
    </row>
    <row r="317" customFormat="false" ht="32.8" hidden="false" customHeight="false" outlineLevel="0" collapsed="false">
      <c r="A317" s="127" t="str">
        <f aca="false">IF(I317-H317&lt;0.8,"A",IF(I317-H317&lt;0.95,"B","C"))</f>
        <v>C</v>
      </c>
      <c r="B317" s="127" t="s">
        <v>282</v>
      </c>
      <c r="C317" s="127" t="s">
        <v>1024</v>
      </c>
      <c r="D317" s="128" t="s">
        <v>283</v>
      </c>
      <c r="E317" s="127" t="s">
        <v>273</v>
      </c>
      <c r="F317" s="127" t="n">
        <v>1</v>
      </c>
      <c r="G317" s="129" t="n">
        <v>49.071024</v>
      </c>
      <c r="H317" s="130" t="n">
        <f aca="false">G317/SUM($G$7:$G$326)</f>
        <v>3.44869678205902E-006</v>
      </c>
      <c r="I317" s="130" t="n">
        <f aca="false">SUM($H$7:H317)</f>
        <v>0.999985839723579</v>
      </c>
      <c r="J317" s="128" t="s">
        <v>270</v>
      </c>
    </row>
    <row r="318" customFormat="false" ht="12.8" hidden="false" customHeight="false" outlineLevel="0" collapsed="false">
      <c r="A318" s="127" t="str">
        <f aca="false">IF(I318-H318&lt;0.8,"A",IF(I318-H318&lt;0.95,"B","C"))</f>
        <v>C</v>
      </c>
      <c r="B318" s="127" t="s">
        <v>385</v>
      </c>
      <c r="C318" s="127" t="s">
        <v>1025</v>
      </c>
      <c r="D318" s="128" t="s">
        <v>386</v>
      </c>
      <c r="E318" s="127" t="s">
        <v>273</v>
      </c>
      <c r="F318" s="127" t="n">
        <v>1</v>
      </c>
      <c r="G318" s="129" t="n">
        <v>44.235696</v>
      </c>
      <c r="H318" s="130" t="n">
        <f aca="false">G318/SUM($G$7:$G$326)</f>
        <v>3.10887138706013E-006</v>
      </c>
      <c r="I318" s="130" t="n">
        <f aca="false">SUM($H$7:H318)</f>
        <v>0.999988948594966</v>
      </c>
      <c r="J318" s="128" t="s">
        <v>270</v>
      </c>
    </row>
    <row r="319" customFormat="false" ht="12.8" hidden="false" customHeight="false" outlineLevel="0" collapsed="false">
      <c r="A319" s="127" t="str">
        <f aca="false">IF(I319-H319&lt;0.8,"A",IF(I319-H319&lt;0.95,"B","C"))</f>
        <v>C</v>
      </c>
      <c r="B319" s="127" t="s">
        <v>387</v>
      </c>
      <c r="C319" s="127" t="s">
        <v>1026</v>
      </c>
      <c r="D319" s="128" t="s">
        <v>388</v>
      </c>
      <c r="E319" s="127" t="s">
        <v>273</v>
      </c>
      <c r="F319" s="127" t="n">
        <v>1</v>
      </c>
      <c r="G319" s="129" t="n">
        <v>43.37944</v>
      </c>
      <c r="H319" s="130" t="n">
        <f aca="false">G319/SUM($G$7:$G$326)</f>
        <v>3.04869397336241E-006</v>
      </c>
      <c r="I319" s="130" t="n">
        <f aca="false">SUM($H$7:H319)</f>
        <v>0.99999199728894</v>
      </c>
      <c r="J319" s="128" t="s">
        <v>270</v>
      </c>
    </row>
    <row r="320" customFormat="false" ht="32.8" hidden="false" customHeight="false" outlineLevel="0" collapsed="false">
      <c r="A320" s="127" t="str">
        <f aca="false">IF(I320-H320&lt;0.8,"A",IF(I320-H320&lt;0.95,"B","C"))</f>
        <v>C</v>
      </c>
      <c r="B320" s="127" t="s">
        <v>284</v>
      </c>
      <c r="C320" s="127" t="s">
        <v>1004</v>
      </c>
      <c r="D320" s="128" t="s">
        <v>285</v>
      </c>
      <c r="E320" s="127" t="s">
        <v>273</v>
      </c>
      <c r="F320" s="127" t="n">
        <v>172</v>
      </c>
      <c r="G320" s="129" t="n">
        <v>23.824064</v>
      </c>
      <c r="H320" s="130" t="n">
        <f aca="false">G320/SUM($G$7:$G$326)</f>
        <v>1.67434803994243E-006</v>
      </c>
      <c r="I320" s="130" t="n">
        <f aca="false">SUM($H$7:H320)</f>
        <v>0.99999367163698</v>
      </c>
      <c r="J320" s="128" t="s">
        <v>270</v>
      </c>
    </row>
    <row r="321" customFormat="false" ht="22.35" hidden="false" customHeight="false" outlineLevel="0" collapsed="false">
      <c r="A321" s="127" t="str">
        <f aca="false">IF(I321-H321&lt;0.8,"A",IF(I321-H321&lt;0.95,"B","C"))</f>
        <v>C</v>
      </c>
      <c r="B321" s="127" t="s">
        <v>357</v>
      </c>
      <c r="C321" s="127" t="s">
        <v>1027</v>
      </c>
      <c r="D321" s="128" t="s">
        <v>358</v>
      </c>
      <c r="E321" s="127" t="s">
        <v>273</v>
      </c>
      <c r="F321" s="127" t="n">
        <v>1</v>
      </c>
      <c r="G321" s="129" t="n">
        <v>21.519728</v>
      </c>
      <c r="H321" s="130" t="n">
        <f aca="false">G321/SUM($G$7:$G$326)</f>
        <v>1.51240000013828E-006</v>
      </c>
      <c r="I321" s="130" t="n">
        <f aca="false">SUM($H$7:H321)</f>
        <v>0.99999518403698</v>
      </c>
      <c r="J321" s="128" t="s">
        <v>270</v>
      </c>
    </row>
    <row r="322" customFormat="false" ht="32.8" hidden="false" customHeight="false" outlineLevel="0" collapsed="false">
      <c r="A322" s="127" t="str">
        <f aca="false">IF(I322-H322&lt;0.8,"A",IF(I322-H322&lt;0.95,"B","C"))</f>
        <v>C</v>
      </c>
      <c r="B322" s="127" t="s">
        <v>447</v>
      </c>
      <c r="C322" s="127" t="s">
        <v>1028</v>
      </c>
      <c r="D322" s="128" t="s">
        <v>448</v>
      </c>
      <c r="E322" s="127" t="s">
        <v>62</v>
      </c>
      <c r="F322" s="127" t="n">
        <v>2</v>
      </c>
      <c r="G322" s="129" t="n">
        <v>20.323488</v>
      </c>
      <c r="H322" s="130" t="n">
        <f aca="false">G322/SUM($G$7:$G$326)</f>
        <v>1.4283286133547E-006</v>
      </c>
      <c r="I322" s="130" t="n">
        <f aca="false">SUM($H$7:H322)</f>
        <v>0.999996612365593</v>
      </c>
      <c r="J322" s="128" t="s">
        <v>270</v>
      </c>
    </row>
    <row r="323" customFormat="false" ht="22.35" hidden="false" customHeight="false" outlineLevel="0" collapsed="false">
      <c r="A323" s="127" t="str">
        <f aca="false">IF(I323-H323&lt;0.8,"A",IF(I323-H323&lt;0.95,"B","C"))</f>
        <v>C</v>
      </c>
      <c r="B323" s="127" t="s">
        <v>278</v>
      </c>
      <c r="C323" s="29" t="n">
        <v>39227</v>
      </c>
      <c r="D323" s="128" t="s">
        <v>279</v>
      </c>
      <c r="E323" s="127" t="s">
        <v>273</v>
      </c>
      <c r="F323" s="127" t="n">
        <v>1</v>
      </c>
      <c r="G323" s="129" t="n">
        <v>17.75472</v>
      </c>
      <c r="H323" s="130" t="n">
        <f aca="false">G323/SUM($G$7:$G$326)</f>
        <v>1.24779637226154E-006</v>
      </c>
      <c r="I323" s="130" t="n">
        <f aca="false">SUM($H$7:H323)</f>
        <v>0.999997860161966</v>
      </c>
      <c r="J323" s="128" t="s">
        <v>270</v>
      </c>
    </row>
    <row r="324" customFormat="false" ht="22.35" hidden="false" customHeight="false" outlineLevel="0" collapsed="false">
      <c r="A324" s="127" t="str">
        <f aca="false">IF(I324-H324&lt;0.8,"A",IF(I324-H324&lt;0.95,"B","C"))</f>
        <v>C</v>
      </c>
      <c r="B324" s="127" t="s">
        <v>280</v>
      </c>
      <c r="C324" s="127" t="s">
        <v>1029</v>
      </c>
      <c r="D324" s="128" t="s">
        <v>281</v>
      </c>
      <c r="E324" s="127" t="s">
        <v>273</v>
      </c>
      <c r="F324" s="127" t="n">
        <v>1</v>
      </c>
      <c r="G324" s="129" t="n">
        <v>16.87328</v>
      </c>
      <c r="H324" s="130" t="n">
        <f aca="false">G324/SUM($G$7:$G$326)</f>
        <v>1.18584903463153E-006</v>
      </c>
      <c r="I324" s="130" t="n">
        <f aca="false">SUM($H$7:H324)</f>
        <v>0.999999046011</v>
      </c>
      <c r="J324" s="128" t="s">
        <v>270</v>
      </c>
    </row>
    <row r="325" customFormat="false" ht="12.8" hidden="false" customHeight="false" outlineLevel="0" collapsed="false">
      <c r="A325" s="127" t="str">
        <f aca="false">IF(I325-H325&lt;0.8,"A",IF(I325-H325&lt;0.95,"B","C"))</f>
        <v>C</v>
      </c>
      <c r="B325" s="127" t="s">
        <v>323</v>
      </c>
      <c r="C325" s="127" t="s">
        <v>324</v>
      </c>
      <c r="D325" s="128" t="s">
        <v>325</v>
      </c>
      <c r="E325" s="127" t="s">
        <v>273</v>
      </c>
      <c r="F325" s="127" t="n">
        <v>2</v>
      </c>
      <c r="G325" s="129" t="n">
        <v>13.574176</v>
      </c>
      <c r="H325" s="130" t="n">
        <f aca="false">G325/SUM($G$7:$G$326)</f>
        <v>9.5398899950209E-007</v>
      </c>
      <c r="I325" s="130" t="n">
        <f aca="false">SUM($H$7:H325)</f>
        <v>1</v>
      </c>
      <c r="J325" s="128" t="s">
        <v>270</v>
      </c>
    </row>
    <row r="326" customFormat="false" ht="22.35" hidden="false" customHeight="false" outlineLevel="0" collapsed="false">
      <c r="A326" s="127" t="str">
        <f aca="false">IF(I326-H326&lt;0.8,"A",IF(I326-H326&lt;0.95,"B","C"))</f>
        <v>C</v>
      </c>
      <c r="B326" s="127" t="s">
        <v>197</v>
      </c>
      <c r="C326" s="127" t="s">
        <v>1030</v>
      </c>
      <c r="D326" s="128" t="s">
        <v>198</v>
      </c>
      <c r="E326" s="127" t="s">
        <v>44</v>
      </c>
      <c r="F326" s="127" t="n">
        <v>0</v>
      </c>
      <c r="G326" s="129" t="n">
        <v>0</v>
      </c>
      <c r="H326" s="130" t="n">
        <f aca="false">G326/SUM($G$7:$G$326)</f>
        <v>0</v>
      </c>
      <c r="I326" s="130" t="n">
        <f aca="false">SUM($H$7:H326)</f>
        <v>1</v>
      </c>
      <c r="J326" s="128" t="s">
        <v>194</v>
      </c>
    </row>
    <row r="327" customFormat="false" ht="12.8" hidden="false" customHeight="false" outlineLevel="0" collapsed="false">
      <c r="A327" s="131"/>
      <c r="B327" s="131"/>
      <c r="C327" s="131"/>
      <c r="D327" s="132"/>
      <c r="E327" s="131"/>
      <c r="F327" s="131"/>
      <c r="G327" s="131"/>
      <c r="H327" s="131"/>
      <c r="I327" s="131"/>
      <c r="J327" s="132"/>
    </row>
    <row r="328" customFormat="false" ht="12.8" hidden="false" customHeight="false" outlineLevel="0" collapsed="false">
      <c r="A328" s="131"/>
      <c r="B328" s="131"/>
      <c r="C328" s="131"/>
      <c r="D328" s="132"/>
      <c r="E328" s="131"/>
      <c r="F328" s="131"/>
      <c r="G328" s="131"/>
      <c r="H328" s="131"/>
      <c r="I328" s="131"/>
      <c r="J328" s="132"/>
    </row>
    <row r="330" customFormat="false" ht="12.8" hidden="false" customHeight="false" outlineLevel="0" collapsed="false">
      <c r="D330" s="116" t="s">
        <v>709</v>
      </c>
      <c r="E330" s="116"/>
      <c r="F330" s="116"/>
      <c r="G330" s="116"/>
    </row>
    <row r="331" customFormat="false" ht="12.8" hidden="false" customHeight="false" outlineLevel="0" collapsed="false">
      <c r="D331" s="116" t="s">
        <v>710</v>
      </c>
      <c r="E331" s="116"/>
      <c r="F331" s="116"/>
      <c r="G331" s="116"/>
    </row>
  </sheetData>
  <mergeCells count="7">
    <mergeCell ref="A1:D1"/>
    <mergeCell ref="A2:D2"/>
    <mergeCell ref="A3:D3"/>
    <mergeCell ref="A4:D4"/>
    <mergeCell ref="A5:J5"/>
    <mergeCell ref="D330:G330"/>
    <mergeCell ref="D331:G33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9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MI36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1" topLeftCell="A2" activePane="bottomLeft" state="frozen"/>
      <selection pane="topLeft" activeCell="A1" activeCellId="0" sqref="A1"/>
      <selection pane="bottomLeft" activeCell="C1" activeCellId="0" sqref="C1"/>
    </sheetView>
  </sheetViews>
  <sheetFormatPr defaultColWidth="8.6875" defaultRowHeight="12.8" zeroHeight="false" outlineLevelRow="0" outlineLevelCol="0"/>
  <cols>
    <col collapsed="false" customWidth="true" hidden="false" outlineLevel="0" max="2" min="2" style="0" width="11.66"/>
    <col collapsed="false" customWidth="true" hidden="false" outlineLevel="0" max="3" min="3" style="0" width="42.23"/>
    <col collapsed="false" customWidth="true" hidden="false" outlineLevel="0" max="4" min="4" style="0" width="10"/>
    <col collapsed="false" customWidth="true" hidden="false" outlineLevel="0" max="5" min="5" style="120" width="9.44"/>
    <col collapsed="false" customWidth="true" hidden="false" outlineLevel="0" max="6" min="6" style="120" width="20.83"/>
    <col collapsed="false" customWidth="true" hidden="false" outlineLevel="0" max="7" min="7" style="133" width="8.47"/>
    <col collapsed="false" customWidth="true" hidden="false" outlineLevel="0" max="8" min="8" style="120" width="8.89"/>
    <col collapsed="false" customWidth="true" hidden="false" outlineLevel="0" max="9" min="9" style="0" width="8.06"/>
    <col collapsed="false" customWidth="true" hidden="false" outlineLevel="0" max="10" min="10" style="0" width="10.56"/>
    <col collapsed="false" customWidth="true" hidden="false" outlineLevel="0" max="11" min="11" style="0" width="10.84"/>
    <col collapsed="false" customWidth="true" hidden="false" outlineLevel="0" max="12" min="12" style="0" width="7.92"/>
    <col collapsed="false" customWidth="true" hidden="false" outlineLevel="0" max="13" min="13" style="0" width="12.09"/>
    <col collapsed="false" customWidth="true" hidden="false" outlineLevel="0" max="14" min="14" style="0" width="43.35"/>
  </cols>
  <sheetData>
    <row r="1" customFormat="false" ht="44.75" hidden="false" customHeight="true" outlineLevel="0" collapsed="false">
      <c r="C1" s="9"/>
      <c r="D1" s="9"/>
      <c r="E1" s="9"/>
      <c r="F1" s="9"/>
    </row>
    <row r="2" customFormat="false" ht="12.8" hidden="false" customHeight="false" outlineLevel="0" collapsed="false">
      <c r="C2" s="13" t="s">
        <v>0</v>
      </c>
      <c r="D2" s="13"/>
      <c r="E2" s="13"/>
      <c r="F2" s="13"/>
      <c r="G2" s="134"/>
      <c r="H2" s="135"/>
      <c r="I2" s="136"/>
      <c r="J2" s="137"/>
      <c r="K2" s="137"/>
    </row>
    <row r="3" customFormat="false" ht="12.8" hidden="false" customHeight="false" outlineLevel="0" collapsed="false">
      <c r="C3" s="13" t="s">
        <v>1</v>
      </c>
      <c r="D3" s="13"/>
      <c r="E3" s="13"/>
      <c r="F3" s="13"/>
      <c r="G3" s="134"/>
      <c r="H3" s="135"/>
      <c r="I3" s="136"/>
      <c r="J3" s="137"/>
      <c r="K3" s="137"/>
    </row>
    <row r="4" customFormat="false" ht="12.8" hidden="false" customHeight="false" outlineLevel="0" collapsed="false">
      <c r="C4" s="13" t="s">
        <v>2</v>
      </c>
      <c r="D4" s="13"/>
      <c r="E4" s="13"/>
      <c r="F4" s="13"/>
      <c r="G4" s="134"/>
      <c r="H4" s="135"/>
      <c r="I4" s="136"/>
      <c r="J4" s="137"/>
      <c r="K4" s="137"/>
    </row>
    <row r="5" customFormat="false" ht="20.85" hidden="false" customHeight="true" outlineLevel="0" collapsed="false">
      <c r="A5" s="138" t="s">
        <v>3</v>
      </c>
      <c r="B5" s="138"/>
      <c r="C5" s="138"/>
      <c r="D5" s="138"/>
      <c r="E5" s="138"/>
      <c r="F5" s="138"/>
      <c r="G5" s="138"/>
      <c r="H5" s="138"/>
      <c r="I5" s="138"/>
      <c r="J5" s="138"/>
      <c r="K5" s="138"/>
    </row>
    <row r="6" s="142" customFormat="true" ht="23.1" hidden="false" customHeight="true" outlineLevel="0" collapsed="false">
      <c r="A6" s="139" t="s">
        <v>4</v>
      </c>
      <c r="B6" s="139" t="s">
        <v>5</v>
      </c>
      <c r="C6" s="139" t="s">
        <v>1031</v>
      </c>
      <c r="D6" s="139" t="s">
        <v>1032</v>
      </c>
      <c r="E6" s="139" t="s">
        <v>1033</v>
      </c>
      <c r="F6" s="139" t="s">
        <v>1034</v>
      </c>
      <c r="G6" s="139" t="s">
        <v>1035</v>
      </c>
      <c r="H6" s="139" t="s">
        <v>1036</v>
      </c>
      <c r="I6" s="140" t="s">
        <v>1037</v>
      </c>
      <c r="J6" s="139" t="s">
        <v>1038</v>
      </c>
      <c r="K6" s="139" t="s">
        <v>1039</v>
      </c>
      <c r="L6" s="141"/>
      <c r="M6" s="141"/>
    </row>
    <row r="7" customFormat="false" ht="46.25" hidden="false" customHeight="false" outlineLevel="0" collapsed="false">
      <c r="A7" s="143" t="s">
        <v>171</v>
      </c>
      <c r="B7" s="143" t="s">
        <v>172</v>
      </c>
      <c r="C7" s="143" t="s">
        <v>1040</v>
      </c>
      <c r="D7" s="144" t="s">
        <v>22</v>
      </c>
      <c r="E7" s="143" t="s">
        <v>1041</v>
      </c>
      <c r="F7" s="143" t="s">
        <v>1042</v>
      </c>
      <c r="G7" s="144"/>
      <c r="H7" s="144" t="s">
        <v>22</v>
      </c>
      <c r="I7" s="145" t="n">
        <v>1.05</v>
      </c>
      <c r="J7" s="146" t="n">
        <v>128.57</v>
      </c>
      <c r="K7" s="146" t="n">
        <f aca="false">I7*J7</f>
        <v>134.9985</v>
      </c>
    </row>
    <row r="8" customFormat="false" ht="68.65" hidden="false" customHeight="false" outlineLevel="0" collapsed="false">
      <c r="A8" s="143" t="s">
        <v>171</v>
      </c>
      <c r="B8" s="143" t="s">
        <v>172</v>
      </c>
      <c r="C8" s="143" t="s">
        <v>1040</v>
      </c>
      <c r="D8" s="144" t="s">
        <v>22</v>
      </c>
      <c r="E8" s="143" t="s">
        <v>1041</v>
      </c>
      <c r="F8" s="147" t="s">
        <v>1043</v>
      </c>
      <c r="G8" s="144" t="n">
        <v>87372</v>
      </c>
      <c r="H8" s="144" t="s">
        <v>27</v>
      </c>
      <c r="I8" s="145" t="n">
        <v>0.025</v>
      </c>
      <c r="J8" s="146" t="n">
        <v>918.45</v>
      </c>
      <c r="K8" s="146" t="n">
        <f aca="false">I8*J8</f>
        <v>22.96125</v>
      </c>
    </row>
    <row r="9" customFormat="false" ht="46.25" hidden="false" customHeight="false" outlineLevel="0" collapsed="false">
      <c r="A9" s="143" t="s">
        <v>171</v>
      </c>
      <c r="B9" s="143" t="s">
        <v>172</v>
      </c>
      <c r="C9" s="143" t="s">
        <v>1040</v>
      </c>
      <c r="D9" s="144" t="s">
        <v>22</v>
      </c>
      <c r="E9" s="143" t="s">
        <v>1041</v>
      </c>
      <c r="F9" s="147" t="s">
        <v>1044</v>
      </c>
      <c r="G9" s="148" t="n">
        <v>34357</v>
      </c>
      <c r="H9" s="144" t="s">
        <v>82</v>
      </c>
      <c r="I9" s="145" t="n">
        <v>0.5105</v>
      </c>
      <c r="J9" s="146" t="n">
        <v>4.22</v>
      </c>
      <c r="K9" s="146" t="n">
        <f aca="false">I9*J9</f>
        <v>2.15431</v>
      </c>
    </row>
    <row r="10" customFormat="false" ht="46.25" hidden="false" customHeight="false" outlineLevel="0" collapsed="false">
      <c r="A10" s="143" t="s">
        <v>171</v>
      </c>
      <c r="B10" s="143" t="s">
        <v>172</v>
      </c>
      <c r="C10" s="143" t="s">
        <v>1040</v>
      </c>
      <c r="D10" s="144" t="s">
        <v>22</v>
      </c>
      <c r="E10" s="143" t="s">
        <v>1045</v>
      </c>
      <c r="F10" s="147" t="s">
        <v>1046</v>
      </c>
      <c r="G10" s="148" t="n">
        <v>88309</v>
      </c>
      <c r="H10" s="144" t="s">
        <v>140</v>
      </c>
      <c r="I10" s="145" t="n">
        <v>1</v>
      </c>
      <c r="J10" s="146" t="n">
        <v>29.88</v>
      </c>
      <c r="K10" s="146" t="n">
        <f aca="false">I10*J10</f>
        <v>29.88</v>
      </c>
    </row>
    <row r="11" customFormat="false" ht="46.25" hidden="false" customHeight="false" outlineLevel="0" collapsed="false">
      <c r="A11" s="143" t="s">
        <v>171</v>
      </c>
      <c r="B11" s="143" t="s">
        <v>172</v>
      </c>
      <c r="C11" s="143" t="s">
        <v>1040</v>
      </c>
      <c r="D11" s="144" t="s">
        <v>22</v>
      </c>
      <c r="E11" s="143" t="s">
        <v>1045</v>
      </c>
      <c r="F11" s="147" t="s">
        <v>1047</v>
      </c>
      <c r="G11" s="148" t="n">
        <v>88316</v>
      </c>
      <c r="H11" s="144" t="s">
        <v>140</v>
      </c>
      <c r="I11" s="145" t="n">
        <v>1</v>
      </c>
      <c r="J11" s="146" t="n">
        <v>24.37</v>
      </c>
      <c r="K11" s="146" t="n">
        <f aca="false">I11*J11</f>
        <v>24.37</v>
      </c>
    </row>
    <row r="12" customFormat="false" ht="12.8" hidden="false" customHeight="false" outlineLevel="0" collapsed="false">
      <c r="A12" s="149" t="s">
        <v>171</v>
      </c>
      <c r="B12" s="149" t="s">
        <v>172</v>
      </c>
      <c r="C12" s="149" t="s">
        <v>1048</v>
      </c>
      <c r="D12" s="150" t="s">
        <v>22</v>
      </c>
      <c r="E12" s="150"/>
      <c r="F12" s="150"/>
      <c r="G12" s="150"/>
      <c r="H12" s="150"/>
      <c r="I12" s="150"/>
      <c r="J12" s="150"/>
      <c r="K12" s="151" t="n">
        <f aca="false">SUM(K7:K11)</f>
        <v>214.36406</v>
      </c>
    </row>
    <row r="13" customFormat="false" ht="12.8" hidden="false" customHeight="false" outlineLevel="0" collapsed="false">
      <c r="F13" s="135"/>
      <c r="G13" s="134"/>
      <c r="H13" s="135"/>
      <c r="I13" s="136"/>
      <c r="J13" s="137"/>
      <c r="K13" s="137"/>
    </row>
    <row r="14" customFormat="false" ht="52.2" hidden="false" customHeight="true" outlineLevel="0" collapsed="false">
      <c r="A14" s="28" t="s">
        <v>309</v>
      </c>
      <c r="B14" s="29" t="s">
        <v>310</v>
      </c>
      <c r="C14" s="57" t="s">
        <v>311</v>
      </c>
      <c r="D14" s="29" t="s">
        <v>273</v>
      </c>
      <c r="E14" s="152" t="s">
        <v>1049</v>
      </c>
      <c r="F14" s="57" t="s">
        <v>311</v>
      </c>
      <c r="G14" s="153" t="n">
        <v>11253</v>
      </c>
      <c r="H14" s="154" t="s">
        <v>465</v>
      </c>
      <c r="I14" s="155" t="n">
        <v>1</v>
      </c>
      <c r="J14" s="156" t="n">
        <v>208.17</v>
      </c>
      <c r="K14" s="156" t="n">
        <f aca="false">I14*J14</f>
        <v>208.17</v>
      </c>
    </row>
    <row r="15" customFormat="false" ht="35.05" hidden="false" customHeight="false" outlineLevel="0" collapsed="false">
      <c r="A15" s="28" t="s">
        <v>309</v>
      </c>
      <c r="B15" s="29" t="s">
        <v>310</v>
      </c>
      <c r="C15" s="57" t="s">
        <v>311</v>
      </c>
      <c r="D15" s="29" t="s">
        <v>273</v>
      </c>
      <c r="E15" s="152" t="s">
        <v>1045</v>
      </c>
      <c r="F15" s="157" t="s">
        <v>1050</v>
      </c>
      <c r="G15" s="158" t="n">
        <v>88264</v>
      </c>
      <c r="H15" s="158" t="s">
        <v>140</v>
      </c>
      <c r="I15" s="159" t="n">
        <v>0.89055</v>
      </c>
      <c r="J15" s="160" t="n">
        <v>45.18</v>
      </c>
      <c r="K15" s="156" t="n">
        <f aca="false">I15*J15</f>
        <v>40.235049</v>
      </c>
    </row>
    <row r="16" customFormat="false" ht="12.8" hidden="false" customHeight="false" outlineLevel="0" collapsed="false">
      <c r="A16" s="161" t="s">
        <v>309</v>
      </c>
      <c r="B16" s="162" t="s">
        <v>310</v>
      </c>
      <c r="C16" s="149" t="s">
        <v>1048</v>
      </c>
      <c r="D16" s="162" t="s">
        <v>273</v>
      </c>
      <c r="E16" s="163"/>
      <c r="F16" s="163"/>
      <c r="G16" s="163"/>
      <c r="H16" s="163"/>
      <c r="I16" s="163"/>
      <c r="J16" s="163"/>
      <c r="K16" s="164" t="n">
        <f aca="false">K14+K15</f>
        <v>248.405049</v>
      </c>
    </row>
    <row r="17" customFormat="false" ht="12.8" hidden="false" customHeight="false" outlineLevel="0" collapsed="false">
      <c r="F17" s="135"/>
      <c r="G17" s="134"/>
      <c r="H17" s="135"/>
      <c r="I17" s="136"/>
      <c r="J17" s="137"/>
      <c r="K17" s="137"/>
    </row>
    <row r="18" customFormat="false" ht="22.35" hidden="false" customHeight="false" outlineLevel="0" collapsed="false">
      <c r="A18" s="28" t="s">
        <v>320</v>
      </c>
      <c r="B18" s="29" t="s">
        <v>321</v>
      </c>
      <c r="C18" s="28" t="s">
        <v>322</v>
      </c>
      <c r="D18" s="29" t="s">
        <v>273</v>
      </c>
      <c r="E18" s="152" t="s">
        <v>1049</v>
      </c>
      <c r="F18" s="28" t="s">
        <v>322</v>
      </c>
      <c r="G18" s="153" t="n">
        <v>38093</v>
      </c>
      <c r="H18" s="154" t="s">
        <v>465</v>
      </c>
      <c r="I18" s="155" t="n">
        <v>1</v>
      </c>
      <c r="J18" s="156" t="n">
        <v>2.56</v>
      </c>
      <c r="K18" s="156" t="n">
        <f aca="false">I18*J18</f>
        <v>2.56</v>
      </c>
    </row>
    <row r="19" customFormat="false" ht="35.05" hidden="false" customHeight="false" outlineLevel="0" collapsed="false">
      <c r="A19" s="28" t="s">
        <v>320</v>
      </c>
      <c r="B19" s="29" t="s">
        <v>321</v>
      </c>
      <c r="C19" s="28" t="s">
        <v>322</v>
      </c>
      <c r="D19" s="29" t="s">
        <v>273</v>
      </c>
      <c r="E19" s="152" t="s">
        <v>1045</v>
      </c>
      <c r="F19" s="157" t="s">
        <v>1050</v>
      </c>
      <c r="G19" s="158" t="n">
        <v>88264</v>
      </c>
      <c r="H19" s="158" t="s">
        <v>140</v>
      </c>
      <c r="I19" s="159" t="n">
        <v>0.0893</v>
      </c>
      <c r="J19" s="160" t="n">
        <v>45.18</v>
      </c>
      <c r="K19" s="156" t="n">
        <f aca="false">I19*J19</f>
        <v>4.034574</v>
      </c>
    </row>
    <row r="20" customFormat="false" ht="12.8" hidden="false" customHeight="false" outlineLevel="0" collapsed="false">
      <c r="A20" s="161" t="s">
        <v>320</v>
      </c>
      <c r="B20" s="165" t="s">
        <v>321</v>
      </c>
      <c r="C20" s="149" t="s">
        <v>1048</v>
      </c>
      <c r="D20" s="162" t="s">
        <v>273</v>
      </c>
      <c r="E20" s="166"/>
      <c r="F20" s="167"/>
      <c r="G20" s="168"/>
      <c r="H20" s="167"/>
      <c r="I20" s="169"/>
      <c r="J20" s="164"/>
      <c r="K20" s="164" t="n">
        <f aca="false">K18+K19</f>
        <v>6.594574</v>
      </c>
    </row>
    <row r="21" customFormat="false" ht="12.8" hidden="false" customHeight="false" outlineLevel="0" collapsed="false">
      <c r="F21" s="135"/>
      <c r="G21" s="134"/>
      <c r="H21" s="135"/>
      <c r="I21" s="136"/>
      <c r="J21" s="137"/>
      <c r="K21" s="137"/>
    </row>
    <row r="22" customFormat="false" ht="22.35" hidden="false" customHeight="false" outlineLevel="0" collapsed="false">
      <c r="A22" s="28" t="s">
        <v>323</v>
      </c>
      <c r="B22" s="29" t="s">
        <v>324</v>
      </c>
      <c r="C22" s="28" t="s">
        <v>325</v>
      </c>
      <c r="D22" s="29" t="s">
        <v>273</v>
      </c>
      <c r="E22" s="152" t="s">
        <v>1049</v>
      </c>
      <c r="F22" s="28" t="s">
        <v>325</v>
      </c>
      <c r="G22" s="153" t="n">
        <v>38094</v>
      </c>
      <c r="H22" s="154" t="s">
        <v>465</v>
      </c>
      <c r="I22" s="155" t="n">
        <v>1</v>
      </c>
      <c r="J22" s="156" t="n">
        <v>3.14</v>
      </c>
      <c r="K22" s="156" t="n">
        <f aca="false">I22*J22</f>
        <v>3.14</v>
      </c>
    </row>
    <row r="23" customFormat="false" ht="35.05" hidden="false" customHeight="false" outlineLevel="0" collapsed="false">
      <c r="A23" s="28" t="s">
        <v>323</v>
      </c>
      <c r="B23" s="29" t="s">
        <v>324</v>
      </c>
      <c r="C23" s="28" t="s">
        <v>325</v>
      </c>
      <c r="D23" s="29" t="s">
        <v>273</v>
      </c>
      <c r="E23" s="152" t="s">
        <v>1045</v>
      </c>
      <c r="F23" s="157" t="s">
        <v>1050</v>
      </c>
      <c r="G23" s="158" t="n">
        <v>88264</v>
      </c>
      <c r="H23" s="158" t="s">
        <v>140</v>
      </c>
      <c r="I23" s="159" t="n">
        <v>0.0498</v>
      </c>
      <c r="J23" s="160" t="n">
        <v>45.18</v>
      </c>
      <c r="K23" s="156" t="n">
        <f aca="false">I23*J23</f>
        <v>2.249964</v>
      </c>
    </row>
    <row r="24" customFormat="false" ht="12.8" hidden="false" customHeight="false" outlineLevel="0" collapsed="false">
      <c r="A24" s="28" t="s">
        <v>323</v>
      </c>
      <c r="B24" s="29" t="s">
        <v>324</v>
      </c>
      <c r="C24" s="149" t="s">
        <v>1048</v>
      </c>
      <c r="D24" s="162" t="s">
        <v>273</v>
      </c>
      <c r="E24" s="166"/>
      <c r="F24" s="167"/>
      <c r="G24" s="168"/>
      <c r="H24" s="167"/>
      <c r="I24" s="169"/>
      <c r="J24" s="164"/>
      <c r="K24" s="164" t="n">
        <f aca="false">K22+K23</f>
        <v>5.389964</v>
      </c>
    </row>
    <row r="25" customFormat="false" ht="12.8" hidden="false" customHeight="false" outlineLevel="0" collapsed="false">
      <c r="F25" s="135"/>
      <c r="G25" s="134"/>
      <c r="H25" s="135"/>
      <c r="I25" s="136"/>
      <c r="J25" s="137"/>
      <c r="K25" s="137"/>
    </row>
    <row r="26" customFormat="false" ht="28.35" hidden="false" customHeight="false" outlineLevel="0" collapsed="false">
      <c r="A26" s="62" t="s">
        <v>379</v>
      </c>
      <c r="B26" s="29" t="s">
        <v>380</v>
      </c>
      <c r="C26" s="28" t="s">
        <v>381</v>
      </c>
      <c r="D26" s="29" t="s">
        <v>273</v>
      </c>
      <c r="E26" s="152" t="s">
        <v>1049</v>
      </c>
      <c r="F26" s="28" t="s">
        <v>381</v>
      </c>
      <c r="G26" s="153" t="n">
        <v>39457</v>
      </c>
      <c r="H26" s="154" t="s">
        <v>465</v>
      </c>
      <c r="I26" s="155" t="n">
        <v>1</v>
      </c>
      <c r="J26" s="156" t="n">
        <v>161.07</v>
      </c>
      <c r="K26" s="156" t="n">
        <f aca="false">I26*J26</f>
        <v>161.07</v>
      </c>
    </row>
    <row r="27" customFormat="false" ht="35.05" hidden="false" customHeight="false" outlineLevel="0" collapsed="false">
      <c r="A27" s="62" t="s">
        <v>379</v>
      </c>
      <c r="B27" s="29" t="s">
        <v>380</v>
      </c>
      <c r="C27" s="28" t="s">
        <v>381</v>
      </c>
      <c r="D27" s="29" t="s">
        <v>273</v>
      </c>
      <c r="E27" s="152" t="s">
        <v>1045</v>
      </c>
      <c r="F27" s="157" t="s">
        <v>1050</v>
      </c>
      <c r="G27" s="158" t="n">
        <v>88264</v>
      </c>
      <c r="H27" s="158" t="s">
        <v>140</v>
      </c>
      <c r="I27" s="159" t="n">
        <v>0.093</v>
      </c>
      <c r="J27" s="160" t="n">
        <v>45.18</v>
      </c>
      <c r="K27" s="156" t="n">
        <f aca="false">I27*J27</f>
        <v>4.20174</v>
      </c>
    </row>
    <row r="28" customFormat="false" ht="12.8" hidden="false" customHeight="false" outlineLevel="0" collapsed="false">
      <c r="A28" s="62" t="s">
        <v>379</v>
      </c>
      <c r="B28" s="29" t="s">
        <v>380</v>
      </c>
      <c r="C28" s="149" t="s">
        <v>1048</v>
      </c>
      <c r="D28" s="162" t="s">
        <v>273</v>
      </c>
      <c r="E28" s="166"/>
      <c r="F28" s="167"/>
      <c r="G28" s="168"/>
      <c r="H28" s="167"/>
      <c r="I28" s="169"/>
      <c r="J28" s="164"/>
      <c r="K28" s="164" t="n">
        <f aca="false">K26+K27</f>
        <v>165.27174</v>
      </c>
    </row>
    <row r="29" customFormat="false" ht="12.8" hidden="false" customHeight="false" outlineLevel="0" collapsed="false">
      <c r="F29" s="135"/>
      <c r="G29" s="134"/>
      <c r="H29" s="135"/>
      <c r="I29" s="136"/>
      <c r="J29" s="137"/>
      <c r="K29" s="137"/>
    </row>
    <row r="30" customFormat="false" ht="28.35" hidden="false" customHeight="false" outlineLevel="0" collapsed="false">
      <c r="A30" s="62" t="s">
        <v>382</v>
      </c>
      <c r="B30" s="29" t="s">
        <v>383</v>
      </c>
      <c r="C30" s="37" t="s">
        <v>384</v>
      </c>
      <c r="D30" s="29" t="s">
        <v>273</v>
      </c>
      <c r="E30" s="152" t="s">
        <v>1049</v>
      </c>
      <c r="F30" s="37" t="s">
        <v>384</v>
      </c>
      <c r="G30" s="153" t="n">
        <v>39462</v>
      </c>
      <c r="H30" s="154" t="s">
        <v>465</v>
      </c>
      <c r="I30" s="155" t="n">
        <v>1</v>
      </c>
      <c r="J30" s="156" t="n">
        <v>207.02</v>
      </c>
      <c r="K30" s="156" t="n">
        <f aca="false">I30*J30</f>
        <v>207.02</v>
      </c>
    </row>
    <row r="31" customFormat="false" ht="35.05" hidden="false" customHeight="false" outlineLevel="0" collapsed="false">
      <c r="A31" s="62" t="s">
        <v>382</v>
      </c>
      <c r="B31" s="29" t="s">
        <v>383</v>
      </c>
      <c r="C31" s="37" t="s">
        <v>384</v>
      </c>
      <c r="D31" s="29" t="s">
        <v>273</v>
      </c>
      <c r="E31" s="152" t="s">
        <v>1045</v>
      </c>
      <c r="F31" s="157" t="s">
        <v>1050</v>
      </c>
      <c r="G31" s="158" t="n">
        <v>88264</v>
      </c>
      <c r="H31" s="158" t="s">
        <v>140</v>
      </c>
      <c r="I31" s="159" t="n">
        <v>2.58964</v>
      </c>
      <c r="J31" s="160" t="n">
        <v>45.18</v>
      </c>
      <c r="K31" s="156" t="n">
        <f aca="false">I31*J31</f>
        <v>116.9999352</v>
      </c>
    </row>
    <row r="32" customFormat="false" ht="12.8" hidden="false" customHeight="false" outlineLevel="0" collapsed="false">
      <c r="A32" s="62" t="s">
        <v>382</v>
      </c>
      <c r="B32" s="29" t="s">
        <v>380</v>
      </c>
      <c r="C32" s="149" t="s">
        <v>1048</v>
      </c>
      <c r="D32" s="162" t="s">
        <v>273</v>
      </c>
      <c r="E32" s="166"/>
      <c r="F32" s="167"/>
      <c r="G32" s="168"/>
      <c r="H32" s="167"/>
      <c r="I32" s="169"/>
      <c r="J32" s="164"/>
      <c r="K32" s="164" t="n">
        <f aca="false">K30+K31</f>
        <v>324.0199352</v>
      </c>
    </row>
    <row r="33" customFormat="false" ht="12.8" hidden="false" customHeight="false" outlineLevel="0" collapsed="false">
      <c r="F33" s="135"/>
      <c r="G33" s="134"/>
      <c r="H33" s="135"/>
      <c r="I33" s="136"/>
      <c r="J33" s="137"/>
      <c r="K33" s="137"/>
    </row>
    <row r="34" customFormat="false" ht="28.35" hidden="false" customHeight="false" outlineLevel="0" collapsed="false">
      <c r="A34" s="62" t="s">
        <v>482</v>
      </c>
      <c r="B34" s="29" t="s">
        <v>483</v>
      </c>
      <c r="C34" s="28" t="s">
        <v>484</v>
      </c>
      <c r="D34" s="29" t="s">
        <v>62</v>
      </c>
      <c r="E34" s="152" t="s">
        <v>1049</v>
      </c>
      <c r="F34" s="28" t="s">
        <v>484</v>
      </c>
      <c r="G34" s="153"/>
      <c r="H34" s="154" t="s">
        <v>465</v>
      </c>
      <c r="I34" s="155" t="n">
        <v>1</v>
      </c>
      <c r="J34" s="156" t="n">
        <v>1580</v>
      </c>
      <c r="K34" s="156" t="n">
        <f aca="false">I34*J34</f>
        <v>1580</v>
      </c>
    </row>
    <row r="35" customFormat="false" ht="35.05" hidden="false" customHeight="false" outlineLevel="0" collapsed="false">
      <c r="A35" s="62" t="s">
        <v>482</v>
      </c>
      <c r="B35" s="29" t="s">
        <v>483</v>
      </c>
      <c r="C35" s="28" t="s">
        <v>484</v>
      </c>
      <c r="D35" s="29" t="s">
        <v>62</v>
      </c>
      <c r="E35" s="152" t="s">
        <v>1045</v>
      </c>
      <c r="F35" s="157" t="s">
        <v>1050</v>
      </c>
      <c r="G35" s="158" t="n">
        <v>88264</v>
      </c>
      <c r="H35" s="158" t="s">
        <v>140</v>
      </c>
      <c r="I35" s="159" t="n">
        <v>2.1248</v>
      </c>
      <c r="J35" s="160" t="n">
        <v>45.18</v>
      </c>
      <c r="K35" s="156" t="n">
        <f aca="false">I35*J35</f>
        <v>95.998464</v>
      </c>
    </row>
    <row r="36" customFormat="false" ht="12.8" hidden="false" customHeight="false" outlineLevel="0" collapsed="false">
      <c r="A36" s="62" t="s">
        <v>482</v>
      </c>
      <c r="B36" s="29" t="s">
        <v>483</v>
      </c>
      <c r="C36" s="149" t="s">
        <v>1048</v>
      </c>
      <c r="D36" s="165" t="s">
        <v>62</v>
      </c>
      <c r="E36" s="166"/>
      <c r="F36" s="167"/>
      <c r="G36" s="168"/>
      <c r="H36" s="167"/>
      <c r="I36" s="169"/>
      <c r="J36" s="164"/>
      <c r="K36" s="164" t="n">
        <f aca="false">K34+K35</f>
        <v>1675.998464</v>
      </c>
    </row>
    <row r="37" customFormat="false" ht="12.8" hidden="false" customHeight="false" outlineLevel="0" collapsed="false">
      <c r="F37" s="135"/>
      <c r="G37" s="134"/>
      <c r="H37" s="135"/>
      <c r="I37" s="136"/>
      <c r="J37" s="137"/>
      <c r="K37" s="137"/>
    </row>
    <row r="38" customFormat="false" ht="22.35" hidden="false" customHeight="false" outlineLevel="0" collapsed="false">
      <c r="A38" s="28" t="s">
        <v>586</v>
      </c>
      <c r="B38" s="35" t="s">
        <v>587</v>
      </c>
      <c r="C38" s="28" t="s">
        <v>588</v>
      </c>
      <c r="D38" s="29" t="s">
        <v>273</v>
      </c>
      <c r="E38" s="152" t="s">
        <v>1049</v>
      </c>
      <c r="F38" s="28" t="s">
        <v>588</v>
      </c>
      <c r="G38" s="153"/>
      <c r="H38" s="154" t="s">
        <v>465</v>
      </c>
      <c r="I38" s="155" t="n">
        <v>1</v>
      </c>
      <c r="J38" s="156" t="n">
        <v>27.2</v>
      </c>
      <c r="K38" s="156" t="n">
        <f aca="false">I38*J38</f>
        <v>27.2</v>
      </c>
    </row>
    <row r="39" customFormat="false" ht="35.05" hidden="false" customHeight="false" outlineLevel="0" collapsed="false">
      <c r="A39" s="28" t="s">
        <v>586</v>
      </c>
      <c r="B39" s="35" t="s">
        <v>587</v>
      </c>
      <c r="C39" s="28" t="s">
        <v>588</v>
      </c>
      <c r="D39" s="29" t="s">
        <v>273</v>
      </c>
      <c r="E39" s="152" t="s">
        <v>1045</v>
      </c>
      <c r="F39" s="157" t="s">
        <v>1050</v>
      </c>
      <c r="G39" s="158" t="n">
        <v>88264</v>
      </c>
      <c r="H39" s="158" t="s">
        <v>140</v>
      </c>
      <c r="I39" s="159" t="n">
        <v>0.1062</v>
      </c>
      <c r="J39" s="160" t="n">
        <v>45.18</v>
      </c>
      <c r="K39" s="156" t="n">
        <f aca="false">I39*J39</f>
        <v>4.798116</v>
      </c>
    </row>
    <row r="40" customFormat="false" ht="12.8" hidden="false" customHeight="false" outlineLevel="0" collapsed="false">
      <c r="A40" s="28" t="s">
        <v>586</v>
      </c>
      <c r="B40" s="35" t="s">
        <v>587</v>
      </c>
      <c r="C40" s="149" t="s">
        <v>1048</v>
      </c>
      <c r="D40" s="165" t="s">
        <v>273</v>
      </c>
      <c r="E40" s="166"/>
      <c r="F40" s="167"/>
      <c r="G40" s="168"/>
      <c r="H40" s="167"/>
      <c r="I40" s="169"/>
      <c r="J40" s="164"/>
      <c r="K40" s="164" t="n">
        <f aca="false">K38+K39</f>
        <v>31.998116</v>
      </c>
    </row>
    <row r="41" customFormat="false" ht="12.8" hidden="false" customHeight="false" outlineLevel="0" collapsed="false">
      <c r="F41" s="135"/>
      <c r="G41" s="134"/>
      <c r="H41" s="135"/>
      <c r="I41" s="136"/>
      <c r="J41" s="137"/>
      <c r="K41" s="137"/>
    </row>
    <row r="42" customFormat="false" ht="22.35" hidden="false" customHeight="false" outlineLevel="0" collapsed="false">
      <c r="A42" s="28" t="s">
        <v>589</v>
      </c>
      <c r="B42" s="35" t="s">
        <v>590</v>
      </c>
      <c r="C42" s="28" t="s">
        <v>591</v>
      </c>
      <c r="D42" s="29" t="s">
        <v>273</v>
      </c>
      <c r="E42" s="152" t="s">
        <v>1049</v>
      </c>
      <c r="F42" s="28" t="s">
        <v>591</v>
      </c>
      <c r="G42" s="153"/>
      <c r="H42" s="154" t="s">
        <v>465</v>
      </c>
      <c r="I42" s="155" t="n">
        <v>1</v>
      </c>
      <c r="J42" s="156" t="n">
        <v>27.2</v>
      </c>
      <c r="K42" s="156" t="n">
        <f aca="false">I42*J42</f>
        <v>27.2</v>
      </c>
    </row>
    <row r="43" customFormat="false" ht="35.05" hidden="false" customHeight="false" outlineLevel="0" collapsed="false">
      <c r="A43" s="28" t="s">
        <v>589</v>
      </c>
      <c r="B43" s="35" t="s">
        <v>590</v>
      </c>
      <c r="C43" s="28" t="s">
        <v>591</v>
      </c>
      <c r="D43" s="29" t="s">
        <v>273</v>
      </c>
      <c r="E43" s="152" t="s">
        <v>1045</v>
      </c>
      <c r="F43" s="157" t="s">
        <v>1050</v>
      </c>
      <c r="G43" s="158" t="n">
        <v>88264</v>
      </c>
      <c r="H43" s="158" t="s">
        <v>140</v>
      </c>
      <c r="I43" s="159" t="n">
        <v>0.1062</v>
      </c>
      <c r="J43" s="160" t="n">
        <v>45.18</v>
      </c>
      <c r="K43" s="156" t="n">
        <f aca="false">I43*J43</f>
        <v>4.798116</v>
      </c>
    </row>
    <row r="44" customFormat="false" ht="12.8" hidden="false" customHeight="false" outlineLevel="0" collapsed="false">
      <c r="A44" s="28" t="s">
        <v>589</v>
      </c>
      <c r="B44" s="35" t="s">
        <v>590</v>
      </c>
      <c r="C44" s="149" t="s">
        <v>1048</v>
      </c>
      <c r="D44" s="165" t="s">
        <v>273</v>
      </c>
      <c r="E44" s="166"/>
      <c r="F44" s="167"/>
      <c r="G44" s="168"/>
      <c r="H44" s="167"/>
      <c r="I44" s="169"/>
      <c r="J44" s="164"/>
      <c r="K44" s="164" t="n">
        <f aca="false">K42+K43</f>
        <v>31.998116</v>
      </c>
    </row>
    <row r="45" customFormat="false" ht="12.8" hidden="false" customHeight="false" outlineLevel="0" collapsed="false">
      <c r="F45" s="135"/>
      <c r="G45" s="134"/>
      <c r="H45" s="135"/>
      <c r="I45" s="136"/>
      <c r="J45" s="137"/>
      <c r="K45" s="137"/>
    </row>
    <row r="46" customFormat="false" ht="28.35" hidden="false" customHeight="false" outlineLevel="0" collapsed="false">
      <c r="A46" s="28" t="s">
        <v>667</v>
      </c>
      <c r="B46" s="35" t="s">
        <v>668</v>
      </c>
      <c r="C46" s="28" t="s">
        <v>669</v>
      </c>
      <c r="D46" s="29" t="s">
        <v>62</v>
      </c>
      <c r="E46" s="152" t="s">
        <v>1049</v>
      </c>
      <c r="F46" s="28" t="s">
        <v>669</v>
      </c>
      <c r="G46" s="153"/>
      <c r="H46" s="154" t="s">
        <v>465</v>
      </c>
      <c r="I46" s="155" t="n">
        <v>1</v>
      </c>
      <c r="J46" s="156" t="n">
        <v>1220.59</v>
      </c>
      <c r="K46" s="156" t="n">
        <f aca="false">I46*J46</f>
        <v>1220.59</v>
      </c>
    </row>
    <row r="47" customFormat="false" ht="19.4" hidden="false" customHeight="false" outlineLevel="0" collapsed="false">
      <c r="A47" s="28" t="s">
        <v>667</v>
      </c>
      <c r="B47" s="35" t="s">
        <v>668</v>
      </c>
      <c r="C47" s="28" t="s">
        <v>669</v>
      </c>
      <c r="D47" s="29" t="s">
        <v>62</v>
      </c>
      <c r="E47" s="152" t="s">
        <v>1045</v>
      </c>
      <c r="F47" s="170" t="s">
        <v>1051</v>
      </c>
      <c r="G47" s="158" t="n">
        <v>88243</v>
      </c>
      <c r="H47" s="158" t="s">
        <v>140</v>
      </c>
      <c r="I47" s="159" t="n">
        <v>1.1945</v>
      </c>
      <c r="J47" s="160" t="n">
        <v>33.57</v>
      </c>
      <c r="K47" s="156" t="n">
        <f aca="false">I47*J47</f>
        <v>40.099365</v>
      </c>
    </row>
    <row r="48" customFormat="false" ht="12.8" hidden="false" customHeight="false" outlineLevel="0" collapsed="false">
      <c r="A48" s="28" t="s">
        <v>667</v>
      </c>
      <c r="B48" s="35" t="s">
        <v>668</v>
      </c>
      <c r="C48" s="149" t="s">
        <v>1048</v>
      </c>
      <c r="D48" s="165" t="s">
        <v>62</v>
      </c>
      <c r="E48" s="166"/>
      <c r="F48" s="167"/>
      <c r="G48" s="168"/>
      <c r="H48" s="167"/>
      <c r="I48" s="169"/>
      <c r="J48" s="164"/>
      <c r="K48" s="164" t="n">
        <f aca="false">K46+K47</f>
        <v>1260.689365</v>
      </c>
    </row>
    <row r="49" customFormat="false" ht="12.8" hidden="false" customHeight="false" outlineLevel="0" collapsed="false">
      <c r="F49" s="135"/>
      <c r="G49" s="134"/>
      <c r="H49" s="135"/>
      <c r="I49" s="136"/>
      <c r="J49" s="137"/>
      <c r="K49" s="137"/>
    </row>
    <row r="50" customFormat="false" ht="28.35" hidden="false" customHeight="false" outlineLevel="0" collapsed="false">
      <c r="A50" s="171" t="s">
        <v>1052</v>
      </c>
      <c r="B50" s="35" t="s">
        <v>668</v>
      </c>
      <c r="C50" s="28" t="s">
        <v>671</v>
      </c>
      <c r="D50" s="29" t="s">
        <v>62</v>
      </c>
      <c r="E50" s="152" t="s">
        <v>1049</v>
      </c>
      <c r="F50" s="28" t="s">
        <v>671</v>
      </c>
      <c r="G50" s="153"/>
      <c r="H50" s="154" t="s">
        <v>465</v>
      </c>
      <c r="I50" s="155" t="n">
        <v>1</v>
      </c>
      <c r="J50" s="156" t="n">
        <v>625.26</v>
      </c>
      <c r="K50" s="156" t="n">
        <f aca="false">I50*J50</f>
        <v>625.26</v>
      </c>
    </row>
    <row r="51" customFormat="false" ht="19.4" hidden="false" customHeight="false" outlineLevel="0" collapsed="false">
      <c r="A51" s="171" t="s">
        <v>1052</v>
      </c>
      <c r="B51" s="35" t="s">
        <v>668</v>
      </c>
      <c r="C51" s="28" t="s">
        <v>671</v>
      </c>
      <c r="D51" s="29" t="s">
        <v>62</v>
      </c>
      <c r="E51" s="152" t="s">
        <v>1045</v>
      </c>
      <c r="F51" s="172" t="s">
        <v>1051</v>
      </c>
      <c r="G51" s="158" t="n">
        <v>88243</v>
      </c>
      <c r="H51" s="158" t="s">
        <v>140</v>
      </c>
      <c r="I51" s="159" t="n">
        <v>1.1945</v>
      </c>
      <c r="J51" s="160" t="n">
        <v>33.57</v>
      </c>
      <c r="K51" s="156" t="n">
        <f aca="false">I51*J51</f>
        <v>40.099365</v>
      </c>
    </row>
    <row r="52" customFormat="false" ht="12.8" hidden="false" customHeight="false" outlineLevel="0" collapsed="false">
      <c r="A52" s="171" t="s">
        <v>1052</v>
      </c>
      <c r="B52" s="35" t="s">
        <v>668</v>
      </c>
      <c r="C52" s="149" t="s">
        <v>1048</v>
      </c>
      <c r="D52" s="165" t="s">
        <v>62</v>
      </c>
      <c r="E52" s="166"/>
      <c r="F52" s="167"/>
      <c r="G52" s="168"/>
      <c r="H52" s="167"/>
      <c r="I52" s="169"/>
      <c r="J52" s="164"/>
      <c r="K52" s="164" t="n">
        <f aca="false">K50+K51</f>
        <v>665.359365</v>
      </c>
    </row>
    <row r="53" customFormat="false" ht="12.8" hidden="false" customHeight="false" outlineLevel="0" collapsed="false">
      <c r="C53" s="173"/>
      <c r="D53" s="173"/>
      <c r="E53" s="174"/>
      <c r="F53" s="175"/>
      <c r="G53" s="176"/>
      <c r="H53" s="175"/>
      <c r="I53" s="177"/>
      <c r="J53" s="156"/>
      <c r="K53" s="156"/>
    </row>
    <row r="54" customFormat="false" ht="37.3" hidden="false" customHeight="false" outlineLevel="0" collapsed="false">
      <c r="A54" s="178" t="s">
        <v>703</v>
      </c>
      <c r="B54" s="178" t="s">
        <v>704</v>
      </c>
      <c r="C54" s="178" t="s">
        <v>1053</v>
      </c>
      <c r="D54" s="179" t="s">
        <v>62</v>
      </c>
      <c r="E54" s="178" t="s">
        <v>1045</v>
      </c>
      <c r="F54" s="178" t="s">
        <v>1054</v>
      </c>
      <c r="G54" s="179" t="n">
        <v>100534</v>
      </c>
      <c r="H54" s="179" t="s">
        <v>1055</v>
      </c>
      <c r="I54" s="180" t="n">
        <v>12</v>
      </c>
      <c r="J54" s="181" t="n">
        <v>12580.89</v>
      </c>
      <c r="K54" s="181" t="n">
        <f aca="false">I54*J54</f>
        <v>150970.68</v>
      </c>
    </row>
    <row r="55" customFormat="false" ht="46.25" hidden="false" customHeight="false" outlineLevel="0" collapsed="false">
      <c r="A55" s="178" t="s">
        <v>703</v>
      </c>
      <c r="B55" s="178" t="s">
        <v>704</v>
      </c>
      <c r="C55" s="178" t="s">
        <v>1053</v>
      </c>
      <c r="D55" s="179" t="s">
        <v>62</v>
      </c>
      <c r="E55" s="178" t="s">
        <v>1045</v>
      </c>
      <c r="F55" s="157" t="s">
        <v>1056</v>
      </c>
      <c r="G55" s="179" t="n">
        <v>2708</v>
      </c>
      <c r="H55" s="179" t="s">
        <v>140</v>
      </c>
      <c r="I55" s="182" t="n">
        <v>795.2946</v>
      </c>
      <c r="J55" s="181" t="n">
        <v>145.96</v>
      </c>
      <c r="K55" s="181" t="n">
        <f aca="false">I55*J55</f>
        <v>116081.199816</v>
      </c>
    </row>
    <row r="56" customFormat="false" ht="37.3" hidden="false" customHeight="false" outlineLevel="0" collapsed="false">
      <c r="A56" s="178" t="s">
        <v>703</v>
      </c>
      <c r="B56" s="178" t="s">
        <v>704</v>
      </c>
      <c r="C56" s="178" t="s">
        <v>1053</v>
      </c>
      <c r="D56" s="179" t="s">
        <v>62</v>
      </c>
      <c r="E56" s="178" t="s">
        <v>1045</v>
      </c>
      <c r="F56" s="183" t="s">
        <v>1057</v>
      </c>
      <c r="G56" s="179" t="n">
        <v>90776</v>
      </c>
      <c r="H56" s="179" t="s">
        <v>140</v>
      </c>
      <c r="I56" s="180" t="n">
        <v>1920</v>
      </c>
      <c r="J56" s="181" t="n">
        <v>57.89</v>
      </c>
      <c r="K56" s="181" t="n">
        <f aca="false">I56*J56</f>
        <v>111148.8</v>
      </c>
    </row>
    <row r="57" customFormat="false" ht="12.8" hidden="false" customHeight="false" outlineLevel="0" collapsed="false">
      <c r="A57" s="184" t="s">
        <v>703</v>
      </c>
      <c r="B57" s="184" t="s">
        <v>704</v>
      </c>
      <c r="C57" s="185" t="s">
        <v>1048</v>
      </c>
      <c r="D57" s="186" t="s">
        <v>62</v>
      </c>
      <c r="E57" s="185"/>
      <c r="F57" s="185"/>
      <c r="G57" s="186"/>
      <c r="H57" s="186"/>
      <c r="I57" s="187"/>
      <c r="J57" s="188"/>
      <c r="K57" s="188" t="n">
        <f aca="false">K54+K55+K56</f>
        <v>378200.679816</v>
      </c>
    </row>
    <row r="58" customFormat="false" ht="12.8" hidden="false" customHeight="false" outlineLevel="0" collapsed="false">
      <c r="A58" s="189"/>
      <c r="B58" s="189"/>
      <c r="C58" s="189"/>
      <c r="D58" s="190"/>
      <c r="E58" s="189"/>
      <c r="F58" s="189"/>
      <c r="G58" s="190"/>
      <c r="H58" s="190"/>
      <c r="I58" s="191"/>
      <c r="J58" s="192"/>
      <c r="K58" s="192"/>
    </row>
    <row r="59" s="193" customFormat="true" ht="43.25" hidden="false" customHeight="true" outlineLevel="0" collapsed="false">
      <c r="D59" s="194"/>
      <c r="E59" s="195"/>
      <c r="F59" s="195"/>
      <c r="G59" s="194"/>
      <c r="H59" s="194"/>
      <c r="I59" s="196"/>
      <c r="J59" s="197"/>
      <c r="K59" s="197"/>
      <c r="O59" s="194"/>
      <c r="R59" s="194"/>
      <c r="S59" s="194"/>
      <c r="T59" s="196"/>
      <c r="U59" s="197"/>
      <c r="V59" s="197"/>
      <c r="Z59" s="194"/>
      <c r="AC59" s="194"/>
      <c r="AD59" s="194"/>
      <c r="AE59" s="196"/>
      <c r="AF59" s="197"/>
      <c r="AG59" s="197"/>
      <c r="AK59" s="194"/>
      <c r="AN59" s="194"/>
      <c r="AO59" s="194"/>
      <c r="AP59" s="196"/>
      <c r="AQ59" s="197"/>
      <c r="AR59" s="197"/>
      <c r="AV59" s="194"/>
      <c r="AY59" s="194"/>
      <c r="AZ59" s="194"/>
      <c r="BA59" s="196"/>
      <c r="BB59" s="197"/>
      <c r="BC59" s="197"/>
      <c r="BG59" s="194"/>
      <c r="BJ59" s="194"/>
      <c r="BK59" s="194"/>
      <c r="BL59" s="196"/>
      <c r="BM59" s="197"/>
      <c r="BN59" s="197"/>
      <c r="BR59" s="194"/>
      <c r="BU59" s="194"/>
      <c r="BV59" s="194"/>
      <c r="BW59" s="196"/>
      <c r="BX59" s="197"/>
      <c r="BY59" s="197"/>
      <c r="CC59" s="194"/>
      <c r="CF59" s="194"/>
      <c r="CG59" s="194"/>
      <c r="CH59" s="196"/>
      <c r="CI59" s="197"/>
      <c r="CJ59" s="197"/>
      <c r="CN59" s="194"/>
      <c r="CQ59" s="194"/>
      <c r="CR59" s="194"/>
      <c r="CS59" s="196"/>
      <c r="CT59" s="197"/>
      <c r="CU59" s="197"/>
      <c r="CY59" s="194"/>
      <c r="DB59" s="194"/>
      <c r="DC59" s="194"/>
      <c r="DD59" s="196"/>
      <c r="DE59" s="197"/>
      <c r="DF59" s="197"/>
      <c r="DJ59" s="194"/>
      <c r="DM59" s="194"/>
      <c r="DN59" s="194"/>
      <c r="DO59" s="196"/>
      <c r="DP59" s="197"/>
      <c r="DQ59" s="197"/>
      <c r="DU59" s="194"/>
      <c r="DX59" s="194"/>
      <c r="DY59" s="194"/>
      <c r="DZ59" s="196"/>
      <c r="EA59" s="197"/>
      <c r="EB59" s="197"/>
      <c r="EF59" s="194"/>
      <c r="EI59" s="194"/>
      <c r="EJ59" s="194"/>
      <c r="EK59" s="196"/>
      <c r="EL59" s="197"/>
      <c r="EM59" s="197"/>
      <c r="EQ59" s="194"/>
      <c r="ET59" s="194"/>
      <c r="EU59" s="194"/>
      <c r="EV59" s="196"/>
      <c r="EW59" s="197"/>
      <c r="EX59" s="197"/>
      <c r="FB59" s="194"/>
      <c r="FE59" s="194"/>
      <c r="FF59" s="194"/>
      <c r="FG59" s="196"/>
      <c r="FH59" s="197"/>
      <c r="FI59" s="197"/>
      <c r="FM59" s="194"/>
      <c r="FP59" s="194"/>
      <c r="FQ59" s="194"/>
      <c r="FR59" s="196"/>
      <c r="FS59" s="197"/>
      <c r="FT59" s="197"/>
      <c r="FX59" s="194"/>
      <c r="GA59" s="194"/>
      <c r="GB59" s="194"/>
      <c r="GC59" s="196"/>
      <c r="GD59" s="197"/>
      <c r="GE59" s="197"/>
      <c r="GI59" s="194"/>
      <c r="GL59" s="194"/>
      <c r="GM59" s="194"/>
      <c r="GN59" s="196"/>
      <c r="GO59" s="197"/>
      <c r="GP59" s="197"/>
      <c r="GT59" s="194"/>
      <c r="GW59" s="194"/>
      <c r="GX59" s="194"/>
      <c r="GY59" s="196"/>
      <c r="GZ59" s="197"/>
      <c r="HA59" s="197"/>
      <c r="HE59" s="194"/>
      <c r="HH59" s="194"/>
      <c r="HI59" s="194"/>
      <c r="HJ59" s="196"/>
      <c r="HK59" s="197"/>
      <c r="HL59" s="197"/>
      <c r="HP59" s="194"/>
      <c r="HS59" s="194"/>
      <c r="HT59" s="194"/>
      <c r="HU59" s="196"/>
      <c r="HV59" s="197"/>
      <c r="HW59" s="197"/>
      <c r="IA59" s="194"/>
      <c r="ID59" s="194"/>
      <c r="IE59" s="194"/>
      <c r="IF59" s="196"/>
      <c r="IG59" s="197"/>
      <c r="IH59" s="197"/>
      <c r="IL59" s="194"/>
      <c r="IO59" s="194"/>
      <c r="IP59" s="194"/>
      <c r="IQ59" s="196"/>
      <c r="IR59" s="197"/>
      <c r="IS59" s="197"/>
      <c r="IW59" s="194"/>
      <c r="IZ59" s="194"/>
      <c r="JA59" s="194"/>
      <c r="JB59" s="196"/>
      <c r="JC59" s="197"/>
      <c r="JD59" s="197"/>
      <c r="JH59" s="194"/>
      <c r="JK59" s="194"/>
      <c r="JL59" s="194"/>
      <c r="JM59" s="196"/>
      <c r="JN59" s="197"/>
      <c r="JO59" s="197"/>
      <c r="JS59" s="194"/>
      <c r="JV59" s="194"/>
      <c r="JW59" s="194"/>
      <c r="JX59" s="196"/>
      <c r="JY59" s="197"/>
      <c r="JZ59" s="197"/>
      <c r="KD59" s="194"/>
      <c r="KG59" s="194"/>
      <c r="KH59" s="194"/>
      <c r="KI59" s="196"/>
      <c r="KJ59" s="197"/>
      <c r="KK59" s="197"/>
      <c r="KO59" s="194"/>
      <c r="KR59" s="194"/>
      <c r="KS59" s="194"/>
      <c r="KT59" s="196"/>
      <c r="KU59" s="197"/>
      <c r="KV59" s="197"/>
      <c r="KZ59" s="194"/>
      <c r="LC59" s="194"/>
      <c r="LD59" s="194"/>
      <c r="LE59" s="196"/>
      <c r="LF59" s="197"/>
      <c r="LG59" s="197"/>
      <c r="LK59" s="194"/>
      <c r="LN59" s="194"/>
      <c r="LO59" s="194"/>
      <c r="LP59" s="196"/>
      <c r="LQ59" s="197"/>
      <c r="LR59" s="197"/>
      <c r="LV59" s="194"/>
      <c r="LY59" s="194"/>
      <c r="LZ59" s="194"/>
      <c r="MA59" s="196"/>
      <c r="MB59" s="197"/>
      <c r="MC59" s="197"/>
      <c r="MG59" s="194"/>
      <c r="MJ59" s="194"/>
      <c r="MK59" s="194"/>
      <c r="ML59" s="196"/>
      <c r="MM59" s="197"/>
      <c r="MN59" s="197"/>
      <c r="MR59" s="194"/>
      <c r="MU59" s="194"/>
      <c r="MV59" s="194"/>
      <c r="MW59" s="196"/>
      <c r="MX59" s="197"/>
      <c r="MY59" s="197"/>
      <c r="NC59" s="194"/>
      <c r="NF59" s="194"/>
      <c r="NG59" s="194"/>
      <c r="NH59" s="196"/>
      <c r="NI59" s="197"/>
      <c r="NJ59" s="197"/>
      <c r="NN59" s="194"/>
      <c r="NQ59" s="194"/>
      <c r="NR59" s="194"/>
      <c r="NS59" s="196"/>
      <c r="NT59" s="197"/>
      <c r="NU59" s="197"/>
      <c r="NY59" s="194"/>
      <c r="OB59" s="194"/>
      <c r="OC59" s="194"/>
      <c r="OD59" s="196"/>
      <c r="OE59" s="197"/>
      <c r="OF59" s="197"/>
      <c r="OJ59" s="194"/>
      <c r="OM59" s="194"/>
      <c r="ON59" s="194"/>
      <c r="OO59" s="196"/>
      <c r="OP59" s="197"/>
      <c r="OQ59" s="197"/>
      <c r="OU59" s="194"/>
      <c r="OX59" s="194"/>
      <c r="OY59" s="194"/>
      <c r="OZ59" s="196"/>
      <c r="PA59" s="197"/>
      <c r="PB59" s="197"/>
      <c r="PF59" s="194"/>
      <c r="PI59" s="194"/>
      <c r="PJ59" s="194"/>
      <c r="PK59" s="196"/>
      <c r="PL59" s="197"/>
      <c r="PM59" s="197"/>
      <c r="PQ59" s="194"/>
      <c r="PT59" s="194"/>
      <c r="PU59" s="194"/>
      <c r="PV59" s="196"/>
      <c r="PW59" s="197"/>
      <c r="PX59" s="197"/>
      <c r="QB59" s="194"/>
      <c r="QE59" s="194"/>
      <c r="QF59" s="194"/>
      <c r="QG59" s="196"/>
      <c r="QH59" s="197"/>
      <c r="QI59" s="197"/>
      <c r="QM59" s="194"/>
      <c r="QP59" s="194"/>
      <c r="QQ59" s="194"/>
      <c r="QR59" s="196"/>
      <c r="QS59" s="197"/>
      <c r="QT59" s="197"/>
      <c r="QX59" s="194"/>
      <c r="RA59" s="194"/>
      <c r="RB59" s="194"/>
      <c r="RC59" s="196"/>
      <c r="RD59" s="197"/>
      <c r="RE59" s="197"/>
      <c r="RI59" s="194"/>
      <c r="RL59" s="194"/>
      <c r="RM59" s="194"/>
      <c r="RN59" s="196"/>
      <c r="RO59" s="197"/>
      <c r="RP59" s="197"/>
      <c r="RT59" s="194"/>
      <c r="RW59" s="194"/>
      <c r="RX59" s="194"/>
      <c r="RY59" s="196"/>
      <c r="RZ59" s="197"/>
      <c r="SA59" s="197"/>
      <c r="SE59" s="194"/>
      <c r="SH59" s="194"/>
      <c r="SI59" s="194"/>
      <c r="SJ59" s="196"/>
      <c r="SK59" s="197"/>
      <c r="SL59" s="197"/>
      <c r="SP59" s="194"/>
      <c r="SS59" s="194"/>
      <c r="ST59" s="194"/>
      <c r="SU59" s="196"/>
      <c r="SV59" s="197"/>
      <c r="SW59" s="197"/>
      <c r="TA59" s="194"/>
      <c r="TD59" s="194"/>
      <c r="TE59" s="194"/>
      <c r="TF59" s="196"/>
      <c r="TG59" s="197"/>
      <c r="TH59" s="197"/>
      <c r="TL59" s="194"/>
      <c r="TO59" s="194"/>
      <c r="TP59" s="194"/>
      <c r="TQ59" s="196"/>
      <c r="TR59" s="197"/>
      <c r="TS59" s="197"/>
      <c r="TW59" s="194"/>
      <c r="TZ59" s="194"/>
      <c r="UA59" s="194"/>
      <c r="UB59" s="196"/>
      <c r="UC59" s="197"/>
      <c r="UD59" s="197"/>
      <c r="UH59" s="194"/>
      <c r="UK59" s="194"/>
      <c r="UL59" s="194"/>
      <c r="UM59" s="196"/>
      <c r="UN59" s="197"/>
      <c r="UO59" s="197"/>
      <c r="US59" s="194"/>
      <c r="UV59" s="194"/>
      <c r="UW59" s="194"/>
      <c r="UX59" s="196"/>
      <c r="UY59" s="197"/>
      <c r="UZ59" s="197"/>
      <c r="VD59" s="194"/>
      <c r="VG59" s="194"/>
      <c r="VH59" s="194"/>
      <c r="VI59" s="196"/>
      <c r="VJ59" s="197"/>
      <c r="VK59" s="197"/>
      <c r="VO59" s="194"/>
      <c r="VR59" s="194"/>
      <c r="VS59" s="194"/>
      <c r="VT59" s="196"/>
      <c r="VU59" s="197"/>
      <c r="VV59" s="197"/>
      <c r="VZ59" s="194"/>
      <c r="WC59" s="194"/>
      <c r="WD59" s="194"/>
      <c r="WE59" s="196"/>
      <c r="WF59" s="197"/>
      <c r="WG59" s="197"/>
      <c r="WK59" s="194"/>
      <c r="WN59" s="194"/>
      <c r="WO59" s="194"/>
      <c r="WP59" s="196"/>
      <c r="WQ59" s="197"/>
      <c r="WR59" s="197"/>
      <c r="WV59" s="194"/>
      <c r="WY59" s="194"/>
      <c r="WZ59" s="194"/>
      <c r="XA59" s="196"/>
      <c r="XB59" s="197"/>
      <c r="XC59" s="197"/>
      <c r="XG59" s="194"/>
      <c r="XJ59" s="194"/>
      <c r="XK59" s="194"/>
      <c r="XL59" s="196"/>
      <c r="XM59" s="197"/>
      <c r="XN59" s="197"/>
      <c r="XR59" s="194"/>
      <c r="XU59" s="194"/>
      <c r="XV59" s="194"/>
      <c r="XW59" s="196"/>
      <c r="XX59" s="197"/>
      <c r="XY59" s="197"/>
      <c r="YC59" s="194"/>
      <c r="YF59" s="194"/>
      <c r="YG59" s="194"/>
      <c r="YH59" s="196"/>
      <c r="YI59" s="197"/>
      <c r="YJ59" s="197"/>
      <c r="YN59" s="194"/>
      <c r="YQ59" s="194"/>
      <c r="YR59" s="194"/>
      <c r="YS59" s="196"/>
      <c r="YT59" s="197"/>
      <c r="YU59" s="197"/>
      <c r="YY59" s="194"/>
      <c r="ZB59" s="194"/>
      <c r="ZC59" s="194"/>
      <c r="ZD59" s="196"/>
      <c r="ZE59" s="197"/>
      <c r="ZF59" s="197"/>
      <c r="ZJ59" s="194"/>
      <c r="ZM59" s="194"/>
      <c r="ZN59" s="194"/>
      <c r="ZO59" s="196"/>
      <c r="ZP59" s="197"/>
      <c r="ZQ59" s="197"/>
      <c r="ZU59" s="194"/>
      <c r="ZX59" s="194"/>
      <c r="ZY59" s="194"/>
      <c r="ZZ59" s="196"/>
      <c r="AAA59" s="197"/>
      <c r="AAB59" s="197"/>
      <c r="AAF59" s="194"/>
      <c r="AAI59" s="194"/>
      <c r="AAJ59" s="194"/>
      <c r="AAK59" s="196"/>
      <c r="AAL59" s="197"/>
      <c r="AAM59" s="197"/>
      <c r="AAQ59" s="194"/>
      <c r="AAT59" s="194"/>
      <c r="AAU59" s="194"/>
      <c r="AAV59" s="196"/>
      <c r="AAW59" s="197"/>
      <c r="AAX59" s="197"/>
      <c r="ABB59" s="194"/>
      <c r="ABE59" s="194"/>
      <c r="ABF59" s="194"/>
      <c r="ABG59" s="196"/>
      <c r="ABH59" s="197"/>
      <c r="ABI59" s="197"/>
      <c r="ABM59" s="194"/>
      <c r="ABP59" s="194"/>
      <c r="ABQ59" s="194"/>
      <c r="ABR59" s="196"/>
      <c r="ABS59" s="197"/>
      <c r="ABT59" s="197"/>
      <c r="ABX59" s="194"/>
      <c r="ACA59" s="194"/>
      <c r="ACB59" s="194"/>
      <c r="ACC59" s="196"/>
      <c r="ACD59" s="197"/>
      <c r="ACE59" s="197"/>
      <c r="ACI59" s="194"/>
      <c r="ACL59" s="194"/>
      <c r="ACM59" s="194"/>
      <c r="ACN59" s="196"/>
      <c r="ACO59" s="197"/>
      <c r="ACP59" s="197"/>
      <c r="ACT59" s="194"/>
      <c r="ACW59" s="194"/>
      <c r="ACX59" s="194"/>
      <c r="ACY59" s="196"/>
      <c r="ACZ59" s="197"/>
      <c r="ADA59" s="197"/>
      <c r="ADE59" s="194"/>
      <c r="ADH59" s="194"/>
      <c r="ADI59" s="194"/>
      <c r="ADJ59" s="196"/>
      <c r="ADK59" s="197"/>
      <c r="ADL59" s="197"/>
      <c r="ADP59" s="194"/>
      <c r="ADS59" s="194"/>
      <c r="ADT59" s="194"/>
      <c r="ADU59" s="196"/>
      <c r="ADV59" s="197"/>
      <c r="ADW59" s="197"/>
      <c r="AEA59" s="194"/>
      <c r="AED59" s="194"/>
      <c r="AEE59" s="194"/>
      <c r="AEF59" s="196"/>
      <c r="AEG59" s="197"/>
      <c r="AEH59" s="197"/>
      <c r="AEL59" s="194"/>
      <c r="AEO59" s="194"/>
      <c r="AEP59" s="194"/>
      <c r="AEQ59" s="196"/>
      <c r="AER59" s="197"/>
      <c r="AES59" s="197"/>
      <c r="AEW59" s="194"/>
      <c r="AEZ59" s="194"/>
      <c r="AFA59" s="194"/>
      <c r="AFB59" s="196"/>
      <c r="AFC59" s="197"/>
      <c r="AFD59" s="197"/>
      <c r="AFH59" s="194"/>
      <c r="AFK59" s="194"/>
      <c r="AFL59" s="194"/>
      <c r="AFM59" s="196"/>
      <c r="AFN59" s="197"/>
      <c r="AFO59" s="197"/>
      <c r="AFS59" s="194"/>
      <c r="AFV59" s="194"/>
      <c r="AFW59" s="194"/>
      <c r="AFX59" s="196"/>
      <c r="AFY59" s="197"/>
      <c r="AFZ59" s="197"/>
      <c r="AGD59" s="194"/>
      <c r="AGG59" s="194"/>
      <c r="AGH59" s="194"/>
      <c r="AGI59" s="196"/>
      <c r="AGJ59" s="197"/>
      <c r="AGK59" s="197"/>
      <c r="AGO59" s="194"/>
      <c r="AGR59" s="194"/>
      <c r="AGS59" s="194"/>
      <c r="AGT59" s="196"/>
      <c r="AGU59" s="197"/>
      <c r="AGV59" s="197"/>
      <c r="AGZ59" s="194"/>
      <c r="AHC59" s="194"/>
      <c r="AHD59" s="194"/>
      <c r="AHE59" s="196"/>
      <c r="AHF59" s="197"/>
      <c r="AHG59" s="197"/>
      <c r="AHK59" s="194"/>
      <c r="AHN59" s="194"/>
      <c r="AHO59" s="194"/>
      <c r="AHP59" s="196"/>
      <c r="AHQ59" s="197"/>
      <c r="AHR59" s="197"/>
      <c r="AHV59" s="194"/>
      <c r="AHY59" s="194"/>
      <c r="AHZ59" s="194"/>
      <c r="AIA59" s="196"/>
      <c r="AIB59" s="197"/>
      <c r="AIC59" s="197"/>
      <c r="AIG59" s="194"/>
      <c r="AIJ59" s="194"/>
      <c r="AIK59" s="194"/>
      <c r="AIL59" s="196"/>
      <c r="AIM59" s="197"/>
      <c r="AIN59" s="197"/>
      <c r="AIR59" s="194"/>
      <c r="AIU59" s="194"/>
      <c r="AIV59" s="194"/>
      <c r="AIW59" s="196"/>
      <c r="AIX59" s="197"/>
      <c r="AIY59" s="197"/>
      <c r="AJC59" s="194"/>
      <c r="AJF59" s="194"/>
      <c r="AJG59" s="194"/>
      <c r="AJH59" s="196"/>
      <c r="AJI59" s="197"/>
      <c r="AJJ59" s="197"/>
      <c r="AJN59" s="194"/>
      <c r="AJQ59" s="194"/>
      <c r="AJR59" s="194"/>
      <c r="AJS59" s="196"/>
      <c r="AJT59" s="197"/>
      <c r="AJU59" s="197"/>
      <c r="AJY59" s="194"/>
      <c r="AKB59" s="194"/>
      <c r="AKC59" s="194"/>
      <c r="AKD59" s="196"/>
      <c r="AKE59" s="197"/>
      <c r="AKF59" s="197"/>
      <c r="AKJ59" s="194"/>
      <c r="AKM59" s="194"/>
      <c r="AKN59" s="194"/>
      <c r="AKO59" s="196"/>
      <c r="AKP59" s="197"/>
      <c r="AKQ59" s="197"/>
      <c r="AKU59" s="194"/>
      <c r="AKX59" s="194"/>
      <c r="AKY59" s="194"/>
      <c r="AKZ59" s="196"/>
      <c r="ALA59" s="197"/>
      <c r="ALB59" s="197"/>
      <c r="ALF59" s="194"/>
      <c r="ALI59" s="194"/>
      <c r="ALJ59" s="194"/>
      <c r="ALK59" s="196"/>
      <c r="ALL59" s="197"/>
      <c r="ALM59" s="197"/>
      <c r="ALQ59" s="194"/>
      <c r="ALT59" s="194"/>
      <c r="ALU59" s="194"/>
      <c r="ALV59" s="196"/>
      <c r="ALW59" s="197"/>
      <c r="ALX59" s="197"/>
      <c r="AMB59" s="194"/>
      <c r="AME59" s="194"/>
      <c r="AMF59" s="194"/>
      <c r="AMG59" s="196"/>
      <c r="AMH59" s="197"/>
      <c r="AMI59" s="197"/>
    </row>
    <row r="60" s="193" customFormat="true" ht="38.05" hidden="false" customHeight="true" outlineLevel="0" collapsed="false">
      <c r="D60" s="194"/>
      <c r="E60" s="195"/>
      <c r="F60" s="198"/>
      <c r="G60" s="194"/>
      <c r="H60" s="194"/>
      <c r="I60" s="196"/>
      <c r="J60" s="197"/>
      <c r="K60" s="197"/>
      <c r="O60" s="194"/>
      <c r="R60" s="194"/>
      <c r="S60" s="194"/>
      <c r="T60" s="196"/>
      <c r="U60" s="197"/>
      <c r="V60" s="197"/>
      <c r="Z60" s="194"/>
      <c r="AC60" s="194"/>
      <c r="AD60" s="194"/>
      <c r="AE60" s="196"/>
      <c r="AF60" s="197"/>
      <c r="AG60" s="197"/>
      <c r="AK60" s="194"/>
      <c r="AN60" s="194"/>
      <c r="AO60" s="194"/>
      <c r="AP60" s="196"/>
      <c r="AQ60" s="197"/>
      <c r="AR60" s="197"/>
      <c r="AV60" s="194"/>
      <c r="AY60" s="194"/>
      <c r="AZ60" s="194"/>
      <c r="BA60" s="196"/>
      <c r="BB60" s="197"/>
      <c r="BC60" s="197"/>
      <c r="BG60" s="194"/>
      <c r="BJ60" s="194"/>
      <c r="BK60" s="194"/>
      <c r="BL60" s="196"/>
      <c r="BM60" s="197"/>
      <c r="BN60" s="197"/>
      <c r="BR60" s="194"/>
      <c r="BU60" s="194"/>
      <c r="BV60" s="194"/>
      <c r="BW60" s="196"/>
      <c r="BX60" s="197"/>
      <c r="BY60" s="197"/>
      <c r="CC60" s="194"/>
      <c r="CF60" s="194"/>
      <c r="CG60" s="194"/>
      <c r="CH60" s="196"/>
      <c r="CI60" s="197"/>
      <c r="CJ60" s="197"/>
      <c r="CN60" s="194"/>
      <c r="CQ60" s="194"/>
      <c r="CR60" s="194"/>
      <c r="CS60" s="196"/>
      <c r="CT60" s="197"/>
      <c r="CU60" s="197"/>
      <c r="CY60" s="194"/>
      <c r="DB60" s="194"/>
      <c r="DC60" s="194"/>
      <c r="DD60" s="196"/>
      <c r="DE60" s="197"/>
      <c r="DF60" s="197"/>
      <c r="DJ60" s="194"/>
      <c r="DM60" s="194"/>
      <c r="DN60" s="194"/>
      <c r="DO60" s="196"/>
      <c r="DP60" s="197"/>
      <c r="DQ60" s="197"/>
      <c r="DU60" s="194"/>
      <c r="DX60" s="194"/>
      <c r="DY60" s="194"/>
      <c r="DZ60" s="196"/>
      <c r="EA60" s="197"/>
      <c r="EB60" s="197"/>
      <c r="EF60" s="194"/>
      <c r="EI60" s="194"/>
      <c r="EJ60" s="194"/>
      <c r="EK60" s="196"/>
      <c r="EL60" s="197"/>
      <c r="EM60" s="197"/>
      <c r="EQ60" s="194"/>
      <c r="ET60" s="194"/>
      <c r="EU60" s="194"/>
      <c r="EV60" s="196"/>
      <c r="EW60" s="197"/>
      <c r="EX60" s="197"/>
      <c r="FB60" s="194"/>
      <c r="FE60" s="194"/>
      <c r="FF60" s="194"/>
      <c r="FG60" s="196"/>
      <c r="FH60" s="197"/>
      <c r="FI60" s="197"/>
      <c r="FM60" s="194"/>
      <c r="FP60" s="194"/>
      <c r="FQ60" s="194"/>
      <c r="FR60" s="196"/>
      <c r="FS60" s="197"/>
      <c r="FT60" s="197"/>
      <c r="FX60" s="194"/>
      <c r="GA60" s="194"/>
      <c r="GB60" s="194"/>
      <c r="GC60" s="196"/>
      <c r="GD60" s="197"/>
      <c r="GE60" s="197"/>
      <c r="GI60" s="194"/>
      <c r="GL60" s="194"/>
      <c r="GM60" s="194"/>
      <c r="GN60" s="196"/>
      <c r="GO60" s="197"/>
      <c r="GP60" s="197"/>
      <c r="GT60" s="194"/>
      <c r="GW60" s="194"/>
      <c r="GX60" s="194"/>
      <c r="GY60" s="196"/>
      <c r="GZ60" s="197"/>
      <c r="HA60" s="197"/>
      <c r="HE60" s="194"/>
      <c r="HH60" s="194"/>
      <c r="HI60" s="194"/>
      <c r="HJ60" s="196"/>
      <c r="HK60" s="197"/>
      <c r="HL60" s="197"/>
      <c r="HP60" s="194"/>
      <c r="HS60" s="194"/>
      <c r="HT60" s="194"/>
      <c r="HU60" s="196"/>
      <c r="HV60" s="197"/>
      <c r="HW60" s="197"/>
      <c r="IA60" s="194"/>
      <c r="ID60" s="194"/>
      <c r="IE60" s="194"/>
      <c r="IF60" s="196"/>
      <c r="IG60" s="197"/>
      <c r="IH60" s="197"/>
      <c r="IL60" s="194"/>
      <c r="IO60" s="194"/>
      <c r="IP60" s="194"/>
      <c r="IQ60" s="196"/>
      <c r="IR60" s="197"/>
      <c r="IS60" s="197"/>
      <c r="IW60" s="194"/>
      <c r="IZ60" s="194"/>
      <c r="JA60" s="194"/>
      <c r="JB60" s="196"/>
      <c r="JC60" s="197"/>
      <c r="JD60" s="197"/>
      <c r="JH60" s="194"/>
      <c r="JK60" s="194"/>
      <c r="JL60" s="194"/>
      <c r="JM60" s="196"/>
      <c r="JN60" s="197"/>
      <c r="JO60" s="197"/>
      <c r="JS60" s="194"/>
      <c r="JV60" s="194"/>
      <c r="JW60" s="194"/>
      <c r="JX60" s="196"/>
      <c r="JY60" s="197"/>
      <c r="JZ60" s="197"/>
      <c r="KD60" s="194"/>
      <c r="KG60" s="194"/>
      <c r="KH60" s="194"/>
      <c r="KI60" s="196"/>
      <c r="KJ60" s="197"/>
      <c r="KK60" s="197"/>
      <c r="KO60" s="194"/>
      <c r="KR60" s="194"/>
      <c r="KS60" s="194"/>
      <c r="KT60" s="196"/>
      <c r="KU60" s="197"/>
      <c r="KV60" s="197"/>
      <c r="KZ60" s="194"/>
      <c r="LC60" s="194"/>
      <c r="LD60" s="194"/>
      <c r="LE60" s="196"/>
      <c r="LF60" s="197"/>
      <c r="LG60" s="197"/>
      <c r="LK60" s="194"/>
      <c r="LN60" s="194"/>
      <c r="LO60" s="194"/>
      <c r="LP60" s="196"/>
      <c r="LQ60" s="197"/>
      <c r="LR60" s="197"/>
      <c r="LV60" s="194"/>
      <c r="LY60" s="194"/>
      <c r="LZ60" s="194"/>
      <c r="MA60" s="196"/>
      <c r="MB60" s="197"/>
      <c r="MC60" s="197"/>
      <c r="MG60" s="194"/>
      <c r="MJ60" s="194"/>
      <c r="MK60" s="194"/>
      <c r="ML60" s="196"/>
      <c r="MM60" s="197"/>
      <c r="MN60" s="197"/>
      <c r="MR60" s="194"/>
      <c r="MU60" s="194"/>
      <c r="MV60" s="194"/>
      <c r="MW60" s="196"/>
      <c r="MX60" s="197"/>
      <c r="MY60" s="197"/>
      <c r="NC60" s="194"/>
      <c r="NF60" s="194"/>
      <c r="NG60" s="194"/>
      <c r="NH60" s="196"/>
      <c r="NI60" s="197"/>
      <c r="NJ60" s="197"/>
      <c r="NN60" s="194"/>
      <c r="NQ60" s="194"/>
      <c r="NR60" s="194"/>
      <c r="NS60" s="196"/>
      <c r="NT60" s="197"/>
      <c r="NU60" s="197"/>
      <c r="NY60" s="194"/>
      <c r="OB60" s="194"/>
      <c r="OC60" s="194"/>
      <c r="OD60" s="196"/>
      <c r="OE60" s="197"/>
      <c r="OF60" s="197"/>
      <c r="OJ60" s="194"/>
      <c r="OM60" s="194"/>
      <c r="ON60" s="194"/>
      <c r="OO60" s="196"/>
      <c r="OP60" s="197"/>
      <c r="OQ60" s="197"/>
      <c r="OU60" s="194"/>
      <c r="OX60" s="194"/>
      <c r="OY60" s="194"/>
      <c r="OZ60" s="196"/>
      <c r="PA60" s="197"/>
      <c r="PB60" s="197"/>
      <c r="PF60" s="194"/>
      <c r="PI60" s="194"/>
      <c r="PJ60" s="194"/>
      <c r="PK60" s="196"/>
      <c r="PL60" s="197"/>
      <c r="PM60" s="197"/>
      <c r="PQ60" s="194"/>
      <c r="PT60" s="194"/>
      <c r="PU60" s="194"/>
      <c r="PV60" s="196"/>
      <c r="PW60" s="197"/>
      <c r="PX60" s="197"/>
      <c r="QB60" s="194"/>
      <c r="QE60" s="194"/>
      <c r="QF60" s="194"/>
      <c r="QG60" s="196"/>
      <c r="QH60" s="197"/>
      <c r="QI60" s="197"/>
      <c r="QM60" s="194"/>
      <c r="QP60" s="194"/>
      <c r="QQ60" s="194"/>
      <c r="QR60" s="196"/>
      <c r="QS60" s="197"/>
      <c r="QT60" s="197"/>
      <c r="QX60" s="194"/>
      <c r="RA60" s="194"/>
      <c r="RB60" s="194"/>
      <c r="RC60" s="196"/>
      <c r="RD60" s="197"/>
      <c r="RE60" s="197"/>
      <c r="RI60" s="194"/>
      <c r="RL60" s="194"/>
      <c r="RM60" s="194"/>
      <c r="RN60" s="196"/>
      <c r="RO60" s="197"/>
      <c r="RP60" s="197"/>
      <c r="RT60" s="194"/>
      <c r="RW60" s="194"/>
      <c r="RX60" s="194"/>
      <c r="RY60" s="196"/>
      <c r="RZ60" s="197"/>
      <c r="SA60" s="197"/>
      <c r="SE60" s="194"/>
      <c r="SH60" s="194"/>
      <c r="SI60" s="194"/>
      <c r="SJ60" s="196"/>
      <c r="SK60" s="197"/>
      <c r="SL60" s="197"/>
      <c r="SP60" s="194"/>
      <c r="SS60" s="194"/>
      <c r="ST60" s="194"/>
      <c r="SU60" s="196"/>
      <c r="SV60" s="197"/>
      <c r="SW60" s="197"/>
      <c r="TA60" s="194"/>
      <c r="TD60" s="194"/>
      <c r="TE60" s="194"/>
      <c r="TF60" s="196"/>
      <c r="TG60" s="197"/>
      <c r="TH60" s="197"/>
      <c r="TL60" s="194"/>
      <c r="TO60" s="194"/>
      <c r="TP60" s="194"/>
      <c r="TQ60" s="196"/>
      <c r="TR60" s="197"/>
      <c r="TS60" s="197"/>
      <c r="TW60" s="194"/>
      <c r="TZ60" s="194"/>
      <c r="UA60" s="194"/>
      <c r="UB60" s="196"/>
      <c r="UC60" s="197"/>
      <c r="UD60" s="197"/>
      <c r="UH60" s="194"/>
      <c r="UK60" s="194"/>
      <c r="UL60" s="194"/>
      <c r="UM60" s="196"/>
      <c r="UN60" s="197"/>
      <c r="UO60" s="197"/>
      <c r="US60" s="194"/>
      <c r="UV60" s="194"/>
      <c r="UW60" s="194"/>
      <c r="UX60" s="196"/>
      <c r="UY60" s="197"/>
      <c r="UZ60" s="197"/>
      <c r="VD60" s="194"/>
      <c r="VG60" s="194"/>
      <c r="VH60" s="194"/>
      <c r="VI60" s="196"/>
      <c r="VJ60" s="197"/>
      <c r="VK60" s="197"/>
      <c r="VO60" s="194"/>
      <c r="VR60" s="194"/>
      <c r="VS60" s="194"/>
      <c r="VT60" s="196"/>
      <c r="VU60" s="197"/>
      <c r="VV60" s="197"/>
      <c r="VZ60" s="194"/>
      <c r="WC60" s="194"/>
      <c r="WD60" s="194"/>
      <c r="WE60" s="196"/>
      <c r="WF60" s="197"/>
      <c r="WG60" s="197"/>
      <c r="WK60" s="194"/>
      <c r="WN60" s="194"/>
      <c r="WO60" s="194"/>
      <c r="WP60" s="196"/>
      <c r="WQ60" s="197"/>
      <c r="WR60" s="197"/>
      <c r="WV60" s="194"/>
      <c r="WY60" s="194"/>
      <c r="WZ60" s="194"/>
      <c r="XA60" s="196"/>
      <c r="XB60" s="197"/>
      <c r="XC60" s="197"/>
      <c r="XG60" s="194"/>
      <c r="XJ60" s="194"/>
      <c r="XK60" s="194"/>
      <c r="XL60" s="196"/>
      <c r="XM60" s="197"/>
      <c r="XN60" s="197"/>
      <c r="XR60" s="194"/>
      <c r="XU60" s="194"/>
      <c r="XV60" s="194"/>
      <c r="XW60" s="196"/>
      <c r="XX60" s="197"/>
      <c r="XY60" s="197"/>
      <c r="YC60" s="194"/>
      <c r="YF60" s="194"/>
      <c r="YG60" s="194"/>
      <c r="YH60" s="196"/>
      <c r="YI60" s="197"/>
      <c r="YJ60" s="197"/>
      <c r="YN60" s="194"/>
      <c r="YQ60" s="194"/>
      <c r="YR60" s="194"/>
      <c r="YS60" s="196"/>
      <c r="YT60" s="197"/>
      <c r="YU60" s="197"/>
      <c r="YY60" s="194"/>
      <c r="ZB60" s="194"/>
      <c r="ZC60" s="194"/>
      <c r="ZD60" s="196"/>
      <c r="ZE60" s="197"/>
      <c r="ZF60" s="197"/>
      <c r="ZJ60" s="194"/>
      <c r="ZM60" s="194"/>
      <c r="ZN60" s="194"/>
      <c r="ZO60" s="196"/>
      <c r="ZP60" s="197"/>
      <c r="ZQ60" s="197"/>
      <c r="ZU60" s="194"/>
      <c r="ZX60" s="194"/>
      <c r="ZY60" s="194"/>
      <c r="ZZ60" s="196"/>
      <c r="AAA60" s="197"/>
      <c r="AAB60" s="197"/>
      <c r="AAF60" s="194"/>
      <c r="AAI60" s="194"/>
      <c r="AAJ60" s="194"/>
      <c r="AAK60" s="196"/>
      <c r="AAL60" s="197"/>
      <c r="AAM60" s="197"/>
      <c r="AAQ60" s="194"/>
      <c r="AAT60" s="194"/>
      <c r="AAU60" s="194"/>
      <c r="AAV60" s="196"/>
      <c r="AAW60" s="197"/>
      <c r="AAX60" s="197"/>
      <c r="ABB60" s="194"/>
      <c r="ABE60" s="194"/>
      <c r="ABF60" s="194"/>
      <c r="ABG60" s="196"/>
      <c r="ABH60" s="197"/>
      <c r="ABI60" s="197"/>
      <c r="ABM60" s="194"/>
      <c r="ABP60" s="194"/>
      <c r="ABQ60" s="194"/>
      <c r="ABR60" s="196"/>
      <c r="ABS60" s="197"/>
      <c r="ABT60" s="197"/>
      <c r="ABX60" s="194"/>
      <c r="ACA60" s="194"/>
      <c r="ACB60" s="194"/>
      <c r="ACC60" s="196"/>
      <c r="ACD60" s="197"/>
      <c r="ACE60" s="197"/>
      <c r="ACI60" s="194"/>
      <c r="ACL60" s="194"/>
      <c r="ACM60" s="194"/>
      <c r="ACN60" s="196"/>
      <c r="ACO60" s="197"/>
      <c r="ACP60" s="197"/>
      <c r="ACT60" s="194"/>
      <c r="ACW60" s="194"/>
      <c r="ACX60" s="194"/>
      <c r="ACY60" s="196"/>
      <c r="ACZ60" s="197"/>
      <c r="ADA60" s="197"/>
      <c r="ADE60" s="194"/>
      <c r="ADH60" s="194"/>
      <c r="ADI60" s="194"/>
      <c r="ADJ60" s="196"/>
      <c r="ADK60" s="197"/>
      <c r="ADL60" s="197"/>
      <c r="ADP60" s="194"/>
      <c r="ADS60" s="194"/>
      <c r="ADT60" s="194"/>
      <c r="ADU60" s="196"/>
      <c r="ADV60" s="197"/>
      <c r="ADW60" s="197"/>
      <c r="AEA60" s="194"/>
      <c r="AED60" s="194"/>
      <c r="AEE60" s="194"/>
      <c r="AEF60" s="196"/>
      <c r="AEG60" s="197"/>
      <c r="AEH60" s="197"/>
      <c r="AEL60" s="194"/>
      <c r="AEO60" s="194"/>
      <c r="AEP60" s="194"/>
      <c r="AEQ60" s="196"/>
      <c r="AER60" s="197"/>
      <c r="AES60" s="197"/>
      <c r="AEW60" s="194"/>
      <c r="AEZ60" s="194"/>
      <c r="AFA60" s="194"/>
      <c r="AFB60" s="196"/>
      <c r="AFC60" s="197"/>
      <c r="AFD60" s="197"/>
      <c r="AFH60" s="194"/>
      <c r="AFK60" s="194"/>
      <c r="AFL60" s="194"/>
      <c r="AFM60" s="196"/>
      <c r="AFN60" s="197"/>
      <c r="AFO60" s="197"/>
      <c r="AFS60" s="194"/>
      <c r="AFV60" s="194"/>
      <c r="AFW60" s="194"/>
      <c r="AFX60" s="196"/>
      <c r="AFY60" s="197"/>
      <c r="AFZ60" s="197"/>
      <c r="AGD60" s="194"/>
      <c r="AGG60" s="194"/>
      <c r="AGH60" s="194"/>
      <c r="AGI60" s="196"/>
      <c r="AGJ60" s="197"/>
      <c r="AGK60" s="197"/>
      <c r="AGO60" s="194"/>
      <c r="AGR60" s="194"/>
      <c r="AGS60" s="194"/>
      <c r="AGT60" s="196"/>
      <c r="AGU60" s="197"/>
      <c r="AGV60" s="197"/>
      <c r="AGZ60" s="194"/>
      <c r="AHC60" s="194"/>
      <c r="AHD60" s="194"/>
      <c r="AHE60" s="196"/>
      <c r="AHF60" s="197"/>
      <c r="AHG60" s="197"/>
      <c r="AHK60" s="194"/>
      <c r="AHN60" s="194"/>
      <c r="AHO60" s="194"/>
      <c r="AHP60" s="196"/>
      <c r="AHQ60" s="197"/>
      <c r="AHR60" s="197"/>
      <c r="AHV60" s="194"/>
      <c r="AHY60" s="194"/>
      <c r="AHZ60" s="194"/>
      <c r="AIA60" s="196"/>
      <c r="AIB60" s="197"/>
      <c r="AIC60" s="197"/>
      <c r="AIG60" s="194"/>
      <c r="AIJ60" s="194"/>
      <c r="AIK60" s="194"/>
      <c r="AIL60" s="196"/>
      <c r="AIM60" s="197"/>
      <c r="AIN60" s="197"/>
      <c r="AIR60" s="194"/>
      <c r="AIU60" s="194"/>
      <c r="AIV60" s="194"/>
      <c r="AIW60" s="196"/>
      <c r="AIX60" s="197"/>
      <c r="AIY60" s="197"/>
      <c r="AJC60" s="194"/>
      <c r="AJF60" s="194"/>
      <c r="AJG60" s="194"/>
      <c r="AJH60" s="196"/>
      <c r="AJI60" s="197"/>
      <c r="AJJ60" s="197"/>
      <c r="AJN60" s="194"/>
      <c r="AJQ60" s="194"/>
      <c r="AJR60" s="194"/>
      <c r="AJS60" s="196"/>
      <c r="AJT60" s="197"/>
      <c r="AJU60" s="197"/>
      <c r="AJY60" s="194"/>
      <c r="AKB60" s="194"/>
      <c r="AKC60" s="194"/>
      <c r="AKD60" s="196"/>
      <c r="AKE60" s="197"/>
      <c r="AKF60" s="197"/>
      <c r="AKJ60" s="194"/>
      <c r="AKM60" s="194"/>
      <c r="AKN60" s="194"/>
      <c r="AKO60" s="196"/>
      <c r="AKP60" s="197"/>
      <c r="AKQ60" s="197"/>
      <c r="AKU60" s="194"/>
      <c r="AKX60" s="194"/>
      <c r="AKY60" s="194"/>
      <c r="AKZ60" s="196"/>
      <c r="ALA60" s="197"/>
      <c r="ALB60" s="197"/>
      <c r="ALF60" s="194"/>
      <c r="ALI60" s="194"/>
      <c r="ALJ60" s="194"/>
      <c r="ALK60" s="196"/>
      <c r="ALL60" s="197"/>
      <c r="ALM60" s="197"/>
      <c r="ALQ60" s="194"/>
      <c r="ALT60" s="194"/>
      <c r="ALU60" s="194"/>
      <c r="ALV60" s="196"/>
      <c r="ALW60" s="197"/>
      <c r="ALX60" s="197"/>
      <c r="AMB60" s="194"/>
      <c r="AME60" s="194"/>
      <c r="AMF60" s="194"/>
      <c r="AMG60" s="196"/>
      <c r="AMH60" s="197"/>
      <c r="AMI60" s="197"/>
    </row>
    <row r="61" s="204" customFormat="true" ht="18.45" hidden="false" customHeight="true" outlineLevel="0" collapsed="false">
      <c r="A61" s="199"/>
      <c r="B61" s="199"/>
      <c r="C61" s="199"/>
      <c r="D61" s="200"/>
      <c r="E61" s="201"/>
      <c r="F61" s="201"/>
      <c r="G61" s="200"/>
      <c r="H61" s="200"/>
      <c r="I61" s="202"/>
      <c r="J61" s="203"/>
      <c r="K61" s="203"/>
      <c r="O61" s="205"/>
      <c r="R61" s="205"/>
      <c r="S61" s="205"/>
      <c r="T61" s="206"/>
      <c r="U61" s="207"/>
      <c r="V61" s="207"/>
      <c r="Z61" s="205"/>
      <c r="AC61" s="205"/>
      <c r="AD61" s="205"/>
      <c r="AE61" s="206"/>
      <c r="AF61" s="207"/>
      <c r="AG61" s="207"/>
      <c r="AK61" s="205"/>
      <c r="AN61" s="205"/>
      <c r="AO61" s="205"/>
      <c r="AP61" s="206"/>
      <c r="AQ61" s="207"/>
      <c r="AR61" s="207"/>
      <c r="AV61" s="205"/>
      <c r="AY61" s="205"/>
      <c r="AZ61" s="205"/>
      <c r="BA61" s="206"/>
      <c r="BB61" s="207"/>
      <c r="BC61" s="207"/>
      <c r="BG61" s="205"/>
      <c r="BJ61" s="205"/>
      <c r="BK61" s="205"/>
      <c r="BL61" s="206"/>
      <c r="BM61" s="207"/>
      <c r="BN61" s="207"/>
      <c r="BR61" s="205"/>
      <c r="BU61" s="205"/>
      <c r="BV61" s="205"/>
      <c r="BW61" s="206"/>
      <c r="BX61" s="207"/>
      <c r="BY61" s="207"/>
      <c r="CC61" s="205"/>
      <c r="CF61" s="205"/>
      <c r="CG61" s="205"/>
      <c r="CH61" s="206"/>
      <c r="CI61" s="207"/>
      <c r="CJ61" s="207"/>
      <c r="CN61" s="205"/>
      <c r="CQ61" s="205"/>
      <c r="CR61" s="205"/>
      <c r="CS61" s="206"/>
      <c r="CT61" s="207"/>
      <c r="CU61" s="207"/>
      <c r="CY61" s="205"/>
      <c r="DB61" s="205"/>
      <c r="DC61" s="205"/>
      <c r="DD61" s="206"/>
      <c r="DE61" s="207"/>
      <c r="DF61" s="207"/>
      <c r="DJ61" s="205"/>
      <c r="DM61" s="205"/>
      <c r="DN61" s="205"/>
      <c r="DO61" s="206"/>
      <c r="DP61" s="207"/>
      <c r="DQ61" s="207"/>
      <c r="DU61" s="205"/>
      <c r="DX61" s="205"/>
      <c r="DY61" s="205"/>
      <c r="DZ61" s="206"/>
      <c r="EA61" s="207"/>
      <c r="EB61" s="207"/>
      <c r="EF61" s="205"/>
      <c r="EI61" s="205"/>
      <c r="EJ61" s="205"/>
      <c r="EK61" s="206"/>
      <c r="EL61" s="207"/>
      <c r="EM61" s="207"/>
      <c r="EQ61" s="205"/>
      <c r="ET61" s="205"/>
      <c r="EU61" s="205"/>
      <c r="EV61" s="206"/>
      <c r="EW61" s="207"/>
      <c r="EX61" s="207"/>
      <c r="FB61" s="205"/>
      <c r="FE61" s="205"/>
      <c r="FF61" s="205"/>
      <c r="FG61" s="206"/>
      <c r="FH61" s="207"/>
      <c r="FI61" s="207"/>
      <c r="FM61" s="205"/>
      <c r="FP61" s="205"/>
      <c r="FQ61" s="205"/>
      <c r="FR61" s="206"/>
      <c r="FS61" s="207"/>
      <c r="FT61" s="207"/>
      <c r="FX61" s="205"/>
      <c r="GA61" s="205"/>
      <c r="GB61" s="205"/>
      <c r="GC61" s="206"/>
      <c r="GD61" s="207"/>
      <c r="GE61" s="207"/>
      <c r="GI61" s="205"/>
      <c r="GL61" s="205"/>
      <c r="GM61" s="205"/>
      <c r="GN61" s="206"/>
      <c r="GO61" s="207"/>
      <c r="GP61" s="207"/>
      <c r="GT61" s="205"/>
      <c r="GW61" s="205"/>
      <c r="GX61" s="205"/>
      <c r="GY61" s="206"/>
      <c r="GZ61" s="207"/>
      <c r="HA61" s="207"/>
      <c r="HE61" s="205"/>
      <c r="HH61" s="205"/>
      <c r="HI61" s="205"/>
      <c r="HJ61" s="206"/>
      <c r="HK61" s="207"/>
      <c r="HL61" s="207"/>
      <c r="HP61" s="205"/>
      <c r="HS61" s="205"/>
      <c r="HT61" s="205"/>
      <c r="HU61" s="206"/>
      <c r="HV61" s="207"/>
      <c r="HW61" s="207"/>
      <c r="IA61" s="205"/>
      <c r="ID61" s="205"/>
      <c r="IE61" s="205"/>
      <c r="IF61" s="206"/>
      <c r="IG61" s="207"/>
      <c r="IH61" s="207"/>
      <c r="IL61" s="205"/>
      <c r="IO61" s="205"/>
      <c r="IP61" s="205"/>
      <c r="IQ61" s="206"/>
      <c r="IR61" s="207"/>
      <c r="IS61" s="207"/>
      <c r="IW61" s="205"/>
      <c r="IZ61" s="205"/>
      <c r="JA61" s="205"/>
      <c r="JB61" s="206"/>
      <c r="JC61" s="207"/>
      <c r="JD61" s="207"/>
      <c r="JH61" s="205"/>
      <c r="JK61" s="205"/>
      <c r="JL61" s="205"/>
      <c r="JM61" s="206"/>
      <c r="JN61" s="207"/>
      <c r="JO61" s="207"/>
      <c r="JS61" s="205"/>
      <c r="JV61" s="205"/>
      <c r="JW61" s="205"/>
      <c r="JX61" s="206"/>
      <c r="JY61" s="207"/>
      <c r="JZ61" s="207"/>
      <c r="KD61" s="205"/>
      <c r="KG61" s="205"/>
      <c r="KH61" s="205"/>
      <c r="KI61" s="206"/>
      <c r="KJ61" s="207"/>
      <c r="KK61" s="207"/>
      <c r="KO61" s="205"/>
      <c r="KR61" s="205"/>
      <c r="KS61" s="205"/>
      <c r="KT61" s="206"/>
      <c r="KU61" s="207"/>
      <c r="KV61" s="207"/>
      <c r="KZ61" s="205"/>
      <c r="LC61" s="205"/>
      <c r="LD61" s="205"/>
      <c r="LE61" s="206"/>
      <c r="LF61" s="207"/>
      <c r="LG61" s="207"/>
      <c r="LK61" s="205"/>
      <c r="LN61" s="205"/>
      <c r="LO61" s="205"/>
      <c r="LP61" s="206"/>
      <c r="LQ61" s="207"/>
      <c r="LR61" s="207"/>
      <c r="LV61" s="205"/>
      <c r="LY61" s="205"/>
      <c r="LZ61" s="205"/>
      <c r="MA61" s="206"/>
      <c r="MB61" s="207"/>
      <c r="MC61" s="207"/>
      <c r="MG61" s="205"/>
      <c r="MJ61" s="205"/>
      <c r="MK61" s="205"/>
      <c r="ML61" s="206"/>
      <c r="MM61" s="207"/>
      <c r="MN61" s="207"/>
      <c r="MR61" s="205"/>
      <c r="MU61" s="205"/>
      <c r="MV61" s="205"/>
      <c r="MW61" s="206"/>
      <c r="MX61" s="207"/>
      <c r="MY61" s="207"/>
      <c r="NC61" s="205"/>
      <c r="NF61" s="205"/>
      <c r="NG61" s="205"/>
      <c r="NH61" s="206"/>
      <c r="NI61" s="207"/>
      <c r="NJ61" s="207"/>
      <c r="NN61" s="205"/>
      <c r="NQ61" s="205"/>
      <c r="NR61" s="205"/>
      <c r="NS61" s="206"/>
      <c r="NT61" s="207"/>
      <c r="NU61" s="207"/>
      <c r="NY61" s="205"/>
      <c r="OB61" s="205"/>
      <c r="OC61" s="205"/>
      <c r="OD61" s="206"/>
      <c r="OE61" s="207"/>
      <c r="OF61" s="207"/>
      <c r="OJ61" s="205"/>
      <c r="OM61" s="205"/>
      <c r="ON61" s="205"/>
      <c r="OO61" s="206"/>
      <c r="OP61" s="207"/>
      <c r="OQ61" s="207"/>
      <c r="OU61" s="205"/>
      <c r="OX61" s="205"/>
      <c r="OY61" s="205"/>
      <c r="OZ61" s="206"/>
      <c r="PA61" s="207"/>
      <c r="PB61" s="207"/>
      <c r="PF61" s="205"/>
      <c r="PI61" s="205"/>
      <c r="PJ61" s="205"/>
      <c r="PK61" s="206"/>
      <c r="PL61" s="207"/>
      <c r="PM61" s="207"/>
      <c r="PQ61" s="205"/>
      <c r="PT61" s="205"/>
      <c r="PU61" s="205"/>
      <c r="PV61" s="206"/>
      <c r="PW61" s="207"/>
      <c r="PX61" s="207"/>
      <c r="QB61" s="205"/>
      <c r="QE61" s="205"/>
      <c r="QF61" s="205"/>
      <c r="QG61" s="206"/>
      <c r="QH61" s="207"/>
      <c r="QI61" s="207"/>
      <c r="QM61" s="205"/>
      <c r="QP61" s="205"/>
      <c r="QQ61" s="205"/>
      <c r="QR61" s="206"/>
      <c r="QS61" s="207"/>
      <c r="QT61" s="207"/>
      <c r="QX61" s="205"/>
      <c r="RA61" s="205"/>
      <c r="RB61" s="205"/>
      <c r="RC61" s="206"/>
      <c r="RD61" s="207"/>
      <c r="RE61" s="207"/>
      <c r="RI61" s="205"/>
      <c r="RL61" s="205"/>
      <c r="RM61" s="205"/>
      <c r="RN61" s="206"/>
      <c r="RO61" s="207"/>
      <c r="RP61" s="207"/>
      <c r="RT61" s="205"/>
      <c r="RW61" s="205"/>
      <c r="RX61" s="205"/>
      <c r="RY61" s="206"/>
      <c r="RZ61" s="207"/>
      <c r="SA61" s="207"/>
      <c r="SE61" s="205"/>
      <c r="SH61" s="205"/>
      <c r="SI61" s="205"/>
      <c r="SJ61" s="206"/>
      <c r="SK61" s="207"/>
      <c r="SL61" s="207"/>
      <c r="SP61" s="205"/>
      <c r="SS61" s="205"/>
      <c r="ST61" s="205"/>
      <c r="SU61" s="206"/>
      <c r="SV61" s="207"/>
      <c r="SW61" s="207"/>
      <c r="TA61" s="205"/>
      <c r="TD61" s="205"/>
      <c r="TE61" s="205"/>
      <c r="TF61" s="206"/>
      <c r="TG61" s="207"/>
      <c r="TH61" s="207"/>
      <c r="TL61" s="205"/>
      <c r="TO61" s="205"/>
      <c r="TP61" s="205"/>
      <c r="TQ61" s="206"/>
      <c r="TR61" s="207"/>
      <c r="TS61" s="207"/>
      <c r="TW61" s="205"/>
      <c r="TZ61" s="205"/>
      <c r="UA61" s="205"/>
      <c r="UB61" s="206"/>
      <c r="UC61" s="207"/>
      <c r="UD61" s="207"/>
      <c r="UH61" s="205"/>
      <c r="UK61" s="205"/>
      <c r="UL61" s="205"/>
      <c r="UM61" s="206"/>
      <c r="UN61" s="207"/>
      <c r="UO61" s="207"/>
      <c r="US61" s="205"/>
      <c r="UV61" s="205"/>
      <c r="UW61" s="205"/>
      <c r="UX61" s="206"/>
      <c r="UY61" s="207"/>
      <c r="UZ61" s="207"/>
      <c r="VD61" s="205"/>
      <c r="VG61" s="205"/>
      <c r="VH61" s="205"/>
      <c r="VI61" s="206"/>
      <c r="VJ61" s="207"/>
      <c r="VK61" s="207"/>
      <c r="VO61" s="205"/>
      <c r="VR61" s="205"/>
      <c r="VS61" s="205"/>
      <c r="VT61" s="206"/>
      <c r="VU61" s="207"/>
      <c r="VV61" s="207"/>
      <c r="VZ61" s="205"/>
      <c r="WC61" s="205"/>
      <c r="WD61" s="205"/>
      <c r="WE61" s="206"/>
      <c r="WF61" s="207"/>
      <c r="WG61" s="207"/>
      <c r="WK61" s="205"/>
      <c r="WN61" s="205"/>
      <c r="WO61" s="205"/>
      <c r="WP61" s="206"/>
      <c r="WQ61" s="207"/>
      <c r="WR61" s="207"/>
      <c r="WV61" s="205"/>
      <c r="WY61" s="205"/>
      <c r="WZ61" s="205"/>
      <c r="XA61" s="206"/>
      <c r="XB61" s="207"/>
      <c r="XC61" s="207"/>
      <c r="XG61" s="205"/>
      <c r="XJ61" s="205"/>
      <c r="XK61" s="205"/>
      <c r="XL61" s="206"/>
      <c r="XM61" s="207"/>
      <c r="XN61" s="207"/>
      <c r="XR61" s="205"/>
      <c r="XU61" s="205"/>
      <c r="XV61" s="205"/>
      <c r="XW61" s="206"/>
      <c r="XX61" s="207"/>
      <c r="XY61" s="207"/>
      <c r="YC61" s="205"/>
      <c r="YF61" s="205"/>
      <c r="YG61" s="205"/>
      <c r="YH61" s="206"/>
      <c r="YI61" s="207"/>
      <c r="YJ61" s="207"/>
      <c r="YN61" s="205"/>
      <c r="YQ61" s="205"/>
      <c r="YR61" s="205"/>
      <c r="YS61" s="206"/>
      <c r="YT61" s="207"/>
      <c r="YU61" s="207"/>
      <c r="YY61" s="205"/>
      <c r="ZB61" s="205"/>
      <c r="ZC61" s="205"/>
      <c r="ZD61" s="206"/>
      <c r="ZE61" s="207"/>
      <c r="ZF61" s="207"/>
      <c r="ZJ61" s="205"/>
      <c r="ZM61" s="205"/>
      <c r="ZN61" s="205"/>
      <c r="ZO61" s="206"/>
      <c r="ZP61" s="207"/>
      <c r="ZQ61" s="207"/>
      <c r="ZU61" s="205"/>
      <c r="ZX61" s="205"/>
      <c r="ZY61" s="205"/>
      <c r="ZZ61" s="206"/>
      <c r="AAA61" s="207"/>
      <c r="AAB61" s="207"/>
      <c r="AAF61" s="205"/>
      <c r="AAI61" s="205"/>
      <c r="AAJ61" s="205"/>
      <c r="AAK61" s="206"/>
      <c r="AAL61" s="207"/>
      <c r="AAM61" s="207"/>
      <c r="AAQ61" s="205"/>
      <c r="AAT61" s="205"/>
      <c r="AAU61" s="205"/>
      <c r="AAV61" s="206"/>
      <c r="AAW61" s="207"/>
      <c r="AAX61" s="207"/>
      <c r="ABB61" s="205"/>
      <c r="ABE61" s="205"/>
      <c r="ABF61" s="205"/>
      <c r="ABG61" s="206"/>
      <c r="ABH61" s="207"/>
      <c r="ABI61" s="207"/>
      <c r="ABM61" s="205"/>
      <c r="ABP61" s="205"/>
      <c r="ABQ61" s="205"/>
      <c r="ABR61" s="206"/>
      <c r="ABS61" s="207"/>
      <c r="ABT61" s="207"/>
      <c r="ABX61" s="205"/>
      <c r="ACA61" s="205"/>
      <c r="ACB61" s="205"/>
      <c r="ACC61" s="206"/>
      <c r="ACD61" s="207"/>
      <c r="ACE61" s="207"/>
      <c r="ACI61" s="205"/>
      <c r="ACL61" s="205"/>
      <c r="ACM61" s="205"/>
      <c r="ACN61" s="206"/>
      <c r="ACO61" s="207"/>
      <c r="ACP61" s="207"/>
      <c r="ACT61" s="205"/>
      <c r="ACW61" s="205"/>
      <c r="ACX61" s="205"/>
      <c r="ACY61" s="206"/>
      <c r="ACZ61" s="207"/>
      <c r="ADA61" s="207"/>
      <c r="ADE61" s="205"/>
      <c r="ADH61" s="205"/>
      <c r="ADI61" s="205"/>
      <c r="ADJ61" s="206"/>
      <c r="ADK61" s="207"/>
      <c r="ADL61" s="207"/>
      <c r="ADP61" s="205"/>
      <c r="ADS61" s="205"/>
      <c r="ADT61" s="205"/>
      <c r="ADU61" s="206"/>
      <c r="ADV61" s="207"/>
      <c r="ADW61" s="207"/>
      <c r="AEA61" s="205"/>
      <c r="AED61" s="205"/>
      <c r="AEE61" s="205"/>
      <c r="AEF61" s="206"/>
      <c r="AEG61" s="207"/>
      <c r="AEH61" s="207"/>
      <c r="AEL61" s="205"/>
      <c r="AEO61" s="205"/>
      <c r="AEP61" s="205"/>
      <c r="AEQ61" s="206"/>
      <c r="AER61" s="207"/>
      <c r="AES61" s="207"/>
      <c r="AEW61" s="205"/>
      <c r="AEZ61" s="205"/>
      <c r="AFA61" s="205"/>
      <c r="AFB61" s="206"/>
      <c r="AFC61" s="207"/>
      <c r="AFD61" s="207"/>
      <c r="AFH61" s="205"/>
      <c r="AFK61" s="205"/>
      <c r="AFL61" s="205"/>
      <c r="AFM61" s="206"/>
      <c r="AFN61" s="207"/>
      <c r="AFO61" s="207"/>
      <c r="AFS61" s="205"/>
      <c r="AFV61" s="205"/>
      <c r="AFW61" s="205"/>
      <c r="AFX61" s="206"/>
      <c r="AFY61" s="207"/>
      <c r="AFZ61" s="207"/>
      <c r="AGD61" s="205"/>
      <c r="AGG61" s="205"/>
      <c r="AGH61" s="205"/>
      <c r="AGI61" s="206"/>
      <c r="AGJ61" s="207"/>
      <c r="AGK61" s="207"/>
      <c r="AGO61" s="205"/>
      <c r="AGR61" s="205"/>
      <c r="AGS61" s="205"/>
      <c r="AGT61" s="206"/>
      <c r="AGU61" s="207"/>
      <c r="AGV61" s="207"/>
      <c r="AGZ61" s="205"/>
      <c r="AHC61" s="205"/>
      <c r="AHD61" s="205"/>
      <c r="AHE61" s="206"/>
      <c r="AHF61" s="207"/>
      <c r="AHG61" s="207"/>
      <c r="AHK61" s="205"/>
      <c r="AHN61" s="205"/>
      <c r="AHO61" s="205"/>
      <c r="AHP61" s="206"/>
      <c r="AHQ61" s="207"/>
      <c r="AHR61" s="207"/>
      <c r="AHV61" s="205"/>
      <c r="AHY61" s="205"/>
      <c r="AHZ61" s="205"/>
      <c r="AIA61" s="206"/>
      <c r="AIB61" s="207"/>
      <c r="AIC61" s="207"/>
      <c r="AIG61" s="205"/>
      <c r="AIJ61" s="205"/>
      <c r="AIK61" s="205"/>
      <c r="AIL61" s="206"/>
      <c r="AIM61" s="207"/>
      <c r="AIN61" s="207"/>
      <c r="AIR61" s="205"/>
      <c r="AIU61" s="205"/>
      <c r="AIV61" s="205"/>
      <c r="AIW61" s="206"/>
      <c r="AIX61" s="207"/>
      <c r="AIY61" s="207"/>
      <c r="AJC61" s="205"/>
      <c r="AJF61" s="205"/>
      <c r="AJG61" s="205"/>
      <c r="AJH61" s="206"/>
      <c r="AJI61" s="207"/>
      <c r="AJJ61" s="207"/>
      <c r="AJN61" s="205"/>
      <c r="AJQ61" s="205"/>
      <c r="AJR61" s="205"/>
      <c r="AJS61" s="206"/>
      <c r="AJT61" s="207"/>
      <c r="AJU61" s="207"/>
      <c r="AJY61" s="205"/>
      <c r="AKB61" s="205"/>
      <c r="AKC61" s="205"/>
      <c r="AKD61" s="206"/>
      <c r="AKE61" s="207"/>
      <c r="AKF61" s="207"/>
      <c r="AKJ61" s="205"/>
      <c r="AKM61" s="205"/>
      <c r="AKN61" s="205"/>
      <c r="AKO61" s="206"/>
      <c r="AKP61" s="207"/>
      <c r="AKQ61" s="207"/>
      <c r="AKU61" s="205"/>
      <c r="AKX61" s="205"/>
      <c r="AKY61" s="205"/>
      <c r="AKZ61" s="206"/>
      <c r="ALA61" s="207"/>
      <c r="ALB61" s="207"/>
      <c r="ALF61" s="205"/>
      <c r="ALI61" s="205"/>
      <c r="ALJ61" s="205"/>
      <c r="ALK61" s="206"/>
      <c r="ALL61" s="207"/>
      <c r="ALM61" s="207"/>
      <c r="ALQ61" s="205"/>
      <c r="ALT61" s="205"/>
      <c r="ALU61" s="205"/>
      <c r="ALV61" s="206"/>
      <c r="ALW61" s="207"/>
      <c r="ALX61" s="207"/>
      <c r="AMB61" s="205"/>
      <c r="AME61" s="205"/>
      <c r="AMF61" s="205"/>
      <c r="AMG61" s="206"/>
      <c r="AMH61" s="207"/>
      <c r="AMI61" s="207"/>
    </row>
    <row r="62" s="193" customFormat="true" ht="47.75" hidden="false" customHeight="true" outlineLevel="0" collapsed="false">
      <c r="A62" s="208"/>
      <c r="B62" s="208"/>
      <c r="C62" s="208"/>
      <c r="D62" s="209"/>
      <c r="E62" s="210"/>
      <c r="F62" s="210"/>
      <c r="G62" s="209"/>
      <c r="H62" s="209"/>
      <c r="I62" s="211"/>
      <c r="J62" s="212"/>
      <c r="K62" s="212"/>
      <c r="O62" s="194"/>
      <c r="R62" s="194"/>
      <c r="S62" s="194"/>
      <c r="T62" s="196"/>
      <c r="U62" s="197"/>
      <c r="V62" s="197"/>
      <c r="Z62" s="194"/>
      <c r="AC62" s="194"/>
      <c r="AD62" s="194"/>
      <c r="AE62" s="196"/>
      <c r="AF62" s="197"/>
      <c r="AG62" s="197"/>
      <c r="AK62" s="194"/>
      <c r="AN62" s="194"/>
      <c r="AO62" s="194"/>
      <c r="AP62" s="196"/>
      <c r="AQ62" s="197"/>
      <c r="AR62" s="197"/>
      <c r="AV62" s="194"/>
      <c r="AY62" s="194"/>
      <c r="AZ62" s="194"/>
      <c r="BA62" s="196"/>
      <c r="BB62" s="197"/>
      <c r="BC62" s="197"/>
      <c r="BG62" s="194"/>
      <c r="BJ62" s="194"/>
      <c r="BK62" s="194"/>
      <c r="BL62" s="196"/>
      <c r="BM62" s="197"/>
      <c r="BN62" s="197"/>
      <c r="BR62" s="194"/>
      <c r="BU62" s="194"/>
      <c r="BV62" s="194"/>
      <c r="BW62" s="196"/>
      <c r="BX62" s="197"/>
      <c r="BY62" s="197"/>
      <c r="CC62" s="194"/>
      <c r="CF62" s="194"/>
      <c r="CG62" s="194"/>
      <c r="CH62" s="196"/>
      <c r="CI62" s="197"/>
      <c r="CJ62" s="197"/>
      <c r="CN62" s="194"/>
      <c r="CQ62" s="194"/>
      <c r="CR62" s="194"/>
      <c r="CS62" s="196"/>
      <c r="CT62" s="197"/>
      <c r="CU62" s="197"/>
      <c r="CY62" s="194"/>
      <c r="DB62" s="194"/>
      <c r="DC62" s="194"/>
      <c r="DD62" s="196"/>
      <c r="DE62" s="197"/>
      <c r="DF62" s="197"/>
      <c r="DJ62" s="194"/>
      <c r="DM62" s="194"/>
      <c r="DN62" s="194"/>
      <c r="DO62" s="196"/>
      <c r="DP62" s="197"/>
      <c r="DQ62" s="197"/>
      <c r="DU62" s="194"/>
      <c r="DX62" s="194"/>
      <c r="DY62" s="194"/>
      <c r="DZ62" s="196"/>
      <c r="EA62" s="197"/>
      <c r="EB62" s="197"/>
      <c r="EF62" s="194"/>
      <c r="EI62" s="194"/>
      <c r="EJ62" s="194"/>
      <c r="EK62" s="196"/>
      <c r="EL62" s="197"/>
      <c r="EM62" s="197"/>
      <c r="EQ62" s="194"/>
      <c r="ET62" s="194"/>
      <c r="EU62" s="194"/>
      <c r="EV62" s="196"/>
      <c r="EW62" s="197"/>
      <c r="EX62" s="197"/>
      <c r="FB62" s="194"/>
      <c r="FE62" s="194"/>
      <c r="FF62" s="194"/>
      <c r="FG62" s="196"/>
      <c r="FH62" s="197"/>
      <c r="FI62" s="197"/>
      <c r="FM62" s="194"/>
      <c r="FP62" s="194"/>
      <c r="FQ62" s="194"/>
      <c r="FR62" s="196"/>
      <c r="FS62" s="197"/>
      <c r="FT62" s="197"/>
      <c r="FX62" s="194"/>
      <c r="GA62" s="194"/>
      <c r="GB62" s="194"/>
      <c r="GC62" s="196"/>
      <c r="GD62" s="197"/>
      <c r="GE62" s="197"/>
      <c r="GI62" s="194"/>
      <c r="GL62" s="194"/>
      <c r="GM62" s="194"/>
      <c r="GN62" s="196"/>
      <c r="GO62" s="197"/>
      <c r="GP62" s="197"/>
      <c r="GT62" s="194"/>
      <c r="GW62" s="194"/>
      <c r="GX62" s="194"/>
      <c r="GY62" s="196"/>
      <c r="GZ62" s="197"/>
      <c r="HA62" s="197"/>
      <c r="HE62" s="194"/>
      <c r="HH62" s="194"/>
      <c r="HI62" s="194"/>
      <c r="HJ62" s="196"/>
      <c r="HK62" s="197"/>
      <c r="HL62" s="197"/>
      <c r="HP62" s="194"/>
      <c r="HS62" s="194"/>
      <c r="HT62" s="194"/>
      <c r="HU62" s="196"/>
      <c r="HV62" s="197"/>
      <c r="HW62" s="197"/>
      <c r="IA62" s="194"/>
      <c r="ID62" s="194"/>
      <c r="IE62" s="194"/>
      <c r="IF62" s="196"/>
      <c r="IG62" s="197"/>
      <c r="IH62" s="197"/>
      <c r="IL62" s="194"/>
      <c r="IO62" s="194"/>
      <c r="IP62" s="194"/>
      <c r="IQ62" s="196"/>
      <c r="IR62" s="197"/>
      <c r="IS62" s="197"/>
      <c r="IW62" s="194"/>
      <c r="IZ62" s="194"/>
      <c r="JA62" s="194"/>
      <c r="JB62" s="196"/>
      <c r="JC62" s="197"/>
      <c r="JD62" s="197"/>
      <c r="JH62" s="194"/>
      <c r="JK62" s="194"/>
      <c r="JL62" s="194"/>
      <c r="JM62" s="196"/>
      <c r="JN62" s="197"/>
      <c r="JO62" s="197"/>
      <c r="JS62" s="194"/>
      <c r="JV62" s="194"/>
      <c r="JW62" s="194"/>
      <c r="JX62" s="196"/>
      <c r="JY62" s="197"/>
      <c r="JZ62" s="197"/>
      <c r="KD62" s="194"/>
      <c r="KG62" s="194"/>
      <c r="KH62" s="194"/>
      <c r="KI62" s="196"/>
      <c r="KJ62" s="197"/>
      <c r="KK62" s="197"/>
      <c r="KO62" s="194"/>
      <c r="KR62" s="194"/>
      <c r="KS62" s="194"/>
      <c r="KT62" s="196"/>
      <c r="KU62" s="197"/>
      <c r="KV62" s="197"/>
      <c r="KZ62" s="194"/>
      <c r="LC62" s="194"/>
      <c r="LD62" s="194"/>
      <c r="LE62" s="196"/>
      <c r="LF62" s="197"/>
      <c r="LG62" s="197"/>
      <c r="LK62" s="194"/>
      <c r="LN62" s="194"/>
      <c r="LO62" s="194"/>
      <c r="LP62" s="196"/>
      <c r="LQ62" s="197"/>
      <c r="LR62" s="197"/>
      <c r="LV62" s="194"/>
      <c r="LY62" s="194"/>
      <c r="LZ62" s="194"/>
      <c r="MA62" s="196"/>
      <c r="MB62" s="197"/>
      <c r="MC62" s="197"/>
      <c r="MG62" s="194"/>
      <c r="MJ62" s="194"/>
      <c r="MK62" s="194"/>
      <c r="ML62" s="196"/>
      <c r="MM62" s="197"/>
      <c r="MN62" s="197"/>
      <c r="MR62" s="194"/>
      <c r="MU62" s="194"/>
      <c r="MV62" s="194"/>
      <c r="MW62" s="196"/>
      <c r="MX62" s="197"/>
      <c r="MY62" s="197"/>
      <c r="NC62" s="194"/>
      <c r="NF62" s="194"/>
      <c r="NG62" s="194"/>
      <c r="NH62" s="196"/>
      <c r="NI62" s="197"/>
      <c r="NJ62" s="197"/>
      <c r="NN62" s="194"/>
      <c r="NQ62" s="194"/>
      <c r="NR62" s="194"/>
      <c r="NS62" s="196"/>
      <c r="NT62" s="197"/>
      <c r="NU62" s="197"/>
      <c r="NY62" s="194"/>
      <c r="OB62" s="194"/>
      <c r="OC62" s="194"/>
      <c r="OD62" s="196"/>
      <c r="OE62" s="197"/>
      <c r="OF62" s="197"/>
      <c r="OJ62" s="194"/>
      <c r="OM62" s="194"/>
      <c r="ON62" s="194"/>
      <c r="OO62" s="196"/>
      <c r="OP62" s="197"/>
      <c r="OQ62" s="197"/>
      <c r="OU62" s="194"/>
      <c r="OX62" s="194"/>
      <c r="OY62" s="194"/>
      <c r="OZ62" s="196"/>
      <c r="PA62" s="197"/>
      <c r="PB62" s="197"/>
      <c r="PF62" s="194"/>
      <c r="PI62" s="194"/>
      <c r="PJ62" s="194"/>
      <c r="PK62" s="196"/>
      <c r="PL62" s="197"/>
      <c r="PM62" s="197"/>
      <c r="PQ62" s="194"/>
      <c r="PT62" s="194"/>
      <c r="PU62" s="194"/>
      <c r="PV62" s="196"/>
      <c r="PW62" s="197"/>
      <c r="PX62" s="197"/>
      <c r="QB62" s="194"/>
      <c r="QE62" s="194"/>
      <c r="QF62" s="194"/>
      <c r="QG62" s="196"/>
      <c r="QH62" s="197"/>
      <c r="QI62" s="197"/>
      <c r="QM62" s="194"/>
      <c r="QP62" s="194"/>
      <c r="QQ62" s="194"/>
      <c r="QR62" s="196"/>
      <c r="QS62" s="197"/>
      <c r="QT62" s="197"/>
      <c r="QX62" s="194"/>
      <c r="RA62" s="194"/>
      <c r="RB62" s="194"/>
      <c r="RC62" s="196"/>
      <c r="RD62" s="197"/>
      <c r="RE62" s="197"/>
      <c r="RI62" s="194"/>
      <c r="RL62" s="194"/>
      <c r="RM62" s="194"/>
      <c r="RN62" s="196"/>
      <c r="RO62" s="197"/>
      <c r="RP62" s="197"/>
      <c r="RT62" s="194"/>
      <c r="RW62" s="194"/>
      <c r="RX62" s="194"/>
      <c r="RY62" s="196"/>
      <c r="RZ62" s="197"/>
      <c r="SA62" s="197"/>
      <c r="SE62" s="194"/>
      <c r="SH62" s="194"/>
      <c r="SI62" s="194"/>
      <c r="SJ62" s="196"/>
      <c r="SK62" s="197"/>
      <c r="SL62" s="197"/>
      <c r="SP62" s="194"/>
      <c r="SS62" s="194"/>
      <c r="ST62" s="194"/>
      <c r="SU62" s="196"/>
      <c r="SV62" s="197"/>
      <c r="SW62" s="197"/>
      <c r="TA62" s="194"/>
      <c r="TD62" s="194"/>
      <c r="TE62" s="194"/>
      <c r="TF62" s="196"/>
      <c r="TG62" s="197"/>
      <c r="TH62" s="197"/>
      <c r="TL62" s="194"/>
      <c r="TO62" s="194"/>
      <c r="TP62" s="194"/>
      <c r="TQ62" s="196"/>
      <c r="TR62" s="197"/>
      <c r="TS62" s="197"/>
      <c r="TW62" s="194"/>
      <c r="TZ62" s="194"/>
      <c r="UA62" s="194"/>
      <c r="UB62" s="196"/>
      <c r="UC62" s="197"/>
      <c r="UD62" s="197"/>
      <c r="UH62" s="194"/>
      <c r="UK62" s="194"/>
      <c r="UL62" s="194"/>
      <c r="UM62" s="196"/>
      <c r="UN62" s="197"/>
      <c r="UO62" s="197"/>
      <c r="US62" s="194"/>
      <c r="UV62" s="194"/>
      <c r="UW62" s="194"/>
      <c r="UX62" s="196"/>
      <c r="UY62" s="197"/>
      <c r="UZ62" s="197"/>
      <c r="VD62" s="194"/>
      <c r="VG62" s="194"/>
      <c r="VH62" s="194"/>
      <c r="VI62" s="196"/>
      <c r="VJ62" s="197"/>
      <c r="VK62" s="197"/>
      <c r="VO62" s="194"/>
      <c r="VR62" s="194"/>
      <c r="VS62" s="194"/>
      <c r="VT62" s="196"/>
      <c r="VU62" s="197"/>
      <c r="VV62" s="197"/>
      <c r="VZ62" s="194"/>
      <c r="WC62" s="194"/>
      <c r="WD62" s="194"/>
      <c r="WE62" s="196"/>
      <c r="WF62" s="197"/>
      <c r="WG62" s="197"/>
      <c r="WK62" s="194"/>
      <c r="WN62" s="194"/>
      <c r="WO62" s="194"/>
      <c r="WP62" s="196"/>
      <c r="WQ62" s="197"/>
      <c r="WR62" s="197"/>
      <c r="WV62" s="194"/>
      <c r="WY62" s="194"/>
      <c r="WZ62" s="194"/>
      <c r="XA62" s="196"/>
      <c r="XB62" s="197"/>
      <c r="XC62" s="197"/>
      <c r="XG62" s="194"/>
      <c r="XJ62" s="194"/>
      <c r="XK62" s="194"/>
      <c r="XL62" s="196"/>
      <c r="XM62" s="197"/>
      <c r="XN62" s="197"/>
      <c r="XR62" s="194"/>
      <c r="XU62" s="194"/>
      <c r="XV62" s="194"/>
      <c r="XW62" s="196"/>
      <c r="XX62" s="197"/>
      <c r="XY62" s="197"/>
      <c r="YC62" s="194"/>
      <c r="YF62" s="194"/>
      <c r="YG62" s="194"/>
      <c r="YH62" s="196"/>
      <c r="YI62" s="197"/>
      <c r="YJ62" s="197"/>
      <c r="YN62" s="194"/>
      <c r="YQ62" s="194"/>
      <c r="YR62" s="194"/>
      <c r="YS62" s="196"/>
      <c r="YT62" s="197"/>
      <c r="YU62" s="197"/>
      <c r="YY62" s="194"/>
      <c r="ZB62" s="194"/>
      <c r="ZC62" s="194"/>
      <c r="ZD62" s="196"/>
      <c r="ZE62" s="197"/>
      <c r="ZF62" s="197"/>
      <c r="ZJ62" s="194"/>
      <c r="ZM62" s="194"/>
      <c r="ZN62" s="194"/>
      <c r="ZO62" s="196"/>
      <c r="ZP62" s="197"/>
      <c r="ZQ62" s="197"/>
      <c r="ZU62" s="194"/>
      <c r="ZX62" s="194"/>
      <c r="ZY62" s="194"/>
      <c r="ZZ62" s="196"/>
      <c r="AAA62" s="197"/>
      <c r="AAB62" s="197"/>
      <c r="AAF62" s="194"/>
      <c r="AAI62" s="194"/>
      <c r="AAJ62" s="194"/>
      <c r="AAK62" s="196"/>
      <c r="AAL62" s="197"/>
      <c r="AAM62" s="197"/>
      <c r="AAQ62" s="194"/>
      <c r="AAT62" s="194"/>
      <c r="AAU62" s="194"/>
      <c r="AAV62" s="196"/>
      <c r="AAW62" s="197"/>
      <c r="AAX62" s="197"/>
      <c r="ABB62" s="194"/>
      <c r="ABE62" s="194"/>
      <c r="ABF62" s="194"/>
      <c r="ABG62" s="196"/>
      <c r="ABH62" s="197"/>
      <c r="ABI62" s="197"/>
      <c r="ABM62" s="194"/>
      <c r="ABP62" s="194"/>
      <c r="ABQ62" s="194"/>
      <c r="ABR62" s="196"/>
      <c r="ABS62" s="197"/>
      <c r="ABT62" s="197"/>
      <c r="ABX62" s="194"/>
      <c r="ACA62" s="194"/>
      <c r="ACB62" s="194"/>
      <c r="ACC62" s="196"/>
      <c r="ACD62" s="197"/>
      <c r="ACE62" s="197"/>
      <c r="ACI62" s="194"/>
      <c r="ACL62" s="194"/>
      <c r="ACM62" s="194"/>
      <c r="ACN62" s="196"/>
      <c r="ACO62" s="197"/>
      <c r="ACP62" s="197"/>
      <c r="ACT62" s="194"/>
      <c r="ACW62" s="194"/>
      <c r="ACX62" s="194"/>
      <c r="ACY62" s="196"/>
      <c r="ACZ62" s="197"/>
      <c r="ADA62" s="197"/>
      <c r="ADE62" s="194"/>
      <c r="ADH62" s="194"/>
      <c r="ADI62" s="194"/>
      <c r="ADJ62" s="196"/>
      <c r="ADK62" s="197"/>
      <c r="ADL62" s="197"/>
      <c r="ADP62" s="194"/>
      <c r="ADS62" s="194"/>
      <c r="ADT62" s="194"/>
      <c r="ADU62" s="196"/>
      <c r="ADV62" s="197"/>
      <c r="ADW62" s="197"/>
      <c r="AEA62" s="194"/>
      <c r="AED62" s="194"/>
      <c r="AEE62" s="194"/>
      <c r="AEF62" s="196"/>
      <c r="AEG62" s="197"/>
      <c r="AEH62" s="197"/>
      <c r="AEL62" s="194"/>
      <c r="AEO62" s="194"/>
      <c r="AEP62" s="194"/>
      <c r="AEQ62" s="196"/>
      <c r="AER62" s="197"/>
      <c r="AES62" s="197"/>
      <c r="AEW62" s="194"/>
      <c r="AEZ62" s="194"/>
      <c r="AFA62" s="194"/>
      <c r="AFB62" s="196"/>
      <c r="AFC62" s="197"/>
      <c r="AFD62" s="197"/>
      <c r="AFH62" s="194"/>
      <c r="AFK62" s="194"/>
      <c r="AFL62" s="194"/>
      <c r="AFM62" s="196"/>
      <c r="AFN62" s="197"/>
      <c r="AFO62" s="197"/>
      <c r="AFS62" s="194"/>
      <c r="AFV62" s="194"/>
      <c r="AFW62" s="194"/>
      <c r="AFX62" s="196"/>
      <c r="AFY62" s="197"/>
      <c r="AFZ62" s="197"/>
      <c r="AGD62" s="194"/>
      <c r="AGG62" s="194"/>
      <c r="AGH62" s="194"/>
      <c r="AGI62" s="196"/>
      <c r="AGJ62" s="197"/>
      <c r="AGK62" s="197"/>
      <c r="AGO62" s="194"/>
      <c r="AGR62" s="194"/>
      <c r="AGS62" s="194"/>
      <c r="AGT62" s="196"/>
      <c r="AGU62" s="197"/>
      <c r="AGV62" s="197"/>
      <c r="AGZ62" s="194"/>
      <c r="AHC62" s="194"/>
      <c r="AHD62" s="194"/>
      <c r="AHE62" s="196"/>
      <c r="AHF62" s="197"/>
      <c r="AHG62" s="197"/>
      <c r="AHK62" s="194"/>
      <c r="AHN62" s="194"/>
      <c r="AHO62" s="194"/>
      <c r="AHP62" s="196"/>
      <c r="AHQ62" s="197"/>
      <c r="AHR62" s="197"/>
      <c r="AHV62" s="194"/>
      <c r="AHY62" s="194"/>
      <c r="AHZ62" s="194"/>
      <c r="AIA62" s="196"/>
      <c r="AIB62" s="197"/>
      <c r="AIC62" s="197"/>
      <c r="AIG62" s="194"/>
      <c r="AIJ62" s="194"/>
      <c r="AIK62" s="194"/>
      <c r="AIL62" s="196"/>
      <c r="AIM62" s="197"/>
      <c r="AIN62" s="197"/>
      <c r="AIR62" s="194"/>
      <c r="AIU62" s="194"/>
      <c r="AIV62" s="194"/>
      <c r="AIW62" s="196"/>
      <c r="AIX62" s="197"/>
      <c r="AIY62" s="197"/>
      <c r="AJC62" s="194"/>
      <c r="AJF62" s="194"/>
      <c r="AJG62" s="194"/>
      <c r="AJH62" s="196"/>
      <c r="AJI62" s="197"/>
      <c r="AJJ62" s="197"/>
      <c r="AJN62" s="194"/>
      <c r="AJQ62" s="194"/>
      <c r="AJR62" s="194"/>
      <c r="AJS62" s="196"/>
      <c r="AJT62" s="197"/>
      <c r="AJU62" s="197"/>
      <c r="AJY62" s="194"/>
      <c r="AKB62" s="194"/>
      <c r="AKC62" s="194"/>
      <c r="AKD62" s="196"/>
      <c r="AKE62" s="197"/>
      <c r="AKF62" s="197"/>
      <c r="AKJ62" s="194"/>
      <c r="AKM62" s="194"/>
      <c r="AKN62" s="194"/>
      <c r="AKO62" s="196"/>
      <c r="AKP62" s="197"/>
      <c r="AKQ62" s="197"/>
      <c r="AKU62" s="194"/>
      <c r="AKX62" s="194"/>
      <c r="AKY62" s="194"/>
      <c r="AKZ62" s="196"/>
      <c r="ALA62" s="197"/>
      <c r="ALB62" s="197"/>
      <c r="ALF62" s="194"/>
      <c r="ALI62" s="194"/>
      <c r="ALJ62" s="194"/>
      <c r="ALK62" s="196"/>
      <c r="ALL62" s="197"/>
      <c r="ALM62" s="197"/>
      <c r="ALQ62" s="194"/>
      <c r="ALT62" s="194"/>
      <c r="ALU62" s="194"/>
      <c r="ALV62" s="196"/>
      <c r="ALW62" s="197"/>
      <c r="ALX62" s="197"/>
      <c r="AMB62" s="194"/>
      <c r="AME62" s="194"/>
      <c r="AMF62" s="194"/>
      <c r="AMG62" s="196"/>
      <c r="AMH62" s="197"/>
      <c r="AMI62" s="197"/>
    </row>
    <row r="63" s="193" customFormat="true" ht="38.05" hidden="false" customHeight="true" outlineLevel="0" collapsed="false">
      <c r="A63" s="208"/>
      <c r="B63" s="208"/>
      <c r="C63" s="208"/>
      <c r="D63" s="209"/>
      <c r="E63" s="210"/>
      <c r="F63" s="210"/>
      <c r="G63" s="209"/>
      <c r="H63" s="209"/>
      <c r="I63" s="211"/>
      <c r="J63" s="212"/>
      <c r="K63" s="212"/>
      <c r="O63" s="194"/>
      <c r="R63" s="194"/>
      <c r="S63" s="194"/>
      <c r="T63" s="196"/>
      <c r="U63" s="197"/>
      <c r="V63" s="197"/>
      <c r="Z63" s="194"/>
      <c r="AC63" s="194"/>
      <c r="AD63" s="194"/>
      <c r="AE63" s="196"/>
      <c r="AF63" s="197"/>
      <c r="AG63" s="197"/>
      <c r="AK63" s="194"/>
      <c r="AN63" s="194"/>
      <c r="AO63" s="194"/>
      <c r="AP63" s="196"/>
      <c r="AQ63" s="197"/>
      <c r="AR63" s="197"/>
      <c r="AV63" s="194"/>
      <c r="AY63" s="194"/>
      <c r="AZ63" s="194"/>
      <c r="BA63" s="196"/>
      <c r="BB63" s="197"/>
      <c r="BC63" s="197"/>
      <c r="BG63" s="194"/>
      <c r="BJ63" s="194"/>
      <c r="BK63" s="194"/>
      <c r="BL63" s="196"/>
      <c r="BM63" s="197"/>
      <c r="BN63" s="197"/>
      <c r="BR63" s="194"/>
      <c r="BU63" s="194"/>
      <c r="BV63" s="194"/>
      <c r="BW63" s="196"/>
      <c r="BX63" s="197"/>
      <c r="BY63" s="197"/>
      <c r="CC63" s="194"/>
      <c r="CF63" s="194"/>
      <c r="CG63" s="194"/>
      <c r="CH63" s="196"/>
      <c r="CI63" s="197"/>
      <c r="CJ63" s="197"/>
      <c r="CN63" s="194"/>
      <c r="CQ63" s="194"/>
      <c r="CR63" s="194"/>
      <c r="CS63" s="196"/>
      <c r="CT63" s="197"/>
      <c r="CU63" s="197"/>
      <c r="CY63" s="194"/>
      <c r="DB63" s="194"/>
      <c r="DC63" s="194"/>
      <c r="DD63" s="196"/>
      <c r="DE63" s="197"/>
      <c r="DF63" s="197"/>
      <c r="DJ63" s="194"/>
      <c r="DM63" s="194"/>
      <c r="DN63" s="194"/>
      <c r="DO63" s="196"/>
      <c r="DP63" s="197"/>
      <c r="DQ63" s="197"/>
      <c r="DU63" s="194"/>
      <c r="DX63" s="194"/>
      <c r="DY63" s="194"/>
      <c r="DZ63" s="196"/>
      <c r="EA63" s="197"/>
      <c r="EB63" s="197"/>
      <c r="EF63" s="194"/>
      <c r="EI63" s="194"/>
      <c r="EJ63" s="194"/>
      <c r="EK63" s="196"/>
      <c r="EL63" s="197"/>
      <c r="EM63" s="197"/>
      <c r="EQ63" s="194"/>
      <c r="ET63" s="194"/>
      <c r="EU63" s="194"/>
      <c r="EV63" s="196"/>
      <c r="EW63" s="197"/>
      <c r="EX63" s="197"/>
      <c r="FB63" s="194"/>
      <c r="FE63" s="194"/>
      <c r="FF63" s="194"/>
      <c r="FG63" s="196"/>
      <c r="FH63" s="197"/>
      <c r="FI63" s="197"/>
      <c r="FM63" s="194"/>
      <c r="FP63" s="194"/>
      <c r="FQ63" s="194"/>
      <c r="FR63" s="196"/>
      <c r="FS63" s="197"/>
      <c r="FT63" s="197"/>
      <c r="FX63" s="194"/>
      <c r="GA63" s="194"/>
      <c r="GB63" s="194"/>
      <c r="GC63" s="196"/>
      <c r="GD63" s="197"/>
      <c r="GE63" s="197"/>
      <c r="GI63" s="194"/>
      <c r="GL63" s="194"/>
      <c r="GM63" s="194"/>
      <c r="GN63" s="196"/>
      <c r="GO63" s="197"/>
      <c r="GP63" s="197"/>
      <c r="GT63" s="194"/>
      <c r="GW63" s="194"/>
      <c r="GX63" s="194"/>
      <c r="GY63" s="196"/>
      <c r="GZ63" s="197"/>
      <c r="HA63" s="197"/>
      <c r="HE63" s="194"/>
      <c r="HH63" s="194"/>
      <c r="HI63" s="194"/>
      <c r="HJ63" s="196"/>
      <c r="HK63" s="197"/>
      <c r="HL63" s="197"/>
      <c r="HP63" s="194"/>
      <c r="HS63" s="194"/>
      <c r="HT63" s="194"/>
      <c r="HU63" s="196"/>
      <c r="HV63" s="197"/>
      <c r="HW63" s="197"/>
      <c r="IA63" s="194"/>
      <c r="ID63" s="194"/>
      <c r="IE63" s="194"/>
      <c r="IF63" s="196"/>
      <c r="IG63" s="197"/>
      <c r="IH63" s="197"/>
      <c r="IL63" s="194"/>
      <c r="IO63" s="194"/>
      <c r="IP63" s="194"/>
      <c r="IQ63" s="196"/>
      <c r="IR63" s="197"/>
      <c r="IS63" s="197"/>
      <c r="IW63" s="194"/>
      <c r="IZ63" s="194"/>
      <c r="JA63" s="194"/>
      <c r="JB63" s="196"/>
      <c r="JC63" s="197"/>
      <c r="JD63" s="197"/>
      <c r="JH63" s="194"/>
      <c r="JK63" s="194"/>
      <c r="JL63" s="194"/>
      <c r="JM63" s="196"/>
      <c r="JN63" s="197"/>
      <c r="JO63" s="197"/>
      <c r="JS63" s="194"/>
      <c r="JV63" s="194"/>
      <c r="JW63" s="194"/>
      <c r="JX63" s="196"/>
      <c r="JY63" s="197"/>
      <c r="JZ63" s="197"/>
      <c r="KD63" s="194"/>
      <c r="KG63" s="194"/>
      <c r="KH63" s="194"/>
      <c r="KI63" s="196"/>
      <c r="KJ63" s="197"/>
      <c r="KK63" s="197"/>
      <c r="KO63" s="194"/>
      <c r="KR63" s="194"/>
      <c r="KS63" s="194"/>
      <c r="KT63" s="196"/>
      <c r="KU63" s="197"/>
      <c r="KV63" s="197"/>
      <c r="KZ63" s="194"/>
      <c r="LC63" s="194"/>
      <c r="LD63" s="194"/>
      <c r="LE63" s="196"/>
      <c r="LF63" s="197"/>
      <c r="LG63" s="197"/>
      <c r="LK63" s="194"/>
      <c r="LN63" s="194"/>
      <c r="LO63" s="194"/>
      <c r="LP63" s="196"/>
      <c r="LQ63" s="197"/>
      <c r="LR63" s="197"/>
      <c r="LV63" s="194"/>
      <c r="LY63" s="194"/>
      <c r="LZ63" s="194"/>
      <c r="MA63" s="196"/>
      <c r="MB63" s="197"/>
      <c r="MC63" s="197"/>
      <c r="MG63" s="194"/>
      <c r="MJ63" s="194"/>
      <c r="MK63" s="194"/>
      <c r="ML63" s="196"/>
      <c r="MM63" s="197"/>
      <c r="MN63" s="197"/>
      <c r="MR63" s="194"/>
      <c r="MU63" s="194"/>
      <c r="MV63" s="194"/>
      <c r="MW63" s="196"/>
      <c r="MX63" s="197"/>
      <c r="MY63" s="197"/>
      <c r="NC63" s="194"/>
      <c r="NF63" s="194"/>
      <c r="NG63" s="194"/>
      <c r="NH63" s="196"/>
      <c r="NI63" s="197"/>
      <c r="NJ63" s="197"/>
      <c r="NN63" s="194"/>
      <c r="NQ63" s="194"/>
      <c r="NR63" s="194"/>
      <c r="NS63" s="196"/>
      <c r="NT63" s="197"/>
      <c r="NU63" s="197"/>
      <c r="NY63" s="194"/>
      <c r="OB63" s="194"/>
      <c r="OC63" s="194"/>
      <c r="OD63" s="196"/>
      <c r="OE63" s="197"/>
      <c r="OF63" s="197"/>
      <c r="OJ63" s="194"/>
      <c r="OM63" s="194"/>
      <c r="ON63" s="194"/>
      <c r="OO63" s="196"/>
      <c r="OP63" s="197"/>
      <c r="OQ63" s="197"/>
      <c r="OU63" s="194"/>
      <c r="OX63" s="194"/>
      <c r="OY63" s="194"/>
      <c r="OZ63" s="196"/>
      <c r="PA63" s="197"/>
      <c r="PB63" s="197"/>
      <c r="PF63" s="194"/>
      <c r="PI63" s="194"/>
      <c r="PJ63" s="194"/>
      <c r="PK63" s="196"/>
      <c r="PL63" s="197"/>
      <c r="PM63" s="197"/>
      <c r="PQ63" s="194"/>
      <c r="PT63" s="194"/>
      <c r="PU63" s="194"/>
      <c r="PV63" s="196"/>
      <c r="PW63" s="197"/>
      <c r="PX63" s="197"/>
      <c r="QB63" s="194"/>
      <c r="QE63" s="194"/>
      <c r="QF63" s="194"/>
      <c r="QG63" s="196"/>
      <c r="QH63" s="197"/>
      <c r="QI63" s="197"/>
      <c r="QM63" s="194"/>
      <c r="QP63" s="194"/>
      <c r="QQ63" s="194"/>
      <c r="QR63" s="196"/>
      <c r="QS63" s="197"/>
      <c r="QT63" s="197"/>
      <c r="QX63" s="194"/>
      <c r="RA63" s="194"/>
      <c r="RB63" s="194"/>
      <c r="RC63" s="196"/>
      <c r="RD63" s="197"/>
      <c r="RE63" s="197"/>
      <c r="RI63" s="194"/>
      <c r="RL63" s="194"/>
      <c r="RM63" s="194"/>
      <c r="RN63" s="196"/>
      <c r="RO63" s="197"/>
      <c r="RP63" s="197"/>
      <c r="RT63" s="194"/>
      <c r="RW63" s="194"/>
      <c r="RX63" s="194"/>
      <c r="RY63" s="196"/>
      <c r="RZ63" s="197"/>
      <c r="SA63" s="197"/>
      <c r="SE63" s="194"/>
      <c r="SH63" s="194"/>
      <c r="SI63" s="194"/>
      <c r="SJ63" s="196"/>
      <c r="SK63" s="197"/>
      <c r="SL63" s="197"/>
      <c r="SP63" s="194"/>
      <c r="SS63" s="194"/>
      <c r="ST63" s="194"/>
      <c r="SU63" s="196"/>
      <c r="SV63" s="197"/>
      <c r="SW63" s="197"/>
      <c r="TA63" s="194"/>
      <c r="TD63" s="194"/>
      <c r="TE63" s="194"/>
      <c r="TF63" s="196"/>
      <c r="TG63" s="197"/>
      <c r="TH63" s="197"/>
      <c r="TL63" s="194"/>
      <c r="TO63" s="194"/>
      <c r="TP63" s="194"/>
      <c r="TQ63" s="196"/>
      <c r="TR63" s="197"/>
      <c r="TS63" s="197"/>
      <c r="TW63" s="194"/>
      <c r="TZ63" s="194"/>
      <c r="UA63" s="194"/>
      <c r="UB63" s="196"/>
      <c r="UC63" s="197"/>
      <c r="UD63" s="197"/>
      <c r="UH63" s="194"/>
      <c r="UK63" s="194"/>
      <c r="UL63" s="194"/>
      <c r="UM63" s="196"/>
      <c r="UN63" s="197"/>
      <c r="UO63" s="197"/>
      <c r="US63" s="194"/>
      <c r="UV63" s="194"/>
      <c r="UW63" s="194"/>
      <c r="UX63" s="196"/>
      <c r="UY63" s="197"/>
      <c r="UZ63" s="197"/>
      <c r="VD63" s="194"/>
      <c r="VG63" s="194"/>
      <c r="VH63" s="194"/>
      <c r="VI63" s="196"/>
      <c r="VJ63" s="197"/>
      <c r="VK63" s="197"/>
      <c r="VO63" s="194"/>
      <c r="VR63" s="194"/>
      <c r="VS63" s="194"/>
      <c r="VT63" s="196"/>
      <c r="VU63" s="197"/>
      <c r="VV63" s="197"/>
      <c r="VZ63" s="194"/>
      <c r="WC63" s="194"/>
      <c r="WD63" s="194"/>
      <c r="WE63" s="196"/>
      <c r="WF63" s="197"/>
      <c r="WG63" s="197"/>
      <c r="WK63" s="194"/>
      <c r="WN63" s="194"/>
      <c r="WO63" s="194"/>
      <c r="WP63" s="196"/>
      <c r="WQ63" s="197"/>
      <c r="WR63" s="197"/>
      <c r="WV63" s="194"/>
      <c r="WY63" s="194"/>
      <c r="WZ63" s="194"/>
      <c r="XA63" s="196"/>
      <c r="XB63" s="197"/>
      <c r="XC63" s="197"/>
      <c r="XG63" s="194"/>
      <c r="XJ63" s="194"/>
      <c r="XK63" s="194"/>
      <c r="XL63" s="196"/>
      <c r="XM63" s="197"/>
      <c r="XN63" s="197"/>
      <c r="XR63" s="194"/>
      <c r="XU63" s="194"/>
      <c r="XV63" s="194"/>
      <c r="XW63" s="196"/>
      <c r="XX63" s="197"/>
      <c r="XY63" s="197"/>
      <c r="YC63" s="194"/>
      <c r="YF63" s="194"/>
      <c r="YG63" s="194"/>
      <c r="YH63" s="196"/>
      <c r="YI63" s="197"/>
      <c r="YJ63" s="197"/>
      <c r="YN63" s="194"/>
      <c r="YQ63" s="194"/>
      <c r="YR63" s="194"/>
      <c r="YS63" s="196"/>
      <c r="YT63" s="197"/>
      <c r="YU63" s="197"/>
      <c r="YY63" s="194"/>
      <c r="ZB63" s="194"/>
      <c r="ZC63" s="194"/>
      <c r="ZD63" s="196"/>
      <c r="ZE63" s="197"/>
      <c r="ZF63" s="197"/>
      <c r="ZJ63" s="194"/>
      <c r="ZM63" s="194"/>
      <c r="ZN63" s="194"/>
      <c r="ZO63" s="196"/>
      <c r="ZP63" s="197"/>
      <c r="ZQ63" s="197"/>
      <c r="ZU63" s="194"/>
      <c r="ZX63" s="194"/>
      <c r="ZY63" s="194"/>
      <c r="ZZ63" s="196"/>
      <c r="AAA63" s="197"/>
      <c r="AAB63" s="197"/>
      <c r="AAF63" s="194"/>
      <c r="AAI63" s="194"/>
      <c r="AAJ63" s="194"/>
      <c r="AAK63" s="196"/>
      <c r="AAL63" s="197"/>
      <c r="AAM63" s="197"/>
      <c r="AAQ63" s="194"/>
      <c r="AAT63" s="194"/>
      <c r="AAU63" s="194"/>
      <c r="AAV63" s="196"/>
      <c r="AAW63" s="197"/>
      <c r="AAX63" s="197"/>
      <c r="ABB63" s="194"/>
      <c r="ABE63" s="194"/>
      <c r="ABF63" s="194"/>
      <c r="ABG63" s="196"/>
      <c r="ABH63" s="197"/>
      <c r="ABI63" s="197"/>
      <c r="ABM63" s="194"/>
      <c r="ABP63" s="194"/>
      <c r="ABQ63" s="194"/>
      <c r="ABR63" s="196"/>
      <c r="ABS63" s="197"/>
      <c r="ABT63" s="197"/>
      <c r="ABX63" s="194"/>
      <c r="ACA63" s="194"/>
      <c r="ACB63" s="194"/>
      <c r="ACC63" s="196"/>
      <c r="ACD63" s="197"/>
      <c r="ACE63" s="197"/>
      <c r="ACI63" s="194"/>
      <c r="ACL63" s="194"/>
      <c r="ACM63" s="194"/>
      <c r="ACN63" s="196"/>
      <c r="ACO63" s="197"/>
      <c r="ACP63" s="197"/>
      <c r="ACT63" s="194"/>
      <c r="ACW63" s="194"/>
      <c r="ACX63" s="194"/>
      <c r="ACY63" s="196"/>
      <c r="ACZ63" s="197"/>
      <c r="ADA63" s="197"/>
      <c r="ADE63" s="194"/>
      <c r="ADH63" s="194"/>
      <c r="ADI63" s="194"/>
      <c r="ADJ63" s="196"/>
      <c r="ADK63" s="197"/>
      <c r="ADL63" s="197"/>
      <c r="ADP63" s="194"/>
      <c r="ADS63" s="194"/>
      <c r="ADT63" s="194"/>
      <c r="ADU63" s="196"/>
      <c r="ADV63" s="197"/>
      <c r="ADW63" s="197"/>
      <c r="AEA63" s="194"/>
      <c r="AED63" s="194"/>
      <c r="AEE63" s="194"/>
      <c r="AEF63" s="196"/>
      <c r="AEG63" s="197"/>
      <c r="AEH63" s="197"/>
      <c r="AEL63" s="194"/>
      <c r="AEO63" s="194"/>
      <c r="AEP63" s="194"/>
      <c r="AEQ63" s="196"/>
      <c r="AER63" s="197"/>
      <c r="AES63" s="197"/>
      <c r="AEW63" s="194"/>
      <c r="AEZ63" s="194"/>
      <c r="AFA63" s="194"/>
      <c r="AFB63" s="196"/>
      <c r="AFC63" s="197"/>
      <c r="AFD63" s="197"/>
      <c r="AFH63" s="194"/>
      <c r="AFK63" s="194"/>
      <c r="AFL63" s="194"/>
      <c r="AFM63" s="196"/>
      <c r="AFN63" s="197"/>
      <c r="AFO63" s="197"/>
      <c r="AFS63" s="194"/>
      <c r="AFV63" s="194"/>
      <c r="AFW63" s="194"/>
      <c r="AFX63" s="196"/>
      <c r="AFY63" s="197"/>
      <c r="AFZ63" s="197"/>
      <c r="AGD63" s="194"/>
      <c r="AGG63" s="194"/>
      <c r="AGH63" s="194"/>
      <c r="AGI63" s="196"/>
      <c r="AGJ63" s="197"/>
      <c r="AGK63" s="197"/>
      <c r="AGO63" s="194"/>
      <c r="AGR63" s="194"/>
      <c r="AGS63" s="194"/>
      <c r="AGT63" s="196"/>
      <c r="AGU63" s="197"/>
      <c r="AGV63" s="197"/>
      <c r="AGZ63" s="194"/>
      <c r="AHC63" s="194"/>
      <c r="AHD63" s="194"/>
      <c r="AHE63" s="196"/>
      <c r="AHF63" s="197"/>
      <c r="AHG63" s="197"/>
      <c r="AHK63" s="194"/>
      <c r="AHN63" s="194"/>
      <c r="AHO63" s="194"/>
      <c r="AHP63" s="196"/>
      <c r="AHQ63" s="197"/>
      <c r="AHR63" s="197"/>
      <c r="AHV63" s="194"/>
      <c r="AHY63" s="194"/>
      <c r="AHZ63" s="194"/>
      <c r="AIA63" s="196"/>
      <c r="AIB63" s="197"/>
      <c r="AIC63" s="197"/>
      <c r="AIG63" s="194"/>
      <c r="AIJ63" s="194"/>
      <c r="AIK63" s="194"/>
      <c r="AIL63" s="196"/>
      <c r="AIM63" s="197"/>
      <c r="AIN63" s="197"/>
      <c r="AIR63" s="194"/>
      <c r="AIU63" s="194"/>
      <c r="AIV63" s="194"/>
      <c r="AIW63" s="196"/>
      <c r="AIX63" s="197"/>
      <c r="AIY63" s="197"/>
      <c r="AJC63" s="194"/>
      <c r="AJF63" s="194"/>
      <c r="AJG63" s="194"/>
      <c r="AJH63" s="196"/>
      <c r="AJI63" s="197"/>
      <c r="AJJ63" s="197"/>
      <c r="AJN63" s="194"/>
      <c r="AJQ63" s="194"/>
      <c r="AJR63" s="194"/>
      <c r="AJS63" s="196"/>
      <c r="AJT63" s="197"/>
      <c r="AJU63" s="197"/>
      <c r="AJY63" s="194"/>
      <c r="AKB63" s="194"/>
      <c r="AKC63" s="194"/>
      <c r="AKD63" s="196"/>
      <c r="AKE63" s="197"/>
      <c r="AKF63" s="197"/>
      <c r="AKJ63" s="194"/>
      <c r="AKM63" s="194"/>
      <c r="AKN63" s="194"/>
      <c r="AKO63" s="196"/>
      <c r="AKP63" s="197"/>
      <c r="AKQ63" s="197"/>
      <c r="AKU63" s="194"/>
      <c r="AKX63" s="194"/>
      <c r="AKY63" s="194"/>
      <c r="AKZ63" s="196"/>
      <c r="ALA63" s="197"/>
      <c r="ALB63" s="197"/>
      <c r="ALF63" s="194"/>
      <c r="ALI63" s="194"/>
      <c r="ALJ63" s="194"/>
      <c r="ALK63" s="196"/>
      <c r="ALL63" s="197"/>
      <c r="ALM63" s="197"/>
      <c r="ALQ63" s="194"/>
      <c r="ALT63" s="194"/>
      <c r="ALU63" s="194"/>
      <c r="ALV63" s="196"/>
      <c r="ALW63" s="197"/>
      <c r="ALX63" s="197"/>
      <c r="AMB63" s="194"/>
      <c r="AME63" s="194"/>
      <c r="AMF63" s="194"/>
      <c r="AMG63" s="196"/>
      <c r="AMH63" s="197"/>
      <c r="AMI63" s="197"/>
    </row>
    <row r="64" s="204" customFormat="true" ht="18.45" hidden="false" customHeight="true" outlineLevel="0" collapsed="false">
      <c r="A64" s="199"/>
      <c r="B64" s="199"/>
      <c r="C64" s="199"/>
      <c r="D64" s="200"/>
      <c r="E64" s="201"/>
      <c r="F64" s="201"/>
      <c r="G64" s="200"/>
      <c r="H64" s="200"/>
      <c r="I64" s="202"/>
      <c r="J64" s="203"/>
      <c r="K64" s="203"/>
      <c r="O64" s="205"/>
      <c r="R64" s="205"/>
      <c r="S64" s="205"/>
      <c r="T64" s="206"/>
      <c r="U64" s="207"/>
      <c r="V64" s="207"/>
      <c r="Z64" s="205"/>
      <c r="AC64" s="205"/>
      <c r="AD64" s="205"/>
      <c r="AE64" s="206"/>
      <c r="AF64" s="207"/>
      <c r="AG64" s="207"/>
      <c r="AK64" s="205"/>
      <c r="AN64" s="205"/>
      <c r="AO64" s="205"/>
      <c r="AP64" s="206"/>
      <c r="AQ64" s="207"/>
      <c r="AR64" s="207"/>
      <c r="AV64" s="205"/>
      <c r="AY64" s="205"/>
      <c r="AZ64" s="205"/>
      <c r="BA64" s="206"/>
      <c r="BB64" s="207"/>
      <c r="BC64" s="207"/>
      <c r="BG64" s="205"/>
      <c r="BJ64" s="205"/>
      <c r="BK64" s="205"/>
      <c r="BL64" s="206"/>
      <c r="BM64" s="207"/>
      <c r="BN64" s="207"/>
      <c r="BR64" s="205"/>
      <c r="BU64" s="205"/>
      <c r="BV64" s="205"/>
      <c r="BW64" s="206"/>
      <c r="BX64" s="207"/>
      <c r="BY64" s="207"/>
      <c r="CC64" s="205"/>
      <c r="CF64" s="205"/>
      <c r="CG64" s="205"/>
      <c r="CH64" s="206"/>
      <c r="CI64" s="207"/>
      <c r="CJ64" s="207"/>
      <c r="CN64" s="205"/>
      <c r="CQ64" s="205"/>
      <c r="CR64" s="205"/>
      <c r="CS64" s="206"/>
      <c r="CT64" s="207"/>
      <c r="CU64" s="207"/>
      <c r="CY64" s="205"/>
      <c r="DB64" s="205"/>
      <c r="DC64" s="205"/>
      <c r="DD64" s="206"/>
      <c r="DE64" s="207"/>
      <c r="DF64" s="207"/>
      <c r="DJ64" s="205"/>
      <c r="DM64" s="205"/>
      <c r="DN64" s="205"/>
      <c r="DO64" s="206"/>
      <c r="DP64" s="207"/>
      <c r="DQ64" s="207"/>
      <c r="DU64" s="205"/>
      <c r="DX64" s="205"/>
      <c r="DY64" s="205"/>
      <c r="DZ64" s="206"/>
      <c r="EA64" s="207"/>
      <c r="EB64" s="207"/>
      <c r="EF64" s="205"/>
      <c r="EI64" s="205"/>
      <c r="EJ64" s="205"/>
      <c r="EK64" s="206"/>
      <c r="EL64" s="207"/>
      <c r="EM64" s="207"/>
      <c r="EQ64" s="205"/>
      <c r="ET64" s="205"/>
      <c r="EU64" s="205"/>
      <c r="EV64" s="206"/>
      <c r="EW64" s="207"/>
      <c r="EX64" s="207"/>
      <c r="FB64" s="205"/>
      <c r="FE64" s="205"/>
      <c r="FF64" s="205"/>
      <c r="FG64" s="206"/>
      <c r="FH64" s="207"/>
      <c r="FI64" s="207"/>
      <c r="FM64" s="205"/>
      <c r="FP64" s="205"/>
      <c r="FQ64" s="205"/>
      <c r="FR64" s="206"/>
      <c r="FS64" s="207"/>
      <c r="FT64" s="207"/>
      <c r="FX64" s="205"/>
      <c r="GA64" s="205"/>
      <c r="GB64" s="205"/>
      <c r="GC64" s="206"/>
      <c r="GD64" s="207"/>
      <c r="GE64" s="207"/>
      <c r="GI64" s="205"/>
      <c r="GL64" s="205"/>
      <c r="GM64" s="205"/>
      <c r="GN64" s="206"/>
      <c r="GO64" s="207"/>
      <c r="GP64" s="207"/>
      <c r="GT64" s="205"/>
      <c r="GW64" s="205"/>
      <c r="GX64" s="205"/>
      <c r="GY64" s="206"/>
      <c r="GZ64" s="207"/>
      <c r="HA64" s="207"/>
      <c r="HE64" s="205"/>
      <c r="HH64" s="205"/>
      <c r="HI64" s="205"/>
      <c r="HJ64" s="206"/>
      <c r="HK64" s="207"/>
      <c r="HL64" s="207"/>
      <c r="HP64" s="205"/>
      <c r="HS64" s="205"/>
      <c r="HT64" s="205"/>
      <c r="HU64" s="206"/>
      <c r="HV64" s="207"/>
      <c r="HW64" s="207"/>
      <c r="IA64" s="205"/>
      <c r="ID64" s="205"/>
      <c r="IE64" s="205"/>
      <c r="IF64" s="206"/>
      <c r="IG64" s="207"/>
      <c r="IH64" s="207"/>
      <c r="IL64" s="205"/>
      <c r="IO64" s="205"/>
      <c r="IP64" s="205"/>
      <c r="IQ64" s="206"/>
      <c r="IR64" s="207"/>
      <c r="IS64" s="207"/>
      <c r="IW64" s="205"/>
      <c r="IZ64" s="205"/>
      <c r="JA64" s="205"/>
      <c r="JB64" s="206"/>
      <c r="JC64" s="207"/>
      <c r="JD64" s="207"/>
      <c r="JH64" s="205"/>
      <c r="JK64" s="205"/>
      <c r="JL64" s="205"/>
      <c r="JM64" s="206"/>
      <c r="JN64" s="207"/>
      <c r="JO64" s="207"/>
      <c r="JS64" s="205"/>
      <c r="JV64" s="205"/>
      <c r="JW64" s="205"/>
      <c r="JX64" s="206"/>
      <c r="JY64" s="207"/>
      <c r="JZ64" s="207"/>
      <c r="KD64" s="205"/>
      <c r="KG64" s="205"/>
      <c r="KH64" s="205"/>
      <c r="KI64" s="206"/>
      <c r="KJ64" s="207"/>
      <c r="KK64" s="207"/>
      <c r="KO64" s="205"/>
      <c r="KR64" s="205"/>
      <c r="KS64" s="205"/>
      <c r="KT64" s="206"/>
      <c r="KU64" s="207"/>
      <c r="KV64" s="207"/>
      <c r="KZ64" s="205"/>
      <c r="LC64" s="205"/>
      <c r="LD64" s="205"/>
      <c r="LE64" s="206"/>
      <c r="LF64" s="207"/>
      <c r="LG64" s="207"/>
      <c r="LK64" s="205"/>
      <c r="LN64" s="205"/>
      <c r="LO64" s="205"/>
      <c r="LP64" s="206"/>
      <c r="LQ64" s="207"/>
      <c r="LR64" s="207"/>
      <c r="LV64" s="205"/>
      <c r="LY64" s="205"/>
      <c r="LZ64" s="205"/>
      <c r="MA64" s="206"/>
      <c r="MB64" s="207"/>
      <c r="MC64" s="207"/>
      <c r="MG64" s="205"/>
      <c r="MJ64" s="205"/>
      <c r="MK64" s="205"/>
      <c r="ML64" s="206"/>
      <c r="MM64" s="207"/>
      <c r="MN64" s="207"/>
      <c r="MR64" s="205"/>
      <c r="MU64" s="205"/>
      <c r="MV64" s="205"/>
      <c r="MW64" s="206"/>
      <c r="MX64" s="207"/>
      <c r="MY64" s="207"/>
      <c r="NC64" s="205"/>
      <c r="NF64" s="205"/>
      <c r="NG64" s="205"/>
      <c r="NH64" s="206"/>
      <c r="NI64" s="207"/>
      <c r="NJ64" s="207"/>
      <c r="NN64" s="205"/>
      <c r="NQ64" s="205"/>
      <c r="NR64" s="205"/>
      <c r="NS64" s="206"/>
      <c r="NT64" s="207"/>
      <c r="NU64" s="207"/>
      <c r="NY64" s="205"/>
      <c r="OB64" s="205"/>
      <c r="OC64" s="205"/>
      <c r="OD64" s="206"/>
      <c r="OE64" s="207"/>
      <c r="OF64" s="207"/>
      <c r="OJ64" s="205"/>
      <c r="OM64" s="205"/>
      <c r="ON64" s="205"/>
      <c r="OO64" s="206"/>
      <c r="OP64" s="207"/>
      <c r="OQ64" s="207"/>
      <c r="OU64" s="205"/>
      <c r="OX64" s="205"/>
      <c r="OY64" s="205"/>
      <c r="OZ64" s="206"/>
      <c r="PA64" s="207"/>
      <c r="PB64" s="207"/>
      <c r="PF64" s="205"/>
      <c r="PI64" s="205"/>
      <c r="PJ64" s="205"/>
      <c r="PK64" s="206"/>
      <c r="PL64" s="207"/>
      <c r="PM64" s="207"/>
      <c r="PQ64" s="205"/>
      <c r="PT64" s="205"/>
      <c r="PU64" s="205"/>
      <c r="PV64" s="206"/>
      <c r="PW64" s="207"/>
      <c r="PX64" s="207"/>
      <c r="QB64" s="205"/>
      <c r="QE64" s="205"/>
      <c r="QF64" s="205"/>
      <c r="QG64" s="206"/>
      <c r="QH64" s="207"/>
      <c r="QI64" s="207"/>
      <c r="QM64" s="205"/>
      <c r="QP64" s="205"/>
      <c r="QQ64" s="205"/>
      <c r="QR64" s="206"/>
      <c r="QS64" s="207"/>
      <c r="QT64" s="207"/>
      <c r="QX64" s="205"/>
      <c r="RA64" s="205"/>
      <c r="RB64" s="205"/>
      <c r="RC64" s="206"/>
      <c r="RD64" s="207"/>
      <c r="RE64" s="207"/>
      <c r="RI64" s="205"/>
      <c r="RL64" s="205"/>
      <c r="RM64" s="205"/>
      <c r="RN64" s="206"/>
      <c r="RO64" s="207"/>
      <c r="RP64" s="207"/>
      <c r="RT64" s="205"/>
      <c r="RW64" s="205"/>
      <c r="RX64" s="205"/>
      <c r="RY64" s="206"/>
      <c r="RZ64" s="207"/>
      <c r="SA64" s="207"/>
      <c r="SE64" s="205"/>
      <c r="SH64" s="205"/>
      <c r="SI64" s="205"/>
      <c r="SJ64" s="206"/>
      <c r="SK64" s="207"/>
      <c r="SL64" s="207"/>
      <c r="SP64" s="205"/>
      <c r="SS64" s="205"/>
      <c r="ST64" s="205"/>
      <c r="SU64" s="206"/>
      <c r="SV64" s="207"/>
      <c r="SW64" s="207"/>
      <c r="TA64" s="205"/>
      <c r="TD64" s="205"/>
      <c r="TE64" s="205"/>
      <c r="TF64" s="206"/>
      <c r="TG64" s="207"/>
      <c r="TH64" s="207"/>
      <c r="TL64" s="205"/>
      <c r="TO64" s="205"/>
      <c r="TP64" s="205"/>
      <c r="TQ64" s="206"/>
      <c r="TR64" s="207"/>
      <c r="TS64" s="207"/>
      <c r="TW64" s="205"/>
      <c r="TZ64" s="205"/>
      <c r="UA64" s="205"/>
      <c r="UB64" s="206"/>
      <c r="UC64" s="207"/>
      <c r="UD64" s="207"/>
      <c r="UH64" s="205"/>
      <c r="UK64" s="205"/>
      <c r="UL64" s="205"/>
      <c r="UM64" s="206"/>
      <c r="UN64" s="207"/>
      <c r="UO64" s="207"/>
      <c r="US64" s="205"/>
      <c r="UV64" s="205"/>
      <c r="UW64" s="205"/>
      <c r="UX64" s="206"/>
      <c r="UY64" s="207"/>
      <c r="UZ64" s="207"/>
      <c r="VD64" s="205"/>
      <c r="VG64" s="205"/>
      <c r="VH64" s="205"/>
      <c r="VI64" s="206"/>
      <c r="VJ64" s="207"/>
      <c r="VK64" s="207"/>
      <c r="VO64" s="205"/>
      <c r="VR64" s="205"/>
      <c r="VS64" s="205"/>
      <c r="VT64" s="206"/>
      <c r="VU64" s="207"/>
      <c r="VV64" s="207"/>
      <c r="VZ64" s="205"/>
      <c r="WC64" s="205"/>
      <c r="WD64" s="205"/>
      <c r="WE64" s="206"/>
      <c r="WF64" s="207"/>
      <c r="WG64" s="207"/>
      <c r="WK64" s="205"/>
      <c r="WN64" s="205"/>
      <c r="WO64" s="205"/>
      <c r="WP64" s="206"/>
      <c r="WQ64" s="207"/>
      <c r="WR64" s="207"/>
      <c r="WV64" s="205"/>
      <c r="WY64" s="205"/>
      <c r="WZ64" s="205"/>
      <c r="XA64" s="206"/>
      <c r="XB64" s="207"/>
      <c r="XC64" s="207"/>
      <c r="XG64" s="205"/>
      <c r="XJ64" s="205"/>
      <c r="XK64" s="205"/>
      <c r="XL64" s="206"/>
      <c r="XM64" s="207"/>
      <c r="XN64" s="207"/>
      <c r="XR64" s="205"/>
      <c r="XU64" s="205"/>
      <c r="XV64" s="205"/>
      <c r="XW64" s="206"/>
      <c r="XX64" s="207"/>
      <c r="XY64" s="207"/>
      <c r="YC64" s="205"/>
      <c r="YF64" s="205"/>
      <c r="YG64" s="205"/>
      <c r="YH64" s="206"/>
      <c r="YI64" s="207"/>
      <c r="YJ64" s="207"/>
      <c r="YN64" s="205"/>
      <c r="YQ64" s="205"/>
      <c r="YR64" s="205"/>
      <c r="YS64" s="206"/>
      <c r="YT64" s="207"/>
      <c r="YU64" s="207"/>
      <c r="YY64" s="205"/>
      <c r="ZB64" s="205"/>
      <c r="ZC64" s="205"/>
      <c r="ZD64" s="206"/>
      <c r="ZE64" s="207"/>
      <c r="ZF64" s="207"/>
      <c r="ZJ64" s="205"/>
      <c r="ZM64" s="205"/>
      <c r="ZN64" s="205"/>
      <c r="ZO64" s="206"/>
      <c r="ZP64" s="207"/>
      <c r="ZQ64" s="207"/>
      <c r="ZU64" s="205"/>
      <c r="ZX64" s="205"/>
      <c r="ZY64" s="205"/>
      <c r="ZZ64" s="206"/>
      <c r="AAA64" s="207"/>
      <c r="AAB64" s="207"/>
      <c r="AAF64" s="205"/>
      <c r="AAI64" s="205"/>
      <c r="AAJ64" s="205"/>
      <c r="AAK64" s="206"/>
      <c r="AAL64" s="207"/>
      <c r="AAM64" s="207"/>
      <c r="AAQ64" s="205"/>
      <c r="AAT64" s="205"/>
      <c r="AAU64" s="205"/>
      <c r="AAV64" s="206"/>
      <c r="AAW64" s="207"/>
      <c r="AAX64" s="207"/>
      <c r="ABB64" s="205"/>
      <c r="ABE64" s="205"/>
      <c r="ABF64" s="205"/>
      <c r="ABG64" s="206"/>
      <c r="ABH64" s="207"/>
      <c r="ABI64" s="207"/>
      <c r="ABM64" s="205"/>
      <c r="ABP64" s="205"/>
      <c r="ABQ64" s="205"/>
      <c r="ABR64" s="206"/>
      <c r="ABS64" s="207"/>
      <c r="ABT64" s="207"/>
      <c r="ABX64" s="205"/>
      <c r="ACA64" s="205"/>
      <c r="ACB64" s="205"/>
      <c r="ACC64" s="206"/>
      <c r="ACD64" s="207"/>
      <c r="ACE64" s="207"/>
      <c r="ACI64" s="205"/>
      <c r="ACL64" s="205"/>
      <c r="ACM64" s="205"/>
      <c r="ACN64" s="206"/>
      <c r="ACO64" s="207"/>
      <c r="ACP64" s="207"/>
      <c r="ACT64" s="205"/>
      <c r="ACW64" s="205"/>
      <c r="ACX64" s="205"/>
      <c r="ACY64" s="206"/>
      <c r="ACZ64" s="207"/>
      <c r="ADA64" s="207"/>
      <c r="ADE64" s="205"/>
      <c r="ADH64" s="205"/>
      <c r="ADI64" s="205"/>
      <c r="ADJ64" s="206"/>
      <c r="ADK64" s="207"/>
      <c r="ADL64" s="207"/>
      <c r="ADP64" s="205"/>
      <c r="ADS64" s="205"/>
      <c r="ADT64" s="205"/>
      <c r="ADU64" s="206"/>
      <c r="ADV64" s="207"/>
      <c r="ADW64" s="207"/>
      <c r="AEA64" s="205"/>
      <c r="AED64" s="205"/>
      <c r="AEE64" s="205"/>
      <c r="AEF64" s="206"/>
      <c r="AEG64" s="207"/>
      <c r="AEH64" s="207"/>
      <c r="AEL64" s="205"/>
      <c r="AEO64" s="205"/>
      <c r="AEP64" s="205"/>
      <c r="AEQ64" s="206"/>
      <c r="AER64" s="207"/>
      <c r="AES64" s="207"/>
      <c r="AEW64" s="205"/>
      <c r="AEZ64" s="205"/>
      <c r="AFA64" s="205"/>
      <c r="AFB64" s="206"/>
      <c r="AFC64" s="207"/>
      <c r="AFD64" s="207"/>
      <c r="AFH64" s="205"/>
      <c r="AFK64" s="205"/>
      <c r="AFL64" s="205"/>
      <c r="AFM64" s="206"/>
      <c r="AFN64" s="207"/>
      <c r="AFO64" s="207"/>
      <c r="AFS64" s="205"/>
      <c r="AFV64" s="205"/>
      <c r="AFW64" s="205"/>
      <c r="AFX64" s="206"/>
      <c r="AFY64" s="207"/>
      <c r="AFZ64" s="207"/>
      <c r="AGD64" s="205"/>
      <c r="AGG64" s="205"/>
      <c r="AGH64" s="205"/>
      <c r="AGI64" s="206"/>
      <c r="AGJ64" s="207"/>
      <c r="AGK64" s="207"/>
      <c r="AGO64" s="205"/>
      <c r="AGR64" s="205"/>
      <c r="AGS64" s="205"/>
      <c r="AGT64" s="206"/>
      <c r="AGU64" s="207"/>
      <c r="AGV64" s="207"/>
      <c r="AGZ64" s="205"/>
      <c r="AHC64" s="205"/>
      <c r="AHD64" s="205"/>
      <c r="AHE64" s="206"/>
      <c r="AHF64" s="207"/>
      <c r="AHG64" s="207"/>
      <c r="AHK64" s="205"/>
      <c r="AHN64" s="205"/>
      <c r="AHO64" s="205"/>
      <c r="AHP64" s="206"/>
      <c r="AHQ64" s="207"/>
      <c r="AHR64" s="207"/>
      <c r="AHV64" s="205"/>
      <c r="AHY64" s="205"/>
      <c r="AHZ64" s="205"/>
      <c r="AIA64" s="206"/>
      <c r="AIB64" s="207"/>
      <c r="AIC64" s="207"/>
      <c r="AIG64" s="205"/>
      <c r="AIJ64" s="205"/>
      <c r="AIK64" s="205"/>
      <c r="AIL64" s="206"/>
      <c r="AIM64" s="207"/>
      <c r="AIN64" s="207"/>
      <c r="AIR64" s="205"/>
      <c r="AIU64" s="205"/>
      <c r="AIV64" s="205"/>
      <c r="AIW64" s="206"/>
      <c r="AIX64" s="207"/>
      <c r="AIY64" s="207"/>
      <c r="AJC64" s="205"/>
      <c r="AJF64" s="205"/>
      <c r="AJG64" s="205"/>
      <c r="AJH64" s="206"/>
      <c r="AJI64" s="207"/>
      <c r="AJJ64" s="207"/>
      <c r="AJN64" s="205"/>
      <c r="AJQ64" s="205"/>
      <c r="AJR64" s="205"/>
      <c r="AJS64" s="206"/>
      <c r="AJT64" s="207"/>
      <c r="AJU64" s="207"/>
      <c r="AJY64" s="205"/>
      <c r="AKB64" s="205"/>
      <c r="AKC64" s="205"/>
      <c r="AKD64" s="206"/>
      <c r="AKE64" s="207"/>
      <c r="AKF64" s="207"/>
      <c r="AKJ64" s="205"/>
      <c r="AKM64" s="205"/>
      <c r="AKN64" s="205"/>
      <c r="AKO64" s="206"/>
      <c r="AKP64" s="207"/>
      <c r="AKQ64" s="207"/>
      <c r="AKU64" s="205"/>
      <c r="AKX64" s="205"/>
      <c r="AKY64" s="205"/>
      <c r="AKZ64" s="206"/>
      <c r="ALA64" s="207"/>
      <c r="ALB64" s="207"/>
      <c r="ALF64" s="205"/>
      <c r="ALI64" s="205"/>
      <c r="ALJ64" s="205"/>
      <c r="ALK64" s="206"/>
      <c r="ALL64" s="207"/>
      <c r="ALM64" s="207"/>
      <c r="ALQ64" s="205"/>
      <c r="ALT64" s="205"/>
      <c r="ALU64" s="205"/>
      <c r="ALV64" s="206"/>
      <c r="ALW64" s="207"/>
      <c r="ALX64" s="207"/>
      <c r="AMB64" s="205"/>
      <c r="AME64" s="205"/>
      <c r="AMF64" s="205"/>
      <c r="AMG64" s="206"/>
      <c r="AMH64" s="207"/>
      <c r="AMI64" s="207"/>
    </row>
    <row r="65" customFormat="false" ht="12.8" hidden="false" customHeight="false" outlineLevel="0" collapsed="false">
      <c r="F65" s="135"/>
      <c r="G65" s="134"/>
      <c r="H65" s="135"/>
      <c r="I65" s="136"/>
      <c r="J65" s="137"/>
      <c r="K65" s="137"/>
    </row>
    <row r="66" customFormat="false" ht="12.8" hidden="false" customHeight="false" outlineLevel="0" collapsed="false">
      <c r="F66" s="135"/>
      <c r="G66" s="134"/>
      <c r="H66" s="135"/>
      <c r="I66" s="136"/>
      <c r="J66" s="137"/>
      <c r="K66" s="137"/>
    </row>
    <row r="67" customFormat="false" ht="12.8" hidden="false" customHeight="false" outlineLevel="0" collapsed="false">
      <c r="F67" s="135"/>
      <c r="G67" s="134"/>
      <c r="H67" s="135"/>
      <c r="I67" s="136"/>
      <c r="J67" s="137"/>
      <c r="K67" s="137"/>
    </row>
    <row r="68" customFormat="false" ht="12.8" hidden="false" customHeight="false" outlineLevel="0" collapsed="false">
      <c r="F68" s="135"/>
      <c r="G68" s="134"/>
      <c r="H68" s="135"/>
      <c r="I68" s="136"/>
      <c r="J68" s="137"/>
      <c r="K68" s="137"/>
    </row>
    <row r="69" customFormat="false" ht="12.8" hidden="false" customHeight="false" outlineLevel="0" collapsed="false">
      <c r="F69" s="135"/>
      <c r="G69" s="134"/>
      <c r="H69" s="135"/>
      <c r="I69" s="136"/>
      <c r="J69" s="137"/>
      <c r="K69" s="137"/>
    </row>
    <row r="70" customFormat="false" ht="12.8" hidden="false" customHeight="false" outlineLevel="0" collapsed="false">
      <c r="F70" s="135"/>
      <c r="G70" s="134"/>
      <c r="H70" s="135"/>
      <c r="I70" s="136"/>
      <c r="J70" s="137"/>
      <c r="K70" s="137"/>
    </row>
    <row r="71" customFormat="false" ht="12.8" hidden="false" customHeight="false" outlineLevel="0" collapsed="false">
      <c r="F71" s="135"/>
      <c r="G71" s="134"/>
      <c r="H71" s="135"/>
      <c r="I71" s="136"/>
      <c r="J71" s="137"/>
      <c r="K71" s="137"/>
    </row>
    <row r="72" customFormat="false" ht="12.8" hidden="false" customHeight="false" outlineLevel="0" collapsed="false">
      <c r="F72" s="135"/>
      <c r="G72" s="134"/>
      <c r="H72" s="135"/>
      <c r="I72" s="136"/>
      <c r="J72" s="137"/>
      <c r="K72" s="137"/>
    </row>
    <row r="73" customFormat="false" ht="12.8" hidden="false" customHeight="false" outlineLevel="0" collapsed="false">
      <c r="F73" s="135"/>
      <c r="G73" s="134"/>
      <c r="H73" s="135"/>
      <c r="I73" s="136"/>
      <c r="J73" s="137"/>
      <c r="K73" s="137"/>
    </row>
    <row r="74" customFormat="false" ht="12.8" hidden="false" customHeight="false" outlineLevel="0" collapsed="false">
      <c r="F74" s="135"/>
      <c r="G74" s="134"/>
      <c r="H74" s="135"/>
      <c r="I74" s="136"/>
      <c r="J74" s="137"/>
      <c r="K74" s="137"/>
    </row>
    <row r="75" customFormat="false" ht="12.8" hidden="false" customHeight="false" outlineLevel="0" collapsed="false">
      <c r="F75" s="135"/>
      <c r="G75" s="134"/>
      <c r="H75" s="135"/>
      <c r="I75" s="136"/>
      <c r="J75" s="137"/>
      <c r="K75" s="137"/>
    </row>
    <row r="76" customFormat="false" ht="12.8" hidden="false" customHeight="false" outlineLevel="0" collapsed="false">
      <c r="F76" s="135"/>
      <c r="G76" s="134"/>
      <c r="H76" s="135"/>
      <c r="I76" s="136"/>
      <c r="J76" s="137"/>
      <c r="K76" s="137"/>
    </row>
    <row r="77" customFormat="false" ht="12.8" hidden="false" customHeight="false" outlineLevel="0" collapsed="false">
      <c r="F77" s="135"/>
      <c r="G77" s="134"/>
      <c r="H77" s="135"/>
      <c r="I77" s="136"/>
      <c r="J77" s="137"/>
      <c r="K77" s="137"/>
    </row>
    <row r="78" customFormat="false" ht="12.8" hidden="false" customHeight="false" outlineLevel="0" collapsed="false">
      <c r="F78" s="135"/>
      <c r="G78" s="134"/>
      <c r="H78" s="135"/>
      <c r="I78" s="136"/>
      <c r="J78" s="137"/>
      <c r="K78" s="137"/>
    </row>
    <row r="79" customFormat="false" ht="12.8" hidden="false" customHeight="false" outlineLevel="0" collapsed="false">
      <c r="F79" s="135"/>
      <c r="G79" s="134"/>
      <c r="H79" s="135"/>
      <c r="I79" s="136"/>
      <c r="J79" s="137"/>
      <c r="K79" s="137"/>
    </row>
    <row r="80" customFormat="false" ht="12.8" hidden="false" customHeight="false" outlineLevel="0" collapsed="false">
      <c r="F80" s="135"/>
      <c r="G80" s="134"/>
      <c r="H80" s="135"/>
      <c r="I80" s="136"/>
      <c r="J80" s="137"/>
      <c r="K80" s="137"/>
    </row>
    <row r="81" customFormat="false" ht="12.8" hidden="false" customHeight="false" outlineLevel="0" collapsed="false">
      <c r="F81" s="135"/>
      <c r="G81" s="134"/>
      <c r="H81" s="135"/>
      <c r="I81" s="136"/>
      <c r="J81" s="137"/>
      <c r="K81" s="137"/>
    </row>
    <row r="82" customFormat="false" ht="12.8" hidden="false" customHeight="false" outlineLevel="0" collapsed="false">
      <c r="F82" s="135"/>
      <c r="G82" s="134"/>
      <c r="H82" s="135"/>
      <c r="I82" s="136"/>
      <c r="J82" s="137"/>
      <c r="K82" s="137"/>
    </row>
    <row r="83" customFormat="false" ht="12.8" hidden="false" customHeight="false" outlineLevel="0" collapsed="false">
      <c r="F83" s="135"/>
      <c r="G83" s="134"/>
      <c r="H83" s="135"/>
      <c r="I83" s="136"/>
      <c r="J83" s="137"/>
      <c r="K83" s="137"/>
    </row>
    <row r="84" customFormat="false" ht="12.8" hidden="false" customHeight="false" outlineLevel="0" collapsed="false">
      <c r="F84" s="135"/>
      <c r="G84" s="134"/>
      <c r="H84" s="135"/>
      <c r="I84" s="136"/>
      <c r="J84" s="137"/>
      <c r="K84" s="137"/>
    </row>
    <row r="85" customFormat="false" ht="12.8" hidden="false" customHeight="false" outlineLevel="0" collapsed="false">
      <c r="F85" s="135"/>
      <c r="G85" s="134"/>
      <c r="H85" s="135"/>
      <c r="I85" s="136"/>
      <c r="J85" s="137"/>
      <c r="K85" s="137"/>
    </row>
    <row r="86" customFormat="false" ht="12.8" hidden="false" customHeight="false" outlineLevel="0" collapsed="false">
      <c r="F86" s="135"/>
      <c r="G86" s="134"/>
      <c r="H86" s="135"/>
      <c r="I86" s="136"/>
      <c r="J86" s="137"/>
      <c r="K86" s="137"/>
    </row>
    <row r="87" customFormat="false" ht="12.8" hidden="false" customHeight="false" outlineLevel="0" collapsed="false">
      <c r="F87" s="135"/>
      <c r="G87" s="134"/>
      <c r="H87" s="135"/>
      <c r="I87" s="136"/>
      <c r="J87" s="137"/>
      <c r="K87" s="137"/>
    </row>
    <row r="88" customFormat="false" ht="12.8" hidden="false" customHeight="false" outlineLevel="0" collapsed="false">
      <c r="F88" s="135"/>
      <c r="G88" s="134"/>
      <c r="H88" s="135"/>
      <c r="I88" s="136"/>
      <c r="J88" s="137"/>
      <c r="K88" s="137"/>
    </row>
    <row r="89" customFormat="false" ht="12.8" hidden="false" customHeight="false" outlineLevel="0" collapsed="false">
      <c r="F89" s="135"/>
      <c r="G89" s="134"/>
      <c r="H89" s="135"/>
      <c r="I89" s="136"/>
      <c r="J89" s="137"/>
      <c r="K89" s="137"/>
    </row>
    <row r="90" customFormat="false" ht="12.8" hidden="false" customHeight="false" outlineLevel="0" collapsed="false">
      <c r="F90" s="135"/>
      <c r="G90" s="134"/>
      <c r="H90" s="135"/>
      <c r="I90" s="136"/>
      <c r="J90" s="137"/>
      <c r="K90" s="137"/>
    </row>
    <row r="91" customFormat="false" ht="12.8" hidden="false" customHeight="false" outlineLevel="0" collapsed="false">
      <c r="F91" s="135"/>
      <c r="G91" s="134"/>
      <c r="H91" s="135"/>
      <c r="I91" s="136"/>
      <c r="J91" s="137"/>
      <c r="K91" s="137"/>
    </row>
    <row r="92" customFormat="false" ht="12.8" hidden="false" customHeight="false" outlineLevel="0" collapsed="false">
      <c r="F92" s="135"/>
      <c r="G92" s="134"/>
      <c r="H92" s="135"/>
      <c r="I92" s="136"/>
      <c r="J92" s="137"/>
      <c r="K92" s="137"/>
    </row>
    <row r="93" customFormat="false" ht="12.8" hidden="false" customHeight="false" outlineLevel="0" collapsed="false">
      <c r="F93" s="135"/>
      <c r="G93" s="134"/>
      <c r="H93" s="135"/>
      <c r="I93" s="136"/>
      <c r="J93" s="137"/>
      <c r="K93" s="137"/>
    </row>
    <row r="94" customFormat="false" ht="12.8" hidden="false" customHeight="false" outlineLevel="0" collapsed="false">
      <c r="F94" s="135"/>
      <c r="G94" s="134"/>
      <c r="H94" s="135"/>
      <c r="I94" s="136"/>
      <c r="J94" s="137"/>
      <c r="K94" s="137"/>
    </row>
    <row r="95" customFormat="false" ht="12.8" hidden="false" customHeight="false" outlineLevel="0" collapsed="false">
      <c r="F95" s="135"/>
      <c r="G95" s="134"/>
      <c r="H95" s="135"/>
      <c r="I95" s="136"/>
      <c r="J95" s="137"/>
      <c r="K95" s="137"/>
    </row>
    <row r="96" customFormat="false" ht="12.8" hidden="false" customHeight="false" outlineLevel="0" collapsed="false">
      <c r="F96" s="135"/>
      <c r="G96" s="134"/>
      <c r="H96" s="135"/>
      <c r="I96" s="136"/>
      <c r="J96" s="137"/>
      <c r="K96" s="137"/>
    </row>
    <row r="97" customFormat="false" ht="12.8" hidden="false" customHeight="false" outlineLevel="0" collapsed="false">
      <c r="F97" s="135"/>
      <c r="G97" s="134"/>
      <c r="H97" s="135"/>
      <c r="I97" s="136"/>
      <c r="J97" s="137"/>
      <c r="K97" s="137"/>
    </row>
    <row r="98" customFormat="false" ht="12.8" hidden="false" customHeight="false" outlineLevel="0" collapsed="false">
      <c r="F98" s="135"/>
      <c r="G98" s="134"/>
      <c r="H98" s="135"/>
      <c r="I98" s="136"/>
      <c r="J98" s="137"/>
      <c r="K98" s="137"/>
    </row>
    <row r="99" customFormat="false" ht="12.8" hidden="false" customHeight="false" outlineLevel="0" collapsed="false">
      <c r="F99" s="135"/>
      <c r="G99" s="134"/>
      <c r="H99" s="135"/>
      <c r="I99" s="136"/>
      <c r="J99" s="137"/>
      <c r="K99" s="137"/>
    </row>
    <row r="100" customFormat="false" ht="12.8" hidden="false" customHeight="false" outlineLevel="0" collapsed="false">
      <c r="F100" s="135"/>
      <c r="G100" s="134"/>
      <c r="H100" s="135"/>
      <c r="I100" s="136"/>
      <c r="J100" s="137"/>
      <c r="K100" s="137"/>
    </row>
    <row r="101" customFormat="false" ht="12.8" hidden="false" customHeight="false" outlineLevel="0" collapsed="false">
      <c r="F101" s="135"/>
      <c r="G101" s="134"/>
      <c r="H101" s="135"/>
      <c r="I101" s="136"/>
      <c r="J101" s="137"/>
      <c r="K101" s="137"/>
    </row>
    <row r="102" customFormat="false" ht="12.8" hidden="false" customHeight="false" outlineLevel="0" collapsed="false">
      <c r="F102" s="135"/>
      <c r="G102" s="134"/>
      <c r="H102" s="135"/>
      <c r="I102" s="136"/>
      <c r="J102" s="137"/>
      <c r="K102" s="137"/>
    </row>
    <row r="103" customFormat="false" ht="12.8" hidden="false" customHeight="false" outlineLevel="0" collapsed="false">
      <c r="F103" s="135"/>
      <c r="G103" s="134"/>
      <c r="H103" s="135"/>
      <c r="I103" s="136"/>
      <c r="J103" s="137"/>
      <c r="K103" s="137"/>
    </row>
    <row r="104" customFormat="false" ht="12.8" hidden="false" customHeight="false" outlineLevel="0" collapsed="false">
      <c r="F104" s="135"/>
      <c r="G104" s="134"/>
      <c r="H104" s="135"/>
      <c r="I104" s="136"/>
      <c r="J104" s="137"/>
      <c r="K104" s="137"/>
    </row>
    <row r="105" customFormat="false" ht="12.8" hidden="false" customHeight="false" outlineLevel="0" collapsed="false">
      <c r="F105" s="135"/>
      <c r="G105" s="134"/>
      <c r="H105" s="135"/>
      <c r="I105" s="136"/>
      <c r="J105" s="137"/>
      <c r="K105" s="137"/>
    </row>
    <row r="106" customFormat="false" ht="12.8" hidden="false" customHeight="false" outlineLevel="0" collapsed="false">
      <c r="F106" s="135"/>
      <c r="G106" s="134"/>
      <c r="H106" s="135"/>
      <c r="I106" s="136"/>
      <c r="J106" s="137"/>
      <c r="K106" s="137"/>
    </row>
    <row r="107" customFormat="false" ht="12.8" hidden="false" customHeight="false" outlineLevel="0" collapsed="false">
      <c r="F107" s="135"/>
      <c r="G107" s="134"/>
      <c r="H107" s="135"/>
      <c r="I107" s="136"/>
      <c r="J107" s="137"/>
      <c r="K107" s="137"/>
    </row>
    <row r="108" customFormat="false" ht="12.8" hidden="false" customHeight="false" outlineLevel="0" collapsed="false">
      <c r="F108" s="135"/>
      <c r="G108" s="134"/>
      <c r="H108" s="135"/>
      <c r="I108" s="136"/>
      <c r="J108" s="137"/>
      <c r="K108" s="137"/>
    </row>
    <row r="109" customFormat="false" ht="12.8" hidden="false" customHeight="false" outlineLevel="0" collapsed="false">
      <c r="F109" s="135"/>
      <c r="G109" s="134"/>
      <c r="H109" s="135"/>
      <c r="I109" s="136"/>
      <c r="J109" s="137"/>
      <c r="K109" s="137"/>
    </row>
    <row r="110" customFormat="false" ht="12.8" hidden="false" customHeight="false" outlineLevel="0" collapsed="false">
      <c r="F110" s="135"/>
      <c r="G110" s="134"/>
      <c r="H110" s="135"/>
      <c r="I110" s="136"/>
      <c r="J110" s="137"/>
      <c r="K110" s="137"/>
    </row>
    <row r="111" customFormat="false" ht="12.8" hidden="false" customHeight="false" outlineLevel="0" collapsed="false">
      <c r="F111" s="135"/>
      <c r="G111" s="134"/>
      <c r="H111" s="135"/>
      <c r="I111" s="136"/>
      <c r="J111" s="137"/>
      <c r="K111" s="137"/>
    </row>
    <row r="112" customFormat="false" ht="12.8" hidden="false" customHeight="false" outlineLevel="0" collapsed="false">
      <c r="F112" s="135"/>
      <c r="G112" s="134"/>
      <c r="H112" s="135"/>
      <c r="I112" s="136"/>
      <c r="J112" s="137"/>
      <c r="K112" s="137"/>
    </row>
    <row r="113" customFormat="false" ht="12.8" hidden="false" customHeight="false" outlineLevel="0" collapsed="false">
      <c r="F113" s="135"/>
      <c r="G113" s="134"/>
      <c r="H113" s="135"/>
      <c r="I113" s="136"/>
      <c r="J113" s="137"/>
      <c r="K113" s="137"/>
    </row>
    <row r="114" customFormat="false" ht="12.8" hidden="false" customHeight="false" outlineLevel="0" collapsed="false">
      <c r="F114" s="135"/>
      <c r="G114" s="134"/>
      <c r="H114" s="135"/>
      <c r="I114" s="136"/>
      <c r="J114" s="137"/>
      <c r="K114" s="137"/>
    </row>
    <row r="115" customFormat="false" ht="12.8" hidden="false" customHeight="false" outlineLevel="0" collapsed="false">
      <c r="F115" s="135"/>
      <c r="G115" s="134"/>
      <c r="H115" s="135"/>
      <c r="I115" s="136"/>
      <c r="J115" s="137"/>
      <c r="K115" s="137"/>
    </row>
    <row r="116" customFormat="false" ht="12.8" hidden="false" customHeight="false" outlineLevel="0" collapsed="false">
      <c r="F116" s="135"/>
      <c r="G116" s="134"/>
      <c r="H116" s="135"/>
      <c r="I116" s="136"/>
      <c r="J116" s="137"/>
      <c r="K116" s="137"/>
    </row>
    <row r="117" customFormat="false" ht="12.8" hidden="false" customHeight="false" outlineLevel="0" collapsed="false">
      <c r="F117" s="135"/>
      <c r="G117" s="134"/>
      <c r="H117" s="135"/>
      <c r="I117" s="136"/>
      <c r="J117" s="137"/>
      <c r="K117" s="137"/>
    </row>
    <row r="118" customFormat="false" ht="12.8" hidden="false" customHeight="false" outlineLevel="0" collapsed="false">
      <c r="F118" s="135"/>
      <c r="G118" s="134"/>
      <c r="H118" s="135"/>
      <c r="I118" s="136"/>
      <c r="J118" s="137"/>
      <c r="K118" s="137"/>
    </row>
    <row r="119" customFormat="false" ht="12.8" hidden="false" customHeight="false" outlineLevel="0" collapsed="false">
      <c r="F119" s="135"/>
      <c r="G119" s="134"/>
      <c r="H119" s="135"/>
      <c r="I119" s="136"/>
      <c r="J119" s="137"/>
      <c r="K119" s="137"/>
    </row>
    <row r="120" customFormat="false" ht="12.8" hidden="false" customHeight="false" outlineLevel="0" collapsed="false">
      <c r="F120" s="135"/>
      <c r="G120" s="134"/>
      <c r="H120" s="135"/>
      <c r="I120" s="136"/>
      <c r="J120" s="137"/>
      <c r="K120" s="137"/>
    </row>
    <row r="121" customFormat="false" ht="12.8" hidden="false" customHeight="false" outlineLevel="0" collapsed="false">
      <c r="F121" s="135"/>
      <c r="G121" s="134"/>
      <c r="H121" s="135"/>
      <c r="I121" s="136"/>
      <c r="J121" s="137"/>
      <c r="K121" s="137"/>
    </row>
    <row r="122" customFormat="false" ht="12.8" hidden="false" customHeight="false" outlineLevel="0" collapsed="false">
      <c r="F122" s="135"/>
      <c r="G122" s="134"/>
      <c r="H122" s="135"/>
      <c r="I122" s="136"/>
      <c r="J122" s="137"/>
      <c r="K122" s="137"/>
    </row>
    <row r="123" customFormat="false" ht="12.8" hidden="false" customHeight="false" outlineLevel="0" collapsed="false">
      <c r="F123" s="135"/>
      <c r="G123" s="134"/>
      <c r="H123" s="135"/>
      <c r="I123" s="136"/>
      <c r="J123" s="137"/>
      <c r="K123" s="137"/>
    </row>
    <row r="124" customFormat="false" ht="12.8" hidden="false" customHeight="false" outlineLevel="0" collapsed="false">
      <c r="F124" s="135"/>
      <c r="G124" s="134"/>
      <c r="H124" s="135"/>
      <c r="I124" s="136"/>
      <c r="J124" s="137"/>
      <c r="K124" s="137"/>
    </row>
    <row r="125" customFormat="false" ht="12.8" hidden="false" customHeight="false" outlineLevel="0" collapsed="false">
      <c r="F125" s="135"/>
      <c r="G125" s="134"/>
      <c r="H125" s="135"/>
      <c r="I125" s="136"/>
      <c r="J125" s="137"/>
      <c r="K125" s="137"/>
    </row>
    <row r="126" customFormat="false" ht="12.8" hidden="false" customHeight="false" outlineLevel="0" collapsed="false">
      <c r="F126" s="135"/>
      <c r="G126" s="134"/>
      <c r="H126" s="135"/>
      <c r="I126" s="136"/>
      <c r="J126" s="137"/>
      <c r="K126" s="137"/>
    </row>
    <row r="127" customFormat="false" ht="12.8" hidden="false" customHeight="false" outlineLevel="0" collapsed="false">
      <c r="F127" s="135"/>
      <c r="G127" s="134"/>
      <c r="H127" s="135"/>
      <c r="I127" s="136"/>
      <c r="J127" s="137"/>
      <c r="K127" s="137"/>
    </row>
    <row r="128" customFormat="false" ht="12.8" hidden="false" customHeight="false" outlineLevel="0" collapsed="false">
      <c r="F128" s="135"/>
      <c r="G128" s="134"/>
      <c r="H128" s="135"/>
      <c r="I128" s="136"/>
      <c r="J128" s="137"/>
      <c r="K128" s="137"/>
    </row>
    <row r="129" customFormat="false" ht="12.8" hidden="false" customHeight="false" outlineLevel="0" collapsed="false">
      <c r="F129" s="135"/>
      <c r="G129" s="134"/>
      <c r="H129" s="135"/>
      <c r="I129" s="136"/>
      <c r="J129" s="137"/>
      <c r="K129" s="137"/>
    </row>
    <row r="130" customFormat="false" ht="12.8" hidden="false" customHeight="false" outlineLevel="0" collapsed="false">
      <c r="F130" s="135"/>
      <c r="G130" s="134"/>
      <c r="H130" s="135"/>
      <c r="I130" s="136"/>
      <c r="J130" s="137"/>
      <c r="K130" s="137"/>
    </row>
    <row r="131" customFormat="false" ht="12.8" hidden="false" customHeight="false" outlineLevel="0" collapsed="false">
      <c r="F131" s="135"/>
      <c r="G131" s="134"/>
      <c r="H131" s="135"/>
      <c r="I131" s="136"/>
      <c r="J131" s="137"/>
      <c r="K131" s="137"/>
    </row>
    <row r="132" customFormat="false" ht="12.8" hidden="false" customHeight="false" outlineLevel="0" collapsed="false">
      <c r="F132" s="135"/>
      <c r="G132" s="134"/>
      <c r="H132" s="135"/>
      <c r="I132" s="136"/>
      <c r="J132" s="137"/>
      <c r="K132" s="137"/>
    </row>
    <row r="133" customFormat="false" ht="12.8" hidden="false" customHeight="false" outlineLevel="0" collapsed="false">
      <c r="F133" s="135"/>
      <c r="G133" s="134"/>
      <c r="H133" s="135"/>
      <c r="I133" s="136"/>
      <c r="J133" s="137"/>
      <c r="K133" s="137"/>
    </row>
    <row r="134" customFormat="false" ht="12.8" hidden="false" customHeight="false" outlineLevel="0" collapsed="false">
      <c r="F134" s="135"/>
      <c r="G134" s="134"/>
      <c r="H134" s="135"/>
      <c r="I134" s="136"/>
      <c r="J134" s="137"/>
      <c r="K134" s="137"/>
    </row>
    <row r="135" customFormat="false" ht="12.8" hidden="false" customHeight="false" outlineLevel="0" collapsed="false">
      <c r="F135" s="135"/>
      <c r="G135" s="134"/>
      <c r="H135" s="135"/>
      <c r="I135" s="136"/>
      <c r="J135" s="137"/>
      <c r="K135" s="137"/>
    </row>
    <row r="136" customFormat="false" ht="12.8" hidden="false" customHeight="false" outlineLevel="0" collapsed="false">
      <c r="F136" s="135"/>
      <c r="G136" s="134"/>
      <c r="H136" s="135"/>
      <c r="I136" s="136"/>
      <c r="J136" s="137"/>
      <c r="K136" s="137"/>
    </row>
    <row r="137" customFormat="false" ht="12.8" hidden="false" customHeight="false" outlineLevel="0" collapsed="false">
      <c r="F137" s="135"/>
      <c r="G137" s="134"/>
      <c r="H137" s="135"/>
      <c r="I137" s="136"/>
      <c r="J137" s="137"/>
      <c r="K137" s="137"/>
    </row>
    <row r="138" customFormat="false" ht="12.8" hidden="false" customHeight="false" outlineLevel="0" collapsed="false">
      <c r="F138" s="135"/>
      <c r="G138" s="134"/>
      <c r="H138" s="135"/>
      <c r="I138" s="136"/>
      <c r="J138" s="137"/>
      <c r="K138" s="137"/>
    </row>
    <row r="139" customFormat="false" ht="12.8" hidden="false" customHeight="false" outlineLevel="0" collapsed="false">
      <c r="F139" s="135"/>
      <c r="G139" s="134"/>
      <c r="H139" s="135"/>
      <c r="I139" s="136"/>
      <c r="J139" s="137"/>
      <c r="K139" s="137"/>
    </row>
    <row r="140" customFormat="false" ht="12.8" hidden="false" customHeight="false" outlineLevel="0" collapsed="false">
      <c r="F140" s="135"/>
      <c r="G140" s="134"/>
      <c r="H140" s="135"/>
      <c r="I140" s="136"/>
      <c r="J140" s="137"/>
      <c r="K140" s="137"/>
    </row>
    <row r="141" customFormat="false" ht="12.8" hidden="false" customHeight="false" outlineLevel="0" collapsed="false">
      <c r="F141" s="135"/>
      <c r="G141" s="134"/>
      <c r="H141" s="135"/>
      <c r="I141" s="136"/>
      <c r="J141" s="137"/>
      <c r="K141" s="137"/>
    </row>
    <row r="142" customFormat="false" ht="12.8" hidden="false" customHeight="false" outlineLevel="0" collapsed="false">
      <c r="F142" s="135"/>
      <c r="G142" s="134"/>
      <c r="H142" s="135"/>
      <c r="I142" s="136"/>
      <c r="J142" s="137"/>
      <c r="K142" s="137"/>
    </row>
    <row r="143" customFormat="false" ht="12.8" hidden="false" customHeight="false" outlineLevel="0" collapsed="false">
      <c r="F143" s="135"/>
      <c r="G143" s="134"/>
      <c r="H143" s="135"/>
      <c r="I143" s="136"/>
      <c r="J143" s="137"/>
      <c r="K143" s="137"/>
    </row>
    <row r="144" customFormat="false" ht="12.8" hidden="false" customHeight="false" outlineLevel="0" collapsed="false">
      <c r="F144" s="135"/>
      <c r="G144" s="134"/>
      <c r="H144" s="135"/>
      <c r="I144" s="136"/>
      <c r="J144" s="137"/>
      <c r="K144" s="137"/>
    </row>
    <row r="145" customFormat="false" ht="12.8" hidden="false" customHeight="false" outlineLevel="0" collapsed="false">
      <c r="F145" s="135"/>
      <c r="G145" s="134"/>
      <c r="H145" s="135"/>
      <c r="I145" s="136"/>
      <c r="J145" s="137"/>
      <c r="K145" s="137"/>
    </row>
    <row r="146" customFormat="false" ht="12.8" hidden="false" customHeight="false" outlineLevel="0" collapsed="false">
      <c r="F146" s="135"/>
      <c r="G146" s="134"/>
      <c r="H146" s="135"/>
      <c r="I146" s="136"/>
      <c r="J146" s="137"/>
      <c r="K146" s="137"/>
    </row>
    <row r="147" customFormat="false" ht="12.8" hidden="false" customHeight="false" outlineLevel="0" collapsed="false">
      <c r="F147" s="135"/>
      <c r="G147" s="134"/>
      <c r="H147" s="135"/>
      <c r="I147" s="136"/>
      <c r="J147" s="137"/>
      <c r="K147" s="137"/>
    </row>
    <row r="148" customFormat="false" ht="12.8" hidden="false" customHeight="false" outlineLevel="0" collapsed="false">
      <c r="F148" s="135"/>
      <c r="G148" s="134"/>
      <c r="H148" s="135"/>
      <c r="I148" s="136"/>
      <c r="J148" s="137"/>
      <c r="K148" s="137"/>
    </row>
    <row r="149" customFormat="false" ht="12.8" hidden="false" customHeight="false" outlineLevel="0" collapsed="false">
      <c r="F149" s="135"/>
      <c r="G149" s="134"/>
      <c r="H149" s="135"/>
      <c r="I149" s="136"/>
      <c r="J149" s="137"/>
      <c r="K149" s="137"/>
    </row>
    <row r="150" customFormat="false" ht="12.8" hidden="false" customHeight="false" outlineLevel="0" collapsed="false">
      <c r="F150" s="135"/>
      <c r="G150" s="134"/>
      <c r="H150" s="135"/>
      <c r="I150" s="136"/>
      <c r="J150" s="137"/>
      <c r="K150" s="137"/>
    </row>
    <row r="151" customFormat="false" ht="12.8" hidden="false" customHeight="false" outlineLevel="0" collapsed="false">
      <c r="F151" s="135"/>
      <c r="G151" s="134"/>
      <c r="H151" s="135"/>
      <c r="I151" s="136"/>
      <c r="J151" s="137"/>
      <c r="K151" s="137"/>
    </row>
    <row r="152" customFormat="false" ht="12.8" hidden="false" customHeight="false" outlineLevel="0" collapsed="false">
      <c r="F152" s="135"/>
      <c r="G152" s="134"/>
      <c r="H152" s="135"/>
      <c r="I152" s="136"/>
      <c r="J152" s="137"/>
      <c r="K152" s="137"/>
    </row>
    <row r="153" customFormat="false" ht="12.8" hidden="false" customHeight="false" outlineLevel="0" collapsed="false">
      <c r="F153" s="135"/>
      <c r="G153" s="134"/>
      <c r="H153" s="135"/>
      <c r="I153" s="136"/>
      <c r="J153" s="137"/>
      <c r="K153" s="137"/>
    </row>
    <row r="154" customFormat="false" ht="12.8" hidden="false" customHeight="false" outlineLevel="0" collapsed="false">
      <c r="F154" s="135"/>
      <c r="G154" s="134"/>
      <c r="H154" s="135"/>
      <c r="I154" s="136"/>
      <c r="J154" s="137"/>
      <c r="K154" s="137"/>
    </row>
    <row r="155" customFormat="false" ht="12.8" hidden="false" customHeight="false" outlineLevel="0" collapsed="false">
      <c r="F155" s="135"/>
      <c r="G155" s="134"/>
      <c r="H155" s="135"/>
      <c r="I155" s="136"/>
      <c r="J155" s="137"/>
      <c r="K155" s="137"/>
    </row>
    <row r="156" customFormat="false" ht="12.8" hidden="false" customHeight="false" outlineLevel="0" collapsed="false">
      <c r="F156" s="135"/>
      <c r="G156" s="134"/>
      <c r="H156" s="135"/>
      <c r="I156" s="136"/>
      <c r="J156" s="137"/>
      <c r="K156" s="137"/>
    </row>
    <row r="157" customFormat="false" ht="12.8" hidden="false" customHeight="false" outlineLevel="0" collapsed="false">
      <c r="F157" s="135"/>
      <c r="G157" s="134"/>
      <c r="H157" s="135"/>
      <c r="I157" s="136"/>
      <c r="J157" s="137"/>
      <c r="K157" s="137"/>
    </row>
    <row r="158" customFormat="false" ht="12.8" hidden="false" customHeight="false" outlineLevel="0" collapsed="false">
      <c r="F158" s="135"/>
      <c r="G158" s="134"/>
      <c r="H158" s="135"/>
      <c r="I158" s="136"/>
      <c r="J158" s="137"/>
      <c r="K158" s="137"/>
    </row>
    <row r="159" customFormat="false" ht="12.8" hidden="false" customHeight="false" outlineLevel="0" collapsed="false">
      <c r="F159" s="135"/>
      <c r="G159" s="134"/>
      <c r="H159" s="135"/>
      <c r="I159" s="136"/>
      <c r="J159" s="137"/>
      <c r="K159" s="137"/>
    </row>
    <row r="160" customFormat="false" ht="12.8" hidden="false" customHeight="false" outlineLevel="0" collapsed="false">
      <c r="F160" s="135"/>
      <c r="G160" s="134"/>
      <c r="H160" s="135"/>
      <c r="I160" s="136"/>
      <c r="J160" s="137"/>
      <c r="K160" s="137"/>
    </row>
    <row r="161" customFormat="false" ht="12.8" hidden="false" customHeight="false" outlineLevel="0" collapsed="false">
      <c r="F161" s="135"/>
      <c r="G161" s="134"/>
      <c r="H161" s="135"/>
      <c r="I161" s="136"/>
      <c r="J161" s="137"/>
      <c r="K161" s="137"/>
    </row>
    <row r="162" customFormat="false" ht="12.8" hidden="false" customHeight="false" outlineLevel="0" collapsed="false">
      <c r="F162" s="135"/>
      <c r="G162" s="134"/>
      <c r="H162" s="135"/>
      <c r="I162" s="136"/>
      <c r="J162" s="137"/>
      <c r="K162" s="137"/>
    </row>
    <row r="163" customFormat="false" ht="12.8" hidden="false" customHeight="false" outlineLevel="0" collapsed="false">
      <c r="F163" s="135"/>
      <c r="G163" s="134"/>
      <c r="H163" s="135"/>
      <c r="I163" s="136"/>
      <c r="J163" s="137"/>
      <c r="K163" s="137"/>
    </row>
    <row r="164" customFormat="false" ht="12.8" hidden="false" customHeight="false" outlineLevel="0" collapsed="false">
      <c r="F164" s="135"/>
      <c r="G164" s="134"/>
      <c r="H164" s="135"/>
      <c r="I164" s="136"/>
      <c r="J164" s="137"/>
      <c r="K164" s="137"/>
    </row>
    <row r="165" customFormat="false" ht="12.8" hidden="false" customHeight="false" outlineLevel="0" collapsed="false">
      <c r="F165" s="135"/>
      <c r="G165" s="134"/>
      <c r="H165" s="135"/>
      <c r="I165" s="136"/>
      <c r="J165" s="137"/>
      <c r="K165" s="137"/>
    </row>
    <row r="166" customFormat="false" ht="12.8" hidden="false" customHeight="false" outlineLevel="0" collapsed="false">
      <c r="F166" s="135"/>
      <c r="G166" s="134"/>
      <c r="H166" s="135"/>
      <c r="I166" s="136"/>
      <c r="J166" s="137"/>
      <c r="K166" s="137"/>
    </row>
    <row r="167" customFormat="false" ht="12.8" hidden="false" customHeight="false" outlineLevel="0" collapsed="false">
      <c r="F167" s="135"/>
      <c r="G167" s="134"/>
      <c r="H167" s="135"/>
      <c r="I167" s="136"/>
      <c r="J167" s="137"/>
      <c r="K167" s="137"/>
    </row>
    <row r="168" customFormat="false" ht="12.8" hidden="false" customHeight="false" outlineLevel="0" collapsed="false">
      <c r="F168" s="135"/>
      <c r="G168" s="134"/>
      <c r="H168" s="135"/>
      <c r="I168" s="136"/>
      <c r="J168" s="137"/>
      <c r="K168" s="137"/>
    </row>
    <row r="169" customFormat="false" ht="12.8" hidden="false" customHeight="false" outlineLevel="0" collapsed="false">
      <c r="F169" s="135"/>
      <c r="G169" s="134"/>
      <c r="H169" s="135"/>
      <c r="I169" s="136"/>
      <c r="J169" s="137"/>
      <c r="K169" s="137"/>
    </row>
    <row r="170" customFormat="false" ht="12.8" hidden="false" customHeight="false" outlineLevel="0" collapsed="false">
      <c r="F170" s="135"/>
      <c r="G170" s="134"/>
      <c r="H170" s="135"/>
      <c r="I170" s="136"/>
      <c r="J170" s="137"/>
      <c r="K170" s="137"/>
    </row>
    <row r="171" customFormat="false" ht="12.8" hidden="false" customHeight="false" outlineLevel="0" collapsed="false">
      <c r="F171" s="135"/>
      <c r="G171" s="134"/>
      <c r="H171" s="135"/>
      <c r="I171" s="136"/>
      <c r="J171" s="137"/>
      <c r="K171" s="137"/>
    </row>
    <row r="172" customFormat="false" ht="12.8" hidden="false" customHeight="false" outlineLevel="0" collapsed="false">
      <c r="F172" s="135"/>
      <c r="G172" s="134"/>
      <c r="H172" s="135"/>
      <c r="I172" s="136"/>
      <c r="J172" s="137"/>
      <c r="K172" s="137"/>
    </row>
    <row r="173" customFormat="false" ht="12.8" hidden="false" customHeight="false" outlineLevel="0" collapsed="false">
      <c r="F173" s="135"/>
      <c r="G173" s="134"/>
      <c r="H173" s="135"/>
      <c r="I173" s="136"/>
      <c r="J173" s="137"/>
      <c r="K173" s="137"/>
    </row>
    <row r="174" customFormat="false" ht="12.8" hidden="false" customHeight="false" outlineLevel="0" collapsed="false">
      <c r="F174" s="135"/>
      <c r="G174" s="134"/>
      <c r="H174" s="135"/>
      <c r="I174" s="136"/>
      <c r="J174" s="137"/>
      <c r="K174" s="137"/>
    </row>
    <row r="175" customFormat="false" ht="12.8" hidden="false" customHeight="false" outlineLevel="0" collapsed="false">
      <c r="F175" s="135"/>
      <c r="G175" s="134"/>
      <c r="H175" s="135"/>
      <c r="I175" s="136"/>
      <c r="J175" s="137"/>
      <c r="K175" s="137"/>
    </row>
    <row r="176" customFormat="false" ht="12.8" hidden="false" customHeight="false" outlineLevel="0" collapsed="false">
      <c r="F176" s="135"/>
      <c r="G176" s="134"/>
      <c r="H176" s="135"/>
      <c r="I176" s="136"/>
      <c r="J176" s="137"/>
      <c r="K176" s="137"/>
    </row>
    <row r="177" customFormat="false" ht="12.8" hidden="false" customHeight="false" outlineLevel="0" collapsed="false">
      <c r="F177" s="135"/>
      <c r="G177" s="134"/>
      <c r="H177" s="135"/>
      <c r="I177" s="136"/>
      <c r="J177" s="137"/>
      <c r="K177" s="137"/>
    </row>
    <row r="178" customFormat="false" ht="12.8" hidden="false" customHeight="false" outlineLevel="0" collapsed="false">
      <c r="F178" s="135"/>
      <c r="G178" s="134"/>
      <c r="H178" s="135"/>
      <c r="I178" s="136"/>
      <c r="J178" s="137"/>
      <c r="K178" s="137"/>
    </row>
    <row r="179" customFormat="false" ht="12.8" hidden="false" customHeight="false" outlineLevel="0" collapsed="false">
      <c r="F179" s="135"/>
      <c r="G179" s="134"/>
      <c r="H179" s="135"/>
      <c r="I179" s="136"/>
      <c r="J179" s="137"/>
      <c r="K179" s="137"/>
    </row>
    <row r="180" customFormat="false" ht="12.8" hidden="false" customHeight="false" outlineLevel="0" collapsed="false">
      <c r="F180" s="135"/>
      <c r="G180" s="134"/>
      <c r="H180" s="135"/>
      <c r="I180" s="136"/>
      <c r="J180" s="137"/>
      <c r="K180" s="137"/>
    </row>
    <row r="181" customFormat="false" ht="12.8" hidden="false" customHeight="false" outlineLevel="0" collapsed="false">
      <c r="F181" s="135"/>
      <c r="G181" s="134"/>
      <c r="H181" s="135"/>
      <c r="I181" s="136"/>
      <c r="J181" s="137"/>
      <c r="K181" s="137"/>
    </row>
    <row r="182" customFormat="false" ht="12.8" hidden="false" customHeight="false" outlineLevel="0" collapsed="false">
      <c r="F182" s="135"/>
      <c r="G182" s="134"/>
      <c r="H182" s="135"/>
      <c r="I182" s="136"/>
      <c r="J182" s="137"/>
      <c r="K182" s="137"/>
    </row>
    <row r="183" customFormat="false" ht="12.8" hidden="false" customHeight="false" outlineLevel="0" collapsed="false">
      <c r="F183" s="135"/>
      <c r="G183" s="134"/>
      <c r="H183" s="135"/>
      <c r="I183" s="136"/>
      <c r="J183" s="137"/>
      <c r="K183" s="137"/>
    </row>
    <row r="184" customFormat="false" ht="12.8" hidden="false" customHeight="false" outlineLevel="0" collapsed="false">
      <c r="F184" s="135"/>
      <c r="G184" s="134"/>
      <c r="H184" s="135"/>
      <c r="I184" s="136"/>
      <c r="J184" s="137"/>
      <c r="K184" s="137"/>
    </row>
    <row r="185" customFormat="false" ht="12.8" hidden="false" customHeight="false" outlineLevel="0" collapsed="false">
      <c r="F185" s="135"/>
      <c r="G185" s="134"/>
      <c r="H185" s="135"/>
      <c r="I185" s="136"/>
      <c r="J185" s="137"/>
      <c r="K185" s="137"/>
    </row>
    <row r="186" customFormat="false" ht="12.8" hidden="false" customHeight="false" outlineLevel="0" collapsed="false">
      <c r="F186" s="135"/>
      <c r="G186" s="134"/>
      <c r="H186" s="135"/>
      <c r="I186" s="136"/>
      <c r="J186" s="137"/>
      <c r="K186" s="137"/>
    </row>
    <row r="187" customFormat="false" ht="12.8" hidden="false" customHeight="false" outlineLevel="0" collapsed="false">
      <c r="F187" s="135"/>
      <c r="G187" s="134"/>
      <c r="H187" s="135"/>
      <c r="I187" s="136"/>
      <c r="J187" s="137"/>
      <c r="K187" s="137"/>
    </row>
    <row r="188" customFormat="false" ht="12.8" hidden="false" customHeight="false" outlineLevel="0" collapsed="false">
      <c r="F188" s="135"/>
      <c r="G188" s="134"/>
      <c r="H188" s="135"/>
      <c r="I188" s="136"/>
      <c r="J188" s="137"/>
      <c r="K188" s="137"/>
    </row>
    <row r="189" customFormat="false" ht="12.8" hidden="false" customHeight="false" outlineLevel="0" collapsed="false">
      <c r="F189" s="135"/>
      <c r="G189" s="134"/>
      <c r="H189" s="135"/>
      <c r="I189" s="136"/>
      <c r="J189" s="137"/>
      <c r="K189" s="137"/>
    </row>
    <row r="190" customFormat="false" ht="12.8" hidden="false" customHeight="false" outlineLevel="0" collapsed="false">
      <c r="F190" s="135"/>
      <c r="G190" s="134"/>
      <c r="H190" s="135"/>
      <c r="I190" s="136"/>
      <c r="J190" s="137"/>
      <c r="K190" s="137"/>
    </row>
    <row r="191" customFormat="false" ht="12.8" hidden="false" customHeight="false" outlineLevel="0" collapsed="false">
      <c r="F191" s="135"/>
      <c r="G191" s="134"/>
      <c r="H191" s="135"/>
      <c r="I191" s="136"/>
      <c r="J191" s="137"/>
      <c r="K191" s="137"/>
    </row>
    <row r="192" customFormat="false" ht="12.8" hidden="false" customHeight="false" outlineLevel="0" collapsed="false">
      <c r="F192" s="135"/>
      <c r="G192" s="134"/>
      <c r="H192" s="135"/>
      <c r="I192" s="136"/>
      <c r="J192" s="137"/>
      <c r="K192" s="137"/>
    </row>
    <row r="193" customFormat="false" ht="12.8" hidden="false" customHeight="false" outlineLevel="0" collapsed="false">
      <c r="F193" s="135"/>
      <c r="G193" s="134"/>
      <c r="H193" s="135"/>
      <c r="I193" s="136"/>
      <c r="J193" s="137"/>
      <c r="K193" s="137"/>
    </row>
    <row r="194" customFormat="false" ht="12.8" hidden="false" customHeight="false" outlineLevel="0" collapsed="false">
      <c r="F194" s="135"/>
      <c r="G194" s="134"/>
      <c r="H194" s="135"/>
      <c r="I194" s="136"/>
      <c r="J194" s="137"/>
      <c r="K194" s="137"/>
    </row>
    <row r="195" customFormat="false" ht="12.8" hidden="false" customHeight="false" outlineLevel="0" collapsed="false">
      <c r="F195" s="135"/>
      <c r="G195" s="134"/>
      <c r="H195" s="135"/>
      <c r="I195" s="136"/>
      <c r="J195" s="137"/>
      <c r="K195" s="137"/>
    </row>
    <row r="196" customFormat="false" ht="12.8" hidden="false" customHeight="false" outlineLevel="0" collapsed="false">
      <c r="F196" s="135"/>
      <c r="G196" s="134"/>
      <c r="H196" s="135"/>
      <c r="I196" s="136"/>
      <c r="J196" s="137"/>
      <c r="K196" s="137"/>
    </row>
    <row r="197" customFormat="false" ht="12.8" hidden="false" customHeight="false" outlineLevel="0" collapsed="false">
      <c r="F197" s="135"/>
      <c r="G197" s="134"/>
      <c r="H197" s="135"/>
      <c r="I197" s="136"/>
      <c r="J197" s="137"/>
      <c r="K197" s="137"/>
    </row>
    <row r="198" customFormat="false" ht="12.8" hidden="false" customHeight="false" outlineLevel="0" collapsed="false">
      <c r="F198" s="135"/>
      <c r="G198" s="134"/>
      <c r="H198" s="135"/>
      <c r="I198" s="136"/>
      <c r="J198" s="137"/>
      <c r="K198" s="137"/>
    </row>
    <row r="199" customFormat="false" ht="12.8" hidden="false" customHeight="false" outlineLevel="0" collapsed="false">
      <c r="F199" s="135"/>
      <c r="G199" s="134"/>
      <c r="H199" s="135"/>
      <c r="I199" s="136"/>
      <c r="J199" s="137"/>
      <c r="K199" s="137"/>
    </row>
    <row r="200" customFormat="false" ht="12.8" hidden="false" customHeight="false" outlineLevel="0" collapsed="false">
      <c r="F200" s="135"/>
      <c r="G200" s="134"/>
      <c r="H200" s="135"/>
      <c r="I200" s="136"/>
      <c r="J200" s="137"/>
      <c r="K200" s="137"/>
    </row>
    <row r="201" customFormat="false" ht="12.8" hidden="false" customHeight="false" outlineLevel="0" collapsed="false">
      <c r="F201" s="135"/>
      <c r="G201" s="134"/>
      <c r="H201" s="135"/>
      <c r="I201" s="136"/>
      <c r="J201" s="137"/>
      <c r="K201" s="137"/>
    </row>
    <row r="202" customFormat="false" ht="12.8" hidden="false" customHeight="false" outlineLevel="0" collapsed="false">
      <c r="F202" s="135"/>
      <c r="G202" s="134"/>
      <c r="H202" s="135"/>
      <c r="I202" s="136"/>
      <c r="J202" s="137"/>
      <c r="K202" s="137"/>
    </row>
    <row r="203" customFormat="false" ht="12.8" hidden="false" customHeight="false" outlineLevel="0" collapsed="false">
      <c r="F203" s="135"/>
      <c r="G203" s="134"/>
      <c r="H203" s="135"/>
      <c r="I203" s="136"/>
      <c r="J203" s="137"/>
      <c r="K203" s="137"/>
    </row>
    <row r="204" customFormat="false" ht="12.8" hidden="false" customHeight="false" outlineLevel="0" collapsed="false">
      <c r="F204" s="135"/>
      <c r="G204" s="134"/>
      <c r="H204" s="135"/>
      <c r="I204" s="136"/>
      <c r="J204" s="137"/>
      <c r="K204" s="137"/>
    </row>
    <row r="205" customFormat="false" ht="12.8" hidden="false" customHeight="false" outlineLevel="0" collapsed="false">
      <c r="F205" s="135"/>
      <c r="G205" s="134"/>
      <c r="H205" s="135"/>
      <c r="I205" s="136"/>
      <c r="J205" s="137"/>
      <c r="K205" s="137"/>
    </row>
    <row r="206" customFormat="false" ht="12.8" hidden="false" customHeight="false" outlineLevel="0" collapsed="false">
      <c r="F206" s="135"/>
      <c r="G206" s="134"/>
      <c r="H206" s="135"/>
      <c r="I206" s="136"/>
      <c r="J206" s="137"/>
      <c r="K206" s="137"/>
    </row>
    <row r="207" customFormat="false" ht="12.8" hidden="false" customHeight="false" outlineLevel="0" collapsed="false">
      <c r="F207" s="135"/>
      <c r="G207" s="134"/>
      <c r="H207" s="135"/>
      <c r="I207" s="136"/>
      <c r="J207" s="137"/>
      <c r="K207" s="137"/>
    </row>
    <row r="208" customFormat="false" ht="12.8" hidden="false" customHeight="false" outlineLevel="0" collapsed="false">
      <c r="F208" s="135"/>
      <c r="G208" s="134"/>
      <c r="H208" s="135"/>
      <c r="I208" s="136"/>
      <c r="J208" s="137"/>
      <c r="K208" s="137"/>
    </row>
    <row r="209" customFormat="false" ht="12.8" hidden="false" customHeight="false" outlineLevel="0" collapsed="false">
      <c r="F209" s="135"/>
      <c r="G209" s="134"/>
      <c r="H209" s="135"/>
      <c r="I209" s="136"/>
      <c r="J209" s="137"/>
      <c r="K209" s="137"/>
    </row>
    <row r="210" customFormat="false" ht="12.8" hidden="false" customHeight="false" outlineLevel="0" collapsed="false">
      <c r="F210" s="135"/>
      <c r="G210" s="134"/>
      <c r="H210" s="135"/>
      <c r="I210" s="136"/>
      <c r="J210" s="137"/>
      <c r="K210" s="137"/>
    </row>
    <row r="211" customFormat="false" ht="12.8" hidden="false" customHeight="false" outlineLevel="0" collapsed="false">
      <c r="F211" s="135"/>
      <c r="G211" s="134"/>
      <c r="H211" s="135"/>
      <c r="I211" s="136"/>
      <c r="J211" s="137"/>
      <c r="K211" s="137"/>
    </row>
    <row r="212" customFormat="false" ht="12.8" hidden="false" customHeight="false" outlineLevel="0" collapsed="false">
      <c r="F212" s="135"/>
      <c r="G212" s="134"/>
      <c r="H212" s="135"/>
      <c r="I212" s="136"/>
      <c r="J212" s="137"/>
      <c r="K212" s="137"/>
    </row>
    <row r="213" customFormat="false" ht="12.8" hidden="false" customHeight="false" outlineLevel="0" collapsed="false">
      <c r="F213" s="135"/>
      <c r="G213" s="134"/>
      <c r="H213" s="135"/>
      <c r="I213" s="136"/>
      <c r="J213" s="137"/>
      <c r="K213" s="137"/>
    </row>
    <row r="214" customFormat="false" ht="12.8" hidden="false" customHeight="false" outlineLevel="0" collapsed="false">
      <c r="F214" s="135"/>
      <c r="G214" s="134"/>
      <c r="H214" s="135"/>
      <c r="I214" s="136"/>
      <c r="J214" s="137"/>
      <c r="K214" s="137"/>
    </row>
    <row r="215" customFormat="false" ht="12.8" hidden="false" customHeight="false" outlineLevel="0" collapsed="false">
      <c r="F215" s="135"/>
      <c r="G215" s="134"/>
      <c r="H215" s="135"/>
      <c r="I215" s="136"/>
      <c r="J215" s="137"/>
      <c r="K215" s="137"/>
    </row>
    <row r="216" customFormat="false" ht="12.8" hidden="false" customHeight="false" outlineLevel="0" collapsed="false">
      <c r="F216" s="135"/>
      <c r="G216" s="134"/>
      <c r="H216" s="135"/>
      <c r="I216" s="136"/>
      <c r="J216" s="137"/>
      <c r="K216" s="137"/>
    </row>
    <row r="217" customFormat="false" ht="12.8" hidden="false" customHeight="false" outlineLevel="0" collapsed="false">
      <c r="F217" s="135"/>
      <c r="G217" s="134"/>
      <c r="H217" s="135"/>
      <c r="I217" s="136"/>
      <c r="J217" s="137"/>
      <c r="K217" s="137"/>
    </row>
    <row r="218" customFormat="false" ht="12.8" hidden="false" customHeight="false" outlineLevel="0" collapsed="false">
      <c r="F218" s="135"/>
      <c r="G218" s="134"/>
      <c r="H218" s="135"/>
      <c r="I218" s="136"/>
      <c r="J218" s="137"/>
      <c r="K218" s="137"/>
    </row>
    <row r="219" customFormat="false" ht="12.8" hidden="false" customHeight="false" outlineLevel="0" collapsed="false">
      <c r="F219" s="135"/>
      <c r="G219" s="134"/>
      <c r="H219" s="135"/>
      <c r="I219" s="136"/>
      <c r="J219" s="137"/>
      <c r="K219" s="137"/>
    </row>
    <row r="220" customFormat="false" ht="12.8" hidden="false" customHeight="false" outlineLevel="0" collapsed="false">
      <c r="F220" s="135"/>
      <c r="G220" s="134"/>
      <c r="H220" s="135"/>
      <c r="I220" s="136"/>
      <c r="J220" s="137"/>
      <c r="K220" s="137"/>
    </row>
    <row r="221" customFormat="false" ht="12.8" hidden="false" customHeight="false" outlineLevel="0" collapsed="false">
      <c r="F221" s="135"/>
      <c r="G221" s="134"/>
      <c r="H221" s="135"/>
      <c r="I221" s="136"/>
      <c r="J221" s="137"/>
      <c r="K221" s="137"/>
    </row>
    <row r="222" customFormat="false" ht="12.8" hidden="false" customHeight="false" outlineLevel="0" collapsed="false">
      <c r="F222" s="135"/>
      <c r="G222" s="134"/>
      <c r="H222" s="135"/>
      <c r="I222" s="136"/>
      <c r="J222" s="137"/>
      <c r="K222" s="137"/>
    </row>
    <row r="223" customFormat="false" ht="12.8" hidden="false" customHeight="false" outlineLevel="0" collapsed="false">
      <c r="F223" s="135"/>
      <c r="G223" s="134"/>
      <c r="H223" s="135"/>
      <c r="I223" s="136"/>
      <c r="J223" s="137"/>
      <c r="K223" s="137"/>
    </row>
    <row r="224" customFormat="false" ht="12.8" hidden="false" customHeight="false" outlineLevel="0" collapsed="false">
      <c r="F224" s="135"/>
      <c r="G224" s="134"/>
      <c r="H224" s="135"/>
      <c r="I224" s="136"/>
      <c r="J224" s="137"/>
      <c r="K224" s="137"/>
    </row>
    <row r="225" customFormat="false" ht="12.8" hidden="false" customHeight="false" outlineLevel="0" collapsed="false">
      <c r="F225" s="135"/>
      <c r="G225" s="134"/>
      <c r="H225" s="135"/>
      <c r="I225" s="136"/>
      <c r="J225" s="137"/>
      <c r="K225" s="137"/>
    </row>
    <row r="226" customFormat="false" ht="12.8" hidden="false" customHeight="false" outlineLevel="0" collapsed="false">
      <c r="F226" s="135"/>
      <c r="G226" s="134"/>
      <c r="H226" s="135"/>
      <c r="I226" s="136"/>
      <c r="J226" s="137"/>
      <c r="K226" s="137"/>
    </row>
    <row r="227" customFormat="false" ht="12.8" hidden="false" customHeight="false" outlineLevel="0" collapsed="false">
      <c r="F227" s="135"/>
      <c r="G227" s="134"/>
      <c r="H227" s="135"/>
      <c r="I227" s="136"/>
      <c r="J227" s="137"/>
      <c r="K227" s="137"/>
    </row>
    <row r="228" customFormat="false" ht="12.8" hidden="false" customHeight="false" outlineLevel="0" collapsed="false">
      <c r="F228" s="135"/>
      <c r="G228" s="134"/>
      <c r="H228" s="135"/>
      <c r="I228" s="136"/>
      <c r="J228" s="137"/>
      <c r="K228" s="137"/>
    </row>
    <row r="229" customFormat="false" ht="12.8" hidden="false" customHeight="false" outlineLevel="0" collapsed="false">
      <c r="F229" s="135"/>
      <c r="G229" s="134"/>
      <c r="H229" s="135"/>
      <c r="I229" s="136"/>
      <c r="J229" s="137"/>
      <c r="K229" s="137"/>
    </row>
    <row r="230" customFormat="false" ht="12.8" hidden="false" customHeight="false" outlineLevel="0" collapsed="false">
      <c r="F230" s="135"/>
      <c r="G230" s="134"/>
      <c r="H230" s="135"/>
      <c r="I230" s="136"/>
      <c r="J230" s="137"/>
      <c r="K230" s="137"/>
    </row>
    <row r="231" customFormat="false" ht="12.8" hidden="false" customHeight="false" outlineLevel="0" collapsed="false">
      <c r="F231" s="135"/>
      <c r="G231" s="134"/>
      <c r="H231" s="135"/>
      <c r="I231" s="136"/>
      <c r="J231" s="137"/>
      <c r="K231" s="137"/>
    </row>
    <row r="232" customFormat="false" ht="12.8" hidden="false" customHeight="false" outlineLevel="0" collapsed="false">
      <c r="F232" s="135"/>
      <c r="G232" s="134"/>
      <c r="H232" s="135"/>
      <c r="I232" s="136"/>
      <c r="J232" s="137"/>
      <c r="K232" s="137"/>
    </row>
    <row r="233" customFormat="false" ht="12.8" hidden="false" customHeight="false" outlineLevel="0" collapsed="false">
      <c r="F233" s="135"/>
      <c r="G233" s="134"/>
      <c r="H233" s="135"/>
      <c r="I233" s="136"/>
      <c r="J233" s="137"/>
      <c r="K233" s="137"/>
    </row>
    <row r="234" customFormat="false" ht="12.8" hidden="false" customHeight="false" outlineLevel="0" collapsed="false">
      <c r="F234" s="135"/>
      <c r="G234" s="134"/>
      <c r="H234" s="135"/>
      <c r="I234" s="136"/>
      <c r="J234" s="137"/>
      <c r="K234" s="137"/>
    </row>
    <row r="235" customFormat="false" ht="12.8" hidden="false" customHeight="false" outlineLevel="0" collapsed="false">
      <c r="F235" s="135"/>
      <c r="G235" s="134"/>
      <c r="H235" s="135"/>
      <c r="I235" s="136"/>
      <c r="J235" s="137"/>
      <c r="K235" s="137"/>
    </row>
    <row r="236" customFormat="false" ht="12.8" hidden="false" customHeight="false" outlineLevel="0" collapsed="false">
      <c r="F236" s="135"/>
      <c r="G236" s="134"/>
      <c r="H236" s="135"/>
      <c r="I236" s="136"/>
      <c r="J236" s="137"/>
      <c r="K236" s="137"/>
    </row>
    <row r="237" customFormat="false" ht="12.8" hidden="false" customHeight="false" outlineLevel="0" collapsed="false">
      <c r="F237" s="135"/>
      <c r="G237" s="134"/>
      <c r="H237" s="135"/>
      <c r="I237" s="136"/>
      <c r="J237" s="137"/>
      <c r="K237" s="137"/>
    </row>
    <row r="238" customFormat="false" ht="12.8" hidden="false" customHeight="false" outlineLevel="0" collapsed="false">
      <c r="F238" s="135"/>
      <c r="G238" s="134"/>
      <c r="H238" s="135"/>
      <c r="I238" s="136"/>
      <c r="J238" s="137"/>
      <c r="K238" s="137"/>
    </row>
    <row r="239" customFormat="false" ht="12.8" hidden="false" customHeight="false" outlineLevel="0" collapsed="false">
      <c r="F239" s="135"/>
      <c r="G239" s="134"/>
      <c r="H239" s="135"/>
      <c r="I239" s="136"/>
      <c r="J239" s="137"/>
      <c r="K239" s="137"/>
    </row>
    <row r="240" customFormat="false" ht="12.8" hidden="false" customHeight="false" outlineLevel="0" collapsed="false">
      <c r="F240" s="135"/>
      <c r="G240" s="134"/>
      <c r="H240" s="135"/>
      <c r="I240" s="136"/>
      <c r="J240" s="137"/>
      <c r="K240" s="137"/>
    </row>
    <row r="241" customFormat="false" ht="12.8" hidden="false" customHeight="false" outlineLevel="0" collapsed="false">
      <c r="F241" s="135"/>
      <c r="G241" s="134"/>
      <c r="H241" s="135"/>
      <c r="I241" s="136"/>
      <c r="J241" s="137"/>
      <c r="K241" s="137"/>
    </row>
    <row r="242" customFormat="false" ht="12.8" hidden="false" customHeight="false" outlineLevel="0" collapsed="false">
      <c r="F242" s="135"/>
      <c r="G242" s="134"/>
      <c r="H242" s="135"/>
      <c r="I242" s="136"/>
      <c r="J242" s="137"/>
      <c r="K242" s="137"/>
    </row>
    <row r="243" customFormat="false" ht="12.8" hidden="false" customHeight="false" outlineLevel="0" collapsed="false">
      <c r="F243" s="135"/>
      <c r="G243" s="134"/>
      <c r="H243" s="135"/>
      <c r="I243" s="136"/>
      <c r="J243" s="137"/>
      <c r="K243" s="137"/>
    </row>
    <row r="244" customFormat="false" ht="12.8" hidden="false" customHeight="false" outlineLevel="0" collapsed="false">
      <c r="F244" s="135"/>
      <c r="G244" s="134"/>
      <c r="H244" s="135"/>
      <c r="I244" s="136"/>
      <c r="J244" s="137"/>
      <c r="K244" s="137"/>
    </row>
    <row r="245" customFormat="false" ht="12.8" hidden="false" customHeight="false" outlineLevel="0" collapsed="false">
      <c r="F245" s="135"/>
      <c r="G245" s="134"/>
      <c r="H245" s="135"/>
      <c r="I245" s="136"/>
      <c r="J245" s="137"/>
      <c r="K245" s="137"/>
    </row>
    <row r="246" customFormat="false" ht="12.8" hidden="false" customHeight="false" outlineLevel="0" collapsed="false">
      <c r="F246" s="135"/>
      <c r="G246" s="134"/>
      <c r="H246" s="135"/>
      <c r="I246" s="136"/>
      <c r="J246" s="137"/>
      <c r="K246" s="137"/>
    </row>
    <row r="247" customFormat="false" ht="12.8" hidden="false" customHeight="false" outlineLevel="0" collapsed="false">
      <c r="F247" s="135"/>
      <c r="G247" s="134"/>
      <c r="H247" s="135"/>
      <c r="I247" s="136"/>
      <c r="J247" s="137"/>
      <c r="K247" s="137"/>
    </row>
    <row r="248" customFormat="false" ht="12.8" hidden="false" customHeight="false" outlineLevel="0" collapsed="false">
      <c r="F248" s="135"/>
      <c r="G248" s="134"/>
      <c r="H248" s="135"/>
      <c r="I248" s="136"/>
      <c r="J248" s="137"/>
      <c r="K248" s="137"/>
    </row>
    <row r="249" customFormat="false" ht="12.8" hidden="false" customHeight="false" outlineLevel="0" collapsed="false">
      <c r="F249" s="135"/>
      <c r="G249" s="134"/>
      <c r="H249" s="135"/>
      <c r="I249" s="136"/>
      <c r="J249" s="137"/>
      <c r="K249" s="137"/>
    </row>
    <row r="250" customFormat="false" ht="12.8" hidden="false" customHeight="false" outlineLevel="0" collapsed="false">
      <c r="F250" s="135"/>
      <c r="G250" s="134"/>
      <c r="H250" s="135"/>
      <c r="I250" s="136"/>
      <c r="J250" s="137"/>
      <c r="K250" s="137"/>
    </row>
    <row r="251" customFormat="false" ht="12.8" hidden="false" customHeight="false" outlineLevel="0" collapsed="false">
      <c r="F251" s="135"/>
      <c r="G251" s="134"/>
      <c r="H251" s="135"/>
      <c r="I251" s="136"/>
      <c r="J251" s="137"/>
      <c r="K251" s="137"/>
    </row>
    <row r="252" customFormat="false" ht="12.8" hidden="false" customHeight="false" outlineLevel="0" collapsed="false">
      <c r="F252" s="135"/>
      <c r="G252" s="134"/>
      <c r="H252" s="135"/>
      <c r="I252" s="136"/>
      <c r="J252" s="137"/>
      <c r="K252" s="137"/>
    </row>
    <row r="253" customFormat="false" ht="12.8" hidden="false" customHeight="false" outlineLevel="0" collapsed="false">
      <c r="F253" s="135"/>
      <c r="G253" s="134"/>
      <c r="H253" s="135"/>
      <c r="I253" s="136"/>
      <c r="J253" s="137"/>
      <c r="K253" s="137"/>
    </row>
    <row r="254" customFormat="false" ht="12.8" hidden="false" customHeight="false" outlineLevel="0" collapsed="false">
      <c r="F254" s="135"/>
      <c r="G254" s="134"/>
      <c r="H254" s="135"/>
      <c r="I254" s="136"/>
      <c r="J254" s="137"/>
      <c r="K254" s="137"/>
    </row>
    <row r="255" customFormat="false" ht="12.8" hidden="false" customHeight="false" outlineLevel="0" collapsed="false">
      <c r="F255" s="135"/>
      <c r="G255" s="134"/>
      <c r="H255" s="135"/>
      <c r="I255" s="136"/>
      <c r="J255" s="137"/>
      <c r="K255" s="137"/>
    </row>
    <row r="256" customFormat="false" ht="12.8" hidden="false" customHeight="false" outlineLevel="0" collapsed="false">
      <c r="F256" s="135"/>
      <c r="G256" s="134"/>
      <c r="H256" s="135"/>
      <c r="I256" s="136"/>
      <c r="J256" s="137"/>
      <c r="K256" s="137"/>
    </row>
    <row r="257" customFormat="false" ht="12.8" hidden="false" customHeight="false" outlineLevel="0" collapsed="false">
      <c r="F257" s="135"/>
      <c r="G257" s="134"/>
      <c r="H257" s="135"/>
      <c r="I257" s="136"/>
      <c r="J257" s="137"/>
      <c r="K257" s="137"/>
    </row>
    <row r="258" customFormat="false" ht="12.8" hidden="false" customHeight="false" outlineLevel="0" collapsed="false">
      <c r="F258" s="135"/>
      <c r="G258" s="134"/>
      <c r="H258" s="135"/>
      <c r="I258" s="136"/>
      <c r="J258" s="137"/>
      <c r="K258" s="137"/>
    </row>
    <row r="259" customFormat="false" ht="12.8" hidden="false" customHeight="false" outlineLevel="0" collapsed="false">
      <c r="F259" s="135"/>
      <c r="G259" s="134"/>
      <c r="H259" s="135"/>
      <c r="I259" s="136"/>
      <c r="J259" s="137"/>
      <c r="K259" s="137"/>
    </row>
    <row r="260" customFormat="false" ht="12.8" hidden="false" customHeight="false" outlineLevel="0" collapsed="false">
      <c r="F260" s="135"/>
      <c r="G260" s="134"/>
      <c r="H260" s="135"/>
      <c r="I260" s="136"/>
      <c r="J260" s="137"/>
      <c r="K260" s="137"/>
    </row>
    <row r="261" customFormat="false" ht="12.8" hidden="false" customHeight="false" outlineLevel="0" collapsed="false">
      <c r="F261" s="135"/>
      <c r="G261" s="134"/>
      <c r="H261" s="135"/>
      <c r="I261" s="136"/>
      <c r="J261" s="137"/>
      <c r="K261" s="137"/>
    </row>
    <row r="262" customFormat="false" ht="12.8" hidden="false" customHeight="false" outlineLevel="0" collapsed="false">
      <c r="F262" s="135"/>
      <c r="G262" s="134"/>
      <c r="H262" s="135"/>
      <c r="I262" s="136"/>
      <c r="J262" s="137"/>
      <c r="K262" s="137"/>
    </row>
    <row r="263" customFormat="false" ht="12.8" hidden="false" customHeight="false" outlineLevel="0" collapsed="false">
      <c r="F263" s="135"/>
      <c r="G263" s="134"/>
      <c r="H263" s="135"/>
      <c r="I263" s="136"/>
      <c r="J263" s="137"/>
      <c r="K263" s="137"/>
    </row>
    <row r="264" customFormat="false" ht="12.8" hidden="false" customHeight="false" outlineLevel="0" collapsed="false">
      <c r="F264" s="135"/>
      <c r="G264" s="134"/>
      <c r="H264" s="135"/>
      <c r="I264" s="136"/>
      <c r="J264" s="137"/>
      <c r="K264" s="137"/>
    </row>
    <row r="265" customFormat="false" ht="12.8" hidden="false" customHeight="false" outlineLevel="0" collapsed="false">
      <c r="F265" s="135"/>
      <c r="G265" s="134"/>
      <c r="H265" s="135"/>
      <c r="I265" s="136"/>
      <c r="J265" s="137"/>
      <c r="K265" s="137"/>
    </row>
    <row r="266" customFormat="false" ht="12.8" hidden="false" customHeight="false" outlineLevel="0" collapsed="false">
      <c r="F266" s="135"/>
      <c r="G266" s="134"/>
      <c r="H266" s="135"/>
      <c r="I266" s="136"/>
      <c r="J266" s="137"/>
      <c r="K266" s="137"/>
    </row>
    <row r="267" customFormat="false" ht="12.8" hidden="false" customHeight="false" outlineLevel="0" collapsed="false">
      <c r="F267" s="135"/>
      <c r="G267" s="134"/>
      <c r="H267" s="135"/>
      <c r="I267" s="136"/>
      <c r="J267" s="137"/>
      <c r="K267" s="137"/>
    </row>
    <row r="268" customFormat="false" ht="12.8" hidden="false" customHeight="false" outlineLevel="0" collapsed="false">
      <c r="F268" s="135"/>
      <c r="G268" s="134"/>
      <c r="H268" s="135"/>
      <c r="I268" s="136"/>
      <c r="J268" s="137"/>
      <c r="K268" s="137"/>
    </row>
    <row r="269" customFormat="false" ht="12.8" hidden="false" customHeight="false" outlineLevel="0" collapsed="false">
      <c r="F269" s="135"/>
      <c r="G269" s="134"/>
      <c r="H269" s="135"/>
      <c r="I269" s="136"/>
      <c r="J269" s="137"/>
      <c r="K269" s="137"/>
    </row>
    <row r="270" customFormat="false" ht="12.8" hidden="false" customHeight="false" outlineLevel="0" collapsed="false">
      <c r="F270" s="135"/>
      <c r="G270" s="134"/>
      <c r="H270" s="135"/>
      <c r="I270" s="136"/>
      <c r="J270" s="137"/>
      <c r="K270" s="137"/>
    </row>
    <row r="271" customFormat="false" ht="12.8" hidden="false" customHeight="false" outlineLevel="0" collapsed="false">
      <c r="F271" s="135"/>
      <c r="G271" s="134"/>
      <c r="H271" s="135"/>
      <c r="I271" s="136"/>
      <c r="J271" s="137"/>
      <c r="K271" s="137"/>
    </row>
    <row r="272" customFormat="false" ht="12.8" hidden="false" customHeight="false" outlineLevel="0" collapsed="false">
      <c r="F272" s="135"/>
      <c r="G272" s="134"/>
      <c r="H272" s="135"/>
      <c r="I272" s="136"/>
      <c r="J272" s="137"/>
      <c r="K272" s="137"/>
    </row>
    <row r="273" customFormat="false" ht="12.8" hidden="false" customHeight="false" outlineLevel="0" collapsed="false">
      <c r="F273" s="135"/>
      <c r="G273" s="134"/>
      <c r="H273" s="135"/>
      <c r="I273" s="136"/>
      <c r="J273" s="137"/>
      <c r="K273" s="137"/>
    </row>
    <row r="274" customFormat="false" ht="12.8" hidden="false" customHeight="false" outlineLevel="0" collapsed="false">
      <c r="F274" s="135"/>
      <c r="G274" s="134"/>
      <c r="H274" s="135"/>
      <c r="I274" s="136"/>
      <c r="J274" s="137"/>
      <c r="K274" s="137"/>
    </row>
    <row r="275" customFormat="false" ht="12.8" hidden="false" customHeight="false" outlineLevel="0" collapsed="false">
      <c r="F275" s="135"/>
      <c r="G275" s="134"/>
      <c r="H275" s="135"/>
      <c r="I275" s="136"/>
      <c r="J275" s="137"/>
      <c r="K275" s="137"/>
    </row>
    <row r="276" customFormat="false" ht="12.8" hidden="false" customHeight="false" outlineLevel="0" collapsed="false">
      <c r="F276" s="135"/>
      <c r="G276" s="134"/>
      <c r="H276" s="135"/>
      <c r="I276" s="136"/>
      <c r="J276" s="137"/>
      <c r="K276" s="137"/>
    </row>
    <row r="277" customFormat="false" ht="12.8" hidden="false" customHeight="false" outlineLevel="0" collapsed="false">
      <c r="F277" s="135"/>
      <c r="G277" s="134"/>
      <c r="H277" s="135"/>
      <c r="I277" s="136"/>
      <c r="J277" s="137"/>
      <c r="K277" s="137"/>
    </row>
    <row r="278" customFormat="false" ht="12.8" hidden="false" customHeight="false" outlineLevel="0" collapsed="false">
      <c r="F278" s="135"/>
      <c r="G278" s="134"/>
      <c r="H278" s="135"/>
      <c r="I278" s="136"/>
      <c r="J278" s="137"/>
      <c r="K278" s="137"/>
    </row>
    <row r="279" customFormat="false" ht="12.8" hidden="false" customHeight="false" outlineLevel="0" collapsed="false">
      <c r="F279" s="135"/>
      <c r="G279" s="134"/>
      <c r="H279" s="135"/>
      <c r="I279" s="136"/>
      <c r="J279" s="137"/>
      <c r="K279" s="137"/>
    </row>
    <row r="280" customFormat="false" ht="12.8" hidden="false" customHeight="false" outlineLevel="0" collapsed="false">
      <c r="F280" s="135"/>
      <c r="G280" s="134"/>
      <c r="H280" s="135"/>
      <c r="I280" s="136"/>
      <c r="J280" s="137"/>
      <c r="K280" s="137"/>
    </row>
    <row r="281" customFormat="false" ht="12.8" hidden="false" customHeight="false" outlineLevel="0" collapsed="false">
      <c r="F281" s="135"/>
      <c r="G281" s="134"/>
      <c r="H281" s="135"/>
      <c r="I281" s="136"/>
      <c r="J281" s="137"/>
      <c r="K281" s="137"/>
    </row>
    <row r="282" customFormat="false" ht="12.8" hidden="false" customHeight="false" outlineLevel="0" collapsed="false">
      <c r="F282" s="135"/>
      <c r="G282" s="134"/>
      <c r="H282" s="135"/>
      <c r="I282" s="136"/>
      <c r="J282" s="137"/>
      <c r="K282" s="137"/>
    </row>
    <row r="283" customFormat="false" ht="12.8" hidden="false" customHeight="false" outlineLevel="0" collapsed="false">
      <c r="F283" s="135"/>
      <c r="G283" s="134"/>
      <c r="H283" s="135"/>
      <c r="I283" s="136"/>
      <c r="J283" s="137"/>
      <c r="K283" s="137"/>
    </row>
    <row r="284" customFormat="false" ht="12.8" hidden="false" customHeight="false" outlineLevel="0" collapsed="false">
      <c r="F284" s="135"/>
      <c r="G284" s="134"/>
      <c r="H284" s="135"/>
      <c r="I284" s="136"/>
      <c r="J284" s="137"/>
      <c r="K284" s="137"/>
    </row>
    <row r="285" customFormat="false" ht="12.8" hidden="false" customHeight="false" outlineLevel="0" collapsed="false">
      <c r="F285" s="135"/>
      <c r="G285" s="134"/>
      <c r="H285" s="135"/>
      <c r="I285" s="136"/>
      <c r="J285" s="137"/>
      <c r="K285" s="137"/>
    </row>
    <row r="286" customFormat="false" ht="12.8" hidden="false" customHeight="false" outlineLevel="0" collapsed="false">
      <c r="F286" s="135"/>
      <c r="G286" s="134"/>
      <c r="H286" s="135"/>
      <c r="I286" s="136"/>
      <c r="J286" s="137"/>
      <c r="K286" s="137"/>
    </row>
    <row r="287" customFormat="false" ht="12.8" hidden="false" customHeight="false" outlineLevel="0" collapsed="false">
      <c r="F287" s="135"/>
      <c r="G287" s="134"/>
      <c r="H287" s="135"/>
      <c r="I287" s="136"/>
      <c r="J287" s="137"/>
      <c r="K287" s="137"/>
    </row>
    <row r="288" customFormat="false" ht="12.8" hidden="false" customHeight="false" outlineLevel="0" collapsed="false">
      <c r="F288" s="135"/>
      <c r="G288" s="134"/>
      <c r="H288" s="135"/>
      <c r="I288" s="136"/>
      <c r="J288" s="137"/>
      <c r="K288" s="137"/>
    </row>
    <row r="289" customFormat="false" ht="12.8" hidden="false" customHeight="false" outlineLevel="0" collapsed="false">
      <c r="F289" s="135"/>
      <c r="G289" s="134"/>
      <c r="H289" s="135"/>
      <c r="I289" s="136"/>
      <c r="J289" s="137"/>
      <c r="K289" s="137"/>
    </row>
    <row r="290" customFormat="false" ht="12.8" hidden="false" customHeight="false" outlineLevel="0" collapsed="false">
      <c r="F290" s="135"/>
      <c r="G290" s="134"/>
      <c r="H290" s="135"/>
      <c r="I290" s="136"/>
      <c r="J290" s="137"/>
      <c r="K290" s="137"/>
    </row>
    <row r="291" customFormat="false" ht="12.8" hidden="false" customHeight="false" outlineLevel="0" collapsed="false">
      <c r="F291" s="135"/>
      <c r="G291" s="134"/>
      <c r="H291" s="135"/>
      <c r="I291" s="136"/>
      <c r="J291" s="137"/>
      <c r="K291" s="137"/>
    </row>
    <row r="292" customFormat="false" ht="12.8" hidden="false" customHeight="false" outlineLevel="0" collapsed="false">
      <c r="F292" s="135"/>
      <c r="G292" s="134"/>
      <c r="H292" s="135"/>
      <c r="I292" s="136"/>
      <c r="J292" s="137"/>
      <c r="K292" s="137"/>
    </row>
    <row r="293" customFormat="false" ht="12.8" hidden="false" customHeight="false" outlineLevel="0" collapsed="false">
      <c r="F293" s="135"/>
      <c r="G293" s="134"/>
      <c r="H293" s="135"/>
      <c r="I293" s="136"/>
      <c r="J293" s="137"/>
      <c r="K293" s="137"/>
    </row>
    <row r="294" customFormat="false" ht="12.8" hidden="false" customHeight="false" outlineLevel="0" collapsed="false">
      <c r="F294" s="135"/>
      <c r="G294" s="134"/>
      <c r="H294" s="135"/>
      <c r="I294" s="136"/>
      <c r="J294" s="137"/>
      <c r="K294" s="137"/>
    </row>
    <row r="295" customFormat="false" ht="12.8" hidden="false" customHeight="false" outlineLevel="0" collapsed="false">
      <c r="F295" s="135"/>
      <c r="G295" s="134"/>
      <c r="H295" s="135"/>
      <c r="I295" s="136"/>
      <c r="J295" s="137"/>
      <c r="K295" s="137"/>
    </row>
    <row r="296" customFormat="false" ht="12.8" hidden="false" customHeight="false" outlineLevel="0" collapsed="false">
      <c r="F296" s="135"/>
      <c r="G296" s="134"/>
      <c r="H296" s="135"/>
      <c r="I296" s="136"/>
      <c r="J296" s="137"/>
      <c r="K296" s="137"/>
    </row>
    <row r="297" customFormat="false" ht="12.8" hidden="false" customHeight="false" outlineLevel="0" collapsed="false">
      <c r="F297" s="135"/>
      <c r="G297" s="134"/>
      <c r="H297" s="135"/>
      <c r="I297" s="136"/>
      <c r="J297" s="137"/>
      <c r="K297" s="137"/>
    </row>
    <row r="298" customFormat="false" ht="12.8" hidden="false" customHeight="false" outlineLevel="0" collapsed="false">
      <c r="F298" s="135"/>
      <c r="G298" s="134"/>
      <c r="H298" s="135"/>
      <c r="I298" s="136"/>
      <c r="J298" s="137"/>
      <c r="K298" s="137"/>
    </row>
    <row r="299" customFormat="false" ht="12.8" hidden="false" customHeight="false" outlineLevel="0" collapsed="false">
      <c r="F299" s="135"/>
      <c r="G299" s="134"/>
      <c r="H299" s="135"/>
      <c r="I299" s="136"/>
      <c r="J299" s="137"/>
      <c r="K299" s="137"/>
    </row>
    <row r="300" customFormat="false" ht="12.8" hidden="false" customHeight="false" outlineLevel="0" collapsed="false">
      <c r="F300" s="135"/>
      <c r="G300" s="134"/>
      <c r="H300" s="135"/>
      <c r="I300" s="136"/>
      <c r="J300" s="137"/>
      <c r="K300" s="137"/>
    </row>
    <row r="301" customFormat="false" ht="12.8" hidden="false" customHeight="false" outlineLevel="0" collapsed="false">
      <c r="F301" s="135"/>
      <c r="G301" s="134"/>
      <c r="H301" s="135"/>
      <c r="I301" s="136"/>
      <c r="J301" s="137"/>
      <c r="K301" s="137"/>
    </row>
    <row r="302" customFormat="false" ht="12.8" hidden="false" customHeight="false" outlineLevel="0" collapsed="false">
      <c r="F302" s="135"/>
      <c r="G302" s="134"/>
      <c r="H302" s="135"/>
      <c r="I302" s="136"/>
      <c r="J302" s="137"/>
      <c r="K302" s="137"/>
    </row>
    <row r="303" customFormat="false" ht="12.8" hidden="false" customHeight="false" outlineLevel="0" collapsed="false">
      <c r="F303" s="135"/>
      <c r="G303" s="134"/>
      <c r="H303" s="135"/>
      <c r="I303" s="136"/>
      <c r="J303" s="137"/>
      <c r="K303" s="137"/>
    </row>
    <row r="304" customFormat="false" ht="12.8" hidden="false" customHeight="false" outlineLevel="0" collapsed="false">
      <c r="F304" s="135"/>
      <c r="G304" s="134"/>
      <c r="H304" s="135"/>
      <c r="I304" s="136"/>
      <c r="J304" s="137"/>
      <c r="K304" s="137"/>
    </row>
    <row r="305" customFormat="false" ht="12.8" hidden="false" customHeight="false" outlineLevel="0" collapsed="false">
      <c r="F305" s="135"/>
      <c r="G305" s="134"/>
      <c r="H305" s="135"/>
      <c r="I305" s="136"/>
      <c r="J305" s="137"/>
      <c r="K305" s="137"/>
    </row>
    <row r="306" customFormat="false" ht="12.8" hidden="false" customHeight="false" outlineLevel="0" collapsed="false">
      <c r="F306" s="135"/>
      <c r="G306" s="134"/>
      <c r="H306" s="135"/>
      <c r="I306" s="136"/>
      <c r="J306" s="137"/>
      <c r="K306" s="137"/>
    </row>
    <row r="307" customFormat="false" ht="12.8" hidden="false" customHeight="false" outlineLevel="0" collapsed="false">
      <c r="F307" s="135"/>
      <c r="G307" s="134"/>
      <c r="H307" s="135"/>
      <c r="I307" s="136"/>
      <c r="J307" s="137"/>
      <c r="K307" s="137"/>
    </row>
    <row r="308" customFormat="false" ht="12.8" hidden="false" customHeight="false" outlineLevel="0" collapsed="false">
      <c r="F308" s="135"/>
      <c r="G308" s="134"/>
      <c r="H308" s="135"/>
      <c r="I308" s="136"/>
      <c r="J308" s="137"/>
      <c r="K308" s="137"/>
    </row>
    <row r="309" customFormat="false" ht="12.8" hidden="false" customHeight="false" outlineLevel="0" collapsed="false">
      <c r="F309" s="135"/>
      <c r="G309" s="134"/>
      <c r="H309" s="135"/>
      <c r="I309" s="136"/>
      <c r="J309" s="137"/>
      <c r="K309" s="137"/>
    </row>
    <row r="310" customFormat="false" ht="12.8" hidden="false" customHeight="false" outlineLevel="0" collapsed="false">
      <c r="F310" s="135"/>
      <c r="G310" s="134"/>
      <c r="H310" s="135"/>
      <c r="I310" s="136"/>
      <c r="J310" s="137"/>
      <c r="K310" s="137"/>
    </row>
    <row r="311" customFormat="false" ht="12.8" hidden="false" customHeight="false" outlineLevel="0" collapsed="false">
      <c r="F311" s="135"/>
      <c r="G311" s="134"/>
      <c r="H311" s="135"/>
      <c r="I311" s="136"/>
      <c r="J311" s="137"/>
      <c r="K311" s="137"/>
    </row>
    <row r="312" customFormat="false" ht="12.8" hidden="false" customHeight="false" outlineLevel="0" collapsed="false">
      <c r="F312" s="135"/>
      <c r="G312" s="134"/>
      <c r="H312" s="135"/>
      <c r="I312" s="136"/>
      <c r="J312" s="137"/>
      <c r="K312" s="137"/>
    </row>
    <row r="313" customFormat="false" ht="12.8" hidden="false" customHeight="false" outlineLevel="0" collapsed="false">
      <c r="F313" s="135"/>
      <c r="G313" s="134"/>
      <c r="H313" s="135"/>
      <c r="I313" s="136"/>
      <c r="J313" s="137"/>
      <c r="K313" s="137"/>
    </row>
    <row r="314" customFormat="false" ht="12.8" hidden="false" customHeight="false" outlineLevel="0" collapsed="false">
      <c r="F314" s="135"/>
      <c r="G314" s="134"/>
      <c r="H314" s="135"/>
      <c r="I314" s="136"/>
      <c r="J314" s="137"/>
      <c r="K314" s="137"/>
    </row>
    <row r="315" customFormat="false" ht="12.8" hidden="false" customHeight="false" outlineLevel="0" collapsed="false">
      <c r="F315" s="135"/>
      <c r="G315" s="134"/>
      <c r="H315" s="135"/>
      <c r="I315" s="136"/>
      <c r="J315" s="137"/>
      <c r="K315" s="137"/>
    </row>
    <row r="316" customFormat="false" ht="12.8" hidden="false" customHeight="false" outlineLevel="0" collapsed="false">
      <c r="F316" s="135"/>
      <c r="G316" s="134"/>
      <c r="H316" s="135"/>
      <c r="I316" s="136"/>
      <c r="J316" s="137"/>
      <c r="K316" s="137"/>
    </row>
    <row r="317" customFormat="false" ht="12.8" hidden="false" customHeight="false" outlineLevel="0" collapsed="false">
      <c r="F317" s="135"/>
      <c r="G317" s="134"/>
      <c r="H317" s="135"/>
      <c r="I317" s="136"/>
      <c r="J317" s="137"/>
      <c r="K317" s="137"/>
    </row>
    <row r="318" customFormat="false" ht="12.8" hidden="false" customHeight="false" outlineLevel="0" collapsed="false">
      <c r="F318" s="135"/>
      <c r="G318" s="134"/>
      <c r="H318" s="135"/>
      <c r="I318" s="136"/>
      <c r="J318" s="137"/>
      <c r="K318" s="137"/>
    </row>
    <row r="319" customFormat="false" ht="12.8" hidden="false" customHeight="false" outlineLevel="0" collapsed="false">
      <c r="F319" s="135"/>
      <c r="G319" s="134"/>
      <c r="H319" s="135"/>
      <c r="I319" s="136"/>
      <c r="J319" s="137"/>
      <c r="K319" s="137"/>
    </row>
    <row r="320" customFormat="false" ht="12.8" hidden="false" customHeight="false" outlineLevel="0" collapsed="false">
      <c r="F320" s="135"/>
      <c r="G320" s="134"/>
      <c r="H320" s="135"/>
      <c r="I320" s="136"/>
      <c r="J320" s="137"/>
      <c r="K320" s="137"/>
    </row>
    <row r="321" customFormat="false" ht="12.8" hidden="false" customHeight="false" outlineLevel="0" collapsed="false">
      <c r="F321" s="135"/>
      <c r="G321" s="134"/>
      <c r="H321" s="135"/>
      <c r="I321" s="136"/>
      <c r="J321" s="137"/>
      <c r="K321" s="137"/>
    </row>
    <row r="322" customFormat="false" ht="12.8" hidden="false" customHeight="false" outlineLevel="0" collapsed="false">
      <c r="F322" s="135"/>
      <c r="G322" s="134"/>
      <c r="H322" s="135"/>
      <c r="I322" s="136"/>
      <c r="J322" s="137"/>
      <c r="K322" s="137"/>
    </row>
    <row r="323" customFormat="false" ht="12.8" hidden="false" customHeight="false" outlineLevel="0" collapsed="false">
      <c r="F323" s="135"/>
      <c r="G323" s="134"/>
      <c r="H323" s="135"/>
      <c r="I323" s="136"/>
      <c r="J323" s="137"/>
      <c r="K323" s="137"/>
    </row>
    <row r="324" customFormat="false" ht="12.8" hidden="false" customHeight="false" outlineLevel="0" collapsed="false">
      <c r="F324" s="135"/>
      <c r="G324" s="134"/>
      <c r="H324" s="135"/>
      <c r="I324" s="136"/>
      <c r="J324" s="137"/>
      <c r="K324" s="137"/>
    </row>
    <row r="325" customFormat="false" ht="12.8" hidden="false" customHeight="false" outlineLevel="0" collapsed="false">
      <c r="F325" s="135"/>
      <c r="G325" s="134"/>
      <c r="H325" s="135"/>
      <c r="I325" s="136"/>
      <c r="J325" s="137"/>
      <c r="K325" s="137"/>
    </row>
    <row r="326" customFormat="false" ht="12.8" hidden="false" customHeight="false" outlineLevel="0" collapsed="false">
      <c r="F326" s="135"/>
      <c r="G326" s="134"/>
      <c r="H326" s="135"/>
      <c r="I326" s="136"/>
      <c r="J326" s="137"/>
      <c r="K326" s="137"/>
    </row>
    <row r="327" customFormat="false" ht="12.8" hidden="false" customHeight="false" outlineLevel="0" collapsed="false">
      <c r="F327" s="135"/>
      <c r="G327" s="134"/>
      <c r="H327" s="135"/>
      <c r="I327" s="136"/>
      <c r="J327" s="137"/>
      <c r="K327" s="137"/>
    </row>
    <row r="328" customFormat="false" ht="12.8" hidden="false" customHeight="false" outlineLevel="0" collapsed="false">
      <c r="F328" s="135"/>
      <c r="G328" s="134"/>
      <c r="H328" s="135"/>
      <c r="I328" s="136"/>
      <c r="J328" s="137"/>
      <c r="K328" s="137"/>
    </row>
    <row r="329" customFormat="false" ht="12.8" hidden="false" customHeight="false" outlineLevel="0" collapsed="false">
      <c r="F329" s="135"/>
      <c r="G329" s="134"/>
      <c r="H329" s="135"/>
      <c r="I329" s="136"/>
      <c r="J329" s="137"/>
      <c r="K329" s="137"/>
    </row>
    <row r="330" customFormat="false" ht="12.8" hidden="false" customHeight="false" outlineLevel="0" collapsed="false">
      <c r="F330" s="135"/>
      <c r="G330" s="134"/>
      <c r="H330" s="135"/>
      <c r="I330" s="136"/>
      <c r="J330" s="137"/>
      <c r="K330" s="137"/>
    </row>
    <row r="331" customFormat="false" ht="12.8" hidden="false" customHeight="false" outlineLevel="0" collapsed="false">
      <c r="F331" s="135"/>
      <c r="G331" s="134"/>
      <c r="H331" s="135"/>
      <c r="I331" s="136"/>
      <c r="J331" s="137"/>
      <c r="K331" s="137"/>
    </row>
    <row r="332" customFormat="false" ht="12.8" hidden="false" customHeight="false" outlineLevel="0" collapsed="false">
      <c r="F332" s="135"/>
      <c r="G332" s="134"/>
      <c r="H332" s="135"/>
      <c r="I332" s="136"/>
      <c r="J332" s="137"/>
      <c r="K332" s="137"/>
    </row>
    <row r="333" customFormat="false" ht="12.8" hidden="false" customHeight="false" outlineLevel="0" collapsed="false">
      <c r="F333" s="135"/>
      <c r="G333" s="134"/>
      <c r="H333" s="135"/>
      <c r="I333" s="136"/>
      <c r="J333" s="137"/>
      <c r="K333" s="137"/>
    </row>
    <row r="334" customFormat="false" ht="12.8" hidden="false" customHeight="false" outlineLevel="0" collapsed="false">
      <c r="F334" s="135"/>
      <c r="G334" s="134"/>
      <c r="H334" s="135"/>
      <c r="I334" s="136"/>
      <c r="J334" s="137"/>
      <c r="K334" s="137"/>
    </row>
    <row r="335" customFormat="false" ht="12.8" hidden="false" customHeight="false" outlineLevel="0" collapsed="false">
      <c r="F335" s="135"/>
      <c r="G335" s="134"/>
      <c r="H335" s="135"/>
      <c r="I335" s="136"/>
      <c r="J335" s="137"/>
      <c r="K335" s="137"/>
    </row>
    <row r="336" customFormat="false" ht="12.8" hidden="false" customHeight="false" outlineLevel="0" collapsed="false">
      <c r="F336" s="135"/>
      <c r="G336" s="134"/>
      <c r="H336" s="135"/>
      <c r="I336" s="136"/>
      <c r="J336" s="137"/>
      <c r="K336" s="137"/>
    </row>
    <row r="337" customFormat="false" ht="12.8" hidden="false" customHeight="false" outlineLevel="0" collapsed="false">
      <c r="F337" s="135"/>
      <c r="G337" s="134"/>
      <c r="H337" s="135"/>
      <c r="I337" s="136"/>
      <c r="J337" s="137"/>
      <c r="K337" s="137"/>
    </row>
    <row r="338" customFormat="false" ht="12.8" hidden="false" customHeight="false" outlineLevel="0" collapsed="false">
      <c r="F338" s="135"/>
      <c r="G338" s="134"/>
      <c r="H338" s="135"/>
      <c r="I338" s="136"/>
      <c r="J338" s="137"/>
      <c r="K338" s="137"/>
    </row>
    <row r="339" customFormat="false" ht="12.8" hidden="false" customHeight="false" outlineLevel="0" collapsed="false">
      <c r="F339" s="135"/>
      <c r="G339" s="134"/>
      <c r="H339" s="135"/>
      <c r="I339" s="136"/>
      <c r="J339" s="137"/>
      <c r="K339" s="137"/>
    </row>
    <row r="340" customFormat="false" ht="12.8" hidden="false" customHeight="false" outlineLevel="0" collapsed="false">
      <c r="F340" s="135"/>
      <c r="G340" s="134"/>
      <c r="H340" s="135"/>
      <c r="I340" s="136"/>
      <c r="J340" s="137"/>
      <c r="K340" s="137"/>
    </row>
    <row r="341" customFormat="false" ht="12.8" hidden="false" customHeight="false" outlineLevel="0" collapsed="false">
      <c r="F341" s="135"/>
      <c r="G341" s="134"/>
      <c r="H341" s="135"/>
      <c r="I341" s="136"/>
      <c r="J341" s="137"/>
      <c r="K341" s="137"/>
    </row>
    <row r="342" customFormat="false" ht="12.8" hidden="false" customHeight="false" outlineLevel="0" collapsed="false">
      <c r="F342" s="135"/>
      <c r="G342" s="134"/>
      <c r="H342" s="135"/>
      <c r="I342" s="136"/>
      <c r="J342" s="137"/>
      <c r="K342" s="137"/>
    </row>
    <row r="343" customFormat="false" ht="12.8" hidden="false" customHeight="false" outlineLevel="0" collapsed="false">
      <c r="F343" s="135"/>
      <c r="G343" s="134"/>
      <c r="H343" s="135"/>
      <c r="I343" s="136"/>
      <c r="J343" s="137"/>
      <c r="K343" s="137"/>
    </row>
    <row r="344" customFormat="false" ht="12.8" hidden="false" customHeight="false" outlineLevel="0" collapsed="false">
      <c r="F344" s="135"/>
      <c r="G344" s="134"/>
      <c r="H344" s="135"/>
      <c r="I344" s="136"/>
      <c r="J344" s="137"/>
      <c r="K344" s="137"/>
    </row>
    <row r="345" customFormat="false" ht="12.8" hidden="false" customHeight="false" outlineLevel="0" collapsed="false">
      <c r="F345" s="135"/>
      <c r="G345" s="134"/>
      <c r="H345" s="135"/>
      <c r="I345" s="136"/>
      <c r="J345" s="137"/>
      <c r="K345" s="137"/>
    </row>
    <row r="346" customFormat="false" ht="12.8" hidden="false" customHeight="false" outlineLevel="0" collapsed="false">
      <c r="F346" s="135"/>
      <c r="G346" s="134"/>
      <c r="H346" s="135"/>
      <c r="I346" s="136"/>
      <c r="J346" s="137"/>
      <c r="K346" s="137"/>
    </row>
    <row r="347" customFormat="false" ht="12.8" hidden="false" customHeight="false" outlineLevel="0" collapsed="false">
      <c r="F347" s="135"/>
      <c r="G347" s="134"/>
      <c r="H347" s="135"/>
      <c r="I347" s="136"/>
      <c r="J347" s="137"/>
      <c r="K347" s="137"/>
    </row>
    <row r="348" customFormat="false" ht="12.8" hidden="false" customHeight="false" outlineLevel="0" collapsed="false">
      <c r="F348" s="135"/>
      <c r="G348" s="134"/>
      <c r="H348" s="135"/>
      <c r="I348" s="136"/>
      <c r="J348" s="137"/>
      <c r="K348" s="137"/>
    </row>
    <row r="349" customFormat="false" ht="12.8" hidden="false" customHeight="false" outlineLevel="0" collapsed="false">
      <c r="F349" s="135"/>
      <c r="G349" s="134"/>
      <c r="H349" s="135"/>
      <c r="I349" s="136"/>
      <c r="J349" s="137"/>
      <c r="K349" s="137"/>
    </row>
    <row r="350" customFormat="false" ht="12.8" hidden="false" customHeight="false" outlineLevel="0" collapsed="false">
      <c r="F350" s="135"/>
      <c r="G350" s="134"/>
      <c r="H350" s="135"/>
      <c r="I350" s="136"/>
      <c r="J350" s="137"/>
      <c r="K350" s="137"/>
    </row>
    <row r="351" customFormat="false" ht="12.8" hidden="false" customHeight="false" outlineLevel="0" collapsed="false">
      <c r="F351" s="135"/>
      <c r="G351" s="134"/>
      <c r="H351" s="135"/>
      <c r="I351" s="136"/>
      <c r="J351" s="137"/>
      <c r="K351" s="137"/>
    </row>
    <row r="352" customFormat="false" ht="12.8" hidden="false" customHeight="false" outlineLevel="0" collapsed="false">
      <c r="F352" s="135"/>
      <c r="G352" s="134"/>
      <c r="H352" s="135"/>
      <c r="I352" s="136"/>
      <c r="J352" s="137"/>
      <c r="K352" s="137"/>
    </row>
    <row r="353" customFormat="false" ht="12.8" hidden="false" customHeight="false" outlineLevel="0" collapsed="false">
      <c r="F353" s="135"/>
      <c r="G353" s="134"/>
      <c r="H353" s="135"/>
      <c r="I353" s="136"/>
      <c r="J353" s="137"/>
      <c r="K353" s="137"/>
    </row>
    <row r="354" customFormat="false" ht="12.8" hidden="false" customHeight="false" outlineLevel="0" collapsed="false">
      <c r="F354" s="135"/>
      <c r="G354" s="134"/>
      <c r="H354" s="135"/>
      <c r="I354" s="136"/>
      <c r="J354" s="137"/>
      <c r="K354" s="137"/>
    </row>
    <row r="355" customFormat="false" ht="12.8" hidden="false" customHeight="false" outlineLevel="0" collapsed="false">
      <c r="F355" s="135"/>
      <c r="G355" s="134"/>
      <c r="H355" s="135"/>
      <c r="I355" s="136"/>
      <c r="J355" s="137"/>
      <c r="K355" s="137"/>
    </row>
    <row r="356" customFormat="false" ht="12.8" hidden="false" customHeight="false" outlineLevel="0" collapsed="false">
      <c r="F356" s="135"/>
      <c r="G356" s="134"/>
      <c r="H356" s="135"/>
      <c r="I356" s="136"/>
      <c r="J356" s="137"/>
      <c r="K356" s="137"/>
    </row>
    <row r="357" customFormat="false" ht="12.8" hidden="false" customHeight="false" outlineLevel="0" collapsed="false">
      <c r="F357" s="135"/>
      <c r="G357" s="134"/>
      <c r="H357" s="135"/>
      <c r="I357" s="136"/>
      <c r="J357" s="137"/>
      <c r="K357" s="137"/>
    </row>
    <row r="358" customFormat="false" ht="12.8" hidden="false" customHeight="false" outlineLevel="0" collapsed="false">
      <c r="F358" s="135"/>
      <c r="G358" s="134"/>
      <c r="H358" s="135"/>
      <c r="I358" s="136"/>
      <c r="J358" s="137"/>
      <c r="K358" s="137"/>
    </row>
    <row r="359" customFormat="false" ht="12.8" hidden="false" customHeight="false" outlineLevel="0" collapsed="false">
      <c r="F359" s="135"/>
      <c r="G359" s="134"/>
      <c r="H359" s="135"/>
      <c r="I359" s="136"/>
      <c r="J359" s="137"/>
      <c r="K359" s="137"/>
    </row>
    <row r="360" customFormat="false" ht="12.8" hidden="false" customHeight="false" outlineLevel="0" collapsed="false">
      <c r="F360" s="135"/>
      <c r="G360" s="134"/>
      <c r="H360" s="135"/>
      <c r="I360" s="136"/>
      <c r="J360" s="137"/>
      <c r="K360" s="137"/>
    </row>
    <row r="361" customFormat="false" ht="12.8" hidden="false" customHeight="false" outlineLevel="0" collapsed="false">
      <c r="F361" s="135"/>
      <c r="G361" s="134"/>
      <c r="H361" s="135"/>
      <c r="I361" s="136"/>
      <c r="J361" s="137"/>
      <c r="K361" s="137"/>
    </row>
    <row r="362" customFormat="false" ht="12.8" hidden="false" customHeight="false" outlineLevel="0" collapsed="false">
      <c r="F362" s="135"/>
      <c r="G362" s="134"/>
      <c r="H362" s="135"/>
      <c r="I362" s="136"/>
      <c r="J362" s="137"/>
      <c r="K362" s="137"/>
    </row>
    <row r="365" customFormat="false" ht="12.8" hidden="false" customHeight="false" outlineLevel="0" collapsed="false">
      <c r="C365" s="116"/>
      <c r="D365" s="116"/>
      <c r="E365" s="116"/>
      <c r="F365" s="116"/>
    </row>
    <row r="366" customFormat="false" ht="12.8" hidden="false" customHeight="false" outlineLevel="0" collapsed="false">
      <c r="C366" s="116" t="s">
        <v>710</v>
      </c>
      <c r="D366" s="116"/>
      <c r="E366" s="116"/>
      <c r="F366" s="116"/>
    </row>
  </sheetData>
  <mergeCells count="9">
    <mergeCell ref="C1:F1"/>
    <mergeCell ref="C2:F2"/>
    <mergeCell ref="C3:F3"/>
    <mergeCell ref="C4:F4"/>
    <mergeCell ref="A5:K5"/>
    <mergeCell ref="E12:J12"/>
    <mergeCell ref="E16:J16"/>
    <mergeCell ref="C365:F365"/>
    <mergeCell ref="C366:F366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8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MJ2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1" topLeftCell="A2" activePane="bottomLeft" state="frozen"/>
      <selection pane="topLeft" activeCell="A1" activeCellId="0" sqref="A1"/>
      <selection pane="bottomLeft" activeCell="L9" activeCellId="0" sqref="L9"/>
    </sheetView>
  </sheetViews>
  <sheetFormatPr defaultColWidth="8.6875" defaultRowHeight="12.8" zeroHeight="false" outlineLevelRow="0" outlineLevelCol="0"/>
  <cols>
    <col collapsed="false" customWidth="true" hidden="false" outlineLevel="0" max="1" min="1" style="120" width="22.23"/>
    <col collapsed="false" customWidth="true" hidden="false" outlineLevel="0" max="2" min="2" style="213" width="8.33"/>
    <col collapsed="false" customWidth="true" hidden="false" outlineLevel="0" max="3" min="3" style="214" width="13.06"/>
    <col collapsed="false" customWidth="true" hidden="false" outlineLevel="0" max="4" min="4" style="215" width="4.59"/>
    <col collapsed="false" customWidth="true" hidden="false" outlineLevel="0" max="5" min="5" style="214" width="12.91"/>
    <col collapsed="false" customWidth="true" hidden="false" outlineLevel="0" max="6" min="6" style="216" width="4.59"/>
    <col collapsed="false" customWidth="true" hidden="false" outlineLevel="0" max="7" min="7" style="214" width="12.78"/>
    <col collapsed="false" customWidth="true" hidden="false" outlineLevel="0" max="8" min="8" style="216" width="4.59"/>
    <col collapsed="false" customWidth="true" hidden="false" outlineLevel="0" max="9" min="9" style="214" width="12.64"/>
    <col collapsed="false" customWidth="true" hidden="false" outlineLevel="0" max="10" min="10" style="216" width="4.59"/>
    <col collapsed="false" customWidth="true" hidden="false" outlineLevel="0" max="11" min="11" style="214" width="12.78"/>
    <col collapsed="false" customWidth="true" hidden="false" outlineLevel="0" max="12" min="12" style="216" width="4.59"/>
    <col collapsed="false" customWidth="true" hidden="false" outlineLevel="0" max="13" min="13" style="214" width="13.06"/>
    <col collapsed="false" customWidth="true" hidden="false" outlineLevel="0" max="14" min="14" style="216" width="4.59"/>
    <col collapsed="false" customWidth="true" hidden="false" outlineLevel="0" max="15" min="15" style="214" width="12.22"/>
    <col collapsed="false" customWidth="true" hidden="false" outlineLevel="0" max="16" min="16" style="216" width="4.59"/>
    <col collapsed="false" customWidth="true" hidden="false" outlineLevel="0" max="17" min="17" style="214" width="11.81"/>
    <col collapsed="false" customWidth="true" hidden="false" outlineLevel="0" max="18" min="18" style="216" width="4.59"/>
    <col collapsed="false" customWidth="true" hidden="false" outlineLevel="0" max="19" min="19" style="214" width="12.09"/>
    <col collapsed="false" customWidth="true" hidden="false" outlineLevel="0" max="20" min="20" style="216" width="4.59"/>
    <col collapsed="false" customWidth="true" hidden="false" outlineLevel="0" max="21" min="21" style="214" width="11.81"/>
    <col collapsed="false" customWidth="true" hidden="false" outlineLevel="0" max="22" min="22" style="216" width="4.59"/>
    <col collapsed="false" customWidth="true" hidden="false" outlineLevel="0" max="23" min="23" style="214" width="12.09"/>
    <col collapsed="false" customWidth="true" hidden="false" outlineLevel="0" max="24" min="24" style="216" width="4.59"/>
    <col collapsed="false" customWidth="true" hidden="false" outlineLevel="0" max="25" min="25" style="214" width="10.97"/>
    <col collapsed="false" customWidth="true" hidden="false" outlineLevel="0" max="26" min="26" style="216" width="4.59"/>
    <col collapsed="false" customWidth="true" hidden="false" outlineLevel="0" max="27" min="27" style="214" width="10.46"/>
  </cols>
  <sheetData>
    <row r="1" s="219" customFormat="true" ht="49.95" hidden="false" customHeight="true" outlineLevel="0" collapsed="false">
      <c r="A1" s="9"/>
      <c r="B1" s="9"/>
      <c r="C1" s="9"/>
      <c r="D1" s="9"/>
      <c r="E1" s="217"/>
      <c r="F1" s="218"/>
      <c r="G1" s="217"/>
      <c r="H1" s="218"/>
      <c r="I1" s="217"/>
      <c r="J1" s="218"/>
      <c r="K1" s="217"/>
      <c r="L1" s="218"/>
      <c r="M1" s="217"/>
      <c r="N1" s="218"/>
      <c r="O1" s="217"/>
      <c r="P1" s="218"/>
      <c r="Q1" s="217"/>
      <c r="R1" s="218"/>
      <c r="S1" s="217"/>
      <c r="T1" s="218"/>
      <c r="U1" s="217"/>
      <c r="V1" s="218"/>
      <c r="W1" s="217"/>
      <c r="X1" s="218"/>
      <c r="Y1" s="217"/>
      <c r="Z1" s="218"/>
      <c r="AA1" s="217"/>
      <c r="AMJ1" s="0"/>
    </row>
    <row r="2" s="219" customFormat="true" ht="12.8" hidden="false" customHeight="false" outlineLevel="0" collapsed="false">
      <c r="A2" s="13" t="s">
        <v>0</v>
      </c>
      <c r="B2" s="13"/>
      <c r="C2" s="13"/>
      <c r="D2" s="13"/>
      <c r="E2" s="217"/>
      <c r="F2" s="218"/>
      <c r="G2" s="217"/>
      <c r="H2" s="218"/>
      <c r="I2" s="217"/>
      <c r="J2" s="218"/>
      <c r="K2" s="217"/>
      <c r="L2" s="218"/>
      <c r="M2" s="217"/>
      <c r="N2" s="218"/>
      <c r="O2" s="217"/>
      <c r="P2" s="218"/>
      <c r="Q2" s="217"/>
      <c r="R2" s="218"/>
      <c r="S2" s="217"/>
      <c r="T2" s="218"/>
      <c r="U2" s="217"/>
      <c r="V2" s="218"/>
      <c r="W2" s="217"/>
      <c r="X2" s="218"/>
      <c r="Y2" s="217"/>
      <c r="Z2" s="218"/>
      <c r="AA2" s="217"/>
      <c r="AMJ2" s="0"/>
    </row>
    <row r="3" s="219" customFormat="true" ht="12.8" hidden="false" customHeight="false" outlineLevel="0" collapsed="false">
      <c r="A3" s="13" t="s">
        <v>1</v>
      </c>
      <c r="B3" s="13"/>
      <c r="C3" s="13"/>
      <c r="D3" s="13"/>
      <c r="E3" s="217"/>
      <c r="F3" s="218"/>
      <c r="G3" s="217"/>
      <c r="H3" s="218"/>
      <c r="I3" s="217"/>
      <c r="J3" s="218"/>
      <c r="K3" s="217"/>
      <c r="L3" s="218"/>
      <c r="M3" s="217"/>
      <c r="N3" s="218"/>
      <c r="O3" s="217"/>
      <c r="P3" s="218"/>
      <c r="Q3" s="217"/>
      <c r="R3" s="218"/>
      <c r="S3" s="217"/>
      <c r="T3" s="218"/>
      <c r="U3" s="217"/>
      <c r="V3" s="218"/>
      <c r="W3" s="217"/>
      <c r="X3" s="218"/>
      <c r="Y3" s="217"/>
      <c r="Z3" s="218"/>
      <c r="AA3" s="217"/>
      <c r="AMJ3" s="0"/>
    </row>
    <row r="4" s="219" customFormat="true" ht="12.8" hidden="false" customHeight="false" outlineLevel="0" collapsed="false">
      <c r="A4" s="13" t="s">
        <v>2</v>
      </c>
      <c r="B4" s="13"/>
      <c r="C4" s="13"/>
      <c r="D4" s="13"/>
      <c r="E4" s="217"/>
      <c r="F4" s="218"/>
      <c r="G4" s="217"/>
      <c r="H4" s="218"/>
      <c r="I4" s="217"/>
      <c r="J4" s="218"/>
      <c r="K4" s="217"/>
      <c r="L4" s="218"/>
      <c r="M4" s="217"/>
      <c r="N4" s="218"/>
      <c r="O4" s="217"/>
      <c r="P4" s="218"/>
      <c r="Q4" s="217"/>
      <c r="R4" s="218"/>
      <c r="S4" s="217"/>
      <c r="T4" s="218"/>
      <c r="U4" s="217"/>
      <c r="V4" s="218"/>
      <c r="W4" s="217"/>
      <c r="X4" s="218"/>
      <c r="Y4" s="217"/>
      <c r="Z4" s="218"/>
      <c r="AA4" s="217"/>
      <c r="AMJ4" s="0"/>
    </row>
    <row r="5" s="219" customFormat="true" ht="20.1" hidden="false" customHeight="true" outlineLevel="0" collapsed="false">
      <c r="A5" s="220" t="s">
        <v>3</v>
      </c>
      <c r="B5" s="220"/>
      <c r="C5" s="220"/>
      <c r="D5" s="220"/>
      <c r="E5" s="220"/>
      <c r="F5" s="220"/>
      <c r="G5" s="220"/>
      <c r="H5" s="220"/>
      <c r="I5" s="220"/>
      <c r="J5" s="220"/>
      <c r="K5" s="220"/>
      <c r="L5" s="220"/>
      <c r="M5" s="220"/>
      <c r="N5" s="220"/>
      <c r="O5" s="220"/>
      <c r="P5" s="220"/>
      <c r="Q5" s="220"/>
      <c r="R5" s="220"/>
      <c r="S5" s="220"/>
      <c r="T5" s="220"/>
      <c r="U5" s="220"/>
      <c r="V5" s="220"/>
      <c r="W5" s="220"/>
      <c r="X5" s="220"/>
      <c r="Y5" s="220"/>
      <c r="Z5" s="220"/>
      <c r="AA5" s="220"/>
      <c r="AMJ5" s="0"/>
    </row>
    <row r="6" s="219" customFormat="true" ht="12.8" hidden="false" customHeight="false" outlineLevel="0" collapsed="false">
      <c r="A6" s="221"/>
      <c r="B6" s="222"/>
      <c r="C6" s="223"/>
      <c r="D6" s="224"/>
      <c r="E6" s="223"/>
      <c r="F6" s="224"/>
      <c r="G6" s="223"/>
      <c r="H6" s="224"/>
      <c r="I6" s="223"/>
      <c r="J6" s="224"/>
      <c r="K6" s="223"/>
      <c r="L6" s="224"/>
      <c r="M6" s="223"/>
      <c r="N6" s="224"/>
      <c r="O6" s="223"/>
      <c r="P6" s="224"/>
      <c r="Q6" s="223"/>
      <c r="R6" s="224"/>
      <c r="S6" s="223"/>
      <c r="T6" s="224"/>
      <c r="U6" s="223"/>
      <c r="V6" s="224"/>
      <c r="W6" s="223"/>
      <c r="X6" s="224"/>
      <c r="Y6" s="223"/>
      <c r="Z6" s="224"/>
      <c r="AA6" s="223"/>
      <c r="AMJ6" s="0"/>
    </row>
    <row r="7" s="219" customFormat="true" ht="19.4" hidden="false" customHeight="false" outlineLevel="0" collapsed="false">
      <c r="A7" s="221" t="s">
        <v>715</v>
      </c>
      <c r="B7" s="222" t="s">
        <v>1058</v>
      </c>
      <c r="C7" s="223" t="s">
        <v>1059</v>
      </c>
      <c r="D7" s="224" t="s">
        <v>1060</v>
      </c>
      <c r="E7" s="223" t="s">
        <v>1061</v>
      </c>
      <c r="F7" s="224" t="s">
        <v>1060</v>
      </c>
      <c r="G7" s="223" t="s">
        <v>1062</v>
      </c>
      <c r="H7" s="224" t="s">
        <v>1060</v>
      </c>
      <c r="I7" s="223" t="s">
        <v>1063</v>
      </c>
      <c r="J7" s="224" t="s">
        <v>1060</v>
      </c>
      <c r="K7" s="223" t="s">
        <v>1064</v>
      </c>
      <c r="L7" s="224" t="s">
        <v>1060</v>
      </c>
      <c r="M7" s="223" t="s">
        <v>1065</v>
      </c>
      <c r="N7" s="224" t="s">
        <v>1060</v>
      </c>
      <c r="O7" s="223" t="s">
        <v>1066</v>
      </c>
      <c r="P7" s="224" t="s">
        <v>1060</v>
      </c>
      <c r="Q7" s="223" t="s">
        <v>1067</v>
      </c>
      <c r="R7" s="224" t="s">
        <v>1060</v>
      </c>
      <c r="S7" s="223" t="s">
        <v>1068</v>
      </c>
      <c r="T7" s="224" t="s">
        <v>1060</v>
      </c>
      <c r="U7" s="223" t="s">
        <v>1069</v>
      </c>
      <c r="V7" s="224" t="s">
        <v>1060</v>
      </c>
      <c r="W7" s="223" t="s">
        <v>1070</v>
      </c>
      <c r="X7" s="224" t="s">
        <v>1060</v>
      </c>
      <c r="Y7" s="223" t="s">
        <v>1071</v>
      </c>
      <c r="Z7" s="224" t="s">
        <v>1060</v>
      </c>
      <c r="AA7" s="223" t="s">
        <v>1072</v>
      </c>
      <c r="AMJ7" s="0"/>
    </row>
    <row r="8" customFormat="false" ht="17" hidden="false" customHeight="true" outlineLevel="0" collapsed="false">
      <c r="A8" s="225" t="s">
        <v>19</v>
      </c>
      <c r="B8" s="226" t="n">
        <f aca="false">C8/C22</f>
        <v>0.0347080122284061</v>
      </c>
      <c r="C8" s="227" t="n">
        <v>493855.45</v>
      </c>
      <c r="D8" s="228" t="n">
        <v>50</v>
      </c>
      <c r="E8" s="229" t="n">
        <f aca="false">C8*D8/100</f>
        <v>246927.725</v>
      </c>
      <c r="F8" s="230" t="n">
        <v>30</v>
      </c>
      <c r="G8" s="229" t="n">
        <f aca="false">C8*F8/100</f>
        <v>148156.635</v>
      </c>
      <c r="H8" s="230" t="n">
        <v>20</v>
      </c>
      <c r="I8" s="229" t="n">
        <f aca="false">C8*H8/100</f>
        <v>98771.09</v>
      </c>
      <c r="J8" s="230"/>
      <c r="K8" s="227"/>
      <c r="L8" s="231"/>
      <c r="M8" s="227"/>
      <c r="N8" s="231"/>
      <c r="O8" s="227"/>
      <c r="P8" s="231"/>
      <c r="Q8" s="227"/>
      <c r="R8" s="231"/>
      <c r="S8" s="227"/>
      <c r="T8" s="231"/>
      <c r="U8" s="227"/>
      <c r="V8" s="231"/>
      <c r="W8" s="227"/>
      <c r="X8" s="231"/>
      <c r="Y8" s="227"/>
      <c r="Z8" s="231"/>
      <c r="AA8" s="227"/>
    </row>
    <row r="9" customFormat="false" ht="17" hidden="false" customHeight="true" outlineLevel="0" collapsed="false">
      <c r="A9" s="225" t="s">
        <v>73</v>
      </c>
      <c r="B9" s="226" t="n">
        <f aca="false">C9/C22</f>
        <v>0.0619290592799694</v>
      </c>
      <c r="C9" s="227" t="n">
        <v>881179.92</v>
      </c>
      <c r="D9" s="228" t="n">
        <v>10</v>
      </c>
      <c r="E9" s="229" t="n">
        <f aca="false">C9*D9/100</f>
        <v>88117.992</v>
      </c>
      <c r="F9" s="230" t="n">
        <v>35</v>
      </c>
      <c r="G9" s="229" t="n">
        <f aca="false">C9*F9/100</f>
        <v>308412.972</v>
      </c>
      <c r="H9" s="230" t="n">
        <v>35</v>
      </c>
      <c r="I9" s="229" t="n">
        <f aca="false">C9*H9/100</f>
        <v>308412.972</v>
      </c>
      <c r="J9" s="230" t="n">
        <v>20</v>
      </c>
      <c r="K9" s="229" t="n">
        <f aca="false">C9*J9/100</f>
        <v>176235.984</v>
      </c>
      <c r="L9" s="231"/>
      <c r="M9" s="227"/>
      <c r="N9" s="231"/>
      <c r="O9" s="227"/>
      <c r="P9" s="231"/>
      <c r="Q9" s="227"/>
      <c r="R9" s="231"/>
      <c r="S9" s="227"/>
      <c r="T9" s="231"/>
      <c r="U9" s="227"/>
      <c r="V9" s="231"/>
      <c r="W9" s="227"/>
      <c r="X9" s="231"/>
      <c r="Y9" s="227"/>
      <c r="Z9" s="231"/>
      <c r="AA9" s="227"/>
    </row>
    <row r="10" customFormat="false" ht="17" hidden="false" customHeight="true" outlineLevel="0" collapsed="false">
      <c r="A10" s="225" t="s">
        <v>103</v>
      </c>
      <c r="B10" s="226" t="n">
        <f aca="false">C10/C22</f>
        <v>0.0482194304856644</v>
      </c>
      <c r="C10" s="227" t="n">
        <v>686107.53</v>
      </c>
      <c r="D10" s="232"/>
      <c r="E10" s="227"/>
      <c r="F10" s="231"/>
      <c r="G10" s="227"/>
      <c r="H10" s="230" t="n">
        <v>10</v>
      </c>
      <c r="I10" s="229" t="n">
        <f aca="false">C10*H10/100</f>
        <v>68610.753</v>
      </c>
      <c r="J10" s="230" t="n">
        <v>25</v>
      </c>
      <c r="K10" s="229" t="n">
        <f aca="false">C10*J10/100</f>
        <v>171526.8825</v>
      </c>
      <c r="L10" s="230" t="n">
        <v>30</v>
      </c>
      <c r="M10" s="229" t="n">
        <f aca="false">C10*L10/100</f>
        <v>205832.259</v>
      </c>
      <c r="N10" s="230" t="n">
        <v>25</v>
      </c>
      <c r="O10" s="229" t="n">
        <f aca="false">C10*N10/100</f>
        <v>171526.8825</v>
      </c>
      <c r="P10" s="230" t="n">
        <v>10</v>
      </c>
      <c r="Q10" s="229" t="n">
        <f aca="false">C10*P10/100</f>
        <v>68610.753</v>
      </c>
      <c r="R10" s="231"/>
      <c r="S10" s="227"/>
      <c r="T10" s="231"/>
      <c r="U10" s="227"/>
      <c r="V10" s="231"/>
      <c r="W10" s="227"/>
      <c r="X10" s="231"/>
      <c r="Y10" s="227"/>
      <c r="Z10" s="231"/>
      <c r="AA10" s="227"/>
    </row>
    <row r="11" customFormat="false" ht="17" hidden="false" customHeight="true" outlineLevel="0" collapsed="false">
      <c r="A11" s="225" t="s">
        <v>157</v>
      </c>
      <c r="B11" s="226" t="n">
        <f aca="false">C11/C22</f>
        <v>0.0407321827844327</v>
      </c>
      <c r="C11" s="227" t="n">
        <v>579572.53</v>
      </c>
      <c r="D11" s="232"/>
      <c r="E11" s="227"/>
      <c r="F11" s="231"/>
      <c r="G11" s="227"/>
      <c r="H11" s="231"/>
      <c r="I11" s="227"/>
      <c r="J11" s="231"/>
      <c r="K11" s="227"/>
      <c r="L11" s="231"/>
      <c r="M11" s="227"/>
      <c r="N11" s="231"/>
      <c r="O11" s="227"/>
      <c r="P11" s="231"/>
      <c r="Q11" s="227"/>
      <c r="R11" s="230" t="n">
        <v>15</v>
      </c>
      <c r="S11" s="229" t="n">
        <f aca="false">C11*R11/100</f>
        <v>86935.8795</v>
      </c>
      <c r="T11" s="230" t="n">
        <v>35</v>
      </c>
      <c r="U11" s="229" t="n">
        <f aca="false">C11*T11/100</f>
        <v>202850.3855</v>
      </c>
      <c r="V11" s="230" t="n">
        <v>35</v>
      </c>
      <c r="W11" s="229" t="n">
        <f aca="false">C11*T11/100</f>
        <v>202850.3855</v>
      </c>
      <c r="X11" s="230" t="n">
        <v>15</v>
      </c>
      <c r="Y11" s="229" t="n">
        <f aca="false">C11*R11/100</f>
        <v>86935.8795</v>
      </c>
      <c r="Z11" s="231"/>
      <c r="AA11" s="227"/>
    </row>
    <row r="12" customFormat="false" ht="24.6" hidden="false" customHeight="true" outlineLevel="0" collapsed="false">
      <c r="A12" s="225" t="s">
        <v>194</v>
      </c>
      <c r="B12" s="226" t="n">
        <f aca="false">C12/C22</f>
        <v>0.151317304856569</v>
      </c>
      <c r="C12" s="227" t="n">
        <v>2153072.76</v>
      </c>
      <c r="D12" s="232"/>
      <c r="E12" s="227"/>
      <c r="F12" s="231"/>
      <c r="G12" s="227"/>
      <c r="H12" s="231"/>
      <c r="I12" s="227"/>
      <c r="J12" s="231"/>
      <c r="K12" s="227"/>
      <c r="L12" s="230" t="n">
        <v>10</v>
      </c>
      <c r="M12" s="229" t="n">
        <f aca="false">C12*L12/100</f>
        <v>215307.276</v>
      </c>
      <c r="N12" s="230" t="n">
        <v>15</v>
      </c>
      <c r="O12" s="229" t="n">
        <f aca="false">C12*N12/100</f>
        <v>322960.914</v>
      </c>
      <c r="P12" s="230" t="n">
        <v>25</v>
      </c>
      <c r="Q12" s="229" t="n">
        <f aca="false">C12*P12/100</f>
        <v>538268.19</v>
      </c>
      <c r="R12" s="230" t="n">
        <v>25</v>
      </c>
      <c r="S12" s="229" t="n">
        <f aca="false">C12*P12/100</f>
        <v>538268.19</v>
      </c>
      <c r="T12" s="230" t="n">
        <v>15</v>
      </c>
      <c r="U12" s="229" t="n">
        <f aca="false">C12*N12/100</f>
        <v>322960.914</v>
      </c>
      <c r="V12" s="230" t="n">
        <v>10</v>
      </c>
      <c r="W12" s="229" t="n">
        <f aca="false">C12*L12/100</f>
        <v>215307.276</v>
      </c>
      <c r="X12" s="231"/>
      <c r="Y12" s="227"/>
      <c r="Z12" s="231"/>
      <c r="AA12" s="227"/>
    </row>
    <row r="13" customFormat="false" ht="17" hidden="false" customHeight="true" outlineLevel="0" collapsed="false">
      <c r="A13" s="225" t="s">
        <v>270</v>
      </c>
      <c r="B13" s="226" t="n">
        <f aca="false">C13/C22</f>
        <v>0.34803722073846</v>
      </c>
      <c r="C13" s="227" t="n">
        <v>4952172.92</v>
      </c>
      <c r="D13" s="232"/>
      <c r="E13" s="227"/>
      <c r="F13" s="231"/>
      <c r="G13" s="227"/>
      <c r="H13" s="231"/>
      <c r="I13" s="227"/>
      <c r="J13" s="231"/>
      <c r="K13" s="227"/>
      <c r="L13" s="231"/>
      <c r="M13" s="227"/>
      <c r="N13" s="230" t="n">
        <v>10</v>
      </c>
      <c r="O13" s="229" t="n">
        <f aca="false">C13*N13/100</f>
        <v>495217.292</v>
      </c>
      <c r="P13" s="230" t="n">
        <v>15</v>
      </c>
      <c r="Q13" s="229" t="n">
        <f aca="false">C13*P13/100</f>
        <v>742825.938</v>
      </c>
      <c r="R13" s="230" t="n">
        <v>20</v>
      </c>
      <c r="S13" s="229" t="n">
        <f aca="false">C13*R13/100</f>
        <v>990434.584</v>
      </c>
      <c r="T13" s="230" t="n">
        <v>25</v>
      </c>
      <c r="U13" s="229" t="n">
        <f aca="false">C13*T13/100</f>
        <v>1238043.23</v>
      </c>
      <c r="V13" s="230" t="n">
        <v>20</v>
      </c>
      <c r="W13" s="229" t="n">
        <f aca="false">C13*V13/100</f>
        <v>990434.584</v>
      </c>
      <c r="X13" s="230" t="n">
        <v>10</v>
      </c>
      <c r="Y13" s="229" t="n">
        <f aca="false">C13*N13/100</f>
        <v>495217.292</v>
      </c>
      <c r="Z13" s="231"/>
      <c r="AA13" s="227"/>
    </row>
    <row r="14" customFormat="false" ht="23.85" hidden="false" customHeight="true" outlineLevel="0" collapsed="false">
      <c r="A14" s="225" t="s">
        <v>512</v>
      </c>
      <c r="B14" s="226" t="n">
        <f aca="false">C14/C22</f>
        <v>0.0101523157221514</v>
      </c>
      <c r="C14" s="227" t="n">
        <v>144455.88</v>
      </c>
      <c r="D14" s="232"/>
      <c r="E14" s="227"/>
      <c r="F14" s="231"/>
      <c r="G14" s="227"/>
      <c r="H14" s="231"/>
      <c r="I14" s="227"/>
      <c r="J14" s="230" t="n">
        <v>10</v>
      </c>
      <c r="K14" s="229" t="n">
        <f aca="false">C14*J14/100</f>
        <v>14445.588</v>
      </c>
      <c r="L14" s="230" t="n">
        <v>20</v>
      </c>
      <c r="M14" s="229" t="n">
        <f aca="false">C14*L14/100</f>
        <v>28891.176</v>
      </c>
      <c r="N14" s="230" t="n">
        <v>25</v>
      </c>
      <c r="O14" s="229" t="n">
        <f aca="false">C14*N14/100</f>
        <v>36113.97</v>
      </c>
      <c r="P14" s="230" t="n">
        <v>25</v>
      </c>
      <c r="Q14" s="229" t="n">
        <f aca="false">C14*P14/100</f>
        <v>36113.97</v>
      </c>
      <c r="R14" s="230" t="n">
        <v>15</v>
      </c>
      <c r="S14" s="229" t="n">
        <f aca="false">C14*R14/100</f>
        <v>21668.382</v>
      </c>
      <c r="T14" s="230" t="n">
        <v>5</v>
      </c>
      <c r="U14" s="229" t="n">
        <f aca="false">C14*T14/100</f>
        <v>7222.794</v>
      </c>
      <c r="V14" s="230"/>
      <c r="W14" s="227"/>
      <c r="X14" s="231"/>
      <c r="Y14" s="227"/>
      <c r="Z14" s="231"/>
      <c r="AA14" s="227"/>
    </row>
    <row r="15" customFormat="false" ht="17" hidden="false" customHeight="true" outlineLevel="0" collapsed="false">
      <c r="A15" s="225" t="s">
        <v>561</v>
      </c>
      <c r="B15" s="226" t="n">
        <f aca="false">C15/C22</f>
        <v>0.0137355205381038</v>
      </c>
      <c r="C15" s="227" t="n">
        <v>195440.8</v>
      </c>
      <c r="D15" s="232"/>
      <c r="E15" s="227"/>
      <c r="F15" s="231"/>
      <c r="G15" s="227"/>
      <c r="H15" s="231"/>
      <c r="I15" s="227"/>
      <c r="J15" s="231"/>
      <c r="K15" s="227"/>
      <c r="L15" s="231"/>
      <c r="M15" s="227"/>
      <c r="N15" s="231"/>
      <c r="O15" s="227"/>
      <c r="P15" s="231"/>
      <c r="Q15" s="227"/>
      <c r="R15" s="230" t="n">
        <v>25</v>
      </c>
      <c r="S15" s="229" t="n">
        <f aca="false">C15*R15/100</f>
        <v>48860.2</v>
      </c>
      <c r="T15" s="230" t="n">
        <v>50</v>
      </c>
      <c r="U15" s="229" t="n">
        <f aca="false">C15*T15/100</f>
        <v>97720.4</v>
      </c>
      <c r="V15" s="230" t="n">
        <v>25</v>
      </c>
      <c r="W15" s="229" t="n">
        <f aca="false">C15*R15/100</f>
        <v>48860.2</v>
      </c>
      <c r="X15" s="231"/>
      <c r="Y15" s="227"/>
      <c r="Z15" s="231"/>
      <c r="AA15" s="227"/>
    </row>
    <row r="16" customFormat="false" ht="17" hidden="false" customHeight="true" outlineLevel="0" collapsed="false">
      <c r="A16" s="225" t="s">
        <v>604</v>
      </c>
      <c r="B16" s="226" t="n">
        <f aca="false">C16/C22</f>
        <v>0.00626705086956829</v>
      </c>
      <c r="C16" s="227" t="n">
        <v>89172.99</v>
      </c>
      <c r="D16" s="232"/>
      <c r="E16" s="227"/>
      <c r="F16" s="231"/>
      <c r="G16" s="227"/>
      <c r="H16" s="231"/>
      <c r="I16" s="227"/>
      <c r="J16" s="231"/>
      <c r="K16" s="227"/>
      <c r="L16" s="231"/>
      <c r="M16" s="227"/>
      <c r="N16" s="231"/>
      <c r="O16" s="227"/>
      <c r="P16" s="231"/>
      <c r="Q16" s="227"/>
      <c r="R16" s="231"/>
      <c r="S16" s="227"/>
      <c r="T16" s="231"/>
      <c r="U16" s="227"/>
      <c r="V16" s="230" t="n">
        <v>20</v>
      </c>
      <c r="W16" s="229" t="n">
        <f aca="false">C16*V16/100</f>
        <v>17834.598</v>
      </c>
      <c r="X16" s="230" t="n">
        <v>50</v>
      </c>
      <c r="Y16" s="229" t="n">
        <f aca="false">C16*X16/100</f>
        <v>44586.495</v>
      </c>
      <c r="Z16" s="230" t="n">
        <v>30</v>
      </c>
      <c r="AA16" s="229" t="n">
        <f aca="false">C16*Z16/100</f>
        <v>26751.897</v>
      </c>
    </row>
    <row r="17" customFormat="false" ht="17" hidden="false" customHeight="true" outlineLevel="0" collapsed="false">
      <c r="A17" s="225" t="s">
        <v>637</v>
      </c>
      <c r="B17" s="226" t="n">
        <f aca="false">C17/C22</f>
        <v>0.192807803481607</v>
      </c>
      <c r="C17" s="227" t="n">
        <v>2743435.26</v>
      </c>
      <c r="D17" s="232"/>
      <c r="E17" s="227"/>
      <c r="F17" s="231"/>
      <c r="G17" s="227"/>
      <c r="H17" s="231"/>
      <c r="I17" s="227"/>
      <c r="J17" s="230" t="n">
        <v>10</v>
      </c>
      <c r="K17" s="229" t="n">
        <f aca="false">C17*J17/100</f>
        <v>274343.526</v>
      </c>
      <c r="L17" s="230" t="n">
        <v>30</v>
      </c>
      <c r="M17" s="229" t="n">
        <f aca="false">C17*L17/100</f>
        <v>823030.578</v>
      </c>
      <c r="N17" s="230" t="n">
        <v>30</v>
      </c>
      <c r="O17" s="229" t="n">
        <f aca="false">C17*L17/100</f>
        <v>823030.578</v>
      </c>
      <c r="P17" s="230" t="n">
        <v>20</v>
      </c>
      <c r="Q17" s="229" t="n">
        <f aca="false">P17*C17/100</f>
        <v>548687.052</v>
      </c>
      <c r="R17" s="230" t="n">
        <v>10</v>
      </c>
      <c r="S17" s="229" t="n">
        <f aca="false">C17*J17/100</f>
        <v>274343.526</v>
      </c>
      <c r="T17" s="231"/>
      <c r="U17" s="227"/>
      <c r="V17" s="231"/>
      <c r="W17" s="227"/>
      <c r="X17" s="231"/>
      <c r="Y17" s="227"/>
      <c r="Z17" s="231"/>
      <c r="AA17" s="227"/>
    </row>
    <row r="18" customFormat="false" ht="17" hidden="false" customHeight="true" outlineLevel="0" collapsed="false">
      <c r="A18" s="225" t="s">
        <v>654</v>
      </c>
      <c r="B18" s="226" t="n">
        <f aca="false">C18/C22</f>
        <v>0.0500922741169493</v>
      </c>
      <c r="C18" s="227" t="n">
        <v>712755.96</v>
      </c>
      <c r="D18" s="232"/>
      <c r="E18" s="227"/>
      <c r="F18" s="231"/>
      <c r="G18" s="227"/>
      <c r="H18" s="231"/>
      <c r="I18" s="227"/>
      <c r="J18" s="231"/>
      <c r="K18" s="227"/>
      <c r="L18" s="231"/>
      <c r="M18" s="227"/>
      <c r="N18" s="231"/>
      <c r="O18" s="227"/>
      <c r="P18" s="231"/>
      <c r="Q18" s="227"/>
      <c r="R18" s="231"/>
      <c r="S18" s="227"/>
      <c r="T18" s="230" t="n">
        <v>15</v>
      </c>
      <c r="U18" s="229" t="n">
        <f aca="false">C18*T18/100</f>
        <v>106913.394</v>
      </c>
      <c r="V18" s="230" t="n">
        <v>35</v>
      </c>
      <c r="W18" s="229" t="n">
        <f aca="false">C18*V18/100</f>
        <v>249464.586</v>
      </c>
      <c r="X18" s="230" t="n">
        <v>35</v>
      </c>
      <c r="Y18" s="229" t="n">
        <f aca="false">X18*C18/100</f>
        <v>249464.586</v>
      </c>
      <c r="Z18" s="230" t="n">
        <v>15</v>
      </c>
      <c r="AA18" s="229" t="n">
        <f aca="false">Z18*C18/100</f>
        <v>106913.394</v>
      </c>
    </row>
    <row r="19" customFormat="false" ht="17" hidden="false" customHeight="true" outlineLevel="0" collapsed="false">
      <c r="A19" s="225" t="s">
        <v>674</v>
      </c>
      <c r="B19" s="226" t="n">
        <f aca="false">C19/C22</f>
        <v>0.0141503914387003</v>
      </c>
      <c r="C19" s="227" t="n">
        <v>201343.94</v>
      </c>
      <c r="D19" s="232"/>
      <c r="E19" s="227"/>
      <c r="F19" s="231"/>
      <c r="G19" s="227"/>
      <c r="H19" s="231"/>
      <c r="I19" s="227"/>
      <c r="J19" s="231"/>
      <c r="K19" s="227"/>
      <c r="L19" s="231"/>
      <c r="M19" s="227"/>
      <c r="N19" s="231"/>
      <c r="O19" s="227"/>
      <c r="P19" s="231"/>
      <c r="Q19" s="227"/>
      <c r="R19" s="230" t="n">
        <v>15</v>
      </c>
      <c r="S19" s="229" t="n">
        <f aca="false">R19*C19/100</f>
        <v>30201.591</v>
      </c>
      <c r="T19" s="230" t="n">
        <v>30</v>
      </c>
      <c r="U19" s="229" t="n">
        <f aca="false">T19*C19/100</f>
        <v>60403.182</v>
      </c>
      <c r="V19" s="230" t="n">
        <v>35</v>
      </c>
      <c r="W19" s="229" t="n">
        <f aca="false">V19*C19/100</f>
        <v>70470.379</v>
      </c>
      <c r="X19" s="230" t="n">
        <v>20</v>
      </c>
      <c r="Y19" s="229" t="n">
        <f aca="false">X19*C19/100</f>
        <v>40268.788</v>
      </c>
      <c r="Z19" s="231"/>
      <c r="AA19" s="227"/>
    </row>
    <row r="20" customFormat="false" ht="23.85" hidden="false" customHeight="true" outlineLevel="0" collapsed="false">
      <c r="A20" s="225" t="s">
        <v>683</v>
      </c>
      <c r="B20" s="226" t="n">
        <f aca="false">C20/C22</f>
        <v>0.00127160362007608</v>
      </c>
      <c r="C20" s="227" t="n">
        <v>18093.47</v>
      </c>
      <c r="D20" s="232"/>
      <c r="E20" s="227"/>
      <c r="F20" s="231"/>
      <c r="G20" s="227"/>
      <c r="H20" s="231"/>
      <c r="I20" s="227"/>
      <c r="J20" s="231"/>
      <c r="K20" s="227"/>
      <c r="L20" s="231"/>
      <c r="M20" s="227"/>
      <c r="N20" s="231"/>
      <c r="O20" s="227"/>
      <c r="P20" s="231"/>
      <c r="Q20" s="227"/>
      <c r="R20" s="231"/>
      <c r="S20" s="227"/>
      <c r="T20" s="231"/>
      <c r="U20" s="227"/>
      <c r="V20" s="231"/>
      <c r="W20" s="227"/>
      <c r="X20" s="230" t="n">
        <v>40</v>
      </c>
      <c r="Y20" s="229" t="n">
        <f aca="false">X20*C20/100</f>
        <v>7237.388</v>
      </c>
      <c r="Z20" s="230" t="n">
        <v>60</v>
      </c>
      <c r="AA20" s="229" t="n">
        <f aca="false">Z20*C20/100</f>
        <v>10856.082</v>
      </c>
    </row>
    <row r="21" customFormat="false" ht="17" hidden="false" customHeight="true" outlineLevel="0" collapsed="false">
      <c r="A21" s="225" t="s">
        <v>702</v>
      </c>
      <c r="B21" s="226" t="n">
        <f aca="false">C21/C22</f>
        <v>0.0265798298393417</v>
      </c>
      <c r="C21" s="227" t="n">
        <v>378200.68</v>
      </c>
      <c r="D21" s="228" t="n">
        <f aca="false">100/12</f>
        <v>8.33333333333333</v>
      </c>
      <c r="E21" s="229" t="n">
        <f aca="false">C21/12</f>
        <v>31516.7233333333</v>
      </c>
      <c r="F21" s="230" t="n">
        <f aca="false">100/12</f>
        <v>8.33333333333333</v>
      </c>
      <c r="G21" s="229" t="n">
        <f aca="false">C21/12</f>
        <v>31516.7233333333</v>
      </c>
      <c r="H21" s="230" t="n">
        <f aca="false">100/12</f>
        <v>8.33333333333333</v>
      </c>
      <c r="I21" s="229" t="n">
        <f aca="false">C21/12</f>
        <v>31516.7233333333</v>
      </c>
      <c r="J21" s="230" t="n">
        <f aca="false">100/12</f>
        <v>8.33333333333333</v>
      </c>
      <c r="K21" s="229" t="n">
        <f aca="false">C21/12</f>
        <v>31516.7233333333</v>
      </c>
      <c r="L21" s="230" t="n">
        <f aca="false">100/12</f>
        <v>8.33333333333333</v>
      </c>
      <c r="M21" s="229" t="n">
        <f aca="false">C21/12</f>
        <v>31516.7233333333</v>
      </c>
      <c r="N21" s="230" t="n">
        <f aca="false">100/12</f>
        <v>8.33333333333333</v>
      </c>
      <c r="O21" s="229" t="n">
        <f aca="false">C21/12</f>
        <v>31516.7233333333</v>
      </c>
      <c r="P21" s="230" t="n">
        <f aca="false">100/12</f>
        <v>8.33333333333333</v>
      </c>
      <c r="Q21" s="229" t="n">
        <f aca="false">C21/12</f>
        <v>31516.7233333333</v>
      </c>
      <c r="R21" s="230" t="n">
        <f aca="false">100/12</f>
        <v>8.33333333333333</v>
      </c>
      <c r="S21" s="229" t="n">
        <f aca="false">C21/12</f>
        <v>31516.7233333333</v>
      </c>
      <c r="T21" s="230" t="n">
        <f aca="false">100/12</f>
        <v>8.33333333333333</v>
      </c>
      <c r="U21" s="229" t="n">
        <f aca="false">C21/12</f>
        <v>31516.7233333333</v>
      </c>
      <c r="V21" s="230" t="n">
        <f aca="false">100/12</f>
        <v>8.33333333333333</v>
      </c>
      <c r="W21" s="229" t="n">
        <f aca="false">C21/12</f>
        <v>31516.7233333333</v>
      </c>
      <c r="X21" s="230" t="n">
        <f aca="false">100/12</f>
        <v>8.33333333333333</v>
      </c>
      <c r="Y21" s="229" t="n">
        <f aca="false">C21/12</f>
        <v>31516.7233333333</v>
      </c>
      <c r="Z21" s="230" t="n">
        <f aca="false">100/12</f>
        <v>8.33333333333333</v>
      </c>
      <c r="AA21" s="229" t="n">
        <f aca="false">C21/12</f>
        <v>31516.7233333333</v>
      </c>
    </row>
    <row r="22" customFormat="false" ht="17" hidden="false" customHeight="true" outlineLevel="0" collapsed="false">
      <c r="A22" s="233" t="s">
        <v>706</v>
      </c>
      <c r="B22" s="226" t="n">
        <f aca="false">SUM(B8:B21)</f>
        <v>1</v>
      </c>
      <c r="C22" s="227" t="n">
        <f aca="false">SUM(C8:C21)</f>
        <v>14228860.09</v>
      </c>
      <c r="D22" s="232"/>
      <c r="E22" s="227" t="n">
        <f aca="false">SUM(E8:E21)</f>
        <v>366562.440333333</v>
      </c>
      <c r="F22" s="231"/>
      <c r="G22" s="227" t="n">
        <f aca="false">SUM(G8:G21)</f>
        <v>488086.330333333</v>
      </c>
      <c r="H22" s="231"/>
      <c r="I22" s="227" t="n">
        <f aca="false">SUM(I8:I21)</f>
        <v>507311.538333333</v>
      </c>
      <c r="J22" s="231"/>
      <c r="K22" s="227" t="n">
        <f aca="false">SUM(K8:K21)</f>
        <v>668068.703833333</v>
      </c>
      <c r="L22" s="231"/>
      <c r="M22" s="227" t="n">
        <f aca="false">SUM(M8:M21)</f>
        <v>1304578.01233333</v>
      </c>
      <c r="N22" s="231"/>
      <c r="O22" s="227" t="n">
        <f aca="false">SUM(O8:O21)</f>
        <v>1880366.35983333</v>
      </c>
      <c r="P22" s="231"/>
      <c r="Q22" s="227" t="n">
        <f aca="false">SUM(Q8:Q21)</f>
        <v>1966022.62633333</v>
      </c>
      <c r="R22" s="231"/>
      <c r="S22" s="227" t="n">
        <f aca="false">SUM(S8:S21)</f>
        <v>2022229.07583333</v>
      </c>
      <c r="T22" s="231"/>
      <c r="U22" s="227" t="n">
        <f aca="false">SUM(U8:U21)</f>
        <v>2067631.02283333</v>
      </c>
      <c r="V22" s="231"/>
      <c r="W22" s="227" t="n">
        <f aca="false">SUM(W8:W21)</f>
        <v>1826738.73183333</v>
      </c>
      <c r="X22" s="231"/>
      <c r="Y22" s="227" t="n">
        <f aca="false">SUM(Y8:Y21)</f>
        <v>955227.151833333</v>
      </c>
      <c r="Z22" s="231"/>
      <c r="AA22" s="227" t="n">
        <f aca="false">SUM(AA8:AA21)</f>
        <v>176038.096333333</v>
      </c>
    </row>
    <row r="23" s="239" customFormat="true" ht="12.8" hidden="false" customHeight="false" outlineLevel="0" collapsed="false">
      <c r="A23" s="234"/>
      <c r="B23" s="235"/>
      <c r="C23" s="236" t="s">
        <v>1073</v>
      </c>
      <c r="D23" s="237"/>
      <c r="E23" s="238" t="n">
        <f aca="false">C22-E22</f>
        <v>13862297.6496667</v>
      </c>
      <c r="F23" s="237"/>
      <c r="G23" s="238" t="n">
        <f aca="false">E23-G22</f>
        <v>13374211.3193333</v>
      </c>
      <c r="H23" s="237"/>
      <c r="I23" s="238" t="n">
        <f aca="false">G23-I22</f>
        <v>12866899.781</v>
      </c>
      <c r="J23" s="237"/>
      <c r="K23" s="238" t="n">
        <f aca="false">I23-K22</f>
        <v>12198831.0771667</v>
      </c>
      <c r="L23" s="237"/>
      <c r="M23" s="238" t="n">
        <f aca="false">K23-M22</f>
        <v>10894253.0648333</v>
      </c>
      <c r="N23" s="237"/>
      <c r="O23" s="238" t="n">
        <f aca="false">M23-O22</f>
        <v>9013886.705</v>
      </c>
      <c r="P23" s="237"/>
      <c r="Q23" s="238" t="n">
        <f aca="false">O23-Q22</f>
        <v>7047864.07866667</v>
      </c>
      <c r="R23" s="237"/>
      <c r="S23" s="238" t="n">
        <f aca="false">Q23-S22</f>
        <v>5025635.00283333</v>
      </c>
      <c r="T23" s="237"/>
      <c r="U23" s="238" t="n">
        <f aca="false">S23-U22</f>
        <v>2958003.98</v>
      </c>
      <c r="V23" s="237"/>
      <c r="W23" s="238" t="n">
        <f aca="false">U23-W22</f>
        <v>1131265.24816666</v>
      </c>
      <c r="X23" s="237"/>
      <c r="Y23" s="238" t="n">
        <f aca="false">W23-Y22</f>
        <v>176038.096333331</v>
      </c>
      <c r="Z23" s="237"/>
      <c r="AA23" s="238" t="n">
        <f aca="false">Y23-AA22</f>
        <v>-2.59024091065E-009</v>
      </c>
      <c r="AMJ23" s="0"/>
    </row>
    <row r="24" s="239" customFormat="true" ht="12.8" hidden="false" customHeight="false" outlineLevel="0" collapsed="false">
      <c r="A24" s="234"/>
      <c r="B24" s="235"/>
      <c r="C24" s="236"/>
      <c r="D24" s="237"/>
      <c r="E24" s="238"/>
      <c r="F24" s="237"/>
      <c r="G24" s="238"/>
      <c r="H24" s="237"/>
      <c r="I24" s="238"/>
      <c r="J24" s="237"/>
      <c r="K24" s="238"/>
      <c r="L24" s="237"/>
      <c r="M24" s="238"/>
      <c r="N24" s="237"/>
      <c r="O24" s="238"/>
      <c r="P24" s="237"/>
      <c r="Q24" s="238"/>
      <c r="R24" s="237"/>
      <c r="S24" s="238"/>
      <c r="T24" s="237"/>
      <c r="U24" s="238"/>
      <c r="V24" s="237"/>
      <c r="W24" s="238"/>
      <c r="X24" s="237"/>
      <c r="Y24" s="238"/>
      <c r="Z24" s="237"/>
      <c r="AA24" s="238"/>
      <c r="AMJ24" s="0"/>
    </row>
    <row r="25" customFormat="false" ht="12.8" hidden="false" customHeight="false" outlineLevel="0" collapsed="false">
      <c r="A25" s="132"/>
      <c r="B25" s="240"/>
      <c r="C25" s="241"/>
      <c r="E25" s="241"/>
      <c r="G25" s="241"/>
      <c r="I25" s="241"/>
      <c r="K25" s="241"/>
      <c r="M25" s="241"/>
      <c r="O25" s="241"/>
      <c r="Q25" s="241"/>
      <c r="S25" s="241"/>
      <c r="U25" s="241"/>
      <c r="W25" s="241"/>
      <c r="Y25" s="241"/>
      <c r="AA25" s="241"/>
    </row>
    <row r="26" customFormat="false" ht="12.8" hidden="false" customHeight="true" outlineLevel="0" collapsed="false">
      <c r="A26" s="242" t="s">
        <v>709</v>
      </c>
      <c r="B26" s="242"/>
      <c r="C26" s="242"/>
      <c r="D26" s="242"/>
      <c r="E26" s="242"/>
      <c r="F26" s="242"/>
      <c r="G26" s="242"/>
      <c r="H26" s="243"/>
    </row>
    <row r="27" customFormat="false" ht="12.8" hidden="false" customHeight="true" outlineLevel="0" collapsed="false">
      <c r="A27" s="242" t="s">
        <v>710</v>
      </c>
      <c r="B27" s="242"/>
      <c r="C27" s="242"/>
      <c r="D27" s="242"/>
      <c r="E27" s="242"/>
      <c r="F27" s="242"/>
      <c r="G27" s="242"/>
      <c r="H27" s="243"/>
    </row>
  </sheetData>
  <mergeCells count="7">
    <mergeCell ref="A1:D1"/>
    <mergeCell ref="A2:D2"/>
    <mergeCell ref="A3:D3"/>
    <mergeCell ref="A4:D4"/>
    <mergeCell ref="A5:AA5"/>
    <mergeCell ref="A26:G26"/>
    <mergeCell ref="A27:G27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52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302</TotalTime>
  <Application>LibreOffice/7.0.5.2$Windows_X86_64 LibreOffice_project/64390860c6cd0aca4beafafcfd84613dd9dfb63a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pt-BR</dc:language>
  <cp:lastModifiedBy/>
  <dcterms:modified xsi:type="dcterms:W3CDTF">2026-10-21T14:58:06Z</dcterms:modified>
  <cp:revision>36</cp:revision>
  <dc:subject/>
  <dc:title/>
</cp:coreProperties>
</file>