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3\Desktop\Drive CM\LICITAÇÕES - 2024\PREGÃO 03 - SERVENTES TERCERIZADOS\"/>
    </mc:Choice>
  </mc:AlternateContent>
  <bookViews>
    <workbookView xWindow="-120" yWindow="-120" windowWidth="20730" windowHeight="11160"/>
  </bookViews>
  <sheets>
    <sheet name="Servente" sheetId="1" r:id="rId1"/>
    <sheet name="Reajustes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" i="1" l="1"/>
  <c r="I74" i="1" l="1"/>
  <c r="I15" i="1" l="1"/>
  <c r="C3" i="6"/>
  <c r="I28" i="1"/>
  <c r="H39" i="1"/>
  <c r="H48" i="1"/>
  <c r="H56" i="1"/>
  <c r="H92" i="1"/>
  <c r="I20" i="1" l="1"/>
  <c r="I29" i="1" s="1"/>
  <c r="I98" i="1" l="1"/>
  <c r="C5" i="6"/>
  <c r="C6" i="6"/>
  <c r="C4" i="6"/>
  <c r="I103" i="1" l="1"/>
  <c r="I17" i="1"/>
  <c r="I44" i="1" s="1"/>
  <c r="I52" i="1" l="1"/>
  <c r="I32" i="1"/>
  <c r="I42" i="1"/>
  <c r="I96" i="1"/>
  <c r="I43" i="1"/>
  <c r="I46" i="1"/>
  <c r="I47" i="1"/>
  <c r="I51" i="1"/>
  <c r="I53" i="1"/>
  <c r="I33" i="1"/>
  <c r="I54" i="1"/>
  <c r="I55" i="1"/>
  <c r="I45" i="1"/>
  <c r="I38" i="1"/>
  <c r="I36" i="1"/>
  <c r="I34" i="1"/>
  <c r="I37" i="1"/>
  <c r="I35" i="1"/>
  <c r="I64" i="1" l="1"/>
  <c r="I63" i="1"/>
  <c r="I56" i="1"/>
  <c r="I48" i="1"/>
  <c r="I59" i="1" s="1"/>
  <c r="I39" i="1"/>
  <c r="I60" i="1" l="1"/>
  <c r="I66" i="1" l="1"/>
  <c r="I97" i="1" s="1"/>
  <c r="I68" i="1" l="1"/>
  <c r="I78" i="1" s="1"/>
  <c r="I80" i="1" s="1"/>
  <c r="I99" i="1"/>
  <c r="I102" i="1" s="1"/>
  <c r="I82" i="1" l="1"/>
  <c r="I104" i="1"/>
  <c r="I85" i="1" l="1"/>
  <c r="I86" i="1"/>
  <c r="I89" i="1"/>
  <c r="I90" i="1" l="1"/>
  <c r="I92" i="1"/>
  <c r="I105" i="1" s="1"/>
  <c r="I106" i="1" l="1"/>
  <c r="I107" i="1" s="1"/>
</calcChain>
</file>

<file path=xl/sharedStrings.xml><?xml version="1.0" encoding="utf-8"?>
<sst xmlns="http://schemas.openxmlformats.org/spreadsheetml/2006/main" count="156" uniqueCount="116">
  <si>
    <t>A</t>
  </si>
  <si>
    <t>B</t>
  </si>
  <si>
    <t>C</t>
  </si>
  <si>
    <t>D</t>
  </si>
  <si>
    <t>F</t>
  </si>
  <si>
    <t>ANEXO A - MÃO DE OBRA</t>
  </si>
  <si>
    <t xml:space="preserve">Composição da remuneração </t>
  </si>
  <si>
    <t>Percentual (%)</t>
  </si>
  <si>
    <t xml:space="preserve">Valor (R$) </t>
  </si>
  <si>
    <r>
      <t>Adicional de insalubridade</t>
    </r>
    <r>
      <rPr>
        <b/>
        <sz val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 xml:space="preserve"> </t>
    </r>
  </si>
  <si>
    <t xml:space="preserve">Outros (especificar)  </t>
  </si>
  <si>
    <t>Total da remuneração</t>
  </si>
  <si>
    <t>MÓDULO 2 : BENEFÍCIOS MENSAIS E DIÁRIOS</t>
  </si>
  <si>
    <t>Insumos de mão de obra</t>
  </si>
  <si>
    <t>Valor (R$)</t>
  </si>
  <si>
    <t>Auxílio-alimentação  (vales, cesta básica, entre outros)</t>
  </si>
  <si>
    <t>-</t>
  </si>
  <si>
    <t>Assistência médica e familiar</t>
  </si>
  <si>
    <t>Auxílio-creche</t>
  </si>
  <si>
    <t>Plano de benefício familiar</t>
  </si>
  <si>
    <t>ANEXO B</t>
  </si>
  <si>
    <t>Grupo A</t>
  </si>
  <si>
    <t>INSS</t>
  </si>
  <si>
    <t>SESI ou SESC</t>
  </si>
  <si>
    <t>SENAI ou SENAC</t>
  </si>
  <si>
    <t>Salário educação</t>
  </si>
  <si>
    <t>FGTS</t>
  </si>
  <si>
    <r>
      <t>Seguro acidente de trabalho (</t>
    </r>
    <r>
      <rPr>
        <b/>
        <sz val="10"/>
        <color indexed="8"/>
        <rFont val="Arial"/>
        <family val="2"/>
      </rPr>
      <t>RAT x FAP)</t>
    </r>
  </si>
  <si>
    <t>SEBRAE</t>
  </si>
  <si>
    <t>TOTAL GRUPO A</t>
  </si>
  <si>
    <t>Grupo B</t>
  </si>
  <si>
    <t xml:space="preserve">Ausências legais                            </t>
  </si>
  <si>
    <t>13º salário</t>
  </si>
  <si>
    <t>Grupo C</t>
  </si>
  <si>
    <t>Indenização (rescisões sem justa causa)</t>
  </si>
  <si>
    <t>TOTAL</t>
  </si>
  <si>
    <t>Grupo D</t>
  </si>
  <si>
    <t>Incidência dos encargos do Grupo A sobre o Grupo B</t>
  </si>
  <si>
    <t>Grupo E</t>
  </si>
  <si>
    <t>VALOR DOS ENCARGOS SOCIAIS E TRABALHISTAS</t>
  </si>
  <si>
    <t>VALOR DA MÃO DE OBRA</t>
  </si>
  <si>
    <t>Insumos Diversos</t>
  </si>
  <si>
    <t>Total de insumos diversos</t>
  </si>
  <si>
    <t>DEMAIS CUSTOS</t>
  </si>
  <si>
    <t>Demais Componentes</t>
  </si>
  <si>
    <t>%</t>
  </si>
  <si>
    <t>BASE DE CÁLCULO DAS DESPESAS OP. ADM.  = (Total da Remuneração + Total dos Benefícios Mensais e Diários + Total de Insumos Diversos + Total do Quadro-Resumo do Módulo 4 de Encargos Sociais e Trabalhistas)</t>
  </si>
  <si>
    <t>Despesas Operacionais</t>
  </si>
  <si>
    <t>BASE DE CÁLCULO DO LUCRO = (Total da Remuneração + Total dos Benefícios Mensais e Diários + Total de Insumos Diversos + Total do Quadro-resumo do Módulo 4 de Encargos Sociais e Trabalhistas + Custos Indiretos)</t>
  </si>
  <si>
    <t>Lucro</t>
  </si>
  <si>
    <t>Total para cálculo de Tributos</t>
  </si>
  <si>
    <t>Tributos</t>
  </si>
  <si>
    <t>C.1    Tributos Federais (especificar)</t>
  </si>
  <si>
    <r>
      <t xml:space="preserve">  </t>
    </r>
    <r>
      <rPr>
        <b/>
        <sz val="10"/>
        <rFont val="Arial"/>
        <family val="2"/>
      </rPr>
      <t xml:space="preserve">a) Cofins </t>
    </r>
    <r>
      <rPr>
        <sz val="8.5"/>
        <color indexed="10"/>
        <rFont val="Arial"/>
        <family val="2"/>
      </rPr>
      <t xml:space="preserve"> </t>
    </r>
  </si>
  <si>
    <r>
      <t xml:space="preserve">  </t>
    </r>
    <r>
      <rPr>
        <b/>
        <sz val="10"/>
        <rFont val="Arial"/>
        <family val="2"/>
      </rPr>
      <t xml:space="preserve">b) PIS      </t>
    </r>
  </si>
  <si>
    <t>C.2   Tributos Estaduais (especificar)</t>
  </si>
  <si>
    <t>C.3   Tributos Municipais (especificar):</t>
  </si>
  <si>
    <r>
      <t xml:space="preserve">  </t>
    </r>
    <r>
      <rPr>
        <b/>
        <sz val="10"/>
        <rFont val="Arial"/>
        <family val="2"/>
      </rPr>
      <t xml:space="preserve">a) ISS                </t>
    </r>
  </si>
  <si>
    <t xml:space="preserve">Percentual Total e Valor Total de Tributos  </t>
  </si>
  <si>
    <t>ANEXO -------B</t>
  </si>
  <si>
    <t>Quadro-Resumo do custo por empregado</t>
  </si>
  <si>
    <t>Mão de obra vinculada à execução contratual (valor por empregado)</t>
  </si>
  <si>
    <t>Remuneração</t>
  </si>
  <si>
    <t>Encargos Sociais</t>
  </si>
  <si>
    <t>Valor total da mão de obra</t>
  </si>
  <si>
    <t>Mão de Obra</t>
  </si>
  <si>
    <t>Insumos diversos</t>
  </si>
  <si>
    <t>Demais componentes</t>
  </si>
  <si>
    <t>Servente</t>
  </si>
  <si>
    <t>Zelador</t>
  </si>
  <si>
    <t>Servente Limpeza</t>
  </si>
  <si>
    <t>Categoria</t>
  </si>
  <si>
    <t>Salário Base 220h</t>
  </si>
  <si>
    <t>Salário 200h - Contrato</t>
  </si>
  <si>
    <t>VA</t>
  </si>
  <si>
    <t>Desconto VA</t>
  </si>
  <si>
    <t>PB</t>
  </si>
  <si>
    <t>OF Manut</t>
  </si>
  <si>
    <t>Recep.</t>
  </si>
  <si>
    <t>Salário Mínimo</t>
  </si>
  <si>
    <t>Aviso-prévio indenizado</t>
  </si>
  <si>
    <t xml:space="preserve">Auxilio por doença                        </t>
  </si>
  <si>
    <t>Auxilio por acidente de trabalho</t>
  </si>
  <si>
    <t xml:space="preserve">Férias Gozadas                    </t>
  </si>
  <si>
    <t>Férias Indenizadas</t>
  </si>
  <si>
    <t>Férias indenizadas s/aviso previo</t>
  </si>
  <si>
    <t>Indenização adicional</t>
  </si>
  <si>
    <t>Incidência dos encargos do Grupo A sobre o item 14 do Grupo C</t>
  </si>
  <si>
    <t>TOTAL GRUPO B</t>
  </si>
  <si>
    <t>TOTAL GRUPO C</t>
  </si>
  <si>
    <t>BASE DE CÁLCULO DOS TRIBUTOS = (Total da Remuneração + Total dos Benefícios Mensais e Diários + Total de Insumos Diversos + Total do Quadro-resumo do Módulo 4 de Encargos Sociais e Trabalhistas + Custos Indiretos )</t>
  </si>
  <si>
    <r>
      <t>Salário-base 30Hs</t>
    </r>
    <r>
      <rPr>
        <b/>
        <sz val="10"/>
        <color indexed="10"/>
        <rFont val="Arial"/>
        <family val="2"/>
      </rPr>
      <t xml:space="preserve">          </t>
    </r>
  </si>
  <si>
    <t>E</t>
  </si>
  <si>
    <t>Discriminação dos Serviços (dados referentes à contratação)</t>
  </si>
  <si>
    <t>Câmara Municipal de Vereadores de São Gabriel - RS</t>
  </si>
  <si>
    <t>Município/UF</t>
  </si>
  <si>
    <t>São Gabriel/RS</t>
  </si>
  <si>
    <t>Transporte   -  Cálculo do valor: [(2xVTx22) – (3%xSál)]</t>
  </si>
  <si>
    <t xml:space="preserve">      A.1) Valor da passagem do transporte coletivo no município de prestação dos serviços: </t>
  </si>
  <si>
    <t xml:space="preserve">      A.2) Quantidade de passagens por dia por empregado:</t>
  </si>
  <si>
    <r>
      <t>Cálculo</t>
    </r>
    <r>
      <rPr>
        <b/>
        <sz val="10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do valor = [(22xVA)x(1-VR]</t>
    </r>
  </si>
  <si>
    <t xml:space="preserve">      B.1) Valor do auxílio-lanche</t>
  </si>
  <si>
    <t>Uniforme/EPI's  (por funcionário)</t>
  </si>
  <si>
    <t>Total de Insumos de mão de obra</t>
  </si>
  <si>
    <t>Tipo de Serviço</t>
  </si>
  <si>
    <t>Limpeza</t>
  </si>
  <si>
    <t>Quantidade a contratar</t>
  </si>
  <si>
    <t>Número de meses de execução contratual</t>
  </si>
  <si>
    <t xml:space="preserve">Valor Total mensal </t>
  </si>
  <si>
    <t>Auxílio Paternidade</t>
  </si>
  <si>
    <t>RS004917/2023</t>
  </si>
  <si>
    <t>Reposição de Profissional Ausente</t>
  </si>
  <si>
    <t>Ano do acordo coletivo, convenção coletiva ou sentença normativa</t>
  </si>
  <si>
    <r>
      <t>em dissídio coletivo    (</t>
    </r>
    <r>
      <rPr>
        <b/>
        <sz val="10"/>
        <color theme="1" tint="0.14999847407452621"/>
        <rFont val="Arial"/>
        <family val="2"/>
      </rPr>
      <t>SEEAC-RS</t>
    </r>
    <r>
      <rPr>
        <sz val="10"/>
        <color theme="1" tint="0.14999847407452621"/>
        <rFont val="Arial"/>
        <family val="2"/>
      </rPr>
      <t>)</t>
    </r>
  </si>
  <si>
    <t xml:space="preserve">Máquinas / equipamentos                      </t>
  </si>
  <si>
    <t xml:space="preserve">Materiais e insumos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</si>
</sst>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R$&quot;\ #,##0.00;[Red]\-&quot;R$&quot;\ #,##0.00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8.5"/>
      <color indexed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 tint="0.14999847407452621"/>
      <name val="Arial"/>
      <family val="2"/>
    </font>
    <font>
      <b/>
      <u/>
      <sz val="18"/>
      <color theme="1" tint="0.14999847407452621"/>
      <name val="Arial"/>
      <family val="2"/>
    </font>
    <font>
      <sz val="10"/>
      <color theme="1" tint="0.14999847407452621"/>
      <name val="Arial"/>
      <family val="2"/>
    </font>
    <font>
      <b/>
      <sz val="9"/>
      <color theme="1"/>
      <name val="Arial"/>
      <family val="2"/>
    </font>
    <font>
      <b/>
      <sz val="10"/>
      <color theme="0" tint="-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252">
    <xf numFmtId="0" fontId="0" fillId="0" borderId="0" xfId="0"/>
    <xf numFmtId="0" fontId="2" fillId="0" borderId="11" xfId="0" applyFont="1" applyBorder="1" applyAlignment="1">
      <alignment horizontal="center" vertical="center" wrapText="1"/>
    </xf>
    <xf numFmtId="10" fontId="2" fillId="0" borderId="10" xfId="0" applyNumberFormat="1" applyFont="1" applyBorder="1" applyAlignment="1">
      <alignment horizontal="right" vertical="center"/>
    </xf>
    <xf numFmtId="2" fontId="2" fillId="0" borderId="10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right" vertical="center" wrapText="1"/>
    </xf>
    <xf numFmtId="2" fontId="2" fillId="0" borderId="18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4" fontId="1" fillId="0" borderId="19" xfId="0" applyNumberFormat="1" applyFont="1" applyBorder="1" applyAlignment="1">
      <alignment horizontal="right" vertical="center" wrapText="1"/>
    </xf>
    <xf numFmtId="2" fontId="2" fillId="0" borderId="11" xfId="0" applyNumberFormat="1" applyFont="1" applyBorder="1" applyAlignment="1">
      <alignment horizontal="right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2" fontId="2" fillId="0" borderId="16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Border="1"/>
    <xf numFmtId="2" fontId="2" fillId="0" borderId="22" xfId="0" applyNumberFormat="1" applyFont="1" applyBorder="1" applyAlignment="1">
      <alignment horizontal="right" vertical="center"/>
    </xf>
    <xf numFmtId="2" fontId="2" fillId="0" borderId="19" xfId="0" applyNumberFormat="1" applyFont="1" applyBorder="1" applyAlignment="1">
      <alignment horizontal="right" vertical="center"/>
    </xf>
    <xf numFmtId="2" fontId="2" fillId="0" borderId="23" xfId="0" applyNumberFormat="1" applyFont="1" applyBorder="1" applyAlignment="1">
      <alignment horizontal="right" vertical="center"/>
    </xf>
    <xf numFmtId="4" fontId="0" fillId="0" borderId="0" xfId="0" applyNumberFormat="1"/>
    <xf numFmtId="2" fontId="2" fillId="0" borderId="20" xfId="0" applyNumberFormat="1" applyFont="1" applyBorder="1" applyAlignment="1">
      <alignment horizontal="right" vertical="center"/>
    </xf>
    <xf numFmtId="2" fontId="2" fillId="0" borderId="24" xfId="0" applyNumberFormat="1" applyFont="1" applyBorder="1" applyAlignment="1">
      <alignment horizontal="right" vertical="center"/>
    </xf>
    <xf numFmtId="10" fontId="2" fillId="2" borderId="25" xfId="0" applyNumberFormat="1" applyFont="1" applyFill="1" applyBorder="1" applyAlignment="1">
      <alignment horizontal="right" vertical="center" wrapText="1"/>
    </xf>
    <xf numFmtId="10" fontId="2" fillId="2" borderId="28" xfId="0" applyNumberFormat="1" applyFont="1" applyFill="1" applyBorder="1" applyAlignment="1">
      <alignment horizontal="right" vertical="center"/>
    </xf>
    <xf numFmtId="10" fontId="2" fillId="2" borderId="29" xfId="0" applyNumberFormat="1" applyFont="1" applyFill="1" applyBorder="1" applyAlignment="1">
      <alignment horizontal="right" vertical="center"/>
    </xf>
    <xf numFmtId="10" fontId="2" fillId="2" borderId="25" xfId="0" applyNumberFormat="1" applyFont="1" applyFill="1" applyBorder="1" applyAlignment="1">
      <alignment vertical="center"/>
    </xf>
    <xf numFmtId="10" fontId="2" fillId="2" borderId="26" xfId="0" applyNumberFormat="1" applyFont="1" applyFill="1" applyBorder="1" applyAlignment="1">
      <alignment vertical="center"/>
    </xf>
    <xf numFmtId="10" fontId="2" fillId="2" borderId="28" xfId="0" applyNumberFormat="1" applyFont="1" applyFill="1" applyBorder="1" applyAlignment="1">
      <alignment vertical="center"/>
    </xf>
    <xf numFmtId="10" fontId="2" fillId="2" borderId="28" xfId="0" applyNumberFormat="1" applyFont="1" applyFill="1" applyBorder="1" applyAlignment="1">
      <alignment vertical="center" wrapText="1"/>
    </xf>
    <xf numFmtId="4" fontId="2" fillId="0" borderId="24" xfId="0" applyNumberFormat="1" applyFont="1" applyBorder="1" applyAlignment="1">
      <alignment horizontal="right" vertical="center" wrapText="1"/>
    </xf>
    <xf numFmtId="2" fontId="2" fillId="0" borderId="24" xfId="0" applyNumberFormat="1" applyFont="1" applyBorder="1" applyAlignment="1">
      <alignment horizontal="right" vertical="center" wrapText="1"/>
    </xf>
    <xf numFmtId="4" fontId="2" fillId="0" borderId="23" xfId="0" applyNumberFormat="1" applyFont="1" applyBorder="1" applyAlignment="1">
      <alignment horizontal="right" vertical="center" wrapText="1"/>
    </xf>
    <xf numFmtId="0" fontId="2" fillId="2" borderId="17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/>
    </xf>
    <xf numFmtId="2" fontId="2" fillId="2" borderId="0" xfId="0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2" borderId="0" xfId="0" applyFill="1" applyBorder="1"/>
    <xf numFmtId="0" fontId="1" fillId="0" borderId="0" xfId="0" applyFont="1" applyBorder="1" applyAlignment="1">
      <alignment vertical="center" wrapText="1"/>
    </xf>
    <xf numFmtId="4" fontId="2" fillId="2" borderId="24" xfId="0" applyNumberFormat="1" applyFont="1" applyFill="1" applyBorder="1" applyAlignment="1">
      <alignment horizontal="right" vertical="center"/>
    </xf>
    <xf numFmtId="4" fontId="2" fillId="2" borderId="23" xfId="0" applyNumberFormat="1" applyFont="1" applyFill="1" applyBorder="1" applyAlignment="1">
      <alignment horizontal="right" vertical="center"/>
    </xf>
    <xf numFmtId="10" fontId="2" fillId="3" borderId="9" xfId="0" applyNumberFormat="1" applyFont="1" applyFill="1" applyBorder="1" applyAlignment="1">
      <alignment horizontal="right" vertical="center" wrapText="1"/>
    </xf>
    <xf numFmtId="2" fontId="2" fillId="3" borderId="23" xfId="0" applyNumberFormat="1" applyFont="1" applyFill="1" applyBorder="1" applyAlignment="1">
      <alignment horizontal="right" vertical="center"/>
    </xf>
    <xf numFmtId="10" fontId="2" fillId="3" borderId="9" xfId="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4" fontId="2" fillId="3" borderId="19" xfId="0" applyNumberFormat="1" applyFont="1" applyFill="1" applyBorder="1" applyAlignment="1">
      <alignment horizontal="right" vertical="center"/>
    </xf>
    <xf numFmtId="0" fontId="0" fillId="3" borderId="3" xfId="0" applyFill="1" applyBorder="1" applyAlignment="1">
      <alignment horizontal="left" vertical="center" wrapText="1"/>
    </xf>
    <xf numFmtId="4" fontId="1" fillId="3" borderId="19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vertical="center"/>
    </xf>
    <xf numFmtId="0" fontId="2" fillId="3" borderId="19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/>
    </xf>
    <xf numFmtId="2" fontId="2" fillId="3" borderId="19" xfId="0" applyNumberFormat="1" applyFont="1" applyFill="1" applyBorder="1" applyAlignment="1">
      <alignment horizontal="right" vertical="center"/>
    </xf>
    <xf numFmtId="0" fontId="2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2" fillId="3" borderId="11" xfId="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center" vertical="center" wrapText="1"/>
    </xf>
    <xf numFmtId="4" fontId="4" fillId="3" borderId="10" xfId="0" applyNumberFormat="1" applyFont="1" applyFill="1" applyBorder="1" applyAlignment="1">
      <alignment horizontal="right" vertical="center"/>
    </xf>
    <xf numFmtId="8" fontId="16" fillId="3" borderId="11" xfId="0" applyNumberFormat="1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43" fontId="16" fillId="0" borderId="11" xfId="0" applyNumberFormat="1" applyFont="1" applyBorder="1" applyAlignment="1">
      <alignment horizontal="right" vertical="center"/>
    </xf>
    <xf numFmtId="10" fontId="12" fillId="0" borderId="9" xfId="0" applyNumberFormat="1" applyFont="1" applyBorder="1" applyAlignment="1">
      <alignment horizontal="right" vertical="center"/>
    </xf>
    <xf numFmtId="2" fontId="12" fillId="0" borderId="19" xfId="0" applyNumberFormat="1" applyFont="1" applyBorder="1" applyAlignment="1">
      <alignment horizontal="right" vertical="center"/>
    </xf>
    <xf numFmtId="0" fontId="2" fillId="3" borderId="20" xfId="0" applyFont="1" applyFill="1" applyBorder="1" applyAlignment="1">
      <alignment horizontal="center" vertical="center" wrapText="1"/>
    </xf>
    <xf numFmtId="4" fontId="2" fillId="3" borderId="23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 wrapText="1"/>
    </xf>
    <xf numFmtId="4" fontId="1" fillId="3" borderId="19" xfId="0" applyNumberFormat="1" applyFont="1" applyFill="1" applyBorder="1"/>
    <xf numFmtId="0" fontId="2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2" fillId="0" borderId="39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0" fontId="2" fillId="0" borderId="28" xfId="0" applyNumberFormat="1" applyFont="1" applyFill="1" applyBorder="1" applyAlignment="1">
      <alignment horizontal="right" vertical="center"/>
    </xf>
    <xf numFmtId="2" fontId="2" fillId="0" borderId="24" xfId="0" applyNumberFormat="1" applyFont="1" applyFill="1" applyBorder="1" applyAlignment="1">
      <alignment horizontal="right" vertical="center"/>
    </xf>
    <xf numFmtId="4" fontId="2" fillId="3" borderId="56" xfId="0" applyNumberFormat="1" applyFont="1" applyFill="1" applyBorder="1" applyAlignment="1">
      <alignment horizontal="right" vertical="center" wrapText="1"/>
    </xf>
    <xf numFmtId="2" fontId="2" fillId="0" borderId="19" xfId="0" applyNumberFormat="1" applyFont="1" applyBorder="1" applyAlignment="1">
      <alignment horizontal="right" vertical="center" wrapText="1"/>
    </xf>
    <xf numFmtId="0" fontId="2" fillId="0" borderId="19" xfId="0" applyFont="1" applyBorder="1" applyAlignment="1">
      <alignment horizontal="center" vertical="center" wrapText="1"/>
    </xf>
    <xf numFmtId="10" fontId="17" fillId="0" borderId="3" xfId="0" applyNumberFormat="1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10" fontId="2" fillId="2" borderId="59" xfId="0" applyNumberFormat="1" applyFont="1" applyFill="1" applyBorder="1" applyAlignment="1">
      <alignment vertical="center" wrapText="1"/>
    </xf>
    <xf numFmtId="2" fontId="2" fillId="0" borderId="57" xfId="0" applyNumberFormat="1" applyFont="1" applyBorder="1" applyAlignment="1">
      <alignment horizontal="right" vertical="center"/>
    </xf>
    <xf numFmtId="0" fontId="2" fillId="0" borderId="5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8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right" vertical="center"/>
    </xf>
    <xf numFmtId="0" fontId="16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43" fontId="2" fillId="0" borderId="12" xfId="1" applyFont="1" applyBorder="1" applyAlignment="1">
      <alignment horizontal="right" vertical="center"/>
    </xf>
    <xf numFmtId="43" fontId="2" fillId="0" borderId="11" xfId="1" applyFont="1" applyBorder="1" applyAlignment="1">
      <alignment horizontal="right" vertical="center"/>
    </xf>
    <xf numFmtId="0" fontId="15" fillId="0" borderId="51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38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54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37" xfId="0" applyFont="1" applyBorder="1" applyAlignment="1">
      <alignment horizontal="left" vertical="center" wrapText="1"/>
    </xf>
    <xf numFmtId="0" fontId="15" fillId="0" borderId="44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/>
    </xf>
    <xf numFmtId="0" fontId="13" fillId="3" borderId="4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4" fontId="2" fillId="0" borderId="12" xfId="0" applyNumberFormat="1" applyFont="1" applyBorder="1" applyAlignment="1">
      <alignment horizontal="right" vertical="center"/>
    </xf>
    <xf numFmtId="4" fontId="2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colors>
    <mruColors>
      <color rgb="FFE37DC8"/>
      <color rgb="FFFCCECE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2"/>
  <sheetViews>
    <sheetView tabSelected="1" workbookViewId="0">
      <selection activeCell="A10" sqref="A10:I10"/>
    </sheetView>
  </sheetViews>
  <sheetFormatPr defaultRowHeight="15" x14ac:dyDescent="0.25"/>
  <cols>
    <col min="1" max="1" width="7.28515625" customWidth="1"/>
    <col min="8" max="8" width="10.5703125" customWidth="1"/>
    <col min="9" max="9" width="19.7109375" customWidth="1"/>
    <col min="10" max="10" width="4.28515625" customWidth="1"/>
  </cols>
  <sheetData>
    <row r="1" spans="1:11" ht="23.25" x14ac:dyDescent="0.25">
      <c r="A1" s="151" t="s">
        <v>70</v>
      </c>
      <c r="B1" s="152"/>
      <c r="C1" s="152"/>
      <c r="D1" s="152"/>
      <c r="E1" s="152"/>
      <c r="F1" s="152"/>
      <c r="G1" s="152"/>
      <c r="H1" s="152"/>
      <c r="I1" s="153"/>
    </row>
    <row r="2" spans="1:11" ht="15.75" customHeight="1" thickBot="1" x14ac:dyDescent="0.3">
      <c r="A2" s="187" t="s">
        <v>93</v>
      </c>
      <c r="B2" s="188"/>
      <c r="C2" s="188"/>
      <c r="D2" s="188"/>
      <c r="E2" s="188"/>
      <c r="F2" s="188"/>
      <c r="G2" s="188"/>
      <c r="H2" s="188"/>
      <c r="I2" s="189"/>
    </row>
    <row r="3" spans="1:11" ht="15.75" customHeight="1" x14ac:dyDescent="0.25">
      <c r="A3" s="97" t="s">
        <v>0</v>
      </c>
      <c r="B3" s="167" t="s">
        <v>94</v>
      </c>
      <c r="C3" s="168"/>
      <c r="D3" s="168"/>
      <c r="E3" s="168"/>
      <c r="F3" s="168"/>
      <c r="G3" s="168"/>
      <c r="H3" s="169"/>
      <c r="I3" s="94"/>
    </row>
    <row r="4" spans="1:11" ht="15.75" customHeight="1" x14ac:dyDescent="0.25">
      <c r="A4" s="92" t="s">
        <v>1</v>
      </c>
      <c r="B4" s="178" t="s">
        <v>95</v>
      </c>
      <c r="C4" s="178"/>
      <c r="D4" s="178"/>
      <c r="E4" s="178"/>
      <c r="F4" s="178"/>
      <c r="G4" s="178"/>
      <c r="H4" s="179"/>
      <c r="I4" s="95" t="s">
        <v>96</v>
      </c>
    </row>
    <row r="5" spans="1:11" ht="15.75" customHeight="1" x14ac:dyDescent="0.25">
      <c r="A5" s="180" t="s">
        <v>2</v>
      </c>
      <c r="B5" s="177" t="s">
        <v>112</v>
      </c>
      <c r="C5" s="178"/>
      <c r="D5" s="178"/>
      <c r="E5" s="178"/>
      <c r="F5" s="178"/>
      <c r="G5" s="178"/>
      <c r="H5" s="179"/>
      <c r="I5" s="185" t="s">
        <v>110</v>
      </c>
    </row>
    <row r="6" spans="1:11" ht="15.75" customHeight="1" x14ac:dyDescent="0.25">
      <c r="A6" s="181"/>
      <c r="B6" s="176" t="s">
        <v>113</v>
      </c>
      <c r="C6" s="174"/>
      <c r="D6" s="174"/>
      <c r="E6" s="174"/>
      <c r="F6" s="174"/>
      <c r="G6" s="174"/>
      <c r="H6" s="175"/>
      <c r="I6" s="186"/>
    </row>
    <row r="7" spans="1:11" ht="15.75" customHeight="1" x14ac:dyDescent="0.25">
      <c r="A7" s="93" t="s">
        <v>3</v>
      </c>
      <c r="B7" s="174" t="s">
        <v>104</v>
      </c>
      <c r="C7" s="174"/>
      <c r="D7" s="174"/>
      <c r="E7" s="174"/>
      <c r="F7" s="174"/>
      <c r="G7" s="174"/>
      <c r="H7" s="175"/>
      <c r="I7" s="95" t="s">
        <v>105</v>
      </c>
    </row>
    <row r="8" spans="1:11" ht="15.75" customHeight="1" x14ac:dyDescent="0.25">
      <c r="A8" s="92" t="s">
        <v>92</v>
      </c>
      <c r="B8" s="172" t="s">
        <v>106</v>
      </c>
      <c r="C8" s="172"/>
      <c r="D8" s="172"/>
      <c r="E8" s="172"/>
      <c r="F8" s="172"/>
      <c r="G8" s="172"/>
      <c r="H8" s="173"/>
      <c r="I8" s="95">
        <v>3</v>
      </c>
    </row>
    <row r="9" spans="1:11" ht="15.75" customHeight="1" thickBot="1" x14ac:dyDescent="0.3">
      <c r="A9" s="98" t="s">
        <v>4</v>
      </c>
      <c r="B9" s="170" t="s">
        <v>107</v>
      </c>
      <c r="C9" s="170"/>
      <c r="D9" s="170"/>
      <c r="E9" s="170"/>
      <c r="F9" s="170"/>
      <c r="G9" s="170"/>
      <c r="H9" s="171"/>
      <c r="I9" s="96">
        <v>12</v>
      </c>
    </row>
    <row r="10" spans="1:11" ht="15.75" customHeight="1" thickBot="1" x14ac:dyDescent="0.3">
      <c r="A10" s="182"/>
      <c r="B10" s="183"/>
      <c r="C10" s="183"/>
      <c r="D10" s="183"/>
      <c r="E10" s="183"/>
      <c r="F10" s="183"/>
      <c r="G10" s="183"/>
      <c r="H10" s="183"/>
      <c r="I10" s="184"/>
    </row>
    <row r="11" spans="1:11" ht="15.75" thickBot="1" x14ac:dyDescent="0.3">
      <c r="A11" s="154" t="s">
        <v>5</v>
      </c>
      <c r="B11" s="155"/>
      <c r="C11" s="155"/>
      <c r="D11" s="155"/>
      <c r="E11" s="155"/>
      <c r="F11" s="155"/>
      <c r="G11" s="155"/>
      <c r="H11" s="155"/>
      <c r="I11" s="156"/>
    </row>
    <row r="12" spans="1:11" ht="26.25" thickBot="1" x14ac:dyDescent="0.3">
      <c r="A12" s="77">
        <v>1</v>
      </c>
      <c r="B12" s="157" t="s">
        <v>6</v>
      </c>
      <c r="C12" s="158"/>
      <c r="D12" s="158"/>
      <c r="E12" s="158"/>
      <c r="F12" s="158"/>
      <c r="G12" s="159"/>
      <c r="H12" s="73" t="s">
        <v>7</v>
      </c>
      <c r="I12" s="74" t="s">
        <v>8</v>
      </c>
    </row>
    <row r="13" spans="1:11" x14ac:dyDescent="0.25">
      <c r="A13" s="160" t="s">
        <v>0</v>
      </c>
      <c r="B13" s="114" t="s">
        <v>91</v>
      </c>
      <c r="C13" s="115"/>
      <c r="D13" s="115"/>
      <c r="E13" s="115"/>
      <c r="F13" s="115"/>
      <c r="G13" s="115"/>
      <c r="H13" s="147"/>
      <c r="I13" s="165">
        <v>1050.3399999999999</v>
      </c>
    </row>
    <row r="14" spans="1:11" ht="7.9" customHeight="1" thickBot="1" x14ac:dyDescent="0.3">
      <c r="A14" s="161"/>
      <c r="B14" s="162"/>
      <c r="C14" s="163"/>
      <c r="D14" s="163"/>
      <c r="E14" s="163"/>
      <c r="F14" s="163"/>
      <c r="G14" s="163"/>
      <c r="H14" s="164"/>
      <c r="I14" s="166"/>
    </row>
    <row r="15" spans="1:11" ht="15.75" thickBot="1" x14ac:dyDescent="0.3">
      <c r="A15" s="1" t="s">
        <v>1</v>
      </c>
      <c r="B15" s="190" t="s">
        <v>9</v>
      </c>
      <c r="C15" s="191"/>
      <c r="D15" s="191"/>
      <c r="E15" s="191"/>
      <c r="F15" s="191"/>
      <c r="G15" s="192"/>
      <c r="H15" s="2">
        <v>0.4</v>
      </c>
      <c r="I15" s="3">
        <f>I13*H15</f>
        <v>420.13599999999997</v>
      </c>
      <c r="K15" s="36"/>
    </row>
    <row r="16" spans="1:11" ht="15.75" thickBot="1" x14ac:dyDescent="0.3">
      <c r="A16" s="1" t="s">
        <v>2</v>
      </c>
      <c r="B16" s="111" t="s">
        <v>10</v>
      </c>
      <c r="C16" s="112"/>
      <c r="D16" s="112"/>
      <c r="E16" s="112"/>
      <c r="F16" s="112"/>
      <c r="G16" s="112"/>
      <c r="H16" s="146"/>
      <c r="I16" s="4"/>
    </row>
    <row r="17" spans="1:9" ht="15.75" thickBot="1" x14ac:dyDescent="0.3">
      <c r="A17" s="193" t="s">
        <v>11</v>
      </c>
      <c r="B17" s="194"/>
      <c r="C17" s="194"/>
      <c r="D17" s="194"/>
      <c r="E17" s="194"/>
      <c r="F17" s="194"/>
      <c r="G17" s="194"/>
      <c r="H17" s="195"/>
      <c r="I17" s="78">
        <f>I13+I15</f>
        <v>1470.4759999999999</v>
      </c>
    </row>
    <row r="18" spans="1:9" ht="15.75" thickBot="1" x14ac:dyDescent="0.3">
      <c r="A18" s="196" t="s">
        <v>12</v>
      </c>
      <c r="B18" s="197"/>
      <c r="C18" s="197"/>
      <c r="D18" s="197"/>
      <c r="E18" s="197"/>
      <c r="F18" s="197"/>
      <c r="G18" s="197"/>
      <c r="H18" s="197"/>
      <c r="I18" s="198"/>
    </row>
    <row r="19" spans="1:9" ht="15.75" thickBot="1" x14ac:dyDescent="0.3">
      <c r="A19" s="62">
        <v>2</v>
      </c>
      <c r="B19" s="157" t="s">
        <v>13</v>
      </c>
      <c r="C19" s="158"/>
      <c r="D19" s="158"/>
      <c r="E19" s="158"/>
      <c r="F19" s="158"/>
      <c r="G19" s="158"/>
      <c r="H19" s="159"/>
      <c r="I19" s="74" t="s">
        <v>14</v>
      </c>
    </row>
    <row r="20" spans="1:9" ht="15.75" thickBot="1" x14ac:dyDescent="0.3">
      <c r="A20" s="5" t="s">
        <v>0</v>
      </c>
      <c r="B20" s="199" t="s">
        <v>97</v>
      </c>
      <c r="C20" s="200"/>
      <c r="D20" s="200"/>
      <c r="E20" s="200"/>
      <c r="F20" s="200"/>
      <c r="G20" s="200"/>
      <c r="H20" s="201"/>
      <c r="I20" s="6">
        <f>(2*H21*22)-(3%*I13)</f>
        <v>148.88979999999998</v>
      </c>
    </row>
    <row r="21" spans="1:9" ht="32.1" customHeight="1" thickBot="1" x14ac:dyDescent="0.3">
      <c r="A21" s="5"/>
      <c r="B21" s="124" t="s">
        <v>98</v>
      </c>
      <c r="C21" s="125"/>
      <c r="D21" s="125"/>
      <c r="E21" s="125"/>
      <c r="F21" s="125"/>
      <c r="G21" s="126"/>
      <c r="H21" s="79">
        <v>4.0999999999999996</v>
      </c>
      <c r="I21" s="7"/>
    </row>
    <row r="22" spans="1:9" ht="15.75" thickBot="1" x14ac:dyDescent="0.3">
      <c r="A22" s="5"/>
      <c r="B22" s="124" t="s">
        <v>99</v>
      </c>
      <c r="C22" s="125"/>
      <c r="D22" s="125"/>
      <c r="E22" s="125"/>
      <c r="F22" s="125"/>
      <c r="G22" s="126"/>
      <c r="H22" s="80">
        <v>2</v>
      </c>
      <c r="I22" s="7"/>
    </row>
    <row r="23" spans="1:9" x14ac:dyDescent="0.25">
      <c r="A23" s="127" t="s">
        <v>1</v>
      </c>
      <c r="B23" s="129" t="s">
        <v>15</v>
      </c>
      <c r="C23" s="130"/>
      <c r="D23" s="130"/>
      <c r="E23" s="130"/>
      <c r="F23" s="130"/>
      <c r="G23" s="130"/>
      <c r="H23" s="131"/>
      <c r="I23" s="202">
        <f>(22*H25)*(1-Reajustes!E3)</f>
        <v>210.98880000000003</v>
      </c>
    </row>
    <row r="24" spans="1:9" ht="17.25" customHeight="1" thickBot="1" x14ac:dyDescent="0.3">
      <c r="A24" s="128"/>
      <c r="B24" s="132" t="s">
        <v>100</v>
      </c>
      <c r="C24" s="133"/>
      <c r="D24" s="133"/>
      <c r="E24" s="133"/>
      <c r="F24" s="133"/>
      <c r="G24" s="133"/>
      <c r="H24" s="134"/>
      <c r="I24" s="203"/>
    </row>
    <row r="25" spans="1:9" ht="15.75" thickBot="1" x14ac:dyDescent="0.3">
      <c r="A25" s="5"/>
      <c r="B25" s="124" t="s">
        <v>101</v>
      </c>
      <c r="C25" s="125"/>
      <c r="D25" s="125"/>
      <c r="E25" s="125"/>
      <c r="F25" s="125"/>
      <c r="G25" s="126"/>
      <c r="H25" s="81">
        <v>11.84</v>
      </c>
      <c r="I25" s="7" t="s">
        <v>16</v>
      </c>
    </row>
    <row r="26" spans="1:9" ht="15.75" thickBot="1" x14ac:dyDescent="0.3">
      <c r="A26" s="5" t="s">
        <v>2</v>
      </c>
      <c r="B26" s="111" t="s">
        <v>17</v>
      </c>
      <c r="C26" s="112"/>
      <c r="D26" s="112"/>
      <c r="E26" s="112"/>
      <c r="F26" s="112"/>
      <c r="G26" s="112"/>
      <c r="H26" s="146"/>
      <c r="I26" s="6">
        <v>0</v>
      </c>
    </row>
    <row r="27" spans="1:9" ht="15.75" thickBot="1" x14ac:dyDescent="0.3">
      <c r="A27" s="5" t="s">
        <v>3</v>
      </c>
      <c r="B27" s="135" t="s">
        <v>18</v>
      </c>
      <c r="C27" s="136"/>
      <c r="D27" s="136"/>
      <c r="E27" s="136"/>
      <c r="F27" s="136"/>
      <c r="G27" s="136"/>
      <c r="H27" s="137"/>
      <c r="I27" s="8">
        <v>0</v>
      </c>
    </row>
    <row r="28" spans="1:9" ht="15.75" thickBot="1" x14ac:dyDescent="0.3">
      <c r="A28" s="5" t="s">
        <v>4</v>
      </c>
      <c r="B28" s="135" t="s">
        <v>19</v>
      </c>
      <c r="C28" s="136"/>
      <c r="D28" s="136"/>
      <c r="E28" s="136"/>
      <c r="F28" s="136"/>
      <c r="G28" s="136"/>
      <c r="H28" s="137"/>
      <c r="I28" s="6">
        <f>Reajustes!F3</f>
        <v>18.5</v>
      </c>
    </row>
    <row r="29" spans="1:9" ht="15.75" thickBot="1" x14ac:dyDescent="0.3">
      <c r="A29" s="75"/>
      <c r="B29" s="123" t="s">
        <v>103</v>
      </c>
      <c r="C29" s="121"/>
      <c r="D29" s="121"/>
      <c r="E29" s="121"/>
      <c r="F29" s="121"/>
      <c r="G29" s="121"/>
      <c r="H29" s="122"/>
      <c r="I29" s="76">
        <f>SUM(I20:I28)</f>
        <v>378.37860000000001</v>
      </c>
    </row>
    <row r="30" spans="1:9" ht="15.75" thickBot="1" x14ac:dyDescent="0.3">
      <c r="A30" s="138" t="s">
        <v>20</v>
      </c>
      <c r="B30" s="139"/>
      <c r="C30" s="139"/>
      <c r="D30" s="139"/>
      <c r="E30" s="139"/>
      <c r="F30" s="139"/>
      <c r="G30" s="139"/>
      <c r="H30" s="139"/>
      <c r="I30" s="140"/>
    </row>
    <row r="31" spans="1:9" ht="27" customHeight="1" thickBot="1" x14ac:dyDescent="0.3">
      <c r="A31" s="64"/>
      <c r="B31" s="141" t="s">
        <v>21</v>
      </c>
      <c r="C31" s="142"/>
      <c r="D31" s="142"/>
      <c r="E31" s="142"/>
      <c r="F31" s="142"/>
      <c r="G31" s="143"/>
      <c r="H31" s="89" t="s">
        <v>7</v>
      </c>
      <c r="I31" s="90" t="s">
        <v>14</v>
      </c>
    </row>
    <row r="32" spans="1:9" ht="15.75" thickBot="1" x14ac:dyDescent="0.3">
      <c r="A32" s="53">
        <v>1</v>
      </c>
      <c r="B32" s="144" t="s">
        <v>22</v>
      </c>
      <c r="C32" s="144"/>
      <c r="D32" s="144"/>
      <c r="E32" s="144"/>
      <c r="F32" s="144"/>
      <c r="G32" s="145"/>
      <c r="H32" s="2">
        <v>0.2</v>
      </c>
      <c r="I32" s="3">
        <f>H32*I17</f>
        <v>294.09519999999998</v>
      </c>
    </row>
    <row r="33" spans="1:13" ht="15.75" thickBot="1" x14ac:dyDescent="0.3">
      <c r="A33" s="54">
        <v>2</v>
      </c>
      <c r="B33" s="112" t="s">
        <v>23</v>
      </c>
      <c r="C33" s="112"/>
      <c r="D33" s="112"/>
      <c r="E33" s="112"/>
      <c r="F33" s="112"/>
      <c r="G33" s="146"/>
      <c r="H33" s="2">
        <v>1.4999999999999999E-2</v>
      </c>
      <c r="I33" s="3">
        <f>H33*I17</f>
        <v>22.057139999999997</v>
      </c>
    </row>
    <row r="34" spans="1:13" ht="15.75" thickBot="1" x14ac:dyDescent="0.3">
      <c r="A34" s="54">
        <v>3</v>
      </c>
      <c r="B34" s="112" t="s">
        <v>24</v>
      </c>
      <c r="C34" s="112"/>
      <c r="D34" s="112"/>
      <c r="E34" s="112"/>
      <c r="F34" s="112"/>
      <c r="G34" s="146"/>
      <c r="H34" s="2">
        <v>0.01</v>
      </c>
      <c r="I34" s="3">
        <f>H34*I17</f>
        <v>14.704759999999998</v>
      </c>
    </row>
    <row r="35" spans="1:13" ht="15.75" thickBot="1" x14ac:dyDescent="0.3">
      <c r="A35" s="54">
        <v>4</v>
      </c>
      <c r="B35" s="112" t="s">
        <v>25</v>
      </c>
      <c r="C35" s="112"/>
      <c r="D35" s="112"/>
      <c r="E35" s="112"/>
      <c r="F35" s="112"/>
      <c r="G35" s="146"/>
      <c r="H35" s="2">
        <v>2.5000000000000001E-2</v>
      </c>
      <c r="I35" s="9">
        <f>H35*I17</f>
        <v>36.761899999999997</v>
      </c>
    </row>
    <row r="36" spans="1:13" ht="15.75" thickBot="1" x14ac:dyDescent="0.3">
      <c r="A36" s="109">
        <v>5</v>
      </c>
      <c r="B36" s="115" t="s">
        <v>26</v>
      </c>
      <c r="C36" s="115"/>
      <c r="D36" s="115"/>
      <c r="E36" s="115"/>
      <c r="F36" s="115"/>
      <c r="G36" s="147"/>
      <c r="H36" s="2">
        <v>0.08</v>
      </c>
      <c r="I36" s="33">
        <f>H36*I17</f>
        <v>117.63807999999999</v>
      </c>
      <c r="J36" s="32"/>
    </row>
    <row r="37" spans="1:13" ht="15.75" thickBot="1" x14ac:dyDescent="0.3">
      <c r="A37" s="10">
        <v>6</v>
      </c>
      <c r="B37" s="148" t="s">
        <v>27</v>
      </c>
      <c r="C37" s="148"/>
      <c r="D37" s="149"/>
      <c r="E37" s="149"/>
      <c r="F37" s="149"/>
      <c r="G37" s="150"/>
      <c r="H37" s="2">
        <v>0.03</v>
      </c>
      <c r="I37" s="34">
        <f>H37*I17</f>
        <v>44.114279999999994</v>
      </c>
      <c r="J37" s="32"/>
    </row>
    <row r="38" spans="1:13" ht="15.75" thickBot="1" x14ac:dyDescent="0.3">
      <c r="A38" s="110">
        <v>7</v>
      </c>
      <c r="B38" s="144" t="s">
        <v>28</v>
      </c>
      <c r="C38" s="144"/>
      <c r="D38" s="144"/>
      <c r="E38" s="144"/>
      <c r="F38" s="144"/>
      <c r="G38" s="145"/>
      <c r="H38" s="2">
        <v>6.0000000000000001E-3</v>
      </c>
      <c r="I38" s="35">
        <f>H38*I17</f>
        <v>8.8228559999999998</v>
      </c>
      <c r="J38" s="32"/>
    </row>
    <row r="39" spans="1:13" ht="15.75" thickBot="1" x14ac:dyDescent="0.3">
      <c r="A39" s="120" t="s">
        <v>29</v>
      </c>
      <c r="B39" s="121"/>
      <c r="C39" s="121"/>
      <c r="D39" s="121"/>
      <c r="E39" s="121"/>
      <c r="F39" s="121"/>
      <c r="G39" s="122"/>
      <c r="H39" s="61">
        <f>SUM(H32:H38)</f>
        <v>0.3660000000000001</v>
      </c>
      <c r="I39" s="72">
        <f>SUM(I32:I38)</f>
        <v>538.19421599999998</v>
      </c>
      <c r="J39" s="32"/>
    </row>
    <row r="40" spans="1:13" ht="18" customHeight="1" thickBot="1" x14ac:dyDescent="0.3">
      <c r="A40" s="204"/>
      <c r="B40" s="205"/>
      <c r="C40" s="205"/>
      <c r="D40" s="205"/>
      <c r="E40" s="205"/>
      <c r="F40" s="205"/>
      <c r="G40" s="205"/>
      <c r="H40" s="206"/>
      <c r="I40" s="207"/>
      <c r="J40" s="32"/>
      <c r="K40" s="32"/>
      <c r="L40" s="32"/>
      <c r="M40" s="32"/>
    </row>
    <row r="41" spans="1:13" ht="26.25" thickBot="1" x14ac:dyDescent="0.3">
      <c r="A41" s="62"/>
      <c r="B41" s="212" t="s">
        <v>30</v>
      </c>
      <c r="C41" s="213"/>
      <c r="D41" s="213"/>
      <c r="E41" s="213"/>
      <c r="F41" s="213"/>
      <c r="G41" s="214"/>
      <c r="H41" s="70" t="s">
        <v>7</v>
      </c>
      <c r="I41" s="71" t="s">
        <v>14</v>
      </c>
      <c r="J41" s="32"/>
      <c r="K41" s="32"/>
      <c r="L41" s="32"/>
      <c r="M41" s="32"/>
    </row>
    <row r="42" spans="1:13" ht="15.75" thickBot="1" x14ac:dyDescent="0.3">
      <c r="A42" s="5">
        <v>9</v>
      </c>
      <c r="B42" s="111" t="s">
        <v>83</v>
      </c>
      <c r="C42" s="208"/>
      <c r="D42" s="208"/>
      <c r="E42" s="208"/>
      <c r="F42" s="208"/>
      <c r="G42" s="208"/>
      <c r="H42" s="39">
        <v>6.1899999999999997E-2</v>
      </c>
      <c r="I42" s="37">
        <f>I17*H42</f>
        <v>91.02246439999999</v>
      </c>
      <c r="J42" s="32"/>
      <c r="K42" s="32"/>
      <c r="L42" s="32"/>
      <c r="M42" s="32"/>
    </row>
    <row r="43" spans="1:13" ht="15.75" thickBot="1" x14ac:dyDescent="0.3">
      <c r="A43" s="5">
        <v>10</v>
      </c>
      <c r="B43" s="111" t="s">
        <v>81</v>
      </c>
      <c r="C43" s="208"/>
      <c r="D43" s="208"/>
      <c r="E43" s="208"/>
      <c r="F43" s="208"/>
      <c r="G43" s="208"/>
      <c r="H43" s="40">
        <v>1.66E-2</v>
      </c>
      <c r="I43" s="38">
        <f>I17*H43</f>
        <v>24.409901599999998</v>
      </c>
      <c r="J43" s="32"/>
      <c r="K43" s="32"/>
      <c r="L43" s="32"/>
      <c r="M43" s="32"/>
    </row>
    <row r="44" spans="1:13" ht="15.75" thickBot="1" x14ac:dyDescent="0.3">
      <c r="A44" s="99"/>
      <c r="B44" s="111" t="s">
        <v>109</v>
      </c>
      <c r="C44" s="112"/>
      <c r="D44" s="112"/>
      <c r="E44" s="112"/>
      <c r="F44" s="112"/>
      <c r="G44" s="113"/>
      <c r="H44" s="100">
        <v>5.9999999999999995E-4</v>
      </c>
      <c r="I44" s="101">
        <f>I17*H44</f>
        <v>0.88228559999999989</v>
      </c>
      <c r="J44" s="32"/>
      <c r="K44" s="32"/>
      <c r="L44" s="32"/>
      <c r="M44" s="32"/>
    </row>
    <row r="45" spans="1:13" ht="15.75" thickBot="1" x14ac:dyDescent="0.3">
      <c r="A45" s="5">
        <v>11</v>
      </c>
      <c r="B45" s="111" t="s">
        <v>31</v>
      </c>
      <c r="C45" s="208"/>
      <c r="D45" s="208"/>
      <c r="E45" s="208"/>
      <c r="F45" s="208"/>
      <c r="G45" s="208"/>
      <c r="H45" s="40">
        <v>8.2000000000000007E-3</v>
      </c>
      <c r="I45" s="38">
        <f>I17*H45</f>
        <v>12.0579032</v>
      </c>
      <c r="J45" s="32"/>
      <c r="K45" s="32"/>
      <c r="L45" s="32"/>
      <c r="M45" s="32"/>
    </row>
    <row r="46" spans="1:13" ht="15.75" thickBot="1" x14ac:dyDescent="0.3">
      <c r="A46" s="5">
        <v>12</v>
      </c>
      <c r="B46" s="111" t="s">
        <v>82</v>
      </c>
      <c r="C46" s="208"/>
      <c r="D46" s="208"/>
      <c r="E46" s="208"/>
      <c r="F46" s="208"/>
      <c r="G46" s="208"/>
      <c r="H46" s="40">
        <v>3.0999999999999999E-3</v>
      </c>
      <c r="I46" s="38">
        <f>I17*H46</f>
        <v>4.5584755999999995</v>
      </c>
      <c r="J46" s="32"/>
      <c r="K46" s="32"/>
      <c r="L46" s="32"/>
      <c r="M46" s="32"/>
    </row>
    <row r="47" spans="1:13" ht="15.75" thickBot="1" x14ac:dyDescent="0.3">
      <c r="A47" s="5">
        <v>13</v>
      </c>
      <c r="B47" s="111" t="s">
        <v>32</v>
      </c>
      <c r="C47" s="208"/>
      <c r="D47" s="208"/>
      <c r="E47" s="208"/>
      <c r="F47" s="208"/>
      <c r="G47" s="208"/>
      <c r="H47" s="41">
        <v>8.3299999999999999E-2</v>
      </c>
      <c r="I47" s="35">
        <f>I17*H47</f>
        <v>122.49065079999998</v>
      </c>
      <c r="J47" s="32"/>
      <c r="K47" s="32"/>
      <c r="L47" s="32"/>
      <c r="M47" s="32"/>
    </row>
    <row r="48" spans="1:13" ht="15.75" thickBot="1" x14ac:dyDescent="0.3">
      <c r="A48" s="123" t="s">
        <v>88</v>
      </c>
      <c r="B48" s="121"/>
      <c r="C48" s="121"/>
      <c r="D48" s="121"/>
      <c r="E48" s="121"/>
      <c r="F48" s="121"/>
      <c r="G48" s="122"/>
      <c r="H48" s="69">
        <f>SUM(H42:H47)</f>
        <v>0.17370000000000002</v>
      </c>
      <c r="I48" s="60">
        <f>SUM(I42:I47)</f>
        <v>255.42168119999997</v>
      </c>
      <c r="J48" s="32"/>
      <c r="K48" s="32"/>
      <c r="L48" s="32"/>
      <c r="M48" s="32"/>
    </row>
    <row r="49" spans="1:13" ht="19.5" customHeight="1" thickBot="1" x14ac:dyDescent="0.3">
      <c r="A49" s="209"/>
      <c r="B49" s="210"/>
      <c r="C49" s="210"/>
      <c r="D49" s="210"/>
      <c r="E49" s="210"/>
      <c r="F49" s="210"/>
      <c r="G49" s="210"/>
      <c r="H49" s="211"/>
      <c r="I49" s="211"/>
      <c r="J49" s="32"/>
      <c r="K49" s="32"/>
      <c r="L49" s="32"/>
      <c r="M49" s="32"/>
    </row>
    <row r="50" spans="1:13" ht="26.25" thickBot="1" x14ac:dyDescent="0.3">
      <c r="A50" s="62"/>
      <c r="B50" s="212" t="s">
        <v>33</v>
      </c>
      <c r="C50" s="213"/>
      <c r="D50" s="213"/>
      <c r="E50" s="213"/>
      <c r="F50" s="213"/>
      <c r="G50" s="214"/>
      <c r="H50" s="70" t="s">
        <v>7</v>
      </c>
      <c r="I50" s="65" t="s">
        <v>14</v>
      </c>
      <c r="J50" s="32"/>
      <c r="K50" s="32"/>
      <c r="L50" s="32"/>
      <c r="M50" s="32"/>
    </row>
    <row r="51" spans="1:13" ht="15.75" thickBot="1" x14ac:dyDescent="0.3">
      <c r="A51" s="5">
        <v>14</v>
      </c>
      <c r="B51" s="27" t="s">
        <v>80</v>
      </c>
      <c r="C51" s="27"/>
      <c r="D51" s="28"/>
      <c r="E51" s="28"/>
      <c r="F51" s="28"/>
      <c r="G51" s="28"/>
      <c r="H51" s="42">
        <v>2.5600000000000001E-2</v>
      </c>
      <c r="I51" s="38">
        <f>I17*H51</f>
        <v>37.6441856</v>
      </c>
      <c r="J51" s="32"/>
      <c r="K51" s="32"/>
      <c r="L51" s="32"/>
      <c r="M51" s="32"/>
    </row>
    <row r="52" spans="1:13" ht="15.75" thickBot="1" x14ac:dyDescent="0.3">
      <c r="A52" s="30">
        <v>15</v>
      </c>
      <c r="B52" s="27" t="s">
        <v>84</v>
      </c>
      <c r="C52" s="27"/>
      <c r="D52" s="28"/>
      <c r="E52" s="28"/>
      <c r="F52" s="28"/>
      <c r="G52" s="29"/>
      <c r="H52" s="43">
        <v>4.9200000000000001E-2</v>
      </c>
      <c r="I52" s="38">
        <f>I17*H52</f>
        <v>72.34741919999999</v>
      </c>
      <c r="J52" s="32"/>
      <c r="K52" s="32"/>
      <c r="L52" s="32"/>
      <c r="M52" s="32"/>
    </row>
    <row r="53" spans="1:13" ht="15.75" thickBot="1" x14ac:dyDescent="0.3">
      <c r="A53" s="5">
        <v>16</v>
      </c>
      <c r="B53" s="27" t="s">
        <v>85</v>
      </c>
      <c r="C53" s="28"/>
      <c r="D53" s="28"/>
      <c r="E53" s="28"/>
      <c r="F53" s="28"/>
      <c r="G53" s="29"/>
      <c r="H53" s="44">
        <v>1.2999999999999999E-3</v>
      </c>
      <c r="I53" s="38">
        <f>I17*H53</f>
        <v>1.9116187999999998</v>
      </c>
      <c r="J53" s="32"/>
      <c r="K53" s="32"/>
      <c r="L53" s="32"/>
      <c r="M53" s="32"/>
    </row>
    <row r="54" spans="1:13" ht="15.75" customHeight="1" thickBot="1" x14ac:dyDescent="0.3">
      <c r="A54" s="5">
        <v>17</v>
      </c>
      <c r="B54" s="111" t="s">
        <v>34</v>
      </c>
      <c r="C54" s="112"/>
      <c r="D54" s="112"/>
      <c r="E54" s="112"/>
      <c r="F54" s="112"/>
      <c r="G54" s="113"/>
      <c r="H54" s="45">
        <v>2.0500000000000001E-2</v>
      </c>
      <c r="I54" s="38">
        <f>I17*H54</f>
        <v>30.144757999999999</v>
      </c>
      <c r="J54" s="32"/>
      <c r="K54" s="32"/>
      <c r="L54" s="32"/>
      <c r="M54" s="32"/>
    </row>
    <row r="55" spans="1:13" ht="15.75" customHeight="1" thickBot="1" x14ac:dyDescent="0.3">
      <c r="A55" s="106">
        <v>18</v>
      </c>
      <c r="B55" s="114" t="s">
        <v>86</v>
      </c>
      <c r="C55" s="115"/>
      <c r="D55" s="115"/>
      <c r="E55" s="115"/>
      <c r="F55" s="115"/>
      <c r="G55" s="116"/>
      <c r="H55" s="107">
        <v>1.8E-3</v>
      </c>
      <c r="I55" s="108">
        <f>I17*H55</f>
        <v>2.6468567999999997</v>
      </c>
      <c r="J55" s="32"/>
      <c r="K55" s="32"/>
      <c r="L55" s="32"/>
      <c r="M55" s="32"/>
    </row>
    <row r="56" spans="1:13" ht="15.75" thickBot="1" x14ac:dyDescent="0.3">
      <c r="A56" s="117" t="s">
        <v>89</v>
      </c>
      <c r="B56" s="118"/>
      <c r="C56" s="118"/>
      <c r="D56" s="118"/>
      <c r="E56" s="118"/>
      <c r="F56" s="118"/>
      <c r="G56" s="119"/>
      <c r="H56" s="69">
        <f>SUM(H51:H55)</f>
        <v>9.8400000000000001E-2</v>
      </c>
      <c r="I56" s="72">
        <f>SUM(I51:I55)</f>
        <v>144.69483839999998</v>
      </c>
      <c r="J56" s="32"/>
      <c r="K56" s="32"/>
      <c r="L56" s="32"/>
      <c r="M56" s="32"/>
    </row>
    <row r="57" spans="1:13" ht="15.75" thickBot="1" x14ac:dyDescent="0.3">
      <c r="A57" s="217"/>
      <c r="B57" s="218"/>
      <c r="C57" s="218"/>
      <c r="D57" s="218"/>
      <c r="E57" s="218"/>
      <c r="F57" s="218"/>
      <c r="G57" s="218"/>
      <c r="H57" s="218"/>
      <c r="I57" s="211"/>
      <c r="J57" s="32"/>
      <c r="K57" s="32"/>
      <c r="L57" s="32"/>
      <c r="M57" s="32"/>
    </row>
    <row r="58" spans="1:13" ht="15.75" thickBot="1" x14ac:dyDescent="0.3">
      <c r="A58" s="62"/>
      <c r="B58" s="212" t="s">
        <v>36</v>
      </c>
      <c r="C58" s="213"/>
      <c r="D58" s="213"/>
      <c r="E58" s="213"/>
      <c r="F58" s="213"/>
      <c r="G58" s="213"/>
      <c r="H58" s="214"/>
      <c r="I58" s="65" t="s">
        <v>14</v>
      </c>
      <c r="J58" s="32"/>
      <c r="K58" s="32"/>
      <c r="L58" s="32"/>
      <c r="M58" s="32"/>
    </row>
    <row r="59" spans="1:13" ht="15.75" thickBot="1" x14ac:dyDescent="0.3">
      <c r="A59" s="26">
        <v>19</v>
      </c>
      <c r="B59" s="135" t="s">
        <v>37</v>
      </c>
      <c r="C59" s="136"/>
      <c r="D59" s="136"/>
      <c r="E59" s="136"/>
      <c r="F59" s="136"/>
      <c r="G59" s="136"/>
      <c r="H59" s="136"/>
      <c r="I59" s="38">
        <f>H39*I48</f>
        <v>93.484335319200014</v>
      </c>
      <c r="J59" s="32"/>
      <c r="K59" s="32"/>
      <c r="L59" s="32"/>
      <c r="M59" s="32"/>
    </row>
    <row r="60" spans="1:13" ht="15.75" thickBot="1" x14ac:dyDescent="0.3">
      <c r="A60" s="123" t="s">
        <v>35</v>
      </c>
      <c r="B60" s="121"/>
      <c r="C60" s="121"/>
      <c r="D60" s="121"/>
      <c r="E60" s="121"/>
      <c r="F60" s="121"/>
      <c r="G60" s="121"/>
      <c r="H60" s="121"/>
      <c r="I60" s="60">
        <f>I59</f>
        <v>93.484335319200014</v>
      </c>
      <c r="J60" s="32"/>
      <c r="K60" s="32"/>
      <c r="L60" s="32"/>
      <c r="M60" s="32"/>
    </row>
    <row r="61" spans="1:13" ht="22.15" customHeight="1" thickBot="1" x14ac:dyDescent="0.3">
      <c r="A61" s="209" t="s">
        <v>38</v>
      </c>
      <c r="B61" s="210"/>
      <c r="C61" s="210"/>
      <c r="D61" s="210"/>
      <c r="E61" s="210"/>
      <c r="F61" s="210"/>
      <c r="G61" s="210"/>
      <c r="H61" s="210"/>
      <c r="I61" s="211"/>
      <c r="J61" s="32"/>
      <c r="K61" s="32"/>
      <c r="L61" s="32"/>
      <c r="M61" s="32"/>
    </row>
    <row r="62" spans="1:13" ht="15.75" thickBot="1" x14ac:dyDescent="0.3">
      <c r="A62" s="62"/>
      <c r="B62" s="212" t="s">
        <v>38</v>
      </c>
      <c r="C62" s="213"/>
      <c r="D62" s="213"/>
      <c r="E62" s="213"/>
      <c r="F62" s="213"/>
      <c r="G62" s="213"/>
      <c r="H62" s="214"/>
      <c r="I62" s="65" t="s">
        <v>14</v>
      </c>
      <c r="J62" s="32"/>
      <c r="K62" s="32"/>
      <c r="L62" s="32"/>
      <c r="M62" s="32"/>
    </row>
    <row r="63" spans="1:13" ht="15.75" thickBot="1" x14ac:dyDescent="0.3">
      <c r="A63" s="5">
        <v>20</v>
      </c>
      <c r="B63" s="135" t="s">
        <v>87</v>
      </c>
      <c r="C63" s="136"/>
      <c r="D63" s="136"/>
      <c r="E63" s="136"/>
      <c r="F63" s="136"/>
      <c r="G63" s="136"/>
      <c r="H63" s="136"/>
      <c r="I63" s="38">
        <f>H39*I51</f>
        <v>13.777771929600004</v>
      </c>
      <c r="J63" s="32"/>
      <c r="K63" s="32"/>
      <c r="L63" s="32"/>
      <c r="M63" s="32"/>
    </row>
    <row r="64" spans="1:13" ht="15.75" thickBot="1" x14ac:dyDescent="0.3">
      <c r="A64" s="123" t="s">
        <v>35</v>
      </c>
      <c r="B64" s="121"/>
      <c r="C64" s="121"/>
      <c r="D64" s="121"/>
      <c r="E64" s="121"/>
      <c r="F64" s="121"/>
      <c r="G64" s="121"/>
      <c r="H64" s="121"/>
      <c r="I64" s="60">
        <f>H39*I51</f>
        <v>13.777771929600004</v>
      </c>
      <c r="J64" s="32"/>
      <c r="K64" s="32"/>
      <c r="L64" s="32"/>
      <c r="M64" s="32"/>
    </row>
    <row r="65" spans="1:13" ht="15.75" thickBot="1" x14ac:dyDescent="0.3">
      <c r="A65" s="12"/>
      <c r="B65" s="11"/>
      <c r="C65" s="11"/>
      <c r="D65" s="11"/>
      <c r="E65" s="11"/>
      <c r="F65" s="11"/>
      <c r="G65" s="11"/>
      <c r="H65" s="11"/>
      <c r="I65" s="51"/>
      <c r="J65" s="32"/>
      <c r="K65" s="32"/>
      <c r="L65" s="32"/>
      <c r="M65" s="32"/>
    </row>
    <row r="66" spans="1:13" ht="15.75" thickBot="1" x14ac:dyDescent="0.3">
      <c r="A66" s="215" t="s">
        <v>39</v>
      </c>
      <c r="B66" s="216"/>
      <c r="C66" s="216"/>
      <c r="D66" s="216"/>
      <c r="E66" s="216"/>
      <c r="F66" s="216"/>
      <c r="G66" s="216"/>
      <c r="H66" s="67"/>
      <c r="I66" s="68">
        <f>I39+I48+I56+I60+I64</f>
        <v>1045.5728428488001</v>
      </c>
      <c r="J66" s="32"/>
      <c r="K66" s="32"/>
      <c r="L66" s="32"/>
      <c r="M66" s="32"/>
    </row>
    <row r="67" spans="1:13" ht="15.75" thickBot="1" x14ac:dyDescent="0.3">
      <c r="A67" s="49"/>
      <c r="B67" s="50"/>
      <c r="C67" s="50"/>
      <c r="D67" s="50"/>
      <c r="E67" s="50"/>
      <c r="F67" s="50"/>
      <c r="G67" s="50"/>
      <c r="H67" s="13"/>
      <c r="I67" s="51"/>
      <c r="J67" s="32"/>
      <c r="K67" s="32"/>
      <c r="L67" s="32"/>
      <c r="M67" s="32"/>
    </row>
    <row r="68" spans="1:13" ht="15.75" thickBot="1" x14ac:dyDescent="0.3">
      <c r="A68" s="215" t="s">
        <v>40</v>
      </c>
      <c r="B68" s="216"/>
      <c r="C68" s="216"/>
      <c r="D68" s="216"/>
      <c r="E68" s="216"/>
      <c r="F68" s="216"/>
      <c r="G68" s="216"/>
      <c r="H68" s="219"/>
      <c r="I68" s="66">
        <f>I66+I17</f>
        <v>2516.0488428487997</v>
      </c>
      <c r="J68" s="32"/>
      <c r="K68" s="32"/>
      <c r="L68" s="32"/>
      <c r="M68" s="32"/>
    </row>
    <row r="69" spans="1:13" ht="15.75" thickBot="1" x14ac:dyDescent="0.3">
      <c r="A69" s="220"/>
      <c r="B69" s="221"/>
      <c r="C69" s="221"/>
      <c r="D69" s="221"/>
      <c r="E69" s="221"/>
      <c r="F69" s="221"/>
      <c r="G69" s="221"/>
      <c r="H69" s="221"/>
      <c r="I69" s="222"/>
      <c r="J69" s="32"/>
      <c r="K69" s="32"/>
      <c r="L69" s="32"/>
      <c r="M69" s="32"/>
    </row>
    <row r="70" spans="1:13" ht="15" customHeight="1" thickBot="1" x14ac:dyDescent="0.3">
      <c r="A70" s="62"/>
      <c r="B70" s="215" t="s">
        <v>41</v>
      </c>
      <c r="C70" s="216"/>
      <c r="D70" s="216"/>
      <c r="E70" s="216"/>
      <c r="F70" s="216"/>
      <c r="G70" s="216"/>
      <c r="H70" s="216"/>
      <c r="I70" s="65" t="s">
        <v>14</v>
      </c>
      <c r="J70" s="32"/>
      <c r="K70" s="32"/>
      <c r="L70" s="32"/>
      <c r="M70" s="32"/>
    </row>
    <row r="71" spans="1:13" ht="15.75" thickBot="1" x14ac:dyDescent="0.3">
      <c r="A71" s="16">
        <v>21</v>
      </c>
      <c r="B71" s="224" t="s">
        <v>115</v>
      </c>
      <c r="C71" s="225"/>
      <c r="D71" s="225"/>
      <c r="E71" s="225"/>
      <c r="F71" s="225"/>
      <c r="G71" s="225"/>
      <c r="H71" s="226"/>
      <c r="I71" s="57">
        <v>67.06</v>
      </c>
      <c r="J71" s="32"/>
      <c r="K71" s="32"/>
      <c r="L71" s="32"/>
      <c r="M71" s="32"/>
    </row>
    <row r="72" spans="1:13" ht="15.75" thickBot="1" x14ac:dyDescent="0.3">
      <c r="A72" s="16">
        <v>22</v>
      </c>
      <c r="B72" s="224" t="s">
        <v>114</v>
      </c>
      <c r="C72" s="225"/>
      <c r="D72" s="225"/>
      <c r="E72" s="225"/>
      <c r="F72" s="225"/>
      <c r="G72" s="225"/>
      <c r="H72" s="226"/>
      <c r="I72" s="58">
        <v>24.76</v>
      </c>
      <c r="J72" s="32"/>
      <c r="K72" s="32"/>
      <c r="L72" s="32"/>
      <c r="M72" s="32"/>
    </row>
    <row r="73" spans="1:13" ht="15.75" thickBot="1" x14ac:dyDescent="0.3">
      <c r="A73" s="16">
        <v>23</v>
      </c>
      <c r="B73" s="135" t="s">
        <v>102</v>
      </c>
      <c r="C73" s="136"/>
      <c r="D73" s="136"/>
      <c r="E73" s="136"/>
      <c r="F73" s="136"/>
      <c r="G73" s="136"/>
      <c r="H73" s="137"/>
      <c r="I73" s="58">
        <v>113.48</v>
      </c>
      <c r="J73" s="32"/>
      <c r="K73" s="32"/>
      <c r="L73" s="32"/>
      <c r="M73" s="32"/>
    </row>
    <row r="74" spans="1:13" ht="15" customHeight="1" thickBot="1" x14ac:dyDescent="0.3">
      <c r="A74" s="227" t="s">
        <v>42</v>
      </c>
      <c r="B74" s="228"/>
      <c r="C74" s="228"/>
      <c r="D74" s="228"/>
      <c r="E74" s="228"/>
      <c r="F74" s="228"/>
      <c r="G74" s="228"/>
      <c r="H74" s="228"/>
      <c r="I74" s="60">
        <f>I71+I72+I73</f>
        <v>205.3</v>
      </c>
      <c r="J74" s="32"/>
      <c r="K74" s="32"/>
      <c r="L74" s="32"/>
      <c r="M74" s="32"/>
    </row>
    <row r="75" spans="1:13" ht="15.75" thickBot="1" x14ac:dyDescent="0.3">
      <c r="A75" s="229" t="s">
        <v>43</v>
      </c>
      <c r="B75" s="230"/>
      <c r="C75" s="230"/>
      <c r="D75" s="230"/>
      <c r="E75" s="230"/>
      <c r="F75" s="230"/>
      <c r="G75" s="230"/>
      <c r="H75" s="230"/>
      <c r="I75" s="231"/>
      <c r="J75" s="32"/>
      <c r="K75" s="32"/>
      <c r="L75" s="32"/>
      <c r="M75" s="32"/>
    </row>
    <row r="76" spans="1:13" ht="15.75" thickBot="1" x14ac:dyDescent="0.3">
      <c r="A76" s="62"/>
      <c r="B76" s="212" t="s">
        <v>44</v>
      </c>
      <c r="C76" s="213"/>
      <c r="D76" s="213"/>
      <c r="E76" s="213"/>
      <c r="F76" s="213"/>
      <c r="G76" s="232"/>
      <c r="H76" s="63" t="s">
        <v>45</v>
      </c>
      <c r="I76" s="64" t="s">
        <v>14</v>
      </c>
      <c r="J76" s="32"/>
      <c r="K76" s="32"/>
      <c r="L76" s="32"/>
      <c r="M76" s="32"/>
    </row>
    <row r="77" spans="1:13" ht="42" customHeight="1" thickBot="1" x14ac:dyDescent="0.3">
      <c r="A77" s="199" t="s">
        <v>46</v>
      </c>
      <c r="B77" s="200"/>
      <c r="C77" s="200"/>
      <c r="D77" s="200"/>
      <c r="E77" s="200"/>
      <c r="F77" s="200"/>
      <c r="G77" s="200"/>
      <c r="H77" s="223"/>
      <c r="I77" s="233"/>
      <c r="J77" s="32"/>
      <c r="K77" s="32"/>
      <c r="L77" s="32"/>
      <c r="M77" s="32"/>
    </row>
    <row r="78" spans="1:13" ht="15.75" thickBot="1" x14ac:dyDescent="0.3">
      <c r="A78" s="5">
        <v>24</v>
      </c>
      <c r="B78" s="234" t="s">
        <v>47</v>
      </c>
      <c r="C78" s="235"/>
      <c r="D78" s="235"/>
      <c r="E78" s="235"/>
      <c r="F78" s="235"/>
      <c r="G78" s="236"/>
      <c r="H78" s="61">
        <v>0.1</v>
      </c>
      <c r="I78" s="34">
        <f>(I68+I29+I74)*H78</f>
        <v>309.97274428488004</v>
      </c>
      <c r="J78" s="32"/>
      <c r="K78" s="32"/>
      <c r="L78" s="32"/>
      <c r="M78" s="32"/>
    </row>
    <row r="79" spans="1:13" ht="39" customHeight="1" thickBot="1" x14ac:dyDescent="0.3">
      <c r="A79" s="199" t="s">
        <v>48</v>
      </c>
      <c r="B79" s="200"/>
      <c r="C79" s="200"/>
      <c r="D79" s="200"/>
      <c r="E79" s="200"/>
      <c r="F79" s="200"/>
      <c r="G79" s="200"/>
      <c r="H79" s="223"/>
      <c r="I79" s="233"/>
      <c r="J79" s="32"/>
      <c r="K79" s="32"/>
      <c r="L79" s="32"/>
      <c r="M79" s="32"/>
    </row>
    <row r="80" spans="1:13" ht="17.25" customHeight="1" thickBot="1" x14ac:dyDescent="0.3">
      <c r="A80" s="5">
        <v>25</v>
      </c>
      <c r="B80" s="234" t="s">
        <v>49</v>
      </c>
      <c r="C80" s="235"/>
      <c r="D80" s="235"/>
      <c r="E80" s="235"/>
      <c r="F80" s="235"/>
      <c r="G80" s="236"/>
      <c r="H80" s="61">
        <v>0.3</v>
      </c>
      <c r="I80" s="34">
        <f>(I29+I68+I74+I78)*H80</f>
        <v>1022.9100561401038</v>
      </c>
      <c r="J80" s="32"/>
      <c r="K80" s="32"/>
      <c r="L80" s="32"/>
      <c r="M80" s="32"/>
    </row>
    <row r="81" spans="1:13" ht="45" customHeight="1" thickBot="1" x14ac:dyDescent="0.3">
      <c r="A81" s="199" t="s">
        <v>90</v>
      </c>
      <c r="B81" s="200"/>
      <c r="C81" s="200"/>
      <c r="D81" s="200"/>
      <c r="E81" s="200"/>
      <c r="F81" s="200"/>
      <c r="G81" s="200"/>
      <c r="H81" s="223"/>
      <c r="I81" s="233"/>
      <c r="J81" s="32"/>
      <c r="K81" s="32"/>
      <c r="L81" s="32"/>
      <c r="M81" s="32"/>
    </row>
    <row r="82" spans="1:13" ht="25.9" customHeight="1" thickBot="1" x14ac:dyDescent="0.3">
      <c r="A82" s="199" t="s">
        <v>50</v>
      </c>
      <c r="B82" s="223"/>
      <c r="C82" s="223"/>
      <c r="D82" s="223"/>
      <c r="E82" s="223"/>
      <c r="F82" s="223"/>
      <c r="G82" s="223"/>
      <c r="H82" s="223"/>
      <c r="I82" s="14">
        <f>I29+I68+I74+I78+I80</f>
        <v>4432.6102432737835</v>
      </c>
      <c r="J82" s="32"/>
      <c r="K82" s="32"/>
      <c r="L82" s="32"/>
      <c r="M82" s="32"/>
    </row>
    <row r="83" spans="1:13" ht="15.75" thickBot="1" x14ac:dyDescent="0.3">
      <c r="A83" s="5">
        <v>26</v>
      </c>
      <c r="B83" s="135" t="s">
        <v>51</v>
      </c>
      <c r="C83" s="136"/>
      <c r="D83" s="136"/>
      <c r="E83" s="136"/>
      <c r="F83" s="136"/>
      <c r="G83" s="137"/>
      <c r="H83" s="31" t="s">
        <v>16</v>
      </c>
      <c r="I83" s="10"/>
      <c r="J83" s="32"/>
      <c r="K83" s="32"/>
      <c r="L83" s="32"/>
      <c r="M83" s="32"/>
    </row>
    <row r="84" spans="1:13" ht="17.25" customHeight="1" thickBot="1" x14ac:dyDescent="0.3">
      <c r="A84" s="5"/>
      <c r="B84" s="135" t="s">
        <v>52</v>
      </c>
      <c r="C84" s="136"/>
      <c r="D84" s="136"/>
      <c r="E84" s="136"/>
      <c r="F84" s="136"/>
      <c r="G84" s="137"/>
      <c r="H84" s="31" t="s">
        <v>16</v>
      </c>
      <c r="I84" s="10"/>
      <c r="J84" s="32"/>
      <c r="K84" s="32"/>
      <c r="L84" s="32"/>
      <c r="M84" s="32"/>
    </row>
    <row r="85" spans="1:13" ht="15.75" thickBot="1" x14ac:dyDescent="0.3">
      <c r="A85" s="5"/>
      <c r="B85" s="239" t="s">
        <v>53</v>
      </c>
      <c r="C85" s="240"/>
      <c r="D85" s="240"/>
      <c r="E85" s="240"/>
      <c r="F85" s="240"/>
      <c r="G85" s="241"/>
      <c r="H85" s="59">
        <v>0.04</v>
      </c>
      <c r="I85" s="34">
        <f>(I82*H85)</f>
        <v>177.30440973095133</v>
      </c>
      <c r="J85" s="32"/>
      <c r="K85" s="32"/>
      <c r="L85" s="32"/>
      <c r="M85" s="32"/>
    </row>
    <row r="86" spans="1:13" ht="15.75" thickBot="1" x14ac:dyDescent="0.3">
      <c r="A86" s="5"/>
      <c r="B86" s="239" t="s">
        <v>54</v>
      </c>
      <c r="C86" s="240"/>
      <c r="D86" s="240"/>
      <c r="E86" s="240"/>
      <c r="F86" s="240"/>
      <c r="G86" s="241"/>
      <c r="H86" s="59">
        <v>1.2E-2</v>
      </c>
      <c r="I86" s="34">
        <f>I82*H86</f>
        <v>53.191322919285405</v>
      </c>
      <c r="J86" s="32"/>
      <c r="K86" s="32"/>
      <c r="L86" s="32"/>
      <c r="M86" s="32"/>
    </row>
    <row r="87" spans="1:13" ht="15.75" thickBot="1" x14ac:dyDescent="0.3">
      <c r="A87" s="5"/>
      <c r="B87" s="239" t="s">
        <v>55</v>
      </c>
      <c r="C87" s="240"/>
      <c r="D87" s="240"/>
      <c r="E87" s="240"/>
      <c r="F87" s="240"/>
      <c r="G87" s="241"/>
      <c r="H87" s="52" t="s">
        <v>16</v>
      </c>
      <c r="I87" s="53"/>
      <c r="J87" s="32"/>
      <c r="K87" s="32"/>
      <c r="L87" s="32"/>
      <c r="M87" s="32"/>
    </row>
    <row r="88" spans="1:13" ht="15.75" thickBot="1" x14ac:dyDescent="0.3">
      <c r="A88" s="5"/>
      <c r="B88" s="111" t="s">
        <v>56</v>
      </c>
      <c r="C88" s="112"/>
      <c r="D88" s="112"/>
      <c r="E88" s="112"/>
      <c r="F88" s="112"/>
      <c r="G88" s="146"/>
      <c r="H88" s="52" t="s">
        <v>16</v>
      </c>
      <c r="I88" s="54"/>
      <c r="J88" s="32"/>
      <c r="K88" s="32"/>
      <c r="L88" s="32"/>
      <c r="M88" s="32"/>
    </row>
    <row r="89" spans="1:13" ht="15.75" thickBot="1" x14ac:dyDescent="0.3">
      <c r="A89" s="5"/>
      <c r="B89" s="239" t="s">
        <v>57</v>
      </c>
      <c r="C89" s="240"/>
      <c r="D89" s="240"/>
      <c r="E89" s="240"/>
      <c r="F89" s="240"/>
      <c r="G89" s="241"/>
      <c r="H89" s="59">
        <v>0.03</v>
      </c>
      <c r="I89" s="38">
        <f>I82*H89</f>
        <v>132.97830729821351</v>
      </c>
      <c r="J89" s="32"/>
      <c r="K89" s="32"/>
      <c r="L89" s="32"/>
      <c r="M89" s="32"/>
    </row>
    <row r="90" spans="1:13" ht="15.75" thickBot="1" x14ac:dyDescent="0.3">
      <c r="A90" s="123" t="s">
        <v>35</v>
      </c>
      <c r="B90" s="121"/>
      <c r="C90" s="121"/>
      <c r="D90" s="121"/>
      <c r="E90" s="121"/>
      <c r="F90" s="121"/>
      <c r="G90" s="121"/>
      <c r="H90" s="121"/>
      <c r="I90" s="60">
        <f>I85+I86+I89</f>
        <v>363.47403994845024</v>
      </c>
      <c r="J90" s="32"/>
      <c r="K90" s="32"/>
      <c r="L90" s="32"/>
      <c r="M90" s="32"/>
    </row>
    <row r="91" spans="1:13" ht="15.75" thickBot="1" x14ac:dyDescent="0.3">
      <c r="A91" s="242"/>
      <c r="B91" s="243"/>
      <c r="C91" s="243"/>
      <c r="D91" s="243"/>
      <c r="E91" s="243"/>
      <c r="F91" s="243"/>
      <c r="G91" s="243"/>
      <c r="H91" s="243"/>
      <c r="I91" s="244"/>
      <c r="J91" s="55"/>
      <c r="K91" s="32"/>
      <c r="L91" s="32"/>
      <c r="M91" s="32"/>
    </row>
    <row r="92" spans="1:13" ht="15.75" thickBot="1" x14ac:dyDescent="0.3">
      <c r="A92" s="199" t="s">
        <v>58</v>
      </c>
      <c r="B92" s="200"/>
      <c r="C92" s="200"/>
      <c r="D92" s="200"/>
      <c r="E92" s="200"/>
      <c r="F92" s="200"/>
      <c r="G92" s="201"/>
      <c r="H92" s="82">
        <f>H85+H86+H89</f>
        <v>8.2000000000000003E-2</v>
      </c>
      <c r="I92" s="83">
        <f>I85+I86+I89</f>
        <v>363.47403994845024</v>
      </c>
      <c r="J92" s="32"/>
      <c r="K92" s="32"/>
      <c r="L92" s="32"/>
      <c r="M92" s="32"/>
    </row>
    <row r="93" spans="1:13" ht="56.25" customHeight="1" x14ac:dyDescent="0.25">
      <c r="A93" s="245" t="s">
        <v>59</v>
      </c>
      <c r="B93" s="246"/>
      <c r="C93" s="246"/>
      <c r="D93" s="246"/>
      <c r="E93" s="246"/>
      <c r="F93" s="246"/>
      <c r="G93" s="246"/>
      <c r="H93" s="246"/>
      <c r="I93" s="247"/>
      <c r="J93" s="32"/>
      <c r="K93" s="32"/>
      <c r="L93" s="32"/>
      <c r="M93" s="32"/>
    </row>
    <row r="94" spans="1:13" ht="18.75" customHeight="1" thickBot="1" x14ac:dyDescent="0.3">
      <c r="A94" s="237" t="s">
        <v>60</v>
      </c>
      <c r="B94" s="238"/>
      <c r="C94" s="238"/>
      <c r="D94" s="238"/>
      <c r="E94" s="238"/>
      <c r="F94" s="238"/>
      <c r="G94" s="238"/>
      <c r="H94" s="238"/>
      <c r="I94" s="207"/>
      <c r="J94" s="32"/>
      <c r="K94" s="32"/>
      <c r="L94" s="32"/>
      <c r="M94" s="32"/>
    </row>
    <row r="95" spans="1:13" ht="15.75" thickBot="1" x14ac:dyDescent="0.3">
      <c r="A95" s="157" t="s">
        <v>61</v>
      </c>
      <c r="B95" s="158"/>
      <c r="C95" s="158"/>
      <c r="D95" s="158"/>
      <c r="E95" s="158"/>
      <c r="F95" s="158"/>
      <c r="G95" s="158"/>
      <c r="H95" s="158"/>
      <c r="I95" s="84" t="s">
        <v>14</v>
      </c>
      <c r="J95" s="32"/>
      <c r="K95" s="32"/>
      <c r="L95" s="32"/>
      <c r="M95" s="32"/>
    </row>
    <row r="96" spans="1:13" ht="15.75" thickBot="1" x14ac:dyDescent="0.3">
      <c r="A96" s="1" t="s">
        <v>0</v>
      </c>
      <c r="B96" s="111" t="s">
        <v>62</v>
      </c>
      <c r="C96" s="112"/>
      <c r="D96" s="112"/>
      <c r="E96" s="112"/>
      <c r="F96" s="112"/>
      <c r="G96" s="112"/>
      <c r="H96" s="112"/>
      <c r="I96" s="46">
        <f>I17</f>
        <v>1470.4759999999999</v>
      </c>
      <c r="J96" s="32"/>
      <c r="K96" s="32"/>
      <c r="L96" s="32"/>
      <c r="M96" s="32"/>
    </row>
    <row r="97" spans="1:13" ht="15.75" thickBot="1" x14ac:dyDescent="0.3">
      <c r="A97" s="1" t="s">
        <v>1</v>
      </c>
      <c r="B97" s="111" t="s">
        <v>63</v>
      </c>
      <c r="C97" s="112"/>
      <c r="D97" s="112"/>
      <c r="E97" s="112"/>
      <c r="F97" s="112"/>
      <c r="G97" s="112"/>
      <c r="H97" s="112"/>
      <c r="I97" s="46">
        <f>I66</f>
        <v>1045.5728428488001</v>
      </c>
      <c r="J97" s="32"/>
      <c r="K97" s="32"/>
      <c r="L97" s="32"/>
      <c r="M97" s="32"/>
    </row>
    <row r="98" spans="1:13" ht="15.75" thickBot="1" x14ac:dyDescent="0.3">
      <c r="A98" s="1" t="s">
        <v>2</v>
      </c>
      <c r="B98" s="111" t="s">
        <v>13</v>
      </c>
      <c r="C98" s="112"/>
      <c r="D98" s="112"/>
      <c r="E98" s="112"/>
      <c r="F98" s="112"/>
      <c r="G98" s="112"/>
      <c r="H98" s="112"/>
      <c r="I98" s="47">
        <f>I29</f>
        <v>378.37860000000001</v>
      </c>
      <c r="J98" s="32"/>
      <c r="K98" s="32"/>
      <c r="L98" s="32"/>
      <c r="M98" s="32"/>
    </row>
    <row r="99" spans="1:13" ht="15.75" thickBot="1" x14ac:dyDescent="0.3">
      <c r="A99" s="193" t="s">
        <v>64</v>
      </c>
      <c r="B99" s="194"/>
      <c r="C99" s="194"/>
      <c r="D99" s="194"/>
      <c r="E99" s="194"/>
      <c r="F99" s="194"/>
      <c r="G99" s="194"/>
      <c r="H99" s="194"/>
      <c r="I99" s="85">
        <f>I96+I97+I98</f>
        <v>2894.4274428487997</v>
      </c>
      <c r="J99" s="32"/>
      <c r="K99" s="32"/>
      <c r="L99" s="32"/>
      <c r="M99" s="32"/>
    </row>
    <row r="100" spans="1:13" ht="15.75" thickBot="1" x14ac:dyDescent="0.3">
      <c r="A100" s="237" t="s">
        <v>60</v>
      </c>
      <c r="B100" s="238"/>
      <c r="C100" s="238"/>
      <c r="D100" s="238"/>
      <c r="E100" s="238"/>
      <c r="F100" s="238"/>
      <c r="G100" s="238"/>
      <c r="H100" s="238"/>
      <c r="I100" s="207"/>
      <c r="J100" s="32"/>
      <c r="K100" s="32"/>
      <c r="L100" s="32"/>
      <c r="M100" s="32"/>
    </row>
    <row r="101" spans="1:13" ht="15.75" thickBot="1" x14ac:dyDescent="0.3">
      <c r="A101" s="157" t="s">
        <v>61</v>
      </c>
      <c r="B101" s="158"/>
      <c r="C101" s="158"/>
      <c r="D101" s="158"/>
      <c r="E101" s="158"/>
      <c r="F101" s="158"/>
      <c r="G101" s="158"/>
      <c r="H101" s="158"/>
      <c r="I101" s="84" t="s">
        <v>14</v>
      </c>
      <c r="J101" s="32"/>
      <c r="K101" s="32"/>
      <c r="L101" s="32"/>
      <c r="M101" s="32"/>
    </row>
    <row r="102" spans="1:13" ht="15.75" thickBot="1" x14ac:dyDescent="0.3">
      <c r="A102" s="1" t="s">
        <v>0</v>
      </c>
      <c r="B102" s="111" t="s">
        <v>65</v>
      </c>
      <c r="C102" s="112"/>
      <c r="D102" s="112"/>
      <c r="E102" s="112"/>
      <c r="F102" s="112"/>
      <c r="G102" s="112"/>
      <c r="H102" s="112"/>
      <c r="I102" s="48">
        <f>I99</f>
        <v>2894.4274428487997</v>
      </c>
      <c r="J102" s="32"/>
      <c r="K102" s="32"/>
      <c r="L102" s="32"/>
      <c r="M102" s="32"/>
    </row>
    <row r="103" spans="1:13" ht="15.75" thickBot="1" x14ac:dyDescent="0.3">
      <c r="A103" s="1" t="s">
        <v>1</v>
      </c>
      <c r="B103" s="111" t="s">
        <v>66</v>
      </c>
      <c r="C103" s="112"/>
      <c r="D103" s="112"/>
      <c r="E103" s="112"/>
      <c r="F103" s="112"/>
      <c r="G103" s="112"/>
      <c r="H103" s="146"/>
      <c r="I103" s="8">
        <f>I74</f>
        <v>205.3</v>
      </c>
    </row>
    <row r="104" spans="1:13" ht="15.75" thickBot="1" x14ac:dyDescent="0.3">
      <c r="A104" s="1" t="s">
        <v>2</v>
      </c>
      <c r="B104" s="111" t="s">
        <v>67</v>
      </c>
      <c r="C104" s="112"/>
      <c r="D104" s="112"/>
      <c r="E104" s="112"/>
      <c r="F104" s="112"/>
      <c r="G104" s="112"/>
      <c r="H104" s="146"/>
      <c r="I104" s="15">
        <f>I78+I80</f>
        <v>1332.882800424984</v>
      </c>
    </row>
    <row r="105" spans="1:13" ht="15.75" thickBot="1" x14ac:dyDescent="0.3">
      <c r="A105" s="17" t="s">
        <v>3</v>
      </c>
      <c r="B105" s="114" t="s">
        <v>51</v>
      </c>
      <c r="C105" s="115"/>
      <c r="D105" s="115"/>
      <c r="E105" s="115"/>
      <c r="F105" s="115"/>
      <c r="G105" s="115"/>
      <c r="H105" s="147"/>
      <c r="I105" s="18">
        <f>I92</f>
        <v>363.47403994845024</v>
      </c>
    </row>
    <row r="106" spans="1:13" ht="15.75" customHeight="1" thickBot="1" x14ac:dyDescent="0.3">
      <c r="A106" s="104" t="s">
        <v>92</v>
      </c>
      <c r="B106" s="251" t="s">
        <v>111</v>
      </c>
      <c r="C106" s="148"/>
      <c r="D106" s="148"/>
      <c r="E106" s="148"/>
      <c r="F106" s="148"/>
      <c r="G106" s="148"/>
      <c r="H106" s="105">
        <v>0.12770000000000001</v>
      </c>
      <c r="I106" s="103">
        <f>(I102+I103+I104+I105)*H106</f>
        <v>612.45996296747933</v>
      </c>
    </row>
    <row r="107" spans="1:13" ht="15.75" thickBot="1" x14ac:dyDescent="0.3">
      <c r="A107" s="248" t="s">
        <v>64</v>
      </c>
      <c r="B107" s="249"/>
      <c r="C107" s="249"/>
      <c r="D107" s="249"/>
      <c r="E107" s="249"/>
      <c r="F107" s="249"/>
      <c r="G107" s="249"/>
      <c r="H107" s="250"/>
      <c r="I107" s="102">
        <f>I102+I103+I104+I105+I106</f>
        <v>5408.5442461897137</v>
      </c>
    </row>
    <row r="108" spans="1:13" ht="15.75" thickBot="1" x14ac:dyDescent="0.3"/>
    <row r="109" spans="1:13" ht="15.75" thickBot="1" x14ac:dyDescent="0.3">
      <c r="A109" s="56"/>
      <c r="B109" s="56"/>
      <c r="C109" s="56"/>
      <c r="D109" s="56"/>
      <c r="E109" s="56"/>
      <c r="F109" s="86" t="s">
        <v>108</v>
      </c>
      <c r="G109" s="87"/>
      <c r="H109" s="91"/>
      <c r="I109" s="88">
        <v>16225.62</v>
      </c>
    </row>
    <row r="112" spans="1:13" ht="15.75" customHeight="1" x14ac:dyDescent="0.25"/>
  </sheetData>
  <mergeCells count="107">
    <mergeCell ref="A107:H107"/>
    <mergeCell ref="A95:H95"/>
    <mergeCell ref="B96:H96"/>
    <mergeCell ref="B97:H97"/>
    <mergeCell ref="B98:H98"/>
    <mergeCell ref="A99:H99"/>
    <mergeCell ref="A100:I100"/>
    <mergeCell ref="A101:H101"/>
    <mergeCell ref="B102:H102"/>
    <mergeCell ref="B103:H103"/>
    <mergeCell ref="B104:H104"/>
    <mergeCell ref="B105:H105"/>
    <mergeCell ref="B106:G106"/>
    <mergeCell ref="A94:I94"/>
    <mergeCell ref="B83:G83"/>
    <mergeCell ref="B84:G84"/>
    <mergeCell ref="B85:G85"/>
    <mergeCell ref="B86:G86"/>
    <mergeCell ref="B87:G87"/>
    <mergeCell ref="B88:G88"/>
    <mergeCell ref="B89:G89"/>
    <mergeCell ref="A90:H90"/>
    <mergeCell ref="A91:I91"/>
    <mergeCell ref="A92:G92"/>
    <mergeCell ref="A93:I93"/>
    <mergeCell ref="A82:H82"/>
    <mergeCell ref="B71:H71"/>
    <mergeCell ref="B72:H72"/>
    <mergeCell ref="A74:H74"/>
    <mergeCell ref="A75:I75"/>
    <mergeCell ref="B76:G76"/>
    <mergeCell ref="A77:I77"/>
    <mergeCell ref="B78:G78"/>
    <mergeCell ref="A79:I79"/>
    <mergeCell ref="B80:G80"/>
    <mergeCell ref="A81:I81"/>
    <mergeCell ref="B59:H59"/>
    <mergeCell ref="A60:H60"/>
    <mergeCell ref="A61:I61"/>
    <mergeCell ref="B62:H62"/>
    <mergeCell ref="B63:H63"/>
    <mergeCell ref="A64:H64"/>
    <mergeCell ref="A66:G66"/>
    <mergeCell ref="A68:H68"/>
    <mergeCell ref="A69:I69"/>
    <mergeCell ref="B15:G15"/>
    <mergeCell ref="B16:H16"/>
    <mergeCell ref="A17:H17"/>
    <mergeCell ref="B25:G25"/>
    <mergeCell ref="B26:H26"/>
    <mergeCell ref="A18:I18"/>
    <mergeCell ref="B19:H19"/>
    <mergeCell ref="B20:H20"/>
    <mergeCell ref="I23:I24"/>
    <mergeCell ref="A1:I1"/>
    <mergeCell ref="A11:I11"/>
    <mergeCell ref="B12:G12"/>
    <mergeCell ref="A13:A14"/>
    <mergeCell ref="B13:H14"/>
    <mergeCell ref="I13:I14"/>
    <mergeCell ref="B3:H3"/>
    <mergeCell ref="B9:H9"/>
    <mergeCell ref="B8:H8"/>
    <mergeCell ref="B7:H7"/>
    <mergeCell ref="B6:H6"/>
    <mergeCell ref="B5:H5"/>
    <mergeCell ref="B4:H4"/>
    <mergeCell ref="A5:A6"/>
    <mergeCell ref="A10:I10"/>
    <mergeCell ref="I5:I6"/>
    <mergeCell ref="A2:I2"/>
    <mergeCell ref="B73:H73"/>
    <mergeCell ref="A30:I30"/>
    <mergeCell ref="B31:G31"/>
    <mergeCell ref="B32:G32"/>
    <mergeCell ref="B33:G33"/>
    <mergeCell ref="B34:G34"/>
    <mergeCell ref="B35:G35"/>
    <mergeCell ref="B36:G36"/>
    <mergeCell ref="B37:G37"/>
    <mergeCell ref="B38:G38"/>
    <mergeCell ref="A40:I40"/>
    <mergeCell ref="B42:G42"/>
    <mergeCell ref="B43:G43"/>
    <mergeCell ref="B45:G45"/>
    <mergeCell ref="B46:G46"/>
    <mergeCell ref="B47:G47"/>
    <mergeCell ref="A49:I49"/>
    <mergeCell ref="B41:G41"/>
    <mergeCell ref="B50:G50"/>
    <mergeCell ref="A48:G48"/>
    <mergeCell ref="B44:G44"/>
    <mergeCell ref="B70:H70"/>
    <mergeCell ref="A57:I57"/>
    <mergeCell ref="B58:H58"/>
    <mergeCell ref="B54:G54"/>
    <mergeCell ref="B55:G55"/>
    <mergeCell ref="A56:G56"/>
    <mergeCell ref="A39:G39"/>
    <mergeCell ref="B29:H29"/>
    <mergeCell ref="B21:G21"/>
    <mergeCell ref="B22:G22"/>
    <mergeCell ref="A23:A24"/>
    <mergeCell ref="B23:H23"/>
    <mergeCell ref="B24:H24"/>
    <mergeCell ref="B27:H27"/>
    <mergeCell ref="B28:H28"/>
  </mergeCells>
  <pageMargins left="0.46" right="0.34" top="0.39" bottom="0.31" header="0.31496062000000002" footer="0.31496062000000002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E3" sqref="E3"/>
    </sheetView>
  </sheetViews>
  <sheetFormatPr defaultColWidth="9.140625" defaultRowHeight="15" x14ac:dyDescent="0.25"/>
  <cols>
    <col min="1" max="1" width="11" style="20" customWidth="1"/>
    <col min="2" max="2" width="16.28515625" style="20" bestFit="1" customWidth="1"/>
    <col min="3" max="3" width="21.140625" style="20" bestFit="1" customWidth="1"/>
    <col min="4" max="4" width="9.140625" style="20"/>
    <col min="5" max="5" width="12.28515625" style="20" bestFit="1" customWidth="1"/>
    <col min="6" max="6" width="9.140625" style="20"/>
    <col min="7" max="7" width="14.5703125" style="20" bestFit="1" customWidth="1"/>
    <col min="8" max="16384" width="9.140625" style="20"/>
  </cols>
  <sheetData>
    <row r="1" spans="1:7" x14ac:dyDescent="0.25">
      <c r="A1" s="19"/>
      <c r="C1" s="21"/>
    </row>
    <row r="2" spans="1:7" s="22" customFormat="1" x14ac:dyDescent="0.25">
      <c r="A2" s="22" t="s">
        <v>71</v>
      </c>
      <c r="B2" s="22" t="s">
        <v>72</v>
      </c>
      <c r="C2" s="22" t="s">
        <v>73</v>
      </c>
      <c r="D2" s="22" t="s">
        <v>74</v>
      </c>
      <c r="E2" s="19" t="s">
        <v>75</v>
      </c>
      <c r="F2" s="22" t="s">
        <v>76</v>
      </c>
      <c r="G2" s="22" t="s">
        <v>79</v>
      </c>
    </row>
    <row r="3" spans="1:7" x14ac:dyDescent="0.25">
      <c r="A3" s="23" t="s">
        <v>68</v>
      </c>
      <c r="B3" s="24">
        <v>1431.04</v>
      </c>
      <c r="C3" s="24">
        <f>B3/220*150</f>
        <v>975.70909090909095</v>
      </c>
      <c r="D3" s="24">
        <v>23.68</v>
      </c>
      <c r="E3" s="25">
        <v>0.19</v>
      </c>
      <c r="F3" s="24">
        <v>18.5</v>
      </c>
    </row>
    <row r="4" spans="1:7" x14ac:dyDescent="0.25">
      <c r="A4" s="23" t="s">
        <v>69</v>
      </c>
      <c r="B4" s="24">
        <v>1743.87</v>
      </c>
      <c r="C4" s="24">
        <f t="shared" ref="C4:C5" si="0">B4/220*200</f>
        <v>1585.3363636363636</v>
      </c>
      <c r="D4" s="24">
        <v>22</v>
      </c>
      <c r="E4" s="25">
        <v>0.19</v>
      </c>
      <c r="F4" s="24">
        <v>18.5</v>
      </c>
    </row>
    <row r="5" spans="1:7" x14ac:dyDescent="0.25">
      <c r="A5" s="23" t="s">
        <v>77</v>
      </c>
      <c r="B5" s="24">
        <v>1929.4</v>
      </c>
      <c r="C5" s="24">
        <f t="shared" si="0"/>
        <v>1754</v>
      </c>
      <c r="D5" s="24"/>
      <c r="E5" s="25">
        <v>0.03</v>
      </c>
      <c r="F5" s="24"/>
      <c r="G5" s="24">
        <v>1412</v>
      </c>
    </row>
    <row r="6" spans="1:7" x14ac:dyDescent="0.25">
      <c r="A6" s="23" t="s">
        <v>78</v>
      </c>
      <c r="B6" s="24">
        <v>1617.89</v>
      </c>
      <c r="C6" s="24">
        <f>B6/220*200</f>
        <v>1470.8090909090909</v>
      </c>
      <c r="D6" s="24">
        <v>22</v>
      </c>
      <c r="E6" s="25">
        <v>0.19</v>
      </c>
      <c r="F6" s="24">
        <v>18.5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Servente</vt:lpstr>
      <vt:lpstr>Reajustes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França</dc:creator>
  <cp:lastModifiedBy>3</cp:lastModifiedBy>
  <cp:lastPrinted>2024-08-14T14:35:12Z</cp:lastPrinted>
  <dcterms:created xsi:type="dcterms:W3CDTF">2017-12-19T17:11:25Z</dcterms:created>
  <dcterms:modified xsi:type="dcterms:W3CDTF">2024-08-15T12:05:39Z</dcterms:modified>
</cp:coreProperties>
</file>