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320" windowHeight="8250"/>
  </bookViews>
  <sheets>
    <sheet name="ORÇAMENTO SERRA OK" sheetId="32" r:id="rId1"/>
    <sheet name="Plan2" sheetId="33" r:id="rId2"/>
  </sheets>
  <calcPr calcId="125725"/>
</workbook>
</file>

<file path=xl/calcChain.xml><?xml version="1.0" encoding="utf-8"?>
<calcChain xmlns="http://schemas.openxmlformats.org/spreadsheetml/2006/main">
  <c r="D7" i="33"/>
  <c r="I9"/>
  <c r="H9"/>
  <c r="H10" s="1"/>
  <c r="I8"/>
  <c r="I7"/>
  <c r="F7"/>
  <c r="F10" s="1"/>
  <c r="F11" s="1"/>
  <c r="H11" l="1"/>
  <c r="I11" s="1"/>
  <c r="G10"/>
  <c r="E10"/>
  <c r="E11" s="1"/>
  <c r="D8"/>
  <c r="G11" l="1"/>
  <c r="E24" i="32" l="1"/>
  <c r="F22"/>
  <c r="F21"/>
  <c r="E20"/>
  <c r="E19"/>
  <c r="D19"/>
  <c r="E18"/>
  <c r="D18"/>
  <c r="E17"/>
  <c r="F16"/>
  <c r="D16"/>
  <c r="E15"/>
  <c r="F14"/>
  <c r="E13"/>
  <c r="E12"/>
  <c r="E10"/>
  <c r="E16" l="1"/>
  <c r="I16"/>
  <c r="G20"/>
  <c r="G15"/>
  <c r="F19"/>
  <c r="I19" s="1"/>
  <c r="H19"/>
  <c r="F10"/>
  <c r="I10" s="1"/>
  <c r="F20"/>
  <c r="H14"/>
  <c r="F12"/>
  <c r="I12" s="1"/>
  <c r="E22"/>
  <c r="G22" s="1"/>
  <c r="F15"/>
  <c r="I15" s="1"/>
  <c r="E14"/>
  <c r="G14" s="1"/>
  <c r="I22"/>
  <c r="H24"/>
  <c r="H18"/>
  <c r="H13"/>
  <c r="H12"/>
  <c r="H10"/>
  <c r="H17"/>
  <c r="D20"/>
  <c r="I21" s="1"/>
  <c r="I14"/>
  <c r="J14" s="1"/>
  <c r="F17"/>
  <c r="I17" s="1"/>
  <c r="H22"/>
  <c r="E21"/>
  <c r="F13"/>
  <c r="I13" s="1"/>
  <c r="F18"/>
  <c r="I18" s="1"/>
  <c r="H15"/>
  <c r="F24"/>
  <c r="I24" s="1"/>
  <c r="G12" l="1"/>
  <c r="J19"/>
  <c r="J18"/>
  <c r="G19"/>
  <c r="G16"/>
  <c r="H16"/>
  <c r="J16" s="1"/>
  <c r="G24"/>
  <c r="J15"/>
  <c r="J24"/>
  <c r="G18"/>
  <c r="G13"/>
  <c r="J12"/>
  <c r="G10"/>
  <c r="J13"/>
  <c r="J22"/>
  <c r="H20"/>
  <c r="I20"/>
  <c r="G21"/>
  <c r="H21"/>
  <c r="J21" s="1"/>
  <c r="G17"/>
  <c r="J17"/>
  <c r="J10"/>
  <c r="J20" l="1"/>
  <c r="J25" s="1"/>
  <c r="M27" s="1"/>
</calcChain>
</file>

<file path=xl/sharedStrings.xml><?xml version="1.0" encoding="utf-8"?>
<sst xmlns="http://schemas.openxmlformats.org/spreadsheetml/2006/main" count="100" uniqueCount="77">
  <si>
    <t xml:space="preserve">PAVIMENTAÇÃO ASFÁLTICA </t>
  </si>
  <si>
    <t>MUNICÍPIO: ENTRE-IJUÍS/RS</t>
  </si>
  <si>
    <t>ITEM</t>
  </si>
  <si>
    <t>SERVIÇOS</t>
  </si>
  <si>
    <t>UNID.</t>
  </si>
  <si>
    <t>QTDE.</t>
  </si>
  <si>
    <t>VALORES TOTAIS (R$)</t>
  </si>
  <si>
    <t>SINAPI NÃO DESONERADO</t>
  </si>
  <si>
    <t>M.O.</t>
  </si>
  <si>
    <t>MATERIAL</t>
  </si>
  <si>
    <t>TOTAL UNIT.</t>
  </si>
  <si>
    <t>TOTAL</t>
  </si>
  <si>
    <t>SERVIÇOS INICIAIS</t>
  </si>
  <si>
    <t>1.1</t>
  </si>
  <si>
    <t>m³</t>
  </si>
  <si>
    <t>m²</t>
  </si>
  <si>
    <t>2.5</t>
  </si>
  <si>
    <t>TOTAL GERAL DO ORÇAMENTO</t>
  </si>
  <si>
    <t>OBS: O presente orçamento foi elaborado considerando o regime não desonerado de tributação da folha de pagamento</t>
  </si>
  <si>
    <t>2.1</t>
  </si>
  <si>
    <t>2.2</t>
  </si>
  <si>
    <t>2.3</t>
  </si>
  <si>
    <t>2.4</t>
  </si>
  <si>
    <t>2.6</t>
  </si>
  <si>
    <t>2.7</t>
  </si>
  <si>
    <t>2.8</t>
  </si>
  <si>
    <t>2.9</t>
  </si>
  <si>
    <t>txkm</t>
  </si>
  <si>
    <t>LOCAL: ESTRADA VICINAL SERRA DE BAIXO</t>
  </si>
  <si>
    <t>ORÇAMENTO GLOBAL</t>
  </si>
  <si>
    <t>m</t>
  </si>
  <si>
    <t>PAVIMENTAÇÃO</t>
  </si>
  <si>
    <t>3.1</t>
  </si>
  <si>
    <t>BASE OU SUB-BASE DE MACADAME SECO COM BRITA COMERCIAL - 100% PROCTOR MODIFICADO</t>
  </si>
  <si>
    <t>BASE OU SUB-BASE DE BRITA GRADUADA COM BRITA COMERCIAL - 100% PROCTOR MODIFICADO</t>
  </si>
  <si>
    <t>TRANSPORTE COM CAMINHÃO BASCULANTE DE 10 M³, EM VIA URBANA PAVIMENTADA. DMT = 27,50 km</t>
  </si>
  <si>
    <t>Txkm</t>
  </si>
  <si>
    <t>IMPRIMAÇÃO COM ASFALTO DILUÍDO</t>
  </si>
  <si>
    <t>ASFALTOS DILUÍDOS EM CM-30, acrescido (icms 17 % + pis/cofins 1,65%+7,60%) (REF. SET/25)</t>
  </si>
  <si>
    <t>T</t>
  </si>
  <si>
    <t>cotação 01</t>
  </si>
  <si>
    <t xml:space="preserve">PINTURA DE LIGAÇÃO </t>
  </si>
  <si>
    <t>EMULSÃO ASFÁLTICA RR-2C acrescido (icms 17 % + pis/cofins 1,65%+7,60%)</t>
  </si>
  <si>
    <t>cotação 02</t>
  </si>
  <si>
    <t>CONCRETO ASFÁLTICO - FAIXA C - 12,50 - AREIA E BRITA COMERCIAIS</t>
  </si>
  <si>
    <t>CIMENTO ASFÁLTICO CAP 50-70  acrescido (icms 17 % + pis/cofins 1,65%+7,60%)</t>
  </si>
  <si>
    <t>cotação 3</t>
  </si>
  <si>
    <t>TRANSPORTE DE MATERIAL BETUMINOSO COM CAMINHÃO DISTRIBUIDOR - RODOVIA PAVIMENTADA (cm-30, rr 2c, cap 50-70) km = 420 Km</t>
  </si>
  <si>
    <t>TRANSPORTE DE CBUQ EM VIA URBANA PAVIMENTADA - DMT 27,50 KM</t>
  </si>
  <si>
    <t>SINALIZAÇÃO</t>
  </si>
  <si>
    <t>PINTURA DO EIXO VIÁRIO SOBRE ASFALTO COM TINTA RETRORREFLETIVA A BASE DE RESINA ACRÍLICA COM MICROESFERAS DE VIDRO, APLICAÇÃO MECÂNICA COM DEMARCADORA AUTOPROPELIDA. L = 10 CM</t>
  </si>
  <si>
    <t>Luciana Mallmann</t>
  </si>
  <si>
    <t>Brasil Antonio Sartori</t>
  </si>
  <si>
    <t>Engª Civil CREA RS 159.418</t>
  </si>
  <si>
    <t>Prefeito Municipal</t>
  </si>
  <si>
    <t>REGULARIZAÇÃO E COMPACTAÇÃO DE SUBLEITO DE SOLO PREDOMINANTEMENTE ARGILOSO, PARA OBRAS DE
CONSTRUÇÃO DE PAVIMENTOS.</t>
  </si>
  <si>
    <t>COORDENADAS: INICIO 28°21'15.21"S/54°17'48.57"O FIM 28°21'15.14"S/54°17'47.21"O</t>
  </si>
  <si>
    <t>DATA BASE ORÇAMENTO:  SICRO 04/2026 SINAPI N.DESON 08/2026</t>
  </si>
  <si>
    <t>2.10</t>
  </si>
  <si>
    <t>2.11</t>
  </si>
  <si>
    <t>ÁREA DE PISTA: 280,00 m²</t>
  </si>
  <si>
    <t xml:space="preserve">BDI 22,05% </t>
  </si>
  <si>
    <t>PREÇO UNITÁRIO (R$) BDI 22,05%</t>
  </si>
  <si>
    <t>CRONOGRAMA FÍSICO-FINANCEIRO</t>
  </si>
  <si>
    <t>MUNICÍPIO DE ENTRE-IJUÍS/RS</t>
  </si>
  <si>
    <t>DISCRIMINAÇÃO DOS SERVIÇOS</t>
  </si>
  <si>
    <t>VALORES</t>
  </si>
  <si>
    <t>PERCENTUAIS</t>
  </si>
  <si>
    <t>MESES</t>
  </si>
  <si>
    <t>Mês 1</t>
  </si>
  <si>
    <t>Mês 2</t>
  </si>
  <si>
    <t>%</t>
  </si>
  <si>
    <t>R$</t>
  </si>
  <si>
    <t>SIMPLES</t>
  </si>
  <si>
    <t>ACUMULADO</t>
  </si>
  <si>
    <t>PAVIMENTAÇÃO ASFÁLTICA NA ESTRADA VICINAL - SERRA DE BAIXO</t>
  </si>
  <si>
    <t xml:space="preserve">VALOR: R$ </t>
  </si>
</sst>
</file>

<file path=xl/styles.xml><?xml version="1.0" encoding="utf-8"?>
<styleSheet xmlns="http://schemas.openxmlformats.org/spreadsheetml/2006/main">
  <numFmts count="9">
    <numFmt numFmtId="43" formatCode="_ * #,##0.00_ ;_ * \-#,##0.00_ ;_ * &quot;-&quot;??_ ;_ @_ "/>
    <numFmt numFmtId="164" formatCode="_(* #,##0.00_);_(* \(#,##0.00\);_(* &quot;-&quot;??_);_(@_)"/>
    <numFmt numFmtId="165" formatCode="0.0"/>
    <numFmt numFmtId="166" formatCode="&quot;R$&quot;\ #,##0.00"/>
    <numFmt numFmtId="167" formatCode="_(&quot;R$ &quot;* #,##0.00_);_(&quot;R$ &quot;* \(#,##0.00\);_(&quot;R$ &quot;* &quot;-&quot;??_);_(@_)"/>
    <numFmt numFmtId="168" formatCode="_ &quot;R$&quot;\ * #,##0.0_ ;_ &quot;R$&quot;\ * \-#,##0.0_ ;_ &quot;R$&quot;\ * &quot;-&quot;?_ ;_ @_ "/>
    <numFmt numFmtId="169" formatCode="_-&quot;R$&quot;\ * #,##0.00_-;\-&quot;R$&quot;\ * #,##0.00_-;_-&quot;R$&quot;\ * &quot;-&quot;??_-;_-@_-"/>
    <numFmt numFmtId="170" formatCode="#,##0.000"/>
    <numFmt numFmtId="171" formatCode="_-* #,##0.00_-;\-* #,##0.00_-;_-* &quot;-&quot;??_-;_-@_-"/>
  </numFmts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u/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24"/>
      <name val="Calibri"/>
      <family val="2"/>
      <scheme val="minor"/>
    </font>
    <font>
      <b/>
      <sz val="26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</cellStyleXfs>
  <cellXfs count="160">
    <xf numFmtId="0" fontId="0" fillId="0" borderId="0" xfId="0"/>
    <xf numFmtId="0" fontId="3" fillId="2" borderId="16" xfId="1" applyFont="1" applyFill="1" applyBorder="1" applyAlignment="1">
      <alignment vertical="center"/>
    </xf>
    <xf numFmtId="0" fontId="3" fillId="2" borderId="17" xfId="1" applyFont="1" applyFill="1" applyBorder="1" applyAlignment="1">
      <alignment vertical="center"/>
    </xf>
    <xf numFmtId="0" fontId="3" fillId="0" borderId="23" xfId="1" applyFont="1" applyFill="1" applyBorder="1" applyAlignment="1">
      <alignment horizontal="center" vertical="center" wrapText="1"/>
    </xf>
    <xf numFmtId="0" fontId="3" fillId="0" borderId="24" xfId="1" applyFont="1" applyFill="1" applyBorder="1" applyAlignment="1">
      <alignment horizontal="center" vertical="center" wrapText="1"/>
    </xf>
    <xf numFmtId="1" fontId="3" fillId="2" borderId="11" xfId="1" applyNumberFormat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vertical="center" wrapText="1"/>
    </xf>
    <xf numFmtId="0" fontId="4" fillId="2" borderId="14" xfId="1" applyFont="1" applyFill="1" applyBorder="1" applyAlignment="1">
      <alignment horizontal="center" vertical="center"/>
    </xf>
    <xf numFmtId="164" fontId="4" fillId="2" borderId="14" xfId="3" applyFont="1" applyFill="1" applyBorder="1" applyAlignment="1">
      <alignment vertical="center"/>
    </xf>
    <xf numFmtId="164" fontId="4" fillId="2" borderId="13" xfId="3" applyFont="1" applyFill="1" applyBorder="1" applyAlignment="1">
      <alignment vertical="center"/>
    </xf>
    <xf numFmtId="164" fontId="4" fillId="2" borderId="12" xfId="3" applyFont="1" applyFill="1" applyBorder="1" applyAlignment="1">
      <alignment vertical="center"/>
    </xf>
    <xf numFmtId="164" fontId="4" fillId="2" borderId="15" xfId="3" applyFont="1" applyFill="1" applyBorder="1" applyAlignment="1">
      <alignment vertical="center"/>
    </xf>
    <xf numFmtId="165" fontId="4" fillId="0" borderId="5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5" fillId="0" borderId="4" xfId="0" applyFont="1" applyBorder="1" applyAlignment="1">
      <alignment horizontal="left"/>
    </xf>
    <xf numFmtId="0" fontId="5" fillId="0" borderId="4" xfId="0" applyFont="1" applyBorder="1"/>
    <xf numFmtId="0" fontId="5" fillId="0" borderId="0" xfId="0" applyFont="1" applyBorder="1"/>
    <xf numFmtId="165" fontId="4" fillId="2" borderId="22" xfId="1" applyNumberFormat="1" applyFont="1" applyFill="1" applyBorder="1" applyAlignment="1">
      <alignment horizontal="center" vertical="center" wrapText="1"/>
    </xf>
    <xf numFmtId="4" fontId="5" fillId="0" borderId="6" xfId="0" applyNumberFormat="1" applyFont="1" applyBorder="1" applyProtection="1">
      <protection locked="0"/>
    </xf>
    <xf numFmtId="0" fontId="6" fillId="0" borderId="6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6" xfId="0" applyFont="1" applyBorder="1" applyAlignment="1" applyProtection="1">
      <alignment horizontal="centerContinuous"/>
      <protection locked="0"/>
    </xf>
    <xf numFmtId="0" fontId="5" fillId="0" borderId="4" xfId="0" applyFont="1" applyBorder="1" applyAlignment="1" applyProtection="1">
      <alignment horizontal="centerContinuous"/>
      <protection locked="0"/>
    </xf>
    <xf numFmtId="0" fontId="3" fillId="0" borderId="23" xfId="0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vertical="center"/>
    </xf>
    <xf numFmtId="0" fontId="3" fillId="2" borderId="7" xfId="1" applyFont="1" applyFill="1" applyBorder="1" applyAlignment="1">
      <alignment vertical="center"/>
    </xf>
    <xf numFmtId="0" fontId="3" fillId="2" borderId="8" xfId="1" applyFont="1" applyFill="1" applyBorder="1" applyAlignment="1">
      <alignment vertical="center"/>
    </xf>
    <xf numFmtId="0" fontId="3" fillId="2" borderId="9" xfId="1" applyFont="1" applyFill="1" applyBorder="1" applyAlignment="1">
      <alignment vertical="center"/>
    </xf>
    <xf numFmtId="0" fontId="3" fillId="2" borderId="10" xfId="1" applyFont="1" applyFill="1" applyBorder="1" applyAlignment="1">
      <alignment vertical="center"/>
    </xf>
    <xf numFmtId="0" fontId="3" fillId="2" borderId="13" xfId="1" applyFont="1" applyFill="1" applyBorder="1" applyAlignment="1">
      <alignment vertical="center"/>
    </xf>
    <xf numFmtId="0" fontId="3" fillId="2" borderId="14" xfId="1" applyFont="1" applyFill="1" applyBorder="1" applyAlignment="1">
      <alignment vertical="center"/>
    </xf>
    <xf numFmtId="0" fontId="3" fillId="2" borderId="15" xfId="1" applyFont="1" applyFill="1" applyBorder="1" applyAlignment="1">
      <alignment vertical="center"/>
    </xf>
    <xf numFmtId="0" fontId="3" fillId="2" borderId="29" xfId="1" applyFont="1" applyFill="1" applyBorder="1" applyAlignment="1">
      <alignment vertical="center"/>
    </xf>
    <xf numFmtId="0" fontId="3" fillId="2" borderId="30" xfId="1" applyFont="1" applyFill="1" applyBorder="1" applyAlignment="1">
      <alignment vertical="center"/>
    </xf>
    <xf numFmtId="0" fontId="4" fillId="2" borderId="15" xfId="3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horizontal="center"/>
    </xf>
    <xf numFmtId="4" fontId="7" fillId="3" borderId="14" xfId="0" applyNumberFormat="1" applyFont="1" applyFill="1" applyBorder="1" applyAlignment="1">
      <alignment horizontal="right"/>
    </xf>
    <xf numFmtId="166" fontId="4" fillId="3" borderId="23" xfId="0" applyNumberFormat="1" applyFont="1" applyFill="1" applyBorder="1" applyAlignment="1">
      <alignment horizontal="right" vertical="center" wrapText="1"/>
    </xf>
    <xf numFmtId="166" fontId="4" fillId="3" borderId="23" xfId="3" applyNumberFormat="1" applyFont="1" applyFill="1" applyBorder="1" applyAlignment="1">
      <alignment vertical="center"/>
    </xf>
    <xf numFmtId="166" fontId="7" fillId="3" borderId="23" xfId="0" applyNumberFormat="1" applyFont="1" applyFill="1" applyBorder="1"/>
    <xf numFmtId="169" fontId="7" fillId="3" borderId="23" xfId="0" applyNumberFormat="1" applyFont="1" applyFill="1" applyBorder="1"/>
    <xf numFmtId="0" fontId="7" fillId="3" borderId="15" xfId="0" applyNumberFormat="1" applyFont="1" applyFill="1" applyBorder="1" applyAlignment="1">
      <alignment horizontal="center" wrapText="1"/>
    </xf>
    <xf numFmtId="166" fontId="4" fillId="3" borderId="23" xfId="0" applyNumberFormat="1" applyFont="1" applyFill="1" applyBorder="1" applyAlignment="1">
      <alignment horizontal="center" wrapText="1"/>
    </xf>
    <xf numFmtId="166" fontId="4" fillId="3" borderId="23" xfId="3" applyNumberFormat="1" applyFont="1" applyFill="1" applyBorder="1" applyAlignment="1">
      <alignment horizontal="center"/>
    </xf>
    <xf numFmtId="166" fontId="7" fillId="3" borderId="23" xfId="0" applyNumberFormat="1" applyFont="1" applyFill="1" applyBorder="1" applyAlignment="1">
      <alignment horizontal="center"/>
    </xf>
    <xf numFmtId="169" fontId="7" fillId="3" borderId="23" xfId="0" applyNumberFormat="1" applyFont="1" applyFill="1" applyBorder="1" applyAlignment="1">
      <alignment horizontal="center"/>
    </xf>
    <xf numFmtId="169" fontId="4" fillId="2" borderId="15" xfId="3" applyNumberFormat="1" applyFont="1" applyFill="1" applyBorder="1" applyAlignment="1">
      <alignment vertical="center"/>
    </xf>
    <xf numFmtId="0" fontId="7" fillId="3" borderId="23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horizontal="center" wrapText="1"/>
    </xf>
    <xf numFmtId="164" fontId="4" fillId="3" borderId="23" xfId="3" applyFont="1" applyFill="1" applyBorder="1" applyAlignment="1">
      <alignment vertical="center"/>
    </xf>
    <xf numFmtId="0" fontId="7" fillId="3" borderId="24" xfId="0" applyNumberFormat="1" applyFont="1" applyFill="1" applyBorder="1" applyAlignment="1">
      <alignment horizontal="center"/>
    </xf>
    <xf numFmtId="166" fontId="4" fillId="3" borderId="23" xfId="0" applyNumberFormat="1" applyFont="1" applyFill="1" applyBorder="1"/>
    <xf numFmtId="169" fontId="4" fillId="3" borderId="23" xfId="0" applyNumberFormat="1" applyFont="1" applyFill="1" applyBorder="1"/>
    <xf numFmtId="0" fontId="4" fillId="3" borderId="15" xfId="3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/>
    </xf>
    <xf numFmtId="0" fontId="7" fillId="3" borderId="23" xfId="0" applyFont="1" applyFill="1" applyBorder="1" applyAlignment="1">
      <alignment wrapText="1"/>
    </xf>
    <xf numFmtId="166" fontId="4" fillId="3" borderId="25" xfId="3" applyNumberFormat="1" applyFont="1" applyFill="1" applyBorder="1" applyAlignment="1">
      <alignment vertical="center"/>
    </xf>
    <xf numFmtId="0" fontId="4" fillId="3" borderId="31" xfId="3" applyNumberFormat="1" applyFont="1" applyFill="1" applyBorder="1" applyAlignment="1">
      <alignment horizontal="center" vertical="center" wrapText="1"/>
    </xf>
    <xf numFmtId="165" fontId="4" fillId="2" borderId="25" xfId="1" applyNumberFormat="1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wrapText="1"/>
    </xf>
    <xf numFmtId="0" fontId="4" fillId="3" borderId="25" xfId="0" applyFont="1" applyFill="1" applyBorder="1" applyAlignment="1">
      <alignment horizontal="center"/>
    </xf>
    <xf numFmtId="164" fontId="4" fillId="3" borderId="25" xfId="3" applyFont="1" applyFill="1" applyBorder="1" applyAlignment="1">
      <alignment vertical="center"/>
    </xf>
    <xf numFmtId="166" fontId="4" fillId="3" borderId="25" xfId="0" applyNumberFormat="1" applyFont="1" applyFill="1" applyBorder="1" applyAlignment="1">
      <alignment horizontal="right" vertical="center" wrapText="1"/>
    </xf>
    <xf numFmtId="166" fontId="7" fillId="3" borderId="25" xfId="0" applyNumberFormat="1" applyFont="1" applyFill="1" applyBorder="1"/>
    <xf numFmtId="169" fontId="7" fillId="3" borderId="25" xfId="0" applyNumberFormat="1" applyFont="1" applyFill="1" applyBorder="1"/>
    <xf numFmtId="0" fontId="3" fillId="0" borderId="5" xfId="1" applyFont="1" applyFill="1" applyBorder="1" applyAlignment="1">
      <alignment vertical="center"/>
    </xf>
    <xf numFmtId="0" fontId="3" fillId="0" borderId="6" xfId="1" applyFont="1" applyFill="1" applyBorder="1" applyAlignment="1">
      <alignment vertical="center" wrapText="1"/>
    </xf>
    <xf numFmtId="0" fontId="3" fillId="0" borderId="6" xfId="1" applyFont="1" applyFill="1" applyBorder="1" applyAlignment="1">
      <alignment vertical="center"/>
    </xf>
    <xf numFmtId="164" fontId="3" fillId="0" borderId="6" xfId="3" applyFont="1" applyFill="1" applyBorder="1" applyAlignment="1">
      <alignment vertical="center"/>
    </xf>
    <xf numFmtId="164" fontId="3" fillId="0" borderId="4" xfId="3" applyFont="1" applyFill="1" applyBorder="1" applyAlignment="1">
      <alignment vertical="center"/>
    </xf>
    <xf numFmtId="167" fontId="3" fillId="0" borderId="26" xfId="5" applyFont="1" applyFill="1" applyBorder="1" applyAlignment="1">
      <alignment vertical="center"/>
    </xf>
    <xf numFmtId="0" fontId="3" fillId="0" borderId="26" xfId="3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0" fillId="3" borderId="0" xfId="0" applyFill="1"/>
    <xf numFmtId="169" fontId="0" fillId="0" borderId="0" xfId="0" applyNumberFormat="1"/>
    <xf numFmtId="0" fontId="0" fillId="0" borderId="9" xfId="0" applyBorder="1"/>
    <xf numFmtId="43" fontId="0" fillId="0" borderId="0" xfId="0" applyNumberFormat="1"/>
    <xf numFmtId="166" fontId="0" fillId="0" borderId="0" xfId="0" applyNumberFormat="1"/>
    <xf numFmtId="166" fontId="1" fillId="3" borderId="0" xfId="2" applyNumberFormat="1" applyFont="1" applyFill="1" applyBorder="1"/>
    <xf numFmtId="0" fontId="8" fillId="3" borderId="0" xfId="2" applyFont="1" applyFill="1"/>
    <xf numFmtId="0" fontId="1" fillId="3" borderId="0" xfId="2" applyFont="1" applyFill="1"/>
    <xf numFmtId="171" fontId="0" fillId="0" borderId="0" xfId="0" applyNumberFormat="1"/>
    <xf numFmtId="0" fontId="7" fillId="0" borderId="23" xfId="0" applyFont="1" applyFill="1" applyBorder="1" applyAlignment="1">
      <alignment wrapText="1"/>
    </xf>
    <xf numFmtId="0" fontId="7" fillId="0" borderId="23" xfId="0" applyFont="1" applyFill="1" applyBorder="1" applyAlignment="1">
      <alignment horizontal="center" wrapText="1"/>
    </xf>
    <xf numFmtId="170" fontId="4" fillId="0" borderId="23" xfId="3" applyNumberFormat="1" applyFont="1" applyFill="1" applyBorder="1" applyAlignment="1">
      <alignment vertical="center"/>
    </xf>
    <xf numFmtId="164" fontId="4" fillId="0" borderId="23" xfId="3" applyFont="1" applyFill="1" applyBorder="1" applyAlignment="1">
      <alignment vertical="center"/>
    </xf>
    <xf numFmtId="0" fontId="4" fillId="0" borderId="23" xfId="0" applyFont="1" applyFill="1" applyBorder="1" applyAlignment="1">
      <alignment wrapText="1"/>
    </xf>
    <xf numFmtId="0" fontId="4" fillId="0" borderId="23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wrapText="1"/>
    </xf>
    <xf numFmtId="0" fontId="4" fillId="0" borderId="25" xfId="0" applyFont="1" applyFill="1" applyBorder="1" applyAlignment="1">
      <alignment horizontal="center"/>
    </xf>
    <xf numFmtId="164" fontId="4" fillId="0" borderId="25" xfId="3" applyFont="1" applyFill="1" applyBorder="1" applyAlignment="1">
      <alignment vertical="center"/>
    </xf>
    <xf numFmtId="0" fontId="11" fillId="0" borderId="32" xfId="7" applyFont="1" applyBorder="1"/>
    <xf numFmtId="0" fontId="11" fillId="2" borderId="5" xfId="7" applyFont="1" applyFill="1" applyBorder="1" applyProtection="1">
      <protection locked="0"/>
    </xf>
    <xf numFmtId="4" fontId="11" fillId="2" borderId="6" xfId="7" applyNumberFormat="1" applyFont="1" applyFill="1" applyBorder="1" applyProtection="1">
      <protection locked="0"/>
    </xf>
    <xf numFmtId="0" fontId="11" fillId="2" borderId="6" xfId="7" applyFont="1" applyFill="1" applyBorder="1" applyProtection="1">
      <protection locked="0"/>
    </xf>
    <xf numFmtId="0" fontId="11" fillId="2" borderId="4" xfId="7" applyFont="1" applyFill="1" applyBorder="1"/>
    <xf numFmtId="0" fontId="11" fillId="0" borderId="32" xfId="7" quotePrefix="1" applyFont="1" applyBorder="1" applyAlignment="1">
      <alignment horizontal="left"/>
    </xf>
    <xf numFmtId="0" fontId="11" fillId="2" borderId="5" xfId="7" applyFont="1" applyFill="1" applyBorder="1" applyAlignment="1" applyProtection="1">
      <alignment horizontal="left"/>
      <protection locked="0"/>
    </xf>
    <xf numFmtId="0" fontId="11" fillId="2" borderId="4" xfId="7" applyFont="1" applyFill="1" applyBorder="1" applyProtection="1">
      <protection locked="0"/>
    </xf>
    <xf numFmtId="17" fontId="11" fillId="2" borderId="6" xfId="7" applyNumberFormat="1" applyFont="1" applyFill="1" applyBorder="1" applyProtection="1">
      <protection locked="0"/>
    </xf>
    <xf numFmtId="0" fontId="11" fillId="0" borderId="34" xfId="7" applyFont="1" applyBorder="1"/>
    <xf numFmtId="0" fontId="11" fillId="0" borderId="12" xfId="7" applyFont="1" applyBorder="1" applyAlignment="1">
      <alignment horizontal="center"/>
    </xf>
    <xf numFmtId="0" fontId="11" fillId="0" borderId="23" xfId="7" applyFont="1" applyBorder="1"/>
    <xf numFmtId="4" fontId="11" fillId="0" borderId="23" xfId="7" applyNumberFormat="1" applyFont="1" applyBorder="1"/>
    <xf numFmtId="0" fontId="11" fillId="3" borderId="23" xfId="7" applyFont="1" applyFill="1" applyBorder="1"/>
    <xf numFmtId="0" fontId="1" fillId="0" borderId="23" xfId="7" applyFont="1" applyFill="1" applyBorder="1"/>
    <xf numFmtId="164" fontId="11" fillId="0" borderId="23" xfId="8" applyFont="1" applyBorder="1"/>
    <xf numFmtId="164" fontId="12" fillId="0" borderId="23" xfId="8" applyFont="1" applyBorder="1"/>
    <xf numFmtId="164" fontId="12" fillId="3" borderId="23" xfId="8" applyFont="1" applyFill="1" applyBorder="1"/>
    <xf numFmtId="164" fontId="12" fillId="3" borderId="23" xfId="8" applyFont="1" applyFill="1" applyBorder="1" applyProtection="1">
      <protection locked="0"/>
    </xf>
    <xf numFmtId="164" fontId="12" fillId="0" borderId="23" xfId="8" applyFont="1" applyBorder="1" applyProtection="1">
      <protection locked="0"/>
    </xf>
    <xf numFmtId="0" fontId="13" fillId="0" borderId="23" xfId="7" applyFont="1" applyBorder="1"/>
    <xf numFmtId="0" fontId="11" fillId="0" borderId="25" xfId="7" applyFont="1" applyBorder="1"/>
    <xf numFmtId="4" fontId="12" fillId="0" borderId="23" xfId="8" applyNumberFormat="1" applyFont="1" applyBorder="1"/>
    <xf numFmtId="0" fontId="11" fillId="0" borderId="7" xfId="7" applyFont="1" applyBorder="1"/>
    <xf numFmtId="4" fontId="12" fillId="0" borderId="7" xfId="8" applyNumberFormat="1" applyFont="1" applyBorder="1"/>
    <xf numFmtId="164" fontId="12" fillId="0" borderId="7" xfId="8" applyFont="1" applyBorder="1"/>
    <xf numFmtId="0" fontId="3" fillId="0" borderId="3" xfId="3" applyNumberFormat="1" applyFont="1" applyFill="1" applyBorder="1" applyAlignment="1">
      <alignment horizontal="center" vertical="center" wrapText="1"/>
    </xf>
    <xf numFmtId="0" fontId="3" fillId="0" borderId="10" xfId="3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left" vertical="center" wrapText="1"/>
    </xf>
    <xf numFmtId="168" fontId="4" fillId="0" borderId="4" xfId="0" applyNumberFormat="1" applyFont="1" applyFill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left" vertical="center"/>
    </xf>
    <xf numFmtId="0" fontId="3" fillId="2" borderId="6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left" vertical="center" wrapText="1"/>
    </xf>
    <xf numFmtId="165" fontId="3" fillId="0" borderId="18" xfId="1" applyNumberFormat="1" applyFont="1" applyFill="1" applyBorder="1" applyAlignment="1">
      <alignment horizontal="center" vertical="center"/>
    </xf>
    <xf numFmtId="165" fontId="3" fillId="0" borderId="22" xfId="1" applyNumberFormat="1" applyFont="1" applyFill="1" applyBorder="1" applyAlignment="1">
      <alignment horizontal="center" vertical="center"/>
    </xf>
    <xf numFmtId="0" fontId="3" fillId="0" borderId="19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3" fillId="0" borderId="20" xfId="1" applyFont="1" applyFill="1" applyBorder="1" applyAlignment="1">
      <alignment horizontal="center" vertical="center"/>
    </xf>
    <xf numFmtId="0" fontId="3" fillId="0" borderId="23" xfId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 wrapText="1"/>
    </xf>
    <xf numFmtId="0" fontId="3" fillId="0" borderId="21" xfId="1" applyFont="1" applyFill="1" applyBorder="1" applyAlignment="1">
      <alignment horizontal="center" vertical="center" wrapText="1"/>
    </xf>
    <xf numFmtId="2" fontId="10" fillId="0" borderId="5" xfId="7" applyNumberFormat="1" applyFont="1" applyBorder="1" applyAlignment="1">
      <alignment horizontal="center" vertical="center"/>
    </xf>
    <xf numFmtId="2" fontId="10" fillId="0" borderId="6" xfId="7" applyNumberFormat="1" applyFont="1" applyBorder="1" applyAlignment="1">
      <alignment horizontal="center" vertical="center"/>
    </xf>
    <xf numFmtId="2" fontId="10" fillId="0" borderId="4" xfId="7" applyNumberFormat="1" applyFont="1" applyBorder="1" applyAlignment="1">
      <alignment horizontal="center" vertical="center"/>
    </xf>
    <xf numFmtId="0" fontId="11" fillId="0" borderId="25" xfId="7" applyFont="1" applyBorder="1" applyAlignment="1">
      <alignment horizontal="center" vertical="center"/>
    </xf>
    <xf numFmtId="0" fontId="11" fillId="0" borderId="7" xfId="7" applyFont="1" applyBorder="1" applyAlignment="1">
      <alignment horizontal="center" vertical="center"/>
    </xf>
    <xf numFmtId="0" fontId="11" fillId="0" borderId="19" xfId="7" applyFont="1" applyBorder="1" applyAlignment="1">
      <alignment horizontal="center" vertical="center"/>
    </xf>
    <xf numFmtId="4" fontId="11" fillId="0" borderId="33" xfId="7" applyNumberFormat="1" applyFont="1" applyBorder="1" applyAlignment="1">
      <alignment horizontal="center" vertical="center"/>
    </xf>
    <xf numFmtId="4" fontId="11" fillId="0" borderId="7" xfId="7" applyNumberFormat="1" applyFont="1" applyBorder="1" applyAlignment="1">
      <alignment horizontal="center" vertical="center"/>
    </xf>
    <xf numFmtId="0" fontId="11" fillId="0" borderId="33" xfId="7" applyFont="1" applyBorder="1" applyAlignment="1">
      <alignment horizontal="center" vertical="center" wrapText="1"/>
    </xf>
    <xf numFmtId="0" fontId="11" fillId="0" borderId="7" xfId="7" applyFont="1" applyBorder="1" applyAlignment="1">
      <alignment horizontal="center" vertical="center" wrapText="1"/>
    </xf>
    <xf numFmtId="0" fontId="11" fillId="0" borderId="7" xfId="7" applyFont="1" applyBorder="1" applyAlignment="1">
      <alignment horizontal="center"/>
    </xf>
    <xf numFmtId="49" fontId="11" fillId="3" borderId="13" xfId="7" applyNumberFormat="1" applyFont="1" applyFill="1" applyBorder="1" applyAlignment="1">
      <alignment horizontal="center"/>
    </xf>
    <xf numFmtId="0" fontId="11" fillId="3" borderId="12" xfId="7" applyFont="1" applyFill="1" applyBorder="1" applyAlignment="1">
      <alignment horizontal="center"/>
    </xf>
    <xf numFmtId="49" fontId="11" fillId="3" borderId="23" xfId="7" applyNumberFormat="1" applyFont="1" applyFill="1" applyBorder="1" applyAlignment="1">
      <alignment horizontal="center"/>
    </xf>
    <xf numFmtId="0" fontId="11" fillId="3" borderId="23" xfId="7" applyFont="1" applyFill="1" applyBorder="1" applyAlignment="1">
      <alignment horizontal="center"/>
    </xf>
  </cellXfs>
  <cellStyles count="9">
    <cellStyle name="Moeda 6" xfId="5"/>
    <cellStyle name="Normal" xfId="0" builtinId="0"/>
    <cellStyle name="Normal 12" xfId="6"/>
    <cellStyle name="Normal 14" xfId="7"/>
    <cellStyle name="Normal 16" xfId="4"/>
    <cellStyle name="Normal 8" xfId="2"/>
    <cellStyle name="Normal_Planilha de Preços Unitários 2000-2001" xfId="1"/>
    <cellStyle name="Separador de milhares 7" xfId="3"/>
    <cellStyle name="Separador de milhares 8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19050</xdr:rowOff>
    </xdr:from>
    <xdr:to>
      <xdr:col>1</xdr:col>
      <xdr:colOff>228601</xdr:colOff>
      <xdr:row>0</xdr:row>
      <xdr:rowOff>760928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752476" cy="741878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285750</xdr:rowOff>
    </xdr:from>
    <xdr:to>
      <xdr:col>1</xdr:col>
      <xdr:colOff>228600</xdr:colOff>
      <xdr:row>0</xdr:row>
      <xdr:rowOff>933450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" y="285750"/>
          <a:ext cx="80962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3"/>
  <sheetViews>
    <sheetView tabSelected="1" workbookViewId="0">
      <selection activeCell="O18" sqref="O18"/>
    </sheetView>
  </sheetViews>
  <sheetFormatPr defaultRowHeight="15"/>
  <cols>
    <col min="2" max="2" width="59" customWidth="1"/>
    <col min="4" max="4" width="12.85546875" customWidth="1"/>
    <col min="5" max="5" width="13.42578125" customWidth="1"/>
    <col min="6" max="6" width="13.140625" customWidth="1"/>
    <col min="7" max="7" width="13" customWidth="1"/>
    <col min="8" max="8" width="15" customWidth="1"/>
    <col min="9" max="9" width="18.7109375" customWidth="1"/>
    <col min="10" max="10" width="18.85546875" customWidth="1"/>
    <col min="11" max="11" width="17.5703125" customWidth="1"/>
    <col min="12" max="12" width="11.140625" customWidth="1"/>
    <col min="13" max="13" width="13" customWidth="1"/>
    <col min="18" max="18" width="13.28515625" bestFit="1" customWidth="1"/>
  </cols>
  <sheetData>
    <row r="1" spans="1:15" ht="57.75" customHeight="1" thickBot="1">
      <c r="A1" s="127" t="s">
        <v>29</v>
      </c>
      <c r="B1" s="128"/>
      <c r="C1" s="128"/>
      <c r="D1" s="128"/>
      <c r="E1" s="128"/>
      <c r="F1" s="128"/>
      <c r="G1" s="128"/>
      <c r="H1" s="128"/>
      <c r="I1" s="128"/>
      <c r="J1" s="129"/>
    </row>
    <row r="2" spans="1:15" ht="22.5" customHeight="1" thickBot="1">
      <c r="A2" s="130" t="s">
        <v>0</v>
      </c>
      <c r="B2" s="131"/>
      <c r="C2" s="131"/>
      <c r="D2" s="131"/>
      <c r="E2" s="131"/>
      <c r="F2" s="131"/>
      <c r="G2" s="131"/>
      <c r="H2" s="131"/>
      <c r="I2" s="131"/>
      <c r="J2" s="132"/>
    </row>
    <row r="3" spans="1:15" ht="15.75">
      <c r="A3" s="26" t="s">
        <v>28</v>
      </c>
      <c r="B3" s="27"/>
      <c r="C3" s="28" t="s">
        <v>1</v>
      </c>
      <c r="D3" s="29"/>
      <c r="E3" s="29"/>
      <c r="F3" s="29"/>
      <c r="G3" s="29"/>
      <c r="H3" s="29"/>
      <c r="I3" s="29"/>
      <c r="J3" s="30"/>
    </row>
    <row r="4" spans="1:15" ht="33.75" customHeight="1">
      <c r="A4" s="133" t="s">
        <v>56</v>
      </c>
      <c r="B4" s="134"/>
      <c r="C4" s="31" t="s">
        <v>76</v>
      </c>
      <c r="D4" s="32"/>
      <c r="E4" s="32"/>
      <c r="F4" s="32"/>
      <c r="G4" s="32"/>
      <c r="H4" s="32"/>
      <c r="I4" s="32"/>
      <c r="J4" s="33"/>
    </row>
    <row r="5" spans="1:15" ht="16.5" thickBot="1">
      <c r="A5" s="1" t="s">
        <v>60</v>
      </c>
      <c r="B5" s="34"/>
      <c r="C5" s="2" t="s">
        <v>57</v>
      </c>
      <c r="D5" s="2"/>
      <c r="E5" s="2"/>
      <c r="F5" s="2"/>
      <c r="G5" s="2"/>
      <c r="H5" s="2"/>
      <c r="I5" s="2"/>
      <c r="J5" s="35"/>
    </row>
    <row r="6" spans="1:15" ht="15.75" thickBot="1"/>
    <row r="7" spans="1:15" ht="15.75" customHeight="1">
      <c r="A7" s="135" t="s">
        <v>2</v>
      </c>
      <c r="B7" s="137" t="s">
        <v>3</v>
      </c>
      <c r="C7" s="139" t="s">
        <v>4</v>
      </c>
      <c r="D7" s="141" t="s">
        <v>5</v>
      </c>
      <c r="E7" s="143" t="s">
        <v>62</v>
      </c>
      <c r="F7" s="143"/>
      <c r="G7" s="143"/>
      <c r="H7" s="143" t="s">
        <v>6</v>
      </c>
      <c r="I7" s="143"/>
      <c r="J7" s="144"/>
      <c r="K7" s="121" t="s">
        <v>7</v>
      </c>
    </row>
    <row r="8" spans="1:15" ht="31.5">
      <c r="A8" s="136"/>
      <c r="B8" s="138"/>
      <c r="C8" s="140"/>
      <c r="D8" s="142"/>
      <c r="E8" s="25" t="s">
        <v>8</v>
      </c>
      <c r="F8" s="25" t="s">
        <v>9</v>
      </c>
      <c r="G8" s="3" t="s">
        <v>10</v>
      </c>
      <c r="H8" s="25" t="s">
        <v>8</v>
      </c>
      <c r="I8" s="25" t="s">
        <v>9</v>
      </c>
      <c r="J8" s="4" t="s">
        <v>11</v>
      </c>
      <c r="K8" s="122"/>
    </row>
    <row r="9" spans="1:15" ht="20.100000000000001" customHeight="1">
      <c r="A9" s="5">
        <v>1</v>
      </c>
      <c r="B9" s="6" t="s">
        <v>12</v>
      </c>
      <c r="C9" s="7"/>
      <c r="D9" s="8"/>
      <c r="E9" s="9"/>
      <c r="F9" s="8"/>
      <c r="G9" s="10"/>
      <c r="H9" s="8"/>
      <c r="I9" s="8"/>
      <c r="J9" s="11"/>
      <c r="K9" s="36"/>
    </row>
    <row r="10" spans="1:15" ht="50.25" customHeight="1">
      <c r="A10" s="19" t="s">
        <v>13</v>
      </c>
      <c r="B10" s="37" t="s">
        <v>55</v>
      </c>
      <c r="C10" s="38" t="s">
        <v>15</v>
      </c>
      <c r="D10" s="39">
        <v>280</v>
      </c>
      <c r="E10" s="45">
        <f>ROUNDDOWN(M10*0.3,2)</f>
        <v>0</v>
      </c>
      <c r="F10" s="45">
        <f>ROUNDUP(M10*0.7,2)</f>
        <v>0</v>
      </c>
      <c r="G10" s="46">
        <f>E10+F10</f>
        <v>0</v>
      </c>
      <c r="H10" s="47">
        <f>D10*E10</f>
        <v>0</v>
      </c>
      <c r="I10" s="47">
        <f>D10*F10</f>
        <v>0</v>
      </c>
      <c r="J10" s="48">
        <f>H10+I10</f>
        <v>0</v>
      </c>
      <c r="K10" s="44">
        <v>100576</v>
      </c>
      <c r="M10" s="78"/>
      <c r="N10" s="81"/>
      <c r="O10" s="80"/>
    </row>
    <row r="11" spans="1:15" ht="20.100000000000001" customHeight="1">
      <c r="A11" s="5">
        <v>2</v>
      </c>
      <c r="B11" s="6" t="s">
        <v>31</v>
      </c>
      <c r="C11" s="7"/>
      <c r="D11" s="8"/>
      <c r="E11" s="9"/>
      <c r="F11" s="8"/>
      <c r="G11" s="10"/>
      <c r="H11" s="8"/>
      <c r="I11" s="8"/>
      <c r="J11" s="49"/>
      <c r="K11" s="36"/>
      <c r="L11" s="82"/>
      <c r="M11" s="78"/>
    </row>
    <row r="12" spans="1:15" ht="20.100000000000001" customHeight="1">
      <c r="A12" s="19" t="s">
        <v>19</v>
      </c>
      <c r="B12" s="50" t="s">
        <v>33</v>
      </c>
      <c r="C12" s="51" t="s">
        <v>14</v>
      </c>
      <c r="D12" s="52">
        <v>56</v>
      </c>
      <c r="E12" s="40">
        <f>ROUNDDOWN(M12*0.3,2)</f>
        <v>0</v>
      </c>
      <c r="F12" s="40">
        <f>ROUNDUP(M12*0.7,2)</f>
        <v>0</v>
      </c>
      <c r="G12" s="41">
        <f>E12+F12</f>
        <v>0</v>
      </c>
      <c r="H12" s="42">
        <f>D12*E12</f>
        <v>0</v>
      </c>
      <c r="I12" s="42">
        <f>D12*F12</f>
        <v>0</v>
      </c>
      <c r="J12" s="43">
        <f>H12+I12</f>
        <v>0</v>
      </c>
      <c r="K12" s="53">
        <v>4011279</v>
      </c>
      <c r="L12" s="83"/>
      <c r="M12" s="78"/>
    </row>
    <row r="13" spans="1:15" ht="20.100000000000001" customHeight="1">
      <c r="A13" s="19" t="s">
        <v>20</v>
      </c>
      <c r="B13" s="50" t="s">
        <v>34</v>
      </c>
      <c r="C13" s="51" t="s">
        <v>14</v>
      </c>
      <c r="D13" s="52">
        <v>42</v>
      </c>
      <c r="E13" s="40">
        <f>ROUNDDOWN(M13*0.3,2)</f>
        <v>0</v>
      </c>
      <c r="F13" s="40">
        <f>ROUNDUP(M13*0.7,2)</f>
        <v>0</v>
      </c>
      <c r="G13" s="41">
        <f>E13+F13</f>
        <v>0</v>
      </c>
      <c r="H13" s="54">
        <f>D13*E13</f>
        <v>0</v>
      </c>
      <c r="I13" s="54">
        <f>D13*F13</f>
        <v>0</v>
      </c>
      <c r="J13" s="55">
        <f>H13+I13</f>
        <v>0</v>
      </c>
      <c r="K13" s="56">
        <v>4011276</v>
      </c>
      <c r="L13" s="83"/>
      <c r="M13" s="78"/>
    </row>
    <row r="14" spans="1:15" ht="33" customHeight="1">
      <c r="A14" s="19" t="s">
        <v>21</v>
      </c>
      <c r="B14" s="50" t="s">
        <v>35</v>
      </c>
      <c r="C14" s="57" t="s">
        <v>36</v>
      </c>
      <c r="D14" s="52">
        <v>4169.55</v>
      </c>
      <c r="E14" s="40">
        <f>ROUNDDOWN(M14*0.3,2)</f>
        <v>0</v>
      </c>
      <c r="F14" s="40">
        <f>ROUNDUP(M14*0.7,2)</f>
        <v>0</v>
      </c>
      <c r="G14" s="41">
        <f>E14+F14</f>
        <v>0</v>
      </c>
      <c r="H14" s="42">
        <f>D14*E14</f>
        <v>0</v>
      </c>
      <c r="I14" s="42">
        <f>D14*F14</f>
        <v>0</v>
      </c>
      <c r="J14" s="43">
        <f>H14+I14</f>
        <v>0</v>
      </c>
      <c r="K14" s="53">
        <v>5914389</v>
      </c>
      <c r="L14" s="83"/>
      <c r="M14" s="78"/>
    </row>
    <row r="15" spans="1:15" ht="20.100000000000001" customHeight="1">
      <c r="A15" s="19" t="s">
        <v>22</v>
      </c>
      <c r="B15" s="58" t="s">
        <v>37</v>
      </c>
      <c r="C15" s="51" t="s">
        <v>15</v>
      </c>
      <c r="D15" s="52">
        <v>280</v>
      </c>
      <c r="E15" s="40">
        <f>ROUNDDOWN(M15*0.3,2)</f>
        <v>0</v>
      </c>
      <c r="F15" s="40">
        <f>ROUNDUP(M15*0.7,2)</f>
        <v>0</v>
      </c>
      <c r="G15" s="41">
        <f>E15+F15</f>
        <v>0</v>
      </c>
      <c r="H15" s="54">
        <f>D15*E15</f>
        <v>0</v>
      </c>
      <c r="I15" s="54">
        <f>D15*F15</f>
        <v>0</v>
      </c>
      <c r="J15" s="55">
        <f>H15+I15</f>
        <v>0</v>
      </c>
      <c r="K15" s="56">
        <v>4011351</v>
      </c>
      <c r="L15" s="83"/>
      <c r="M15" s="78"/>
    </row>
    <row r="16" spans="1:15" ht="28.5" customHeight="1">
      <c r="A16" s="19" t="s">
        <v>16</v>
      </c>
      <c r="B16" s="86" t="s">
        <v>38</v>
      </c>
      <c r="C16" s="87" t="s">
        <v>39</v>
      </c>
      <c r="D16" s="88">
        <f>(D15*1.2)/1000</f>
        <v>0.33600000000000002</v>
      </c>
      <c r="E16" s="40">
        <f t="shared" ref="E16:E22" si="0">ROUNDDOWN(M16*0.3,2)</f>
        <v>0</v>
      </c>
      <c r="F16" s="40">
        <f t="shared" ref="F16:F22" si="1">ROUNDUP(M16*0.7,2)</f>
        <v>0</v>
      </c>
      <c r="G16" s="41">
        <f t="shared" ref="G16:G22" si="2">E16+F16</f>
        <v>0</v>
      </c>
      <c r="H16" s="54">
        <f t="shared" ref="H16:H22" si="3">D16*E16</f>
        <v>0</v>
      </c>
      <c r="I16" s="54">
        <f t="shared" ref="I16:I22" si="4">D16*F16</f>
        <v>0</v>
      </c>
      <c r="J16" s="55">
        <f t="shared" ref="J16:J22" si="5">H16+I16</f>
        <v>0</v>
      </c>
      <c r="K16" s="56" t="s">
        <v>40</v>
      </c>
      <c r="L16" s="83"/>
      <c r="M16" s="78"/>
    </row>
    <row r="17" spans="1:18" ht="19.5" customHeight="1">
      <c r="A17" s="19" t="s">
        <v>23</v>
      </c>
      <c r="B17" s="86" t="s">
        <v>41</v>
      </c>
      <c r="C17" s="87" t="s">
        <v>15</v>
      </c>
      <c r="D17" s="89">
        <v>280</v>
      </c>
      <c r="E17" s="40">
        <f t="shared" si="0"/>
        <v>0</v>
      </c>
      <c r="F17" s="40">
        <f t="shared" si="1"/>
        <v>0</v>
      </c>
      <c r="G17" s="41">
        <f t="shared" si="2"/>
        <v>0</v>
      </c>
      <c r="H17" s="54">
        <f t="shared" si="3"/>
        <v>0</v>
      </c>
      <c r="I17" s="54">
        <f t="shared" si="4"/>
        <v>0</v>
      </c>
      <c r="J17" s="55">
        <f t="shared" si="5"/>
        <v>0</v>
      </c>
      <c r="K17" s="56">
        <v>4011353</v>
      </c>
      <c r="L17" s="83"/>
      <c r="M17" s="78"/>
    </row>
    <row r="18" spans="1:18" ht="35.25" customHeight="1">
      <c r="A18" s="19" t="s">
        <v>24</v>
      </c>
      <c r="B18" s="86" t="s">
        <v>42</v>
      </c>
      <c r="C18" s="87" t="s">
        <v>39</v>
      </c>
      <c r="D18" s="89">
        <f>(D17*0.45)/1000</f>
        <v>0.126</v>
      </c>
      <c r="E18" s="40">
        <f t="shared" si="0"/>
        <v>0</v>
      </c>
      <c r="F18" s="40">
        <f t="shared" si="1"/>
        <v>0</v>
      </c>
      <c r="G18" s="41">
        <f t="shared" si="2"/>
        <v>0</v>
      </c>
      <c r="H18" s="54">
        <f t="shared" si="3"/>
        <v>0</v>
      </c>
      <c r="I18" s="54">
        <f t="shared" si="4"/>
        <v>0</v>
      </c>
      <c r="J18" s="55">
        <f t="shared" si="5"/>
        <v>0</v>
      </c>
      <c r="K18" s="56" t="s">
        <v>43</v>
      </c>
      <c r="L18" s="83"/>
      <c r="M18" s="78"/>
    </row>
    <row r="19" spans="1:18" ht="36" customHeight="1">
      <c r="A19" s="19" t="s">
        <v>25</v>
      </c>
      <c r="B19" s="90" t="s">
        <v>44</v>
      </c>
      <c r="C19" s="91" t="s">
        <v>39</v>
      </c>
      <c r="D19" s="89">
        <f>D17*0.05*2.4</f>
        <v>33.6</v>
      </c>
      <c r="E19" s="40">
        <f t="shared" si="0"/>
        <v>0</v>
      </c>
      <c r="F19" s="40">
        <f t="shared" si="1"/>
        <v>0</v>
      </c>
      <c r="G19" s="41">
        <f t="shared" si="2"/>
        <v>0</v>
      </c>
      <c r="H19" s="54">
        <f t="shared" si="3"/>
        <v>0</v>
      </c>
      <c r="I19" s="54">
        <f t="shared" si="4"/>
        <v>0</v>
      </c>
      <c r="J19" s="55">
        <f t="shared" si="5"/>
        <v>0</v>
      </c>
      <c r="K19" s="56">
        <v>4011463</v>
      </c>
      <c r="L19" s="83"/>
      <c r="M19" s="78"/>
    </row>
    <row r="20" spans="1:18" ht="36" customHeight="1">
      <c r="A20" s="19" t="s">
        <v>26</v>
      </c>
      <c r="B20" s="90" t="s">
        <v>45</v>
      </c>
      <c r="C20" s="91" t="s">
        <v>39</v>
      </c>
      <c r="D20" s="89">
        <f>D19*0.0566</f>
        <v>1.9017599999999999</v>
      </c>
      <c r="E20" s="40">
        <f t="shared" si="0"/>
        <v>0</v>
      </c>
      <c r="F20" s="40">
        <f t="shared" si="1"/>
        <v>0</v>
      </c>
      <c r="G20" s="41">
        <f t="shared" si="2"/>
        <v>0</v>
      </c>
      <c r="H20" s="54">
        <f t="shared" si="3"/>
        <v>0</v>
      </c>
      <c r="I20" s="54">
        <f t="shared" si="4"/>
        <v>0</v>
      </c>
      <c r="J20" s="55">
        <f t="shared" si="5"/>
        <v>0</v>
      </c>
      <c r="K20" s="56" t="s">
        <v>46</v>
      </c>
      <c r="L20" s="83"/>
      <c r="M20" s="78"/>
    </row>
    <row r="21" spans="1:18" ht="48" customHeight="1">
      <c r="A21" s="19" t="s">
        <v>58</v>
      </c>
      <c r="B21" s="90" t="s">
        <v>47</v>
      </c>
      <c r="C21" s="91" t="s">
        <v>27</v>
      </c>
      <c r="D21" s="89">
        <v>995.4</v>
      </c>
      <c r="E21" s="40">
        <f t="shared" si="0"/>
        <v>0</v>
      </c>
      <c r="F21" s="40">
        <f t="shared" si="1"/>
        <v>0</v>
      </c>
      <c r="G21" s="41">
        <f t="shared" si="2"/>
        <v>0</v>
      </c>
      <c r="H21" s="54">
        <f t="shared" si="3"/>
        <v>0</v>
      </c>
      <c r="I21" s="54">
        <f t="shared" si="4"/>
        <v>0</v>
      </c>
      <c r="J21" s="55">
        <f t="shared" si="5"/>
        <v>0</v>
      </c>
      <c r="K21" s="56">
        <v>5914622</v>
      </c>
      <c r="L21" s="83"/>
      <c r="M21" s="78"/>
    </row>
    <row r="22" spans="1:18" ht="35.25" customHeight="1">
      <c r="A22" s="19" t="s">
        <v>59</v>
      </c>
      <c r="B22" s="92" t="s">
        <v>48</v>
      </c>
      <c r="C22" s="93" t="s">
        <v>27</v>
      </c>
      <c r="D22" s="94">
        <v>924</v>
      </c>
      <c r="E22" s="40">
        <f t="shared" si="0"/>
        <v>0</v>
      </c>
      <c r="F22" s="40">
        <f t="shared" si="1"/>
        <v>0</v>
      </c>
      <c r="G22" s="41">
        <f t="shared" si="2"/>
        <v>0</v>
      </c>
      <c r="H22" s="54">
        <f t="shared" si="3"/>
        <v>0</v>
      </c>
      <c r="I22" s="54">
        <f t="shared" si="4"/>
        <v>0</v>
      </c>
      <c r="J22" s="55">
        <f t="shared" si="5"/>
        <v>0</v>
      </c>
      <c r="K22" s="60">
        <v>5914389</v>
      </c>
      <c r="L22" s="84"/>
      <c r="M22" s="78"/>
      <c r="O22" s="81"/>
      <c r="Q22" s="80"/>
      <c r="R22" s="78"/>
    </row>
    <row r="23" spans="1:18" ht="20.100000000000001" customHeight="1">
      <c r="A23" s="5">
        <v>3</v>
      </c>
      <c r="B23" s="6" t="s">
        <v>49</v>
      </c>
      <c r="C23" s="7"/>
      <c r="D23" s="8"/>
      <c r="E23" s="9"/>
      <c r="F23" s="8"/>
      <c r="G23" s="10"/>
      <c r="H23" s="8"/>
      <c r="I23" s="8"/>
      <c r="J23" s="49"/>
      <c r="K23" s="36"/>
      <c r="L23" s="84"/>
      <c r="M23" s="78"/>
      <c r="O23" s="81"/>
      <c r="Q23" s="80"/>
    </row>
    <row r="24" spans="1:18" ht="63" customHeight="1" thickBot="1">
      <c r="A24" s="61" t="s">
        <v>32</v>
      </c>
      <c r="B24" s="62" t="s">
        <v>50</v>
      </c>
      <c r="C24" s="63" t="s">
        <v>30</v>
      </c>
      <c r="D24" s="64">
        <v>40</v>
      </c>
      <c r="E24" s="65">
        <f>ROUNDDOWN(M24*0.3,2)</f>
        <v>0</v>
      </c>
      <c r="F24" s="65">
        <f>ROUNDUP(M24*0.7,2)</f>
        <v>0</v>
      </c>
      <c r="G24" s="59">
        <f>E24+F24</f>
        <v>0</v>
      </c>
      <c r="H24" s="66">
        <f>D24*E24</f>
        <v>0</v>
      </c>
      <c r="I24" s="66">
        <f>D24*F24</f>
        <v>0</v>
      </c>
      <c r="J24" s="67">
        <f>H24+I24</f>
        <v>0</v>
      </c>
      <c r="K24" s="60">
        <v>102512</v>
      </c>
      <c r="L24" s="84"/>
      <c r="M24" s="78"/>
      <c r="O24" s="81"/>
      <c r="Q24" s="80"/>
    </row>
    <row r="25" spans="1:18" ht="16.5" thickBot="1">
      <c r="A25" s="68" t="s">
        <v>17</v>
      </c>
      <c r="B25" s="69"/>
      <c r="C25" s="70"/>
      <c r="D25" s="70"/>
      <c r="E25" s="71"/>
      <c r="F25" s="71"/>
      <c r="G25" s="72"/>
      <c r="H25" s="73"/>
      <c r="I25" s="73"/>
      <c r="J25" s="73">
        <f>SUM(J10:J24)</f>
        <v>0</v>
      </c>
      <c r="K25" s="74"/>
    </row>
    <row r="26" spans="1:18" ht="16.5" thickBot="1">
      <c r="A26" s="12" t="s">
        <v>61</v>
      </c>
      <c r="B26" s="13"/>
      <c r="C26" s="20"/>
      <c r="D26" s="21"/>
      <c r="E26" s="22"/>
      <c r="F26" s="23"/>
      <c r="G26" s="22"/>
      <c r="H26" s="22"/>
      <c r="I26" s="22"/>
      <c r="J26" s="24"/>
      <c r="K26" s="17"/>
    </row>
    <row r="27" spans="1:18" ht="36.75" customHeight="1" thickBot="1">
      <c r="A27" s="123" t="s">
        <v>18</v>
      </c>
      <c r="B27" s="124"/>
      <c r="C27" s="14"/>
      <c r="D27" s="14"/>
      <c r="E27" s="15"/>
      <c r="F27" s="15"/>
      <c r="G27" s="15"/>
      <c r="H27" s="15"/>
      <c r="I27" s="15"/>
      <c r="J27" s="16"/>
      <c r="K27" s="17"/>
      <c r="M27" s="85">
        <f>J25-H25</f>
        <v>0</v>
      </c>
    </row>
    <row r="28" spans="1:18" ht="15.75">
      <c r="A28" s="75"/>
      <c r="B28" s="75"/>
      <c r="C28" s="76"/>
      <c r="D28" s="76"/>
      <c r="E28" s="18"/>
      <c r="F28" s="18"/>
      <c r="G28" s="18"/>
      <c r="H28" s="18"/>
      <c r="I28" s="18"/>
      <c r="J28" s="76"/>
      <c r="K28" s="18"/>
    </row>
    <row r="29" spans="1:18">
      <c r="A29" s="77"/>
      <c r="J29" s="78"/>
    </row>
    <row r="31" spans="1:18">
      <c r="C31" s="79"/>
      <c r="D31" s="79"/>
      <c r="E31" s="79"/>
      <c r="H31" s="79"/>
      <c r="I31" s="79"/>
    </row>
    <row r="32" spans="1:18">
      <c r="C32" s="125" t="s">
        <v>51</v>
      </c>
      <c r="D32" s="125"/>
      <c r="E32" s="125"/>
      <c r="H32" s="125" t="s">
        <v>52</v>
      </c>
      <c r="I32" s="125"/>
    </row>
    <row r="33" spans="3:9">
      <c r="C33" s="126" t="s">
        <v>53</v>
      </c>
      <c r="D33" s="126"/>
      <c r="E33" s="126"/>
      <c r="H33" s="126" t="s">
        <v>54</v>
      </c>
      <c r="I33" s="126"/>
    </row>
  </sheetData>
  <mergeCells count="15">
    <mergeCell ref="A1:J1"/>
    <mergeCell ref="A2:J2"/>
    <mergeCell ref="A4:B4"/>
    <mergeCell ref="A7:A8"/>
    <mergeCell ref="B7:B8"/>
    <mergeCell ref="C7:C8"/>
    <mergeCell ref="D7:D8"/>
    <mergeCell ref="E7:G7"/>
    <mergeCell ref="H7:J7"/>
    <mergeCell ref="K7:K8"/>
    <mergeCell ref="A27:B27"/>
    <mergeCell ref="C32:E32"/>
    <mergeCell ref="H32:I32"/>
    <mergeCell ref="C33:E33"/>
    <mergeCell ref="H33:I33"/>
  </mergeCells>
  <pageMargins left="0.79" right="0.27559055118110237" top="0.31496062992125984" bottom="0.23622047244094491" header="0.31496062992125984" footer="0.31496062992125984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Q13" sqref="Q13"/>
    </sheetView>
  </sheetViews>
  <sheetFormatPr defaultRowHeight="15"/>
  <cols>
    <col min="2" max="2" width="38.42578125" customWidth="1"/>
    <col min="3" max="3" width="11.140625" customWidth="1"/>
    <col min="6" max="6" width="11.42578125" customWidth="1"/>
    <col min="8" max="8" width="12" customWidth="1"/>
    <col min="9" max="9" width="12.5703125" customWidth="1"/>
  </cols>
  <sheetData>
    <row r="1" spans="1:9" ht="97.5" customHeight="1" thickBot="1">
      <c r="A1" s="145" t="s">
        <v>63</v>
      </c>
      <c r="B1" s="146"/>
      <c r="C1" s="146"/>
      <c r="D1" s="146"/>
      <c r="E1" s="146"/>
      <c r="F1" s="146"/>
      <c r="G1" s="146"/>
      <c r="H1" s="146"/>
      <c r="I1" s="147"/>
    </row>
    <row r="2" spans="1:9" ht="15.75" thickBot="1">
      <c r="A2" s="95"/>
      <c r="B2" s="96" t="s">
        <v>75</v>
      </c>
      <c r="C2" s="97"/>
      <c r="D2" s="98"/>
      <c r="E2" s="98"/>
      <c r="F2" s="98"/>
      <c r="G2" s="98"/>
      <c r="H2" s="98"/>
      <c r="I2" s="99"/>
    </row>
    <row r="3" spans="1:9" ht="15.75" thickBot="1">
      <c r="A3" s="100"/>
      <c r="B3" s="101" t="s">
        <v>64</v>
      </c>
      <c r="C3" s="97"/>
      <c r="D3" s="102"/>
      <c r="E3" s="103">
        <v>46235</v>
      </c>
      <c r="F3" s="98"/>
      <c r="G3" s="98"/>
      <c r="H3" s="96" t="s">
        <v>76</v>
      </c>
      <c r="I3" s="99"/>
    </row>
    <row r="4" spans="1:9">
      <c r="A4" s="148" t="s">
        <v>2</v>
      </c>
      <c r="B4" s="150" t="s">
        <v>65</v>
      </c>
      <c r="C4" s="151" t="s">
        <v>66</v>
      </c>
      <c r="D4" s="153" t="s">
        <v>67</v>
      </c>
      <c r="E4" s="155" t="s">
        <v>68</v>
      </c>
      <c r="F4" s="155"/>
      <c r="G4" s="155"/>
      <c r="H4" s="155"/>
      <c r="I4" s="104"/>
    </row>
    <row r="5" spans="1:9">
      <c r="A5" s="149"/>
      <c r="B5" s="149"/>
      <c r="C5" s="152"/>
      <c r="D5" s="154"/>
      <c r="E5" s="156" t="s">
        <v>69</v>
      </c>
      <c r="F5" s="157"/>
      <c r="G5" s="158" t="s">
        <v>70</v>
      </c>
      <c r="H5" s="159"/>
      <c r="I5" s="105" t="s">
        <v>11</v>
      </c>
    </row>
    <row r="6" spans="1:9">
      <c r="A6" s="106"/>
      <c r="B6" s="106"/>
      <c r="C6" s="107"/>
      <c r="D6" s="106"/>
      <c r="E6" s="108" t="s">
        <v>71</v>
      </c>
      <c r="F6" s="108" t="s">
        <v>72</v>
      </c>
      <c r="G6" s="108" t="s">
        <v>71</v>
      </c>
      <c r="H6" s="108" t="s">
        <v>72</v>
      </c>
      <c r="I6" s="106" t="s">
        <v>72</v>
      </c>
    </row>
    <row r="7" spans="1:9">
      <c r="A7" s="106">
        <v>1</v>
      </c>
      <c r="B7" s="109" t="s">
        <v>12</v>
      </c>
      <c r="C7" s="110"/>
      <c r="D7" s="111" t="e">
        <f>(C7/C11)*100</f>
        <v>#DIV/0!</v>
      </c>
      <c r="E7" s="112">
        <v>100</v>
      </c>
      <c r="F7" s="113">
        <f>C7</f>
        <v>0</v>
      </c>
      <c r="G7" s="112">
        <v>0</v>
      </c>
      <c r="H7" s="113">
        <v>0</v>
      </c>
      <c r="I7" s="114">
        <f>C7</f>
        <v>0</v>
      </c>
    </row>
    <row r="8" spans="1:9">
      <c r="A8" s="106">
        <v>2</v>
      </c>
      <c r="B8" s="115" t="s">
        <v>31</v>
      </c>
      <c r="C8" s="110"/>
      <c r="D8" s="111" t="e">
        <f>(C8/C11)*100</f>
        <v>#DIV/0!</v>
      </c>
      <c r="E8" s="112">
        <v>50</v>
      </c>
      <c r="F8" s="113">
        <v>29300.01</v>
      </c>
      <c r="G8" s="112">
        <v>50</v>
      </c>
      <c r="H8" s="113">
        <v>29300.01</v>
      </c>
      <c r="I8" s="114">
        <f>C8</f>
        <v>0</v>
      </c>
    </row>
    <row r="9" spans="1:9">
      <c r="A9" s="116">
        <v>3</v>
      </c>
      <c r="B9" s="115" t="s">
        <v>49</v>
      </c>
      <c r="C9" s="110"/>
      <c r="D9" s="111"/>
      <c r="E9" s="112"/>
      <c r="F9" s="113"/>
      <c r="G9" s="112">
        <v>100</v>
      </c>
      <c r="H9" s="113">
        <f>C9</f>
        <v>0</v>
      </c>
      <c r="I9" s="114">
        <f>C9</f>
        <v>0</v>
      </c>
    </row>
    <row r="10" spans="1:9">
      <c r="A10" s="148" t="s">
        <v>11</v>
      </c>
      <c r="B10" s="106" t="s">
        <v>73</v>
      </c>
      <c r="C10" s="117"/>
      <c r="D10" s="111"/>
      <c r="E10" s="112" t="e">
        <f>(F10/C11)*100</f>
        <v>#DIV/0!</v>
      </c>
      <c r="F10" s="112">
        <f>SUM(F7:F8)</f>
        <v>29300.01</v>
      </c>
      <c r="G10" s="112" t="e">
        <f>(H10/C11)*100</f>
        <v>#DIV/0!</v>
      </c>
      <c r="H10" s="112">
        <f>SUM(H8:H9)</f>
        <v>29300.01</v>
      </c>
      <c r="I10" s="114">
        <v>0</v>
      </c>
    </row>
    <row r="11" spans="1:9">
      <c r="A11" s="149"/>
      <c r="B11" s="118" t="s">
        <v>74</v>
      </c>
      <c r="C11" s="119"/>
      <c r="D11" s="120">
        <v>100</v>
      </c>
      <c r="E11" s="112" t="e">
        <f>E10</f>
        <v>#DIV/0!</v>
      </c>
      <c r="F11" s="112">
        <f>F10</f>
        <v>29300.01</v>
      </c>
      <c r="G11" s="112" t="e">
        <f>G10+E11</f>
        <v>#DIV/0!</v>
      </c>
      <c r="H11" s="112">
        <f>F11+H10</f>
        <v>58600.02</v>
      </c>
      <c r="I11" s="114">
        <f>H11</f>
        <v>58600.02</v>
      </c>
    </row>
    <row r="13" spans="1:9">
      <c r="C13" s="79"/>
      <c r="D13" s="79"/>
      <c r="E13" s="79"/>
      <c r="H13" s="79"/>
      <c r="I13" s="79"/>
    </row>
    <row r="14" spans="1:9">
      <c r="C14" s="125" t="s">
        <v>51</v>
      </c>
      <c r="D14" s="125"/>
      <c r="E14" s="125"/>
      <c r="H14" s="125" t="s">
        <v>52</v>
      </c>
      <c r="I14" s="125"/>
    </row>
    <row r="15" spans="1:9">
      <c r="C15" s="126" t="s">
        <v>53</v>
      </c>
      <c r="D15" s="126"/>
      <c r="E15" s="126"/>
      <c r="H15" s="126" t="s">
        <v>54</v>
      </c>
      <c r="I15" s="126"/>
    </row>
  </sheetData>
  <mergeCells count="13">
    <mergeCell ref="A10:A11"/>
    <mergeCell ref="C14:E14"/>
    <mergeCell ref="H14:I14"/>
    <mergeCell ref="C15:E15"/>
    <mergeCell ref="H15:I15"/>
    <mergeCell ref="A1:I1"/>
    <mergeCell ref="A4:A5"/>
    <mergeCell ref="B4:B5"/>
    <mergeCell ref="C4:C5"/>
    <mergeCell ref="D4:D5"/>
    <mergeCell ref="E4:H4"/>
    <mergeCell ref="E5:F5"/>
    <mergeCell ref="G5:H5"/>
  </mergeCells>
  <pageMargins left="0.51181102362204722" right="0.51181102362204722" top="0.78740157480314965" bottom="0.78740157480314965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 SERRA OK</vt:lpstr>
      <vt:lpstr>Plan2</vt:lpstr>
    </vt:vector>
  </TitlesOfParts>
  <Company>PMEI-RS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PMEI</dc:creator>
  <cp:lastModifiedBy>PMEI</cp:lastModifiedBy>
  <cp:lastPrinted>2026-09-25T14:56:44Z</cp:lastPrinted>
  <dcterms:created xsi:type="dcterms:W3CDTF">2021-09-13T19:46:21Z</dcterms:created>
  <dcterms:modified xsi:type="dcterms:W3CDTF">2026-10-14T18:28:38Z</dcterms:modified>
</cp:coreProperties>
</file>