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5\Termo de referência\CO XX-25 - Contrução da nova EMEI Tio Riba\"/>
    </mc:Choice>
  </mc:AlternateContent>
  <xr:revisionPtr revIDLastSave="0" documentId="8_{D58F08D1-6088-4FCE-B08F-586DB167CD95}" xr6:coauthVersionLast="47" xr6:coauthVersionMax="47" xr10:uidLastSave="{00000000-0000-0000-0000-000000000000}"/>
  <bookViews>
    <workbookView xWindow="-120" yWindow="-120" windowWidth="29040" windowHeight="15720" tabRatio="816" firstSheet="1" activeTab="1" xr2:uid="{00000000-000D-0000-FFFF-FFFF00000000}"/>
  </bookViews>
  <sheets>
    <sheet name="Identificação" sheetId="2" r:id="rId1"/>
    <sheet name="PLANILHA ITENS FINANCIÁVEIS" sheetId="14" r:id="rId2"/>
    <sheet name="PLANILHA NÃO FINANCIAVEIS" sheetId="3" r:id="rId3"/>
    <sheet name="Proposta ITENS FINANCIÁVEIS" sheetId="17" r:id="rId4"/>
    <sheet name="Proposta ITENS NÃO FINANCIÁVEIS" sheetId="16" r:id="rId5"/>
    <sheet name="PLE FINANCIAVEIS" sheetId="12" r:id="rId6"/>
    <sheet name="PLE NÃO FINANCIAVEIS" sheetId="10" r:id="rId7"/>
    <sheet name="Tipo de Objeto x Familia" sheetId="8" state="hidden" r:id="rId8"/>
  </sheets>
  <externalReferences>
    <externalReference r:id="rId9"/>
  </externalReferences>
  <definedNames>
    <definedName name="_xlnm._FilterDatabase" localSheetId="6" hidden="1">'PLE NÃO FINANCIAVEIS'!$A$9:$V$9</definedName>
    <definedName name="F_10" localSheetId="1">#REF!</definedName>
    <definedName name="F_10">#REF!</definedName>
    <definedName name="F_105" localSheetId="1">#REF!</definedName>
    <definedName name="F_105">#REF!</definedName>
    <definedName name="F_107" localSheetId="1">#REF!</definedName>
    <definedName name="F_107">#REF!</definedName>
    <definedName name="F_11" localSheetId="1">#REF!</definedName>
    <definedName name="F_11">#REF!</definedName>
    <definedName name="F_112" localSheetId="1">#REF!</definedName>
    <definedName name="F_112">#REF!</definedName>
    <definedName name="F_113" localSheetId="1">#REF!</definedName>
    <definedName name="F_113">#REF!</definedName>
    <definedName name="F_117" localSheetId="1">#REF!</definedName>
    <definedName name="F_117">#REF!</definedName>
    <definedName name="F_12" localSheetId="1">#REF!</definedName>
    <definedName name="F_12">#REF!</definedName>
    <definedName name="F_120" localSheetId="1">#REF!</definedName>
    <definedName name="F_120">#REF!</definedName>
    <definedName name="F_122" localSheetId="1">#REF!</definedName>
    <definedName name="F_122">#REF!</definedName>
    <definedName name="F_127" localSheetId="1">#REF!</definedName>
    <definedName name="F_127">#REF!</definedName>
    <definedName name="F_13" localSheetId="1">#REF!</definedName>
    <definedName name="F_13">#REF!</definedName>
    <definedName name="F_14" localSheetId="1">#REF!</definedName>
    <definedName name="F_14">#REF!</definedName>
    <definedName name="F_140" localSheetId="1">#REF!</definedName>
    <definedName name="F_140">#REF!</definedName>
    <definedName name="F_15" localSheetId="1">#REF!</definedName>
    <definedName name="F_15">#REF!</definedName>
    <definedName name="F_150" localSheetId="1">#REF!</definedName>
    <definedName name="F_150">#REF!</definedName>
    <definedName name="F_16" localSheetId="1">#REF!</definedName>
    <definedName name="F_16">#REF!</definedName>
    <definedName name="F_160" localSheetId="1">#REF!</definedName>
    <definedName name="F_160">#REF!</definedName>
    <definedName name="F_17" localSheetId="1">#REF!</definedName>
    <definedName name="F_17">#REF!</definedName>
    <definedName name="F_185" localSheetId="1">#REF!</definedName>
    <definedName name="F_185">#REF!</definedName>
    <definedName name="F_2" localSheetId="1">#REF!</definedName>
    <definedName name="F_2">#REF!</definedName>
    <definedName name="F_205" localSheetId="1">#REF!</definedName>
    <definedName name="F_205">#REF!</definedName>
    <definedName name="F_215" localSheetId="1">#REF!</definedName>
    <definedName name="F_215">#REF!</definedName>
    <definedName name="F_245" localSheetId="1">#REF!</definedName>
    <definedName name="F_245">#REF!</definedName>
    <definedName name="F_250" localSheetId="1">#REF!</definedName>
    <definedName name="F_250">#REF!</definedName>
    <definedName name="F_255" localSheetId="1">#REF!</definedName>
    <definedName name="F_255">#REF!</definedName>
    <definedName name="F_260" localSheetId="1">#REF!</definedName>
    <definedName name="F_260">#REF!</definedName>
    <definedName name="F_270" localSheetId="1">#REF!</definedName>
    <definedName name="F_270">#REF!</definedName>
    <definedName name="F_285" localSheetId="1">#REF!</definedName>
    <definedName name="F_285">#REF!</definedName>
    <definedName name="F_29" localSheetId="1">#REF!</definedName>
    <definedName name="F_29">#REF!</definedName>
    <definedName name="F_290" localSheetId="1">#REF!</definedName>
    <definedName name="F_290">#REF!</definedName>
    <definedName name="F_295" localSheetId="1">#REF!</definedName>
    <definedName name="F_295">#REF!</definedName>
    <definedName name="F_3" localSheetId="1">#REF!</definedName>
    <definedName name="F_3">#REF!</definedName>
    <definedName name="F_30" localSheetId="1">#REF!</definedName>
    <definedName name="F_30">#REF!</definedName>
    <definedName name="F_31" localSheetId="1">#REF!</definedName>
    <definedName name="F_31">#REF!</definedName>
    <definedName name="F_320" localSheetId="1">#REF!</definedName>
    <definedName name="F_320">#REF!</definedName>
    <definedName name="F_33" localSheetId="1">#REF!</definedName>
    <definedName name="F_33">#REF!</definedName>
    <definedName name="F_34" localSheetId="1">#REF!</definedName>
    <definedName name="F_34">#REF!</definedName>
    <definedName name="F_345" localSheetId="1">#REF!</definedName>
    <definedName name="F_345">#REF!</definedName>
    <definedName name="F_35" localSheetId="1">#REF!</definedName>
    <definedName name="F_35">#REF!</definedName>
    <definedName name="F_350" localSheetId="1">#REF!</definedName>
    <definedName name="F_350">#REF!</definedName>
    <definedName name="F_360" localSheetId="1">#REF!</definedName>
    <definedName name="F_360">#REF!</definedName>
    <definedName name="F_37" localSheetId="1">#REF!</definedName>
    <definedName name="F_37">#REF!</definedName>
    <definedName name="F_380" localSheetId="1">#REF!</definedName>
    <definedName name="F_380">#REF!</definedName>
    <definedName name="F_390" localSheetId="1">#REF!</definedName>
    <definedName name="F_390">#REF!</definedName>
    <definedName name="F_395" localSheetId="1">#REF!</definedName>
    <definedName name="F_395">#REF!</definedName>
    <definedName name="F_397" localSheetId="1">#REF!</definedName>
    <definedName name="F_397">#REF!</definedName>
    <definedName name="F_400" localSheetId="1">#REF!</definedName>
    <definedName name="F_400">#REF!</definedName>
    <definedName name="F_405" localSheetId="1">#REF!</definedName>
    <definedName name="F_405">#REF!</definedName>
    <definedName name="F_410" localSheetId="1">#REF!</definedName>
    <definedName name="F_410">#REF!</definedName>
    <definedName name="F_42" localSheetId="1">#REF!</definedName>
    <definedName name="F_42">#REF!</definedName>
    <definedName name="F_420" localSheetId="1">#REF!</definedName>
    <definedName name="F_420">#REF!</definedName>
    <definedName name="F_428" localSheetId="1">#REF!</definedName>
    <definedName name="F_428">#REF!</definedName>
    <definedName name="F_435" localSheetId="1">#REF!</definedName>
    <definedName name="F_435">#REF!</definedName>
    <definedName name="F_440" localSheetId="1">#REF!</definedName>
    <definedName name="F_440">#REF!</definedName>
    <definedName name="F_445" localSheetId="1">#REF!</definedName>
    <definedName name="F_445">#REF!</definedName>
    <definedName name="F_45" localSheetId="1">#REF!</definedName>
    <definedName name="F_45">#REF!</definedName>
    <definedName name="F_450" localSheetId="1">#REF!</definedName>
    <definedName name="F_450">#REF!</definedName>
    <definedName name="F_452" localSheetId="1">#REF!</definedName>
    <definedName name="F_452">#REF!</definedName>
    <definedName name="F_460" localSheetId="1">#REF!</definedName>
    <definedName name="F_460">#REF!</definedName>
    <definedName name="F_461" localSheetId="1">#REF!</definedName>
    <definedName name="F_461">#REF!</definedName>
    <definedName name="F_463" localSheetId="1">#REF!</definedName>
    <definedName name="F_463">#REF!</definedName>
    <definedName name="F_465" localSheetId="1">#REF!</definedName>
    <definedName name="F_465">#REF!</definedName>
    <definedName name="F_47" localSheetId="1">#REF!</definedName>
    <definedName name="F_47">#REF!</definedName>
    <definedName name="F_475" localSheetId="1">#REF!</definedName>
    <definedName name="F_475">#REF!</definedName>
    <definedName name="F_480" localSheetId="1">#REF!</definedName>
    <definedName name="F_480">#REF!</definedName>
    <definedName name="F_495" localSheetId="1">#REF!</definedName>
    <definedName name="F_495">#REF!</definedName>
    <definedName name="F_505" localSheetId="1">#REF!</definedName>
    <definedName name="F_505">#REF!</definedName>
    <definedName name="F_510" localSheetId="1">#REF!</definedName>
    <definedName name="F_510">#REF!</definedName>
    <definedName name="F_515" localSheetId="1">#REF!</definedName>
    <definedName name="F_515">#REF!</definedName>
    <definedName name="F_52" localSheetId="1">#REF!</definedName>
    <definedName name="F_52">#REF!</definedName>
    <definedName name="F_535" localSheetId="1">#REF!</definedName>
    <definedName name="F_535">#REF!</definedName>
    <definedName name="F_540" localSheetId="1">#REF!</definedName>
    <definedName name="F_540">#REF!</definedName>
    <definedName name="F_548" localSheetId="1">#REF!</definedName>
    <definedName name="F_548">#REF!</definedName>
    <definedName name="F_550" localSheetId="1">#REF!</definedName>
    <definedName name="F_550">#REF!</definedName>
    <definedName name="F_555" localSheetId="1">#REF!</definedName>
    <definedName name="F_555">#REF!</definedName>
    <definedName name="F_565" localSheetId="1">#REF!</definedName>
    <definedName name="F_565">#REF!</definedName>
    <definedName name="F_57" localSheetId="1">#REF!</definedName>
    <definedName name="F_57">#REF!</definedName>
    <definedName name="F_580" localSheetId="1">#REF!</definedName>
    <definedName name="F_580">#REF!</definedName>
    <definedName name="F_59" localSheetId="1">#REF!</definedName>
    <definedName name="F_59">#REF!</definedName>
    <definedName name="F_593" localSheetId="1">#REF!</definedName>
    <definedName name="F_593">#REF!</definedName>
    <definedName name="F_595" localSheetId="1">#REF!</definedName>
    <definedName name="F_595">#REF!</definedName>
    <definedName name="F_600" localSheetId="1">#REF!</definedName>
    <definedName name="F_600">#REF!</definedName>
    <definedName name="F_62" localSheetId="1">#REF!</definedName>
    <definedName name="F_62">#REF!</definedName>
    <definedName name="F_63" localSheetId="1">#REF!</definedName>
    <definedName name="F_63">#REF!</definedName>
    <definedName name="F_64" localSheetId="1">#REF!</definedName>
    <definedName name="F_64">#REF!</definedName>
    <definedName name="F_685" localSheetId="1">#REF!</definedName>
    <definedName name="F_685">#REF!</definedName>
    <definedName name="F_7" localSheetId="1">#REF!</definedName>
    <definedName name="F_7">#REF!</definedName>
    <definedName name="F_70" localSheetId="1">#REF!</definedName>
    <definedName name="F_70">#REF!</definedName>
    <definedName name="F_72" localSheetId="1">#REF!</definedName>
    <definedName name="F_72">#REF!</definedName>
    <definedName name="F_736" localSheetId="1">#REF!</definedName>
    <definedName name="F_736">#REF!</definedName>
    <definedName name="F_745" localSheetId="1">#REF!</definedName>
    <definedName name="F_745">#REF!</definedName>
    <definedName name="F_748" localSheetId="1">#REF!</definedName>
    <definedName name="F_748">#REF!</definedName>
    <definedName name="F_750" localSheetId="1">#REF!</definedName>
    <definedName name="F_750">#REF!</definedName>
    <definedName name="F_754" localSheetId="1">#REF!</definedName>
    <definedName name="F_754">#REF!</definedName>
    <definedName name="F_757" localSheetId="1">#REF!</definedName>
    <definedName name="F_757">#REF!</definedName>
    <definedName name="F_758" localSheetId="1">#REF!</definedName>
    <definedName name="F_758">#REF!</definedName>
    <definedName name="F_760" localSheetId="1">#REF!</definedName>
    <definedName name="F_760">#REF!</definedName>
    <definedName name="F_77" localSheetId="1">#REF!</definedName>
    <definedName name="F_77">#REF!</definedName>
    <definedName name="F_773" localSheetId="1">#REF!</definedName>
    <definedName name="F_773">#REF!</definedName>
    <definedName name="F_775" localSheetId="1">#REF!</definedName>
    <definedName name="F_775">#REF!</definedName>
    <definedName name="F_779" localSheetId="1">#REF!</definedName>
    <definedName name="F_779">#REF!</definedName>
    <definedName name="F_784" localSheetId="1">#REF!</definedName>
    <definedName name="F_784">#REF!</definedName>
    <definedName name="F_788" localSheetId="1">#REF!</definedName>
    <definedName name="F_788">#REF!</definedName>
    <definedName name="F_792" localSheetId="1">#REF!</definedName>
    <definedName name="F_792">#REF!</definedName>
    <definedName name="F_796" localSheetId="1">#REF!</definedName>
    <definedName name="F_796">#REF!</definedName>
    <definedName name="F_8" localSheetId="1">#REF!</definedName>
    <definedName name="F_8">#REF!</definedName>
    <definedName name="F_802" localSheetId="1">#REF!</definedName>
    <definedName name="F_802">#REF!</definedName>
    <definedName name="F_803" localSheetId="1">#REF!</definedName>
    <definedName name="F_803">#REF!</definedName>
    <definedName name="F_805" localSheetId="1">#REF!</definedName>
    <definedName name="F_805">#REF!</definedName>
    <definedName name="F_82" localSheetId="1">#REF!</definedName>
    <definedName name="F_82">#REF!</definedName>
    <definedName name="F_820" localSheetId="1">#REF!</definedName>
    <definedName name="F_820">#REF!</definedName>
    <definedName name="F_830" localSheetId="1">#REF!</definedName>
    <definedName name="F_830">#REF!</definedName>
    <definedName name="F_855" localSheetId="1">#REF!</definedName>
    <definedName name="F_855">#REF!</definedName>
    <definedName name="F_870" localSheetId="1">#REF!</definedName>
    <definedName name="F_870">#REF!</definedName>
    <definedName name="F_880" localSheetId="1">#REF!</definedName>
    <definedName name="F_880">#REF!</definedName>
    <definedName name="F_882" localSheetId="1">#REF!</definedName>
    <definedName name="F_882">#REF!</definedName>
    <definedName name="F_884" localSheetId="1">#REF!</definedName>
    <definedName name="F_884">#REF!</definedName>
    <definedName name="F_886" localSheetId="1">#REF!</definedName>
    <definedName name="F_886">#REF!</definedName>
    <definedName name="F_888" localSheetId="1">#REF!</definedName>
    <definedName name="F_888">#REF!</definedName>
    <definedName name="F_890" localSheetId="1">#REF!</definedName>
    <definedName name="F_890">#REF!</definedName>
    <definedName name="F_9" localSheetId="1">#REF!</definedName>
    <definedName name="F_9">#REF!</definedName>
    <definedName name="F_905" localSheetId="1">#REF!</definedName>
    <definedName name="F_905">#REF!</definedName>
    <definedName name="F_910" localSheetId="1">#REF!</definedName>
    <definedName name="F_910">#REF!</definedName>
    <definedName name="F_930" localSheetId="1">#REF!</definedName>
    <definedName name="F_930">#REF!</definedName>
    <definedName name="F_950" localSheetId="1">#REF!</definedName>
    <definedName name="F_950">#REF!</definedName>
    <definedName name="F_960" localSheetId="1">#REF!</definedName>
    <definedName name="F_960">#REF!</definedName>
    <definedName name="F_965" localSheetId="1">#REF!</definedName>
    <definedName name="F_965">#REF!</definedName>
    <definedName name="F_97" localSheetId="1">#REF!</definedName>
    <definedName name="F_97">#REF!</definedName>
    <definedName name="F_970" localSheetId="1">#REF!</definedName>
    <definedName name="F_970">#REF!</definedName>
    <definedName name="F_980" localSheetId="1">#REF!</definedName>
    <definedName name="F_980">#REF!</definedName>
    <definedName name="F_990" localSheetId="1">#REF!</definedName>
    <definedName name="F_990">#REF!</definedName>
    <definedName name="Modalidades" localSheetId="1">#REF!</definedName>
    <definedName name="Modalidades">#REF!</definedName>
  </definedNames>
  <calcPr calcId="181029"/>
</workbook>
</file>

<file path=xl/calcChain.xml><?xml version="1.0" encoding="utf-8"?>
<calcChain xmlns="http://schemas.openxmlformats.org/spreadsheetml/2006/main">
  <c r="A13" i="17" l="1"/>
  <c r="C13" i="17"/>
  <c r="D13" i="17"/>
  <c r="E13" i="17"/>
  <c r="F13" i="17"/>
  <c r="A14" i="17"/>
  <c r="C14" i="17"/>
  <c r="D14" i="17"/>
  <c r="E14" i="17"/>
  <c r="F14" i="17"/>
  <c r="A15" i="17"/>
  <c r="C15" i="17"/>
  <c r="D15" i="17"/>
  <c r="E15" i="17"/>
  <c r="H15" i="17" s="1"/>
  <c r="F15" i="17"/>
  <c r="A16" i="17"/>
  <c r="C16" i="17"/>
  <c r="D16" i="17"/>
  <c r="E16" i="17"/>
  <c r="F16" i="17"/>
  <c r="A17" i="17"/>
  <c r="C17" i="17"/>
  <c r="D17" i="17"/>
  <c r="E17" i="17"/>
  <c r="H17" i="17" s="1"/>
  <c r="F17" i="17"/>
  <c r="A18" i="17"/>
  <c r="C18" i="17"/>
  <c r="D18" i="17"/>
  <c r="E18" i="17"/>
  <c r="F18" i="17"/>
  <c r="A19" i="17"/>
  <c r="C19" i="17"/>
  <c r="D19" i="17"/>
  <c r="E19" i="17"/>
  <c r="F19" i="17"/>
  <c r="A20" i="17"/>
  <c r="C20" i="17"/>
  <c r="D20" i="17"/>
  <c r="E20" i="17"/>
  <c r="F20" i="17"/>
  <c r="A21" i="17"/>
  <c r="C21" i="17"/>
  <c r="D21" i="17"/>
  <c r="E21" i="17"/>
  <c r="F21" i="17"/>
  <c r="A22" i="17"/>
  <c r="C22" i="17"/>
  <c r="D22" i="17"/>
  <c r="E22" i="17"/>
  <c r="H22" i="17" s="1"/>
  <c r="F22" i="17"/>
  <c r="A23" i="17"/>
  <c r="C23" i="17"/>
  <c r="D23" i="17"/>
  <c r="E23" i="17"/>
  <c r="F23" i="17"/>
  <c r="A24" i="17"/>
  <c r="C24" i="17"/>
  <c r="D24" i="17"/>
  <c r="E24" i="17"/>
  <c r="H24" i="17" s="1"/>
  <c r="F24" i="17"/>
  <c r="A25" i="17"/>
  <c r="C25" i="17"/>
  <c r="D25" i="17"/>
  <c r="E25" i="17"/>
  <c r="H25" i="17" s="1"/>
  <c r="F25" i="17"/>
  <c r="A26" i="17"/>
  <c r="C26" i="17"/>
  <c r="D26" i="17"/>
  <c r="E26" i="17"/>
  <c r="F26" i="17"/>
  <c r="A27" i="17"/>
  <c r="C27" i="17"/>
  <c r="D27" i="17"/>
  <c r="E27" i="17"/>
  <c r="H27" i="17" s="1"/>
  <c r="F27" i="17"/>
  <c r="A28" i="17"/>
  <c r="C28" i="17"/>
  <c r="D28" i="17"/>
  <c r="E28" i="17"/>
  <c r="H28" i="17" s="1"/>
  <c r="F28" i="17"/>
  <c r="A29" i="17"/>
  <c r="C29" i="17"/>
  <c r="D29" i="17"/>
  <c r="E29" i="17"/>
  <c r="F29" i="17"/>
  <c r="A30" i="17"/>
  <c r="C30" i="17"/>
  <c r="D30" i="17"/>
  <c r="E30" i="17"/>
  <c r="H30" i="17" s="1"/>
  <c r="F30" i="17"/>
  <c r="A31" i="17"/>
  <c r="C31" i="17"/>
  <c r="D31" i="17"/>
  <c r="E31" i="17"/>
  <c r="H31" i="17" s="1"/>
  <c r="F31" i="17"/>
  <c r="A32" i="17"/>
  <c r="C32" i="17"/>
  <c r="D32" i="17"/>
  <c r="E32" i="17"/>
  <c r="H32" i="17" s="1"/>
  <c r="F32" i="17"/>
  <c r="A33" i="17"/>
  <c r="C33" i="17"/>
  <c r="D33" i="17"/>
  <c r="E33" i="17"/>
  <c r="F33" i="17"/>
  <c r="A34" i="17"/>
  <c r="C34" i="17"/>
  <c r="D34" i="17"/>
  <c r="E34" i="17"/>
  <c r="F34" i="17"/>
  <c r="A35" i="17"/>
  <c r="C35" i="17"/>
  <c r="D35" i="17"/>
  <c r="E35" i="17"/>
  <c r="H35" i="17" s="1"/>
  <c r="F35" i="17"/>
  <c r="A36" i="17"/>
  <c r="C36" i="17"/>
  <c r="D36" i="17"/>
  <c r="E36" i="17"/>
  <c r="H36" i="17" s="1"/>
  <c r="F36" i="17"/>
  <c r="A37" i="17"/>
  <c r="C37" i="17"/>
  <c r="D37" i="17"/>
  <c r="E37" i="17"/>
  <c r="H37" i="17" s="1"/>
  <c r="F37" i="17"/>
  <c r="A38" i="17"/>
  <c r="C38" i="17"/>
  <c r="D38" i="17"/>
  <c r="E38" i="17"/>
  <c r="F38" i="17"/>
  <c r="A39" i="17"/>
  <c r="C39" i="17"/>
  <c r="D39" i="17"/>
  <c r="E39" i="17"/>
  <c r="F39" i="17"/>
  <c r="A40" i="17"/>
  <c r="C40" i="17"/>
  <c r="D40" i="17"/>
  <c r="E40" i="17"/>
  <c r="H40" i="17" s="1"/>
  <c r="F40" i="17"/>
  <c r="A41" i="17"/>
  <c r="C41" i="17"/>
  <c r="D41" i="17"/>
  <c r="E41" i="17"/>
  <c r="F41" i="17"/>
  <c r="A42" i="17"/>
  <c r="C42" i="17"/>
  <c r="D42" i="17"/>
  <c r="E42" i="17"/>
  <c r="H42" i="17" s="1"/>
  <c r="F42" i="17"/>
  <c r="A43" i="17"/>
  <c r="C43" i="17"/>
  <c r="D43" i="17"/>
  <c r="E43" i="17"/>
  <c r="F43" i="17"/>
  <c r="A44" i="17"/>
  <c r="C44" i="17"/>
  <c r="D44" i="17"/>
  <c r="E44" i="17"/>
  <c r="H44" i="17" s="1"/>
  <c r="F44" i="17"/>
  <c r="A45" i="17"/>
  <c r="C45" i="17"/>
  <c r="D45" i="17"/>
  <c r="E45" i="17"/>
  <c r="H45" i="17" s="1"/>
  <c r="F45" i="17"/>
  <c r="A46" i="17"/>
  <c r="C46" i="17"/>
  <c r="D46" i="17"/>
  <c r="E46" i="17"/>
  <c r="F46" i="17"/>
  <c r="A47" i="17"/>
  <c r="C47" i="17"/>
  <c r="D47" i="17"/>
  <c r="E47" i="17"/>
  <c r="H47" i="17" s="1"/>
  <c r="F47" i="17"/>
  <c r="A48" i="17"/>
  <c r="C48" i="17"/>
  <c r="D48" i="17"/>
  <c r="E48" i="17"/>
  <c r="H48" i="17" s="1"/>
  <c r="F48" i="17"/>
  <c r="A49" i="17"/>
  <c r="C49" i="17"/>
  <c r="D49" i="17"/>
  <c r="E49" i="17"/>
  <c r="F49" i="17"/>
  <c r="A50" i="17"/>
  <c r="C50" i="17"/>
  <c r="D50" i="17"/>
  <c r="E50" i="17"/>
  <c r="H50" i="17" s="1"/>
  <c r="F50" i="17"/>
  <c r="A51" i="17"/>
  <c r="C51" i="17"/>
  <c r="D51" i="17"/>
  <c r="E51" i="17"/>
  <c r="H51" i="17" s="1"/>
  <c r="F51" i="17"/>
  <c r="A52" i="17"/>
  <c r="C52" i="17"/>
  <c r="D52" i="17"/>
  <c r="E52" i="17"/>
  <c r="H52" i="17" s="1"/>
  <c r="F52" i="17"/>
  <c r="A53" i="17"/>
  <c r="C53" i="17"/>
  <c r="D53" i="17"/>
  <c r="E53" i="17"/>
  <c r="F53" i="17"/>
  <c r="A54" i="17"/>
  <c r="C54" i="17"/>
  <c r="D54" i="17"/>
  <c r="E54" i="17"/>
  <c r="F54" i="17"/>
  <c r="A55" i="17"/>
  <c r="C55" i="17"/>
  <c r="D55" i="17"/>
  <c r="E55" i="17"/>
  <c r="H55" i="17" s="1"/>
  <c r="F55" i="17"/>
  <c r="A56" i="17"/>
  <c r="C56" i="17"/>
  <c r="D56" i="17"/>
  <c r="E56" i="17"/>
  <c r="H56" i="17" s="1"/>
  <c r="F56" i="17"/>
  <c r="A57" i="17"/>
  <c r="C57" i="17"/>
  <c r="D57" i="17"/>
  <c r="E57" i="17"/>
  <c r="H57" i="17" s="1"/>
  <c r="F57" i="17"/>
  <c r="A58" i="17"/>
  <c r="C58" i="17"/>
  <c r="D58" i="17"/>
  <c r="E58" i="17"/>
  <c r="F58" i="17"/>
  <c r="A59" i="17"/>
  <c r="C59" i="17"/>
  <c r="D59" i="17"/>
  <c r="E59" i="17"/>
  <c r="F59" i="17"/>
  <c r="A60" i="17"/>
  <c r="C60" i="17"/>
  <c r="D60" i="17"/>
  <c r="E60" i="17"/>
  <c r="H60" i="17" s="1"/>
  <c r="F60" i="17"/>
  <c r="A61" i="17"/>
  <c r="C61" i="17"/>
  <c r="D61" i="17"/>
  <c r="E61" i="17"/>
  <c r="F61" i="17"/>
  <c r="A62" i="17"/>
  <c r="C62" i="17"/>
  <c r="D62" i="17"/>
  <c r="E62" i="17"/>
  <c r="H62" i="17" s="1"/>
  <c r="F62" i="17"/>
  <c r="A63" i="17"/>
  <c r="C63" i="17"/>
  <c r="D63" i="17"/>
  <c r="E63" i="17"/>
  <c r="F63" i="17"/>
  <c r="A64" i="17"/>
  <c r="C64" i="17"/>
  <c r="D64" i="17"/>
  <c r="E64" i="17"/>
  <c r="H64" i="17" s="1"/>
  <c r="F64" i="17"/>
  <c r="A65" i="17"/>
  <c r="C65" i="17"/>
  <c r="D65" i="17"/>
  <c r="E65" i="17"/>
  <c r="H65" i="17" s="1"/>
  <c r="F65" i="17"/>
  <c r="A66" i="17"/>
  <c r="C66" i="17"/>
  <c r="D66" i="17"/>
  <c r="E66" i="17"/>
  <c r="F66" i="17"/>
  <c r="A67" i="17"/>
  <c r="C67" i="17"/>
  <c r="D67" i="17"/>
  <c r="E67" i="17"/>
  <c r="H67" i="17" s="1"/>
  <c r="F67" i="17"/>
  <c r="A68" i="17"/>
  <c r="C68" i="17"/>
  <c r="D68" i="17"/>
  <c r="E68" i="17"/>
  <c r="H68" i="17" s="1"/>
  <c r="F68" i="17"/>
  <c r="A69" i="17"/>
  <c r="C69" i="17"/>
  <c r="D69" i="17"/>
  <c r="E69" i="17"/>
  <c r="H69" i="17" s="1"/>
  <c r="F69" i="17"/>
  <c r="A70" i="17"/>
  <c r="C70" i="17"/>
  <c r="D70" i="17"/>
  <c r="E70" i="17"/>
  <c r="H70" i="17" s="1"/>
  <c r="F70" i="17"/>
  <c r="A71" i="17"/>
  <c r="C71" i="17"/>
  <c r="D71" i="17"/>
  <c r="E71" i="17"/>
  <c r="H71" i="17" s="1"/>
  <c r="F71" i="17"/>
  <c r="A72" i="17"/>
  <c r="C72" i="17"/>
  <c r="D72" i="17"/>
  <c r="E72" i="17"/>
  <c r="H72" i="17" s="1"/>
  <c r="F72" i="17"/>
  <c r="A73" i="17"/>
  <c r="C73" i="17"/>
  <c r="D73" i="17"/>
  <c r="E73" i="17"/>
  <c r="F73" i="17"/>
  <c r="A74" i="17"/>
  <c r="C74" i="17"/>
  <c r="D74" i="17"/>
  <c r="E74" i="17"/>
  <c r="F74" i="17"/>
  <c r="A75" i="17"/>
  <c r="C75" i="17"/>
  <c r="D75" i="17"/>
  <c r="E75" i="17"/>
  <c r="H75" i="17" s="1"/>
  <c r="F75" i="17"/>
  <c r="A76" i="17"/>
  <c r="C76" i="17"/>
  <c r="D76" i="17"/>
  <c r="E76" i="17"/>
  <c r="H76" i="17" s="1"/>
  <c r="F76" i="17"/>
  <c r="A77" i="17"/>
  <c r="C77" i="17"/>
  <c r="D77" i="17"/>
  <c r="E77" i="17"/>
  <c r="H77" i="17" s="1"/>
  <c r="F77" i="17"/>
  <c r="A78" i="17"/>
  <c r="C78" i="17"/>
  <c r="D78" i="17"/>
  <c r="E78" i="17"/>
  <c r="F78" i="17"/>
  <c r="A79" i="17"/>
  <c r="C79" i="17"/>
  <c r="D79" i="17"/>
  <c r="E79" i="17"/>
  <c r="F79" i="17"/>
  <c r="A80" i="17"/>
  <c r="C80" i="17"/>
  <c r="D80" i="17"/>
  <c r="E80" i="17"/>
  <c r="H80" i="17" s="1"/>
  <c r="F80" i="17"/>
  <c r="A81" i="17"/>
  <c r="C81" i="17"/>
  <c r="D81" i="17"/>
  <c r="E81" i="17"/>
  <c r="H81" i="17" s="1"/>
  <c r="F81" i="17"/>
  <c r="A82" i="17"/>
  <c r="C82" i="17"/>
  <c r="D82" i="17"/>
  <c r="E82" i="17"/>
  <c r="H82" i="17" s="1"/>
  <c r="F82" i="17"/>
  <c r="A83" i="17"/>
  <c r="C83" i="17"/>
  <c r="D83" i="17"/>
  <c r="E83" i="17"/>
  <c r="F83" i="17"/>
  <c r="A84" i="17"/>
  <c r="C84" i="17"/>
  <c r="D84" i="17"/>
  <c r="E84" i="17"/>
  <c r="H84" i="17" s="1"/>
  <c r="F84" i="17"/>
  <c r="A85" i="17"/>
  <c r="C85" i="17"/>
  <c r="D85" i="17"/>
  <c r="E85" i="17"/>
  <c r="H85" i="17" s="1"/>
  <c r="F85" i="17"/>
  <c r="A86" i="17"/>
  <c r="C86" i="17"/>
  <c r="D86" i="17"/>
  <c r="E86" i="17"/>
  <c r="H86" i="17" s="1"/>
  <c r="F86" i="17"/>
  <c r="A87" i="17"/>
  <c r="C87" i="17"/>
  <c r="D87" i="17"/>
  <c r="E87" i="17"/>
  <c r="H87" i="17" s="1"/>
  <c r="F87" i="17"/>
  <c r="A88" i="17"/>
  <c r="C88" i="17"/>
  <c r="D88" i="17"/>
  <c r="E88" i="17"/>
  <c r="H88" i="17" s="1"/>
  <c r="F88" i="17"/>
  <c r="A89" i="17"/>
  <c r="C89" i="17"/>
  <c r="D89" i="17"/>
  <c r="E89" i="17"/>
  <c r="H89" i="17" s="1"/>
  <c r="F89" i="17"/>
  <c r="A90" i="17"/>
  <c r="C90" i="17"/>
  <c r="D90" i="17"/>
  <c r="E90" i="17"/>
  <c r="H90" i="17" s="1"/>
  <c r="F90" i="17"/>
  <c r="A91" i="17"/>
  <c r="C91" i="17"/>
  <c r="D91" i="17"/>
  <c r="E91" i="17"/>
  <c r="H91" i="17" s="1"/>
  <c r="F91" i="17"/>
  <c r="A92" i="17"/>
  <c r="C92" i="17"/>
  <c r="D92" i="17"/>
  <c r="E92" i="17"/>
  <c r="H92" i="17" s="1"/>
  <c r="F92" i="17"/>
  <c r="A93" i="17"/>
  <c r="C93" i="17"/>
  <c r="D93" i="17"/>
  <c r="E93" i="17"/>
  <c r="F93" i="17"/>
  <c r="A94" i="17"/>
  <c r="C94" i="17"/>
  <c r="D94" i="17"/>
  <c r="E94" i="17"/>
  <c r="F94" i="17"/>
  <c r="A95" i="17"/>
  <c r="C95" i="17"/>
  <c r="D95" i="17"/>
  <c r="E95" i="17"/>
  <c r="H95" i="17" s="1"/>
  <c r="F95" i="17"/>
  <c r="A96" i="17"/>
  <c r="C96" i="17"/>
  <c r="D96" i="17"/>
  <c r="E96" i="17"/>
  <c r="H96" i="17" s="1"/>
  <c r="F96" i="17"/>
  <c r="A97" i="17"/>
  <c r="C97" i="17"/>
  <c r="D97" i="17"/>
  <c r="E97" i="17"/>
  <c r="H97" i="17" s="1"/>
  <c r="F97" i="17"/>
  <c r="A98" i="17"/>
  <c r="C98" i="17"/>
  <c r="D98" i="17"/>
  <c r="E98" i="17"/>
  <c r="F98" i="17"/>
  <c r="A99" i="17"/>
  <c r="C99" i="17"/>
  <c r="D99" i="17"/>
  <c r="E99" i="17"/>
  <c r="H99" i="17" s="1"/>
  <c r="F99" i="17"/>
  <c r="A100" i="17"/>
  <c r="C100" i="17"/>
  <c r="D100" i="17"/>
  <c r="E100" i="17"/>
  <c r="H100" i="17" s="1"/>
  <c r="F100" i="17"/>
  <c r="A101" i="17"/>
  <c r="C101" i="17"/>
  <c r="D101" i="17"/>
  <c r="E101" i="17"/>
  <c r="F101" i="17"/>
  <c r="A102" i="17"/>
  <c r="C102" i="17"/>
  <c r="D102" i="17"/>
  <c r="E102" i="17"/>
  <c r="H102" i="17" s="1"/>
  <c r="F102" i="17"/>
  <c r="A103" i="17"/>
  <c r="C103" i="17"/>
  <c r="D103" i="17"/>
  <c r="E103" i="17"/>
  <c r="F103" i="17"/>
  <c r="A104" i="17"/>
  <c r="C104" i="17"/>
  <c r="D104" i="17"/>
  <c r="E104" i="17"/>
  <c r="H104" i="17" s="1"/>
  <c r="F104" i="17"/>
  <c r="A105" i="17"/>
  <c r="C105" i="17"/>
  <c r="D105" i="17"/>
  <c r="E105" i="17"/>
  <c r="H105" i="17" s="1"/>
  <c r="F105" i="17"/>
  <c r="A106" i="17"/>
  <c r="C106" i="17"/>
  <c r="D106" i="17"/>
  <c r="E106" i="17"/>
  <c r="F106" i="17"/>
  <c r="A107" i="17"/>
  <c r="C107" i="17"/>
  <c r="D107" i="17"/>
  <c r="E107" i="17"/>
  <c r="H107" i="17" s="1"/>
  <c r="F107" i="17"/>
  <c r="A108" i="17"/>
  <c r="C108" i="17"/>
  <c r="D108" i="17"/>
  <c r="E108" i="17"/>
  <c r="H108" i="17" s="1"/>
  <c r="F108" i="17"/>
  <c r="A109" i="17"/>
  <c r="C109" i="17"/>
  <c r="D109" i="17"/>
  <c r="E109" i="17"/>
  <c r="H109" i="17" s="1"/>
  <c r="F109" i="17"/>
  <c r="A110" i="17"/>
  <c r="C110" i="17"/>
  <c r="D110" i="17"/>
  <c r="E110" i="17"/>
  <c r="H110" i="17" s="1"/>
  <c r="F110" i="17"/>
  <c r="A111" i="17"/>
  <c r="C111" i="17"/>
  <c r="D111" i="17"/>
  <c r="E111" i="17"/>
  <c r="H111" i="17" s="1"/>
  <c r="F111" i="17"/>
  <c r="A112" i="17"/>
  <c r="C112" i="17"/>
  <c r="D112" i="17"/>
  <c r="E112" i="17"/>
  <c r="H112" i="17" s="1"/>
  <c r="F112" i="17"/>
  <c r="A113" i="17"/>
  <c r="C113" i="17"/>
  <c r="D113" i="17"/>
  <c r="E113" i="17"/>
  <c r="F113" i="17"/>
  <c r="A114" i="17"/>
  <c r="C114" i="17"/>
  <c r="D114" i="17"/>
  <c r="E114" i="17"/>
  <c r="F114" i="17"/>
  <c r="A115" i="17"/>
  <c r="C115" i="17"/>
  <c r="D115" i="17"/>
  <c r="E115" i="17"/>
  <c r="H115" i="17" s="1"/>
  <c r="F115" i="17"/>
  <c r="A116" i="17"/>
  <c r="C116" i="17"/>
  <c r="D116" i="17"/>
  <c r="E116" i="17"/>
  <c r="H116" i="17" s="1"/>
  <c r="F116" i="17"/>
  <c r="A117" i="17"/>
  <c r="C117" i="17"/>
  <c r="D117" i="17"/>
  <c r="E117" i="17"/>
  <c r="H117" i="17" s="1"/>
  <c r="F117" i="17"/>
  <c r="A118" i="17"/>
  <c r="C118" i="17"/>
  <c r="D118" i="17"/>
  <c r="E118" i="17"/>
  <c r="H118" i="17" s="1"/>
  <c r="F118" i="17"/>
  <c r="A119" i="17"/>
  <c r="C119" i="17"/>
  <c r="D119" i="17"/>
  <c r="E119" i="17"/>
  <c r="F119" i="17"/>
  <c r="A120" i="17"/>
  <c r="C120" i="17"/>
  <c r="D120" i="17"/>
  <c r="E120" i="17"/>
  <c r="H120" i="17" s="1"/>
  <c r="F120" i="17"/>
  <c r="A121" i="17"/>
  <c r="C121" i="17"/>
  <c r="D121" i="17"/>
  <c r="E121" i="17"/>
  <c r="F121" i="17"/>
  <c r="A122" i="17"/>
  <c r="C122" i="17"/>
  <c r="D122" i="17"/>
  <c r="E122" i="17"/>
  <c r="H122" i="17" s="1"/>
  <c r="F122" i="17"/>
  <c r="A123" i="17"/>
  <c r="C123" i="17"/>
  <c r="D123" i="17"/>
  <c r="E123" i="17"/>
  <c r="F123" i="17"/>
  <c r="A124" i="17"/>
  <c r="C124" i="17"/>
  <c r="D124" i="17"/>
  <c r="E124" i="17"/>
  <c r="H124" i="17" s="1"/>
  <c r="F124" i="17"/>
  <c r="A125" i="17"/>
  <c r="C125" i="17"/>
  <c r="D125" i="17"/>
  <c r="E125" i="17"/>
  <c r="H125" i="17" s="1"/>
  <c r="F125" i="17"/>
  <c r="A126" i="17"/>
  <c r="C126" i="17"/>
  <c r="D126" i="17"/>
  <c r="E126" i="17"/>
  <c r="F126" i="17"/>
  <c r="A127" i="17"/>
  <c r="C127" i="17"/>
  <c r="D127" i="17"/>
  <c r="E127" i="17"/>
  <c r="H127" i="17" s="1"/>
  <c r="F127" i="17"/>
  <c r="A128" i="17"/>
  <c r="C128" i="17"/>
  <c r="D128" i="17"/>
  <c r="E128" i="17"/>
  <c r="H128" i="17" s="1"/>
  <c r="F128" i="17"/>
  <c r="A129" i="17"/>
  <c r="C129" i="17"/>
  <c r="D129" i="17"/>
  <c r="E129" i="17"/>
  <c r="H129" i="17" s="1"/>
  <c r="F129" i="17"/>
  <c r="A130" i="17"/>
  <c r="C130" i="17"/>
  <c r="D130" i="17"/>
  <c r="E130" i="17"/>
  <c r="H130" i="17" s="1"/>
  <c r="F130" i="17"/>
  <c r="A131" i="17"/>
  <c r="C131" i="17"/>
  <c r="D131" i="17"/>
  <c r="E131" i="17"/>
  <c r="H131" i="17" s="1"/>
  <c r="F131" i="17"/>
  <c r="A132" i="17"/>
  <c r="C132" i="17"/>
  <c r="D132" i="17"/>
  <c r="E132" i="17"/>
  <c r="H132" i="17" s="1"/>
  <c r="F132" i="17"/>
  <c r="A133" i="17"/>
  <c r="C133" i="17"/>
  <c r="D133" i="17"/>
  <c r="E133" i="17"/>
  <c r="F133" i="17"/>
  <c r="A134" i="17"/>
  <c r="C134" i="17"/>
  <c r="D134" i="17"/>
  <c r="E134" i="17"/>
  <c r="H134" i="17" s="1"/>
  <c r="F134" i="17"/>
  <c r="A135" i="17"/>
  <c r="C135" i="17"/>
  <c r="D135" i="17"/>
  <c r="E135" i="17"/>
  <c r="H135" i="17" s="1"/>
  <c r="F135" i="17"/>
  <c r="A136" i="17"/>
  <c r="C136" i="17"/>
  <c r="D136" i="17"/>
  <c r="E136" i="17"/>
  <c r="H136" i="17" s="1"/>
  <c r="F136" i="17"/>
  <c r="A137" i="17"/>
  <c r="C137" i="17"/>
  <c r="D137" i="17"/>
  <c r="E137" i="17"/>
  <c r="H137" i="17" s="1"/>
  <c r="F137" i="17"/>
  <c r="A138" i="17"/>
  <c r="C138" i="17"/>
  <c r="D138" i="17"/>
  <c r="E138" i="17"/>
  <c r="F138" i="17"/>
  <c r="A139" i="17"/>
  <c r="C139" i="17"/>
  <c r="D139" i="17"/>
  <c r="E139" i="17"/>
  <c r="F139" i="17"/>
  <c r="A140" i="17"/>
  <c r="C140" i="17"/>
  <c r="D140" i="17"/>
  <c r="E140" i="17"/>
  <c r="H140" i="17" s="1"/>
  <c r="F140" i="17"/>
  <c r="A141" i="17"/>
  <c r="C141" i="17"/>
  <c r="D141" i="17"/>
  <c r="E141" i="17"/>
  <c r="F141" i="17"/>
  <c r="A142" i="17"/>
  <c r="C142" i="17"/>
  <c r="D142" i="17"/>
  <c r="E142" i="17"/>
  <c r="H142" i="17" s="1"/>
  <c r="F142" i="17"/>
  <c r="A143" i="17"/>
  <c r="C143" i="17"/>
  <c r="D143" i="17"/>
  <c r="E143" i="17"/>
  <c r="F143" i="17"/>
  <c r="A144" i="17"/>
  <c r="C144" i="17"/>
  <c r="D144" i="17"/>
  <c r="E144" i="17"/>
  <c r="H144" i="17" s="1"/>
  <c r="F144" i="17"/>
  <c r="A145" i="17"/>
  <c r="C145" i="17"/>
  <c r="D145" i="17"/>
  <c r="E145" i="17"/>
  <c r="H145" i="17" s="1"/>
  <c r="F145" i="17"/>
  <c r="A146" i="17"/>
  <c r="C146" i="17"/>
  <c r="D146" i="17"/>
  <c r="E146" i="17"/>
  <c r="F146" i="17"/>
  <c r="A147" i="17"/>
  <c r="C147" i="17"/>
  <c r="D147" i="17"/>
  <c r="E147" i="17"/>
  <c r="H147" i="17" s="1"/>
  <c r="F147" i="17"/>
  <c r="A148" i="17"/>
  <c r="C148" i="17"/>
  <c r="D148" i="17"/>
  <c r="E148" i="17"/>
  <c r="H148" i="17" s="1"/>
  <c r="F148" i="17"/>
  <c r="A149" i="17"/>
  <c r="C149" i="17"/>
  <c r="D149" i="17"/>
  <c r="E149" i="17"/>
  <c r="H149" i="17" s="1"/>
  <c r="F149" i="17"/>
  <c r="A150" i="17"/>
  <c r="C150" i="17"/>
  <c r="D150" i="17"/>
  <c r="E150" i="17"/>
  <c r="H150" i="17" s="1"/>
  <c r="F150" i="17"/>
  <c r="A151" i="17"/>
  <c r="C151" i="17"/>
  <c r="D151" i="17"/>
  <c r="E151" i="17"/>
  <c r="H151" i="17" s="1"/>
  <c r="F151" i="17"/>
  <c r="A152" i="17"/>
  <c r="C152" i="17"/>
  <c r="D152" i="17"/>
  <c r="E152" i="17"/>
  <c r="H152" i="17" s="1"/>
  <c r="F152" i="17"/>
  <c r="A153" i="17"/>
  <c r="C153" i="17"/>
  <c r="D153" i="17"/>
  <c r="E153" i="17"/>
  <c r="H153" i="17" s="1"/>
  <c r="F153" i="17"/>
  <c r="A154" i="17"/>
  <c r="C154" i="17"/>
  <c r="D154" i="17"/>
  <c r="E154" i="17"/>
  <c r="F154" i="17"/>
  <c r="A155" i="17"/>
  <c r="C155" i="17"/>
  <c r="D155" i="17"/>
  <c r="E155" i="17"/>
  <c r="H155" i="17" s="1"/>
  <c r="F155" i="17"/>
  <c r="A156" i="17"/>
  <c r="C156" i="17"/>
  <c r="D156" i="17"/>
  <c r="E156" i="17"/>
  <c r="H156" i="17" s="1"/>
  <c r="F156" i="17"/>
  <c r="A157" i="17"/>
  <c r="C157" i="17"/>
  <c r="D157" i="17"/>
  <c r="E157" i="17"/>
  <c r="H157" i="17" s="1"/>
  <c r="F157" i="17"/>
  <c r="A158" i="17"/>
  <c r="C158" i="17"/>
  <c r="D158" i="17"/>
  <c r="E158" i="17"/>
  <c r="H158" i="17" s="1"/>
  <c r="F158" i="17"/>
  <c r="A159" i="17"/>
  <c r="C159" i="17"/>
  <c r="D159" i="17"/>
  <c r="E159" i="17"/>
  <c r="F159" i="17"/>
  <c r="A160" i="17"/>
  <c r="C160" i="17"/>
  <c r="D160" i="17"/>
  <c r="E160" i="17"/>
  <c r="H160" i="17" s="1"/>
  <c r="F160" i="17"/>
  <c r="A161" i="17"/>
  <c r="C161" i="17"/>
  <c r="D161" i="17"/>
  <c r="E161" i="17"/>
  <c r="F161" i="17"/>
  <c r="A162" i="17"/>
  <c r="C162" i="17"/>
  <c r="D162" i="17"/>
  <c r="E162" i="17"/>
  <c r="H162" i="17" s="1"/>
  <c r="F162" i="17"/>
  <c r="A163" i="17"/>
  <c r="C163" i="17"/>
  <c r="D163" i="17"/>
  <c r="E163" i="17"/>
  <c r="F163" i="17"/>
  <c r="A164" i="17"/>
  <c r="C164" i="17"/>
  <c r="D164" i="17"/>
  <c r="E164" i="17"/>
  <c r="H164" i="17" s="1"/>
  <c r="F164" i="17"/>
  <c r="A165" i="17"/>
  <c r="C165" i="17"/>
  <c r="D165" i="17"/>
  <c r="E165" i="17"/>
  <c r="H165" i="17" s="1"/>
  <c r="F165" i="17"/>
  <c r="A166" i="17"/>
  <c r="C166" i="17"/>
  <c r="D166" i="17"/>
  <c r="E166" i="17"/>
  <c r="H166" i="17" s="1"/>
  <c r="F166" i="17"/>
  <c r="A167" i="17"/>
  <c r="C167" i="17"/>
  <c r="D167" i="17"/>
  <c r="E167" i="17"/>
  <c r="H167" i="17" s="1"/>
  <c r="F167" i="17"/>
  <c r="A168" i="17"/>
  <c r="C168" i="17"/>
  <c r="D168" i="17"/>
  <c r="E168" i="17"/>
  <c r="H168" i="17" s="1"/>
  <c r="F168" i="17"/>
  <c r="A169" i="17"/>
  <c r="C169" i="17"/>
  <c r="D169" i="17"/>
  <c r="E169" i="17"/>
  <c r="H169" i="17" s="1"/>
  <c r="F169" i="17"/>
  <c r="A170" i="17"/>
  <c r="C170" i="17"/>
  <c r="D170" i="17"/>
  <c r="E170" i="17"/>
  <c r="H170" i="17" s="1"/>
  <c r="F170" i="17"/>
  <c r="A171" i="17"/>
  <c r="C171" i="17"/>
  <c r="D171" i="17"/>
  <c r="E171" i="17"/>
  <c r="H171" i="17" s="1"/>
  <c r="F171" i="17"/>
  <c r="A172" i="17"/>
  <c r="C172" i="17"/>
  <c r="D172" i="17"/>
  <c r="E172" i="17"/>
  <c r="H172" i="17" s="1"/>
  <c r="F172" i="17"/>
  <c r="A173" i="17"/>
  <c r="C173" i="17"/>
  <c r="D173" i="17"/>
  <c r="E173" i="17"/>
  <c r="F173" i="17"/>
  <c r="A174" i="17"/>
  <c r="C174" i="17"/>
  <c r="D174" i="17"/>
  <c r="E174" i="17"/>
  <c r="F174" i="17"/>
  <c r="A175" i="17"/>
  <c r="C175" i="17"/>
  <c r="D175" i="17"/>
  <c r="E175" i="17"/>
  <c r="H175" i="17" s="1"/>
  <c r="F175" i="17"/>
  <c r="A176" i="17"/>
  <c r="C176" i="17"/>
  <c r="D176" i="17"/>
  <c r="E176" i="17"/>
  <c r="H176" i="17" s="1"/>
  <c r="F176" i="17"/>
  <c r="A177" i="17"/>
  <c r="C177" i="17"/>
  <c r="D177" i="17"/>
  <c r="E177" i="17"/>
  <c r="H177" i="17" s="1"/>
  <c r="F177" i="17"/>
  <c r="A178" i="17"/>
  <c r="C178" i="17"/>
  <c r="D178" i="17"/>
  <c r="E178" i="17"/>
  <c r="F178" i="17"/>
  <c r="A179" i="17"/>
  <c r="C179" i="17"/>
  <c r="D179" i="17"/>
  <c r="E179" i="17"/>
  <c r="F179" i="17"/>
  <c r="A180" i="17"/>
  <c r="C180" i="17"/>
  <c r="D180" i="17"/>
  <c r="E180" i="17"/>
  <c r="H180" i="17" s="1"/>
  <c r="F180" i="17"/>
  <c r="A181" i="17"/>
  <c r="C181" i="17"/>
  <c r="D181" i="17"/>
  <c r="E181" i="17"/>
  <c r="F181" i="17"/>
  <c r="A182" i="17"/>
  <c r="C182" i="17"/>
  <c r="D182" i="17"/>
  <c r="E182" i="17"/>
  <c r="H182" i="17" s="1"/>
  <c r="F182" i="17"/>
  <c r="A183" i="17"/>
  <c r="C183" i="17"/>
  <c r="D183" i="17"/>
  <c r="E183" i="17"/>
  <c r="H183" i="17" s="1"/>
  <c r="F183" i="17"/>
  <c r="A184" i="17"/>
  <c r="C184" i="17"/>
  <c r="D184" i="17"/>
  <c r="E184" i="17"/>
  <c r="H184" i="17" s="1"/>
  <c r="F184" i="17"/>
  <c r="A185" i="17"/>
  <c r="C185" i="17"/>
  <c r="D185" i="17"/>
  <c r="E185" i="17"/>
  <c r="H185" i="17" s="1"/>
  <c r="F185" i="17"/>
  <c r="A186" i="17"/>
  <c r="C186" i="17"/>
  <c r="D186" i="17"/>
  <c r="E186" i="17"/>
  <c r="F186" i="17"/>
  <c r="A187" i="17"/>
  <c r="C187" i="17"/>
  <c r="D187" i="17"/>
  <c r="E187" i="17"/>
  <c r="H187" i="17" s="1"/>
  <c r="F187" i="17"/>
  <c r="A188" i="17"/>
  <c r="C188" i="17"/>
  <c r="D188" i="17"/>
  <c r="E188" i="17"/>
  <c r="H188" i="17" s="1"/>
  <c r="F188" i="17"/>
  <c r="A189" i="17"/>
  <c r="C189" i="17"/>
  <c r="D189" i="17"/>
  <c r="E189" i="17"/>
  <c r="H189" i="17" s="1"/>
  <c r="F189" i="17"/>
  <c r="A190" i="17"/>
  <c r="C190" i="17"/>
  <c r="D190" i="17"/>
  <c r="E190" i="17"/>
  <c r="H190" i="17" s="1"/>
  <c r="F190" i="17"/>
  <c r="A191" i="17"/>
  <c r="C191" i="17"/>
  <c r="D191" i="17"/>
  <c r="E191" i="17"/>
  <c r="H191" i="17" s="1"/>
  <c r="F191" i="17"/>
  <c r="A192" i="17"/>
  <c r="C192" i="17"/>
  <c r="D192" i="17"/>
  <c r="E192" i="17"/>
  <c r="H192" i="17" s="1"/>
  <c r="F192" i="17"/>
  <c r="A193" i="17"/>
  <c r="C193" i="17"/>
  <c r="D193" i="17"/>
  <c r="E193" i="17"/>
  <c r="F193" i="17"/>
  <c r="A194" i="17"/>
  <c r="C194" i="17"/>
  <c r="D194" i="17"/>
  <c r="E194" i="17"/>
  <c r="F194" i="17"/>
  <c r="A195" i="17"/>
  <c r="C195" i="17"/>
  <c r="D195" i="17"/>
  <c r="E195" i="17"/>
  <c r="H195" i="17" s="1"/>
  <c r="F195" i="17"/>
  <c r="A196" i="17"/>
  <c r="C196" i="17"/>
  <c r="D196" i="17"/>
  <c r="E196" i="17"/>
  <c r="H196" i="17" s="1"/>
  <c r="F196" i="17"/>
  <c r="A197" i="17"/>
  <c r="C197" i="17"/>
  <c r="D197" i="17"/>
  <c r="E197" i="17"/>
  <c r="H197" i="17" s="1"/>
  <c r="F197" i="17"/>
  <c r="A198" i="17"/>
  <c r="C198" i="17"/>
  <c r="D198" i="17"/>
  <c r="E198" i="17"/>
  <c r="F198" i="17"/>
  <c r="A199" i="17"/>
  <c r="C199" i="17"/>
  <c r="D199" i="17"/>
  <c r="E199" i="17"/>
  <c r="F199" i="17"/>
  <c r="A200" i="17"/>
  <c r="C200" i="17"/>
  <c r="D200" i="17"/>
  <c r="E200" i="17"/>
  <c r="H200" i="17" s="1"/>
  <c r="F200" i="17"/>
  <c r="A201" i="17"/>
  <c r="C201" i="17"/>
  <c r="D201" i="17"/>
  <c r="E201" i="17"/>
  <c r="H201" i="17" s="1"/>
  <c r="F201" i="17"/>
  <c r="A202" i="17"/>
  <c r="C202" i="17"/>
  <c r="D202" i="17"/>
  <c r="E202" i="17"/>
  <c r="H202" i="17" s="1"/>
  <c r="F202" i="17"/>
  <c r="A203" i="17"/>
  <c r="C203" i="17"/>
  <c r="D203" i="17"/>
  <c r="E203" i="17"/>
  <c r="F203" i="17"/>
  <c r="A204" i="17"/>
  <c r="C204" i="17"/>
  <c r="D204" i="17"/>
  <c r="E204" i="17"/>
  <c r="H204" i="17" s="1"/>
  <c r="F204" i="17"/>
  <c r="A205" i="17"/>
  <c r="C205" i="17"/>
  <c r="D205" i="17"/>
  <c r="E205" i="17"/>
  <c r="H205" i="17" s="1"/>
  <c r="F205" i="17"/>
  <c r="A206" i="17"/>
  <c r="C206" i="17"/>
  <c r="D206" i="17"/>
  <c r="E206" i="17"/>
  <c r="H206" i="17" s="1"/>
  <c r="F206" i="17"/>
  <c r="A207" i="17"/>
  <c r="C207" i="17"/>
  <c r="D207" i="17"/>
  <c r="E207" i="17"/>
  <c r="H207" i="17" s="1"/>
  <c r="F207" i="17"/>
  <c r="A208" i="17"/>
  <c r="C208" i="17"/>
  <c r="D208" i="17"/>
  <c r="E208" i="17"/>
  <c r="H208" i="17" s="1"/>
  <c r="F208" i="17"/>
  <c r="A209" i="17"/>
  <c r="C209" i="17"/>
  <c r="D209" i="17"/>
  <c r="E209" i="17"/>
  <c r="H209" i="17" s="1"/>
  <c r="F209" i="17"/>
  <c r="A210" i="17"/>
  <c r="C210" i="17"/>
  <c r="D210" i="17"/>
  <c r="E210" i="17"/>
  <c r="H210" i="17" s="1"/>
  <c r="F210" i="17"/>
  <c r="A211" i="17"/>
  <c r="C211" i="17"/>
  <c r="D211" i="17"/>
  <c r="E211" i="17"/>
  <c r="H211" i="17" s="1"/>
  <c r="F211" i="17"/>
  <c r="A212" i="17"/>
  <c r="C212" i="17"/>
  <c r="D212" i="17"/>
  <c r="E212" i="17"/>
  <c r="H212" i="17" s="1"/>
  <c r="F212" i="17"/>
  <c r="A213" i="17"/>
  <c r="C213" i="17"/>
  <c r="D213" i="17"/>
  <c r="E213" i="17"/>
  <c r="F213" i="17"/>
  <c r="A214" i="17"/>
  <c r="C214" i="17"/>
  <c r="D214" i="17"/>
  <c r="E214" i="17"/>
  <c r="F214" i="17"/>
  <c r="A215" i="17"/>
  <c r="C215" i="17"/>
  <c r="D215" i="17"/>
  <c r="E215" i="17"/>
  <c r="H215" i="17" s="1"/>
  <c r="F215" i="17"/>
  <c r="A216" i="17"/>
  <c r="C216" i="17"/>
  <c r="D216" i="17"/>
  <c r="E216" i="17"/>
  <c r="H216" i="17" s="1"/>
  <c r="F216" i="17"/>
  <c r="A217" i="17"/>
  <c r="C217" i="17"/>
  <c r="D217" i="17"/>
  <c r="E217" i="17"/>
  <c r="H217" i="17" s="1"/>
  <c r="F217" i="17"/>
  <c r="A218" i="17"/>
  <c r="C218" i="17"/>
  <c r="D218" i="17"/>
  <c r="E218" i="17"/>
  <c r="H218" i="17" s="1"/>
  <c r="F218" i="17"/>
  <c r="A219" i="17"/>
  <c r="C219" i="17"/>
  <c r="D219" i="17"/>
  <c r="E219" i="17"/>
  <c r="H219" i="17" s="1"/>
  <c r="F219" i="17"/>
  <c r="A220" i="17"/>
  <c r="C220" i="17"/>
  <c r="D220" i="17"/>
  <c r="E220" i="17"/>
  <c r="H220" i="17" s="1"/>
  <c r="F220" i="17"/>
  <c r="A221" i="17"/>
  <c r="C221" i="17"/>
  <c r="D221" i="17"/>
  <c r="E221" i="17"/>
  <c r="F221" i="17"/>
  <c r="A222" i="17"/>
  <c r="C222" i="17"/>
  <c r="D222" i="17"/>
  <c r="E222" i="17"/>
  <c r="H222" i="17" s="1"/>
  <c r="F222" i="17"/>
  <c r="A223" i="17"/>
  <c r="C223" i="17"/>
  <c r="D223" i="17"/>
  <c r="E223" i="17"/>
  <c r="F223" i="17"/>
  <c r="A224" i="17"/>
  <c r="C224" i="17"/>
  <c r="D224" i="17"/>
  <c r="E224" i="17"/>
  <c r="H224" i="17" s="1"/>
  <c r="F224" i="17"/>
  <c r="A225" i="17"/>
  <c r="C225" i="17"/>
  <c r="D225" i="17"/>
  <c r="E225" i="17"/>
  <c r="H225" i="17" s="1"/>
  <c r="F225" i="17"/>
  <c r="A226" i="17"/>
  <c r="C226" i="17"/>
  <c r="D226" i="17"/>
  <c r="E226" i="17"/>
  <c r="F226" i="17"/>
  <c r="A227" i="17"/>
  <c r="C227" i="17"/>
  <c r="D227" i="17"/>
  <c r="E227" i="17"/>
  <c r="H227" i="17" s="1"/>
  <c r="F227" i="17"/>
  <c r="A228" i="17"/>
  <c r="C228" i="17"/>
  <c r="D228" i="17"/>
  <c r="E228" i="17"/>
  <c r="H228" i="17" s="1"/>
  <c r="F228" i="17"/>
  <c r="A229" i="17"/>
  <c r="C229" i="17"/>
  <c r="D229" i="17"/>
  <c r="E229" i="17"/>
  <c r="H229" i="17" s="1"/>
  <c r="F229" i="17"/>
  <c r="A230" i="17"/>
  <c r="C230" i="17"/>
  <c r="D230" i="17"/>
  <c r="E230" i="17"/>
  <c r="H230" i="17" s="1"/>
  <c r="F230" i="17"/>
  <c r="A231" i="17"/>
  <c r="C231" i="17"/>
  <c r="D231" i="17"/>
  <c r="E231" i="17"/>
  <c r="H231" i="17" s="1"/>
  <c r="F231" i="17"/>
  <c r="A232" i="17"/>
  <c r="C232" i="17"/>
  <c r="D232" i="17"/>
  <c r="E232" i="17"/>
  <c r="H232" i="17" s="1"/>
  <c r="F232" i="17"/>
  <c r="A233" i="17"/>
  <c r="C233" i="17"/>
  <c r="D233" i="17"/>
  <c r="E233" i="17"/>
  <c r="F233" i="17"/>
  <c r="A234" i="17"/>
  <c r="C234" i="17"/>
  <c r="D234" i="17"/>
  <c r="E234" i="17"/>
  <c r="F234" i="17"/>
  <c r="A235" i="17"/>
  <c r="C235" i="17"/>
  <c r="D235" i="17"/>
  <c r="E235" i="17"/>
  <c r="H235" i="17" s="1"/>
  <c r="F235" i="17"/>
  <c r="A236" i="17"/>
  <c r="C236" i="17"/>
  <c r="D236" i="17"/>
  <c r="E236" i="17"/>
  <c r="H236" i="17" s="1"/>
  <c r="F236" i="17"/>
  <c r="A237" i="17"/>
  <c r="C237" i="17"/>
  <c r="D237" i="17"/>
  <c r="E237" i="17"/>
  <c r="H237" i="17" s="1"/>
  <c r="F237" i="17"/>
  <c r="A238" i="17"/>
  <c r="C238" i="17"/>
  <c r="D238" i="17"/>
  <c r="E238" i="17"/>
  <c r="H238" i="17" s="1"/>
  <c r="F238" i="17"/>
  <c r="A239" i="17"/>
  <c r="C239" i="17"/>
  <c r="D239" i="17"/>
  <c r="E239" i="17"/>
  <c r="F239" i="17"/>
  <c r="A240" i="17"/>
  <c r="C240" i="17"/>
  <c r="D240" i="17"/>
  <c r="E240" i="17"/>
  <c r="H240" i="17" s="1"/>
  <c r="F240" i="17"/>
  <c r="A241" i="17"/>
  <c r="C241" i="17"/>
  <c r="D241" i="17"/>
  <c r="E241" i="17"/>
  <c r="F241" i="17"/>
  <c r="A242" i="17"/>
  <c r="C242" i="17"/>
  <c r="D242" i="17"/>
  <c r="E242" i="17"/>
  <c r="H242" i="17" s="1"/>
  <c r="F242" i="17"/>
  <c r="A243" i="17"/>
  <c r="C243" i="17"/>
  <c r="D243" i="17"/>
  <c r="E243" i="17"/>
  <c r="F243" i="17"/>
  <c r="A244" i="17"/>
  <c r="C244" i="17"/>
  <c r="D244" i="17"/>
  <c r="E244" i="17"/>
  <c r="H244" i="17" s="1"/>
  <c r="F244" i="17"/>
  <c r="A245" i="17"/>
  <c r="C245" i="17"/>
  <c r="D245" i="17"/>
  <c r="E245" i="17"/>
  <c r="H245" i="17" s="1"/>
  <c r="F245" i="17"/>
  <c r="A246" i="17"/>
  <c r="C246" i="17"/>
  <c r="D246" i="17"/>
  <c r="E246" i="17"/>
  <c r="H246" i="17" s="1"/>
  <c r="F246" i="17"/>
  <c r="A247" i="17"/>
  <c r="C247" i="17"/>
  <c r="D247" i="17"/>
  <c r="E247" i="17"/>
  <c r="H247" i="17" s="1"/>
  <c r="F247" i="17"/>
  <c r="A248" i="17"/>
  <c r="C248" i="17"/>
  <c r="D248" i="17"/>
  <c r="E248" i="17"/>
  <c r="H248" i="17" s="1"/>
  <c r="F248" i="17"/>
  <c r="A249" i="17"/>
  <c r="C249" i="17"/>
  <c r="D249" i="17"/>
  <c r="E249" i="17"/>
  <c r="H249" i="17" s="1"/>
  <c r="F249" i="17"/>
  <c r="A250" i="17"/>
  <c r="C250" i="17"/>
  <c r="D250" i="17"/>
  <c r="E250" i="17"/>
  <c r="H250" i="17" s="1"/>
  <c r="F250" i="17"/>
  <c r="A251" i="17"/>
  <c r="C251" i="17"/>
  <c r="D251" i="17"/>
  <c r="E251" i="17"/>
  <c r="H251" i="17" s="1"/>
  <c r="F251" i="17"/>
  <c r="A252" i="17"/>
  <c r="C252" i="17"/>
  <c r="D252" i="17"/>
  <c r="E252" i="17"/>
  <c r="H252" i="17" s="1"/>
  <c r="F252" i="17"/>
  <c r="A253" i="17"/>
  <c r="C253" i="17"/>
  <c r="D253" i="17"/>
  <c r="E253" i="17"/>
  <c r="F253" i="17"/>
  <c r="A254" i="17"/>
  <c r="C254" i="17"/>
  <c r="D254" i="17"/>
  <c r="E254" i="17"/>
  <c r="H254" i="17" s="1"/>
  <c r="F254" i="17"/>
  <c r="A255" i="17"/>
  <c r="C255" i="17"/>
  <c r="D255" i="17"/>
  <c r="E255" i="17"/>
  <c r="H255" i="17" s="1"/>
  <c r="F255" i="17"/>
  <c r="A256" i="17"/>
  <c r="C256" i="17"/>
  <c r="D256" i="17"/>
  <c r="E256" i="17"/>
  <c r="H256" i="17" s="1"/>
  <c r="F256" i="17"/>
  <c r="A257" i="17"/>
  <c r="C257" i="17"/>
  <c r="D257" i="17"/>
  <c r="E257" i="17"/>
  <c r="H257" i="17" s="1"/>
  <c r="F257" i="17"/>
  <c r="A258" i="17"/>
  <c r="C258" i="17"/>
  <c r="D258" i="17"/>
  <c r="E258" i="17"/>
  <c r="F258" i="17"/>
  <c r="A259" i="17"/>
  <c r="C259" i="17"/>
  <c r="D259" i="17"/>
  <c r="E259" i="17"/>
  <c r="H259" i="17" s="1"/>
  <c r="F259" i="17"/>
  <c r="A260" i="17"/>
  <c r="C260" i="17"/>
  <c r="D260" i="17"/>
  <c r="E260" i="17"/>
  <c r="H260" i="17" s="1"/>
  <c r="F260" i="17"/>
  <c r="A261" i="17"/>
  <c r="C261" i="17"/>
  <c r="D261" i="17"/>
  <c r="E261" i="17"/>
  <c r="F261" i="17"/>
  <c r="A262" i="17"/>
  <c r="C262" i="17"/>
  <c r="D262" i="17"/>
  <c r="E262" i="17"/>
  <c r="H262" i="17" s="1"/>
  <c r="F262" i="17"/>
  <c r="A263" i="17"/>
  <c r="C263" i="17"/>
  <c r="D263" i="17"/>
  <c r="E263" i="17"/>
  <c r="F263" i="17"/>
  <c r="A264" i="17"/>
  <c r="C264" i="17"/>
  <c r="D264" i="17"/>
  <c r="E264" i="17"/>
  <c r="H264" i="17" s="1"/>
  <c r="F264" i="17"/>
  <c r="A265" i="17"/>
  <c r="C265" i="17"/>
  <c r="D265" i="17"/>
  <c r="E265" i="17"/>
  <c r="H265" i="17" s="1"/>
  <c r="F265" i="17"/>
  <c r="A266" i="17"/>
  <c r="C266" i="17"/>
  <c r="D266" i="17"/>
  <c r="E266" i="17"/>
  <c r="F266" i="17"/>
  <c r="A267" i="17"/>
  <c r="C267" i="17"/>
  <c r="D267" i="17"/>
  <c r="E267" i="17"/>
  <c r="H267" i="17" s="1"/>
  <c r="F267" i="17"/>
  <c r="A268" i="17"/>
  <c r="C268" i="17"/>
  <c r="D268" i="17"/>
  <c r="E268" i="17"/>
  <c r="H268" i="17" s="1"/>
  <c r="F268" i="17"/>
  <c r="A269" i="17"/>
  <c r="C269" i="17"/>
  <c r="D269" i="17"/>
  <c r="E269" i="17"/>
  <c r="H269" i="17" s="1"/>
  <c r="F269" i="17"/>
  <c r="A270" i="17"/>
  <c r="C270" i="17"/>
  <c r="D270" i="17"/>
  <c r="E270" i="17"/>
  <c r="H270" i="17" s="1"/>
  <c r="F270" i="17"/>
  <c r="A271" i="17"/>
  <c r="C271" i="17"/>
  <c r="D271" i="17"/>
  <c r="E271" i="17"/>
  <c r="H271" i="17" s="1"/>
  <c r="F271" i="17"/>
  <c r="A272" i="17"/>
  <c r="C272" i="17"/>
  <c r="D272" i="17"/>
  <c r="E272" i="17"/>
  <c r="H272" i="17" s="1"/>
  <c r="F272" i="17"/>
  <c r="A273" i="17"/>
  <c r="C273" i="17"/>
  <c r="D273" i="17"/>
  <c r="E273" i="17"/>
  <c r="H273" i="17" s="1"/>
  <c r="F273" i="17"/>
  <c r="A274" i="17"/>
  <c r="C274" i="17"/>
  <c r="D274" i="17"/>
  <c r="E274" i="17"/>
  <c r="F274" i="17"/>
  <c r="A275" i="17"/>
  <c r="C275" i="17"/>
  <c r="D275" i="17"/>
  <c r="E275" i="17"/>
  <c r="H275" i="17" s="1"/>
  <c r="F275" i="17"/>
  <c r="A276" i="17"/>
  <c r="C276" i="17"/>
  <c r="D276" i="17"/>
  <c r="E276" i="17"/>
  <c r="H276" i="17" s="1"/>
  <c r="F276" i="17"/>
  <c r="A277" i="17"/>
  <c r="C277" i="17"/>
  <c r="D277" i="17"/>
  <c r="E277" i="17"/>
  <c r="H277" i="17" s="1"/>
  <c r="F277" i="17"/>
  <c r="A278" i="17"/>
  <c r="C278" i="17"/>
  <c r="D278" i="17"/>
  <c r="E278" i="17"/>
  <c r="H278" i="17" s="1"/>
  <c r="F278" i="17"/>
  <c r="A279" i="17"/>
  <c r="C279" i="17"/>
  <c r="D279" i="17"/>
  <c r="E279" i="17"/>
  <c r="F279" i="17"/>
  <c r="A280" i="17"/>
  <c r="C280" i="17"/>
  <c r="D280" i="17"/>
  <c r="E280" i="17"/>
  <c r="H280" i="17" s="1"/>
  <c r="F280" i="17"/>
  <c r="A281" i="17"/>
  <c r="C281" i="17"/>
  <c r="D281" i="17"/>
  <c r="E281" i="17"/>
  <c r="F281" i="17"/>
  <c r="A282" i="17"/>
  <c r="C282" i="17"/>
  <c r="D282" i="17"/>
  <c r="E282" i="17"/>
  <c r="H282" i="17" s="1"/>
  <c r="F282" i="17"/>
  <c r="A283" i="17"/>
  <c r="C283" i="17"/>
  <c r="D283" i="17"/>
  <c r="E283" i="17"/>
  <c r="F283" i="17"/>
  <c r="A284" i="17"/>
  <c r="C284" i="17"/>
  <c r="D284" i="17"/>
  <c r="E284" i="17"/>
  <c r="H284" i="17" s="1"/>
  <c r="F284" i="17"/>
  <c r="A285" i="17"/>
  <c r="C285" i="17"/>
  <c r="D285" i="17"/>
  <c r="E285" i="17"/>
  <c r="H285" i="17" s="1"/>
  <c r="F285" i="17"/>
  <c r="A286" i="17"/>
  <c r="C286" i="17"/>
  <c r="D286" i="17"/>
  <c r="E286" i="17"/>
  <c r="H286" i="17" s="1"/>
  <c r="F286" i="17"/>
  <c r="A287" i="17"/>
  <c r="C287" i="17"/>
  <c r="D287" i="17"/>
  <c r="E287" i="17"/>
  <c r="H287" i="17" s="1"/>
  <c r="F287" i="17"/>
  <c r="A288" i="17"/>
  <c r="C288" i="17"/>
  <c r="D288" i="17"/>
  <c r="E288" i="17"/>
  <c r="H288" i="17" s="1"/>
  <c r="F288" i="17"/>
  <c r="A289" i="17"/>
  <c r="C289" i="17"/>
  <c r="D289" i="17"/>
  <c r="E289" i="17"/>
  <c r="H289" i="17" s="1"/>
  <c r="F289" i="17"/>
  <c r="A290" i="17"/>
  <c r="C290" i="17"/>
  <c r="D290" i="17"/>
  <c r="E290" i="17"/>
  <c r="H290" i="17" s="1"/>
  <c r="F290" i="17"/>
  <c r="A291" i="17"/>
  <c r="C291" i="17"/>
  <c r="D291" i="17"/>
  <c r="E291" i="17"/>
  <c r="H291" i="17" s="1"/>
  <c r="F291" i="17"/>
  <c r="A292" i="17"/>
  <c r="C292" i="17"/>
  <c r="D292" i="17"/>
  <c r="E292" i="17"/>
  <c r="H292" i="17" s="1"/>
  <c r="F292" i="17"/>
  <c r="A293" i="17"/>
  <c r="C293" i="17"/>
  <c r="D293" i="17"/>
  <c r="E293" i="17"/>
  <c r="F293" i="17"/>
  <c r="A294" i="17"/>
  <c r="C294" i="17"/>
  <c r="D294" i="17"/>
  <c r="E294" i="17"/>
  <c r="H294" i="17" s="1"/>
  <c r="F294" i="17"/>
  <c r="A295" i="17"/>
  <c r="C295" i="17"/>
  <c r="D295" i="17"/>
  <c r="E295" i="17"/>
  <c r="H295" i="17" s="1"/>
  <c r="F295" i="17"/>
  <c r="A296" i="17"/>
  <c r="C296" i="17"/>
  <c r="D296" i="17"/>
  <c r="E296" i="17"/>
  <c r="H296" i="17" s="1"/>
  <c r="F296" i="17"/>
  <c r="A297" i="17"/>
  <c r="C297" i="17"/>
  <c r="D297" i="17"/>
  <c r="E297" i="17"/>
  <c r="H297" i="17" s="1"/>
  <c r="F297" i="17"/>
  <c r="A298" i="17"/>
  <c r="C298" i="17"/>
  <c r="D298" i="17"/>
  <c r="E298" i="17"/>
  <c r="F298" i="17"/>
  <c r="A299" i="17"/>
  <c r="C299" i="17"/>
  <c r="D299" i="17"/>
  <c r="E299" i="17"/>
  <c r="H299" i="17" s="1"/>
  <c r="F299" i="17"/>
  <c r="A300" i="17"/>
  <c r="C300" i="17"/>
  <c r="D300" i="17"/>
  <c r="E300" i="17"/>
  <c r="H300" i="17" s="1"/>
  <c r="F300" i="17"/>
  <c r="A301" i="17"/>
  <c r="C301" i="17"/>
  <c r="D301" i="17"/>
  <c r="E301" i="17"/>
  <c r="F301" i="17"/>
  <c r="A302" i="17"/>
  <c r="C302" i="17"/>
  <c r="D302" i="17"/>
  <c r="E302" i="17"/>
  <c r="H302" i="17" s="1"/>
  <c r="F302" i="17"/>
  <c r="A303" i="17"/>
  <c r="C303" i="17"/>
  <c r="D303" i="17"/>
  <c r="E303" i="17"/>
  <c r="H303" i="17" s="1"/>
  <c r="F303" i="17"/>
  <c r="A304" i="17"/>
  <c r="C304" i="17"/>
  <c r="D304" i="17"/>
  <c r="E304" i="17"/>
  <c r="H304" i="17" s="1"/>
  <c r="F304" i="17"/>
  <c r="A305" i="17"/>
  <c r="C305" i="17"/>
  <c r="D305" i="17"/>
  <c r="E305" i="17"/>
  <c r="H305" i="17" s="1"/>
  <c r="F305" i="17"/>
  <c r="A306" i="17"/>
  <c r="C306" i="17"/>
  <c r="D306" i="17"/>
  <c r="E306" i="17"/>
  <c r="F306" i="17"/>
  <c r="A307" i="17"/>
  <c r="C307" i="17"/>
  <c r="D307" i="17"/>
  <c r="E307" i="17"/>
  <c r="H307" i="17" s="1"/>
  <c r="F307" i="17"/>
  <c r="A308" i="17"/>
  <c r="C308" i="17"/>
  <c r="D308" i="17"/>
  <c r="E308" i="17"/>
  <c r="H308" i="17" s="1"/>
  <c r="F308" i="17"/>
  <c r="A309" i="17"/>
  <c r="C309" i="17"/>
  <c r="D309" i="17"/>
  <c r="E309" i="17"/>
  <c r="H309" i="17" s="1"/>
  <c r="F309" i="17"/>
  <c r="A310" i="17"/>
  <c r="C310" i="17"/>
  <c r="D310" i="17"/>
  <c r="E310" i="17"/>
  <c r="H310" i="17" s="1"/>
  <c r="F310" i="17"/>
  <c r="A311" i="17"/>
  <c r="C311" i="17"/>
  <c r="D311" i="17"/>
  <c r="E311" i="17"/>
  <c r="H311" i="17" s="1"/>
  <c r="F311" i="17"/>
  <c r="A312" i="17"/>
  <c r="C312" i="17"/>
  <c r="D312" i="17"/>
  <c r="E312" i="17"/>
  <c r="H312" i="17" s="1"/>
  <c r="F312" i="17"/>
  <c r="A313" i="17"/>
  <c r="C313" i="17"/>
  <c r="D313" i="17"/>
  <c r="E313" i="17"/>
  <c r="H313" i="17" s="1"/>
  <c r="F313" i="17"/>
  <c r="A314" i="17"/>
  <c r="C314" i="17"/>
  <c r="D314" i="17"/>
  <c r="E314" i="17"/>
  <c r="F314" i="17"/>
  <c r="A315" i="17"/>
  <c r="C315" i="17"/>
  <c r="D315" i="17"/>
  <c r="E315" i="17"/>
  <c r="H315" i="17" s="1"/>
  <c r="F315" i="17"/>
  <c r="A316" i="17"/>
  <c r="C316" i="17"/>
  <c r="D316" i="17"/>
  <c r="E316" i="17"/>
  <c r="H316" i="17" s="1"/>
  <c r="F316" i="17"/>
  <c r="A317" i="17"/>
  <c r="C317" i="17"/>
  <c r="D317" i="17"/>
  <c r="E317" i="17"/>
  <c r="H317" i="17" s="1"/>
  <c r="F317" i="17"/>
  <c r="A318" i="17"/>
  <c r="C318" i="17"/>
  <c r="D318" i="17"/>
  <c r="E318" i="17"/>
  <c r="F318" i="17"/>
  <c r="A319" i="17"/>
  <c r="C319" i="17"/>
  <c r="D319" i="17"/>
  <c r="E319" i="17"/>
  <c r="F319" i="17"/>
  <c r="A320" i="17"/>
  <c r="C320" i="17"/>
  <c r="D320" i="17"/>
  <c r="E320" i="17"/>
  <c r="H320" i="17" s="1"/>
  <c r="F320" i="17"/>
  <c r="A321" i="17"/>
  <c r="C321" i="17"/>
  <c r="D321" i="17"/>
  <c r="E321" i="17"/>
  <c r="H321" i="17" s="1"/>
  <c r="F321" i="17"/>
  <c r="A322" i="17"/>
  <c r="C322" i="17"/>
  <c r="D322" i="17"/>
  <c r="E322" i="17"/>
  <c r="H322" i="17" s="1"/>
  <c r="F322" i="17"/>
  <c r="A323" i="17"/>
  <c r="C323" i="17"/>
  <c r="D323" i="17"/>
  <c r="E323" i="17"/>
  <c r="F323" i="17"/>
  <c r="A324" i="17"/>
  <c r="C324" i="17"/>
  <c r="D324" i="17"/>
  <c r="E324" i="17"/>
  <c r="H324" i="17" s="1"/>
  <c r="F324" i="17"/>
  <c r="A325" i="17"/>
  <c r="C325" i="17"/>
  <c r="D325" i="17"/>
  <c r="E325" i="17"/>
  <c r="H325" i="17" s="1"/>
  <c r="F325" i="17"/>
  <c r="A326" i="17"/>
  <c r="C326" i="17"/>
  <c r="D326" i="17"/>
  <c r="E326" i="17"/>
  <c r="H326" i="17" s="1"/>
  <c r="F326" i="17"/>
  <c r="A327" i="17"/>
  <c r="C327" i="17"/>
  <c r="D327" i="17"/>
  <c r="E327" i="17"/>
  <c r="H327" i="17" s="1"/>
  <c r="F327" i="17"/>
  <c r="A328" i="17"/>
  <c r="C328" i="17"/>
  <c r="D328" i="17"/>
  <c r="E328" i="17"/>
  <c r="H328" i="17" s="1"/>
  <c r="F328" i="17"/>
  <c r="A329" i="17"/>
  <c r="C329" i="17"/>
  <c r="D329" i="17"/>
  <c r="E329" i="17"/>
  <c r="H329" i="17" s="1"/>
  <c r="F329" i="17"/>
  <c r="A330" i="17"/>
  <c r="C330" i="17"/>
  <c r="D330" i="17"/>
  <c r="E330" i="17"/>
  <c r="H330" i="17" s="1"/>
  <c r="F330" i="17"/>
  <c r="A331" i="17"/>
  <c r="C331" i="17"/>
  <c r="D331" i="17"/>
  <c r="E331" i="17"/>
  <c r="H331" i="17" s="1"/>
  <c r="F331" i="17"/>
  <c r="A332" i="17"/>
  <c r="C332" i="17"/>
  <c r="D332" i="17"/>
  <c r="E332" i="17"/>
  <c r="H332" i="17" s="1"/>
  <c r="F332" i="17"/>
  <c r="A333" i="17"/>
  <c r="C333" i="17"/>
  <c r="D333" i="17"/>
  <c r="E333" i="17"/>
  <c r="F333" i="17"/>
  <c r="A334" i="17"/>
  <c r="C334" i="17"/>
  <c r="D334" i="17"/>
  <c r="E334" i="17"/>
  <c r="F334" i="17"/>
  <c r="A335" i="17"/>
  <c r="C335" i="17"/>
  <c r="D335" i="17"/>
  <c r="E335" i="17"/>
  <c r="H335" i="17" s="1"/>
  <c r="F335" i="17"/>
  <c r="A336" i="17"/>
  <c r="C336" i="17"/>
  <c r="D336" i="17"/>
  <c r="E336" i="17"/>
  <c r="H336" i="17" s="1"/>
  <c r="F336" i="17"/>
  <c r="A337" i="17"/>
  <c r="C337" i="17"/>
  <c r="D337" i="17"/>
  <c r="E337" i="17"/>
  <c r="H337" i="17" s="1"/>
  <c r="F337" i="17"/>
  <c r="A338" i="17"/>
  <c r="C338" i="17"/>
  <c r="D338" i="17"/>
  <c r="E338" i="17"/>
  <c r="F338" i="17"/>
  <c r="A339" i="17"/>
  <c r="C339" i="17"/>
  <c r="D339" i="17"/>
  <c r="E339" i="17"/>
  <c r="H339" i="17" s="1"/>
  <c r="F339" i="17"/>
  <c r="A340" i="17"/>
  <c r="C340" i="17"/>
  <c r="D340" i="17"/>
  <c r="E340" i="17"/>
  <c r="H340" i="17" s="1"/>
  <c r="F340" i="17"/>
  <c r="A341" i="17"/>
  <c r="C341" i="17"/>
  <c r="D341" i="17"/>
  <c r="E341" i="17"/>
  <c r="H341" i="17" s="1"/>
  <c r="F341" i="17"/>
  <c r="A342" i="17"/>
  <c r="C342" i="17"/>
  <c r="D342" i="17"/>
  <c r="E342" i="17"/>
  <c r="H342" i="17" s="1"/>
  <c r="F342" i="17"/>
  <c r="A343" i="17"/>
  <c r="C343" i="17"/>
  <c r="D343" i="17"/>
  <c r="E343" i="17"/>
  <c r="H343" i="17" s="1"/>
  <c r="F343" i="17"/>
  <c r="A344" i="17"/>
  <c r="C344" i="17"/>
  <c r="D344" i="17"/>
  <c r="E344" i="17"/>
  <c r="H344" i="17" s="1"/>
  <c r="F344" i="17"/>
  <c r="A345" i="17"/>
  <c r="C345" i="17"/>
  <c r="D345" i="17"/>
  <c r="E345" i="17"/>
  <c r="H345" i="17" s="1"/>
  <c r="F345" i="17"/>
  <c r="A346" i="17"/>
  <c r="C346" i="17"/>
  <c r="D346" i="17"/>
  <c r="E346" i="17"/>
  <c r="F346" i="17"/>
  <c r="A347" i="17"/>
  <c r="C347" i="17"/>
  <c r="D347" i="17"/>
  <c r="E347" i="17"/>
  <c r="H347" i="17" s="1"/>
  <c r="F347" i="17"/>
  <c r="A348" i="17"/>
  <c r="C348" i="17"/>
  <c r="D348" i="17"/>
  <c r="E348" i="17"/>
  <c r="H348" i="17" s="1"/>
  <c r="F348" i="17"/>
  <c r="A349" i="17"/>
  <c r="C349" i="17"/>
  <c r="D349" i="17"/>
  <c r="E349" i="17"/>
  <c r="H349" i="17" s="1"/>
  <c r="F349" i="17"/>
  <c r="A350" i="17"/>
  <c r="C350" i="17"/>
  <c r="D350" i="17"/>
  <c r="E350" i="17"/>
  <c r="H350" i="17" s="1"/>
  <c r="F350" i="17"/>
  <c r="A351" i="17"/>
  <c r="C351" i="17"/>
  <c r="D351" i="17"/>
  <c r="E351" i="17"/>
  <c r="H351" i="17" s="1"/>
  <c r="F351" i="17"/>
  <c r="A352" i="17"/>
  <c r="C352" i="17"/>
  <c r="D352" i="17"/>
  <c r="E352" i="17"/>
  <c r="H352" i="17" s="1"/>
  <c r="F352" i="17"/>
  <c r="A353" i="17"/>
  <c r="C353" i="17"/>
  <c r="D353" i="17"/>
  <c r="E353" i="17"/>
  <c r="H353" i="17" s="1"/>
  <c r="F353" i="17"/>
  <c r="A354" i="17"/>
  <c r="C354" i="17"/>
  <c r="D354" i="17"/>
  <c r="E354" i="17"/>
  <c r="F354" i="17"/>
  <c r="A355" i="17"/>
  <c r="C355" i="17"/>
  <c r="D355" i="17"/>
  <c r="E355" i="17"/>
  <c r="H355" i="17" s="1"/>
  <c r="F355" i="17"/>
  <c r="A356" i="17"/>
  <c r="C356" i="17"/>
  <c r="D356" i="17"/>
  <c r="E356" i="17"/>
  <c r="H356" i="17" s="1"/>
  <c r="F356" i="17"/>
  <c r="A357" i="17"/>
  <c r="C357" i="17"/>
  <c r="D357" i="17"/>
  <c r="E357" i="17"/>
  <c r="H357" i="17" s="1"/>
  <c r="F357" i="17"/>
  <c r="A358" i="17"/>
  <c r="C358" i="17"/>
  <c r="D358" i="17"/>
  <c r="E358" i="17"/>
  <c r="H358" i="17" s="1"/>
  <c r="F358" i="17"/>
  <c r="A359" i="17"/>
  <c r="C359" i="17"/>
  <c r="D359" i="17"/>
  <c r="E359" i="17"/>
  <c r="H359" i="17" s="1"/>
  <c r="F359" i="17"/>
  <c r="A360" i="17"/>
  <c r="C360" i="17"/>
  <c r="D360" i="17"/>
  <c r="E360" i="17"/>
  <c r="H360" i="17" s="1"/>
  <c r="F360" i="17"/>
  <c r="A361" i="17"/>
  <c r="C361" i="17"/>
  <c r="D361" i="17"/>
  <c r="E361" i="17"/>
  <c r="H361" i="17" s="1"/>
  <c r="F361" i="17"/>
  <c r="A362" i="17"/>
  <c r="C362" i="17"/>
  <c r="D362" i="17"/>
  <c r="E362" i="17"/>
  <c r="H362" i="17" s="1"/>
  <c r="F362" i="17"/>
  <c r="A363" i="17"/>
  <c r="C363" i="17"/>
  <c r="D363" i="17"/>
  <c r="E363" i="17"/>
  <c r="F363" i="17"/>
  <c r="A364" i="17"/>
  <c r="C364" i="17"/>
  <c r="D364" i="17"/>
  <c r="E364" i="17"/>
  <c r="H364" i="17" s="1"/>
  <c r="F364" i="17"/>
  <c r="A365" i="17"/>
  <c r="C365" i="17"/>
  <c r="D365" i="17"/>
  <c r="E365" i="17"/>
  <c r="H365" i="17" s="1"/>
  <c r="F365" i="17"/>
  <c r="A366" i="17"/>
  <c r="C366" i="17"/>
  <c r="D366" i="17"/>
  <c r="E366" i="17"/>
  <c r="H366" i="17" s="1"/>
  <c r="F366" i="17"/>
  <c r="A367" i="17"/>
  <c r="C367" i="17"/>
  <c r="D367" i="17"/>
  <c r="E367" i="17"/>
  <c r="H367" i="17" s="1"/>
  <c r="F367" i="17"/>
  <c r="A368" i="17"/>
  <c r="C368" i="17"/>
  <c r="D368" i="17"/>
  <c r="E368" i="17"/>
  <c r="H368" i="17" s="1"/>
  <c r="F368" i="17"/>
  <c r="A369" i="17"/>
  <c r="C369" i="17"/>
  <c r="D369" i="17"/>
  <c r="E369" i="17"/>
  <c r="H369" i="17" s="1"/>
  <c r="F369" i="17"/>
  <c r="A370" i="17"/>
  <c r="C370" i="17"/>
  <c r="D370" i="17"/>
  <c r="E370" i="17"/>
  <c r="H370" i="17" s="1"/>
  <c r="F370" i="17"/>
  <c r="A371" i="17"/>
  <c r="C371" i="17"/>
  <c r="D371" i="17"/>
  <c r="E371" i="17"/>
  <c r="H371" i="17" s="1"/>
  <c r="F371" i="17"/>
  <c r="A372" i="17"/>
  <c r="C372" i="17"/>
  <c r="D372" i="17"/>
  <c r="E372" i="17"/>
  <c r="H372" i="17" s="1"/>
  <c r="F372" i="17"/>
  <c r="A373" i="17"/>
  <c r="C373" i="17"/>
  <c r="D373" i="17"/>
  <c r="E373" i="17"/>
  <c r="F373" i="17"/>
  <c r="A374" i="17"/>
  <c r="C374" i="17"/>
  <c r="D374" i="17"/>
  <c r="E374" i="17"/>
  <c r="H374" i="17" s="1"/>
  <c r="F374" i="17"/>
  <c r="A375" i="17"/>
  <c r="C375" i="17"/>
  <c r="D375" i="17"/>
  <c r="E375" i="17"/>
  <c r="H375" i="17" s="1"/>
  <c r="F375" i="17"/>
  <c r="A376" i="17"/>
  <c r="C376" i="17"/>
  <c r="D376" i="17"/>
  <c r="E376" i="17"/>
  <c r="H376" i="17" s="1"/>
  <c r="F376" i="17"/>
  <c r="A377" i="17"/>
  <c r="C377" i="17"/>
  <c r="D377" i="17"/>
  <c r="E377" i="17"/>
  <c r="H377" i="17" s="1"/>
  <c r="F377" i="17"/>
  <c r="A378" i="17"/>
  <c r="C378" i="17"/>
  <c r="D378" i="17"/>
  <c r="E378" i="17"/>
  <c r="F378" i="17"/>
  <c r="A379" i="17"/>
  <c r="C379" i="17"/>
  <c r="D379" i="17"/>
  <c r="E379" i="17"/>
  <c r="H379" i="17" s="1"/>
  <c r="F379" i="17"/>
  <c r="A380" i="17"/>
  <c r="C380" i="17"/>
  <c r="D380" i="17"/>
  <c r="E380" i="17"/>
  <c r="H380" i="17" s="1"/>
  <c r="F380" i="17"/>
  <c r="A381" i="17"/>
  <c r="C381" i="17"/>
  <c r="D381" i="17"/>
  <c r="E381" i="17"/>
  <c r="H381" i="17" s="1"/>
  <c r="F381" i="17"/>
  <c r="A382" i="17"/>
  <c r="C382" i="17"/>
  <c r="D382" i="17"/>
  <c r="E382" i="17"/>
  <c r="H382" i="17" s="1"/>
  <c r="F382" i="17"/>
  <c r="A383" i="17"/>
  <c r="C383" i="17"/>
  <c r="D383" i="17"/>
  <c r="E383" i="17"/>
  <c r="H383" i="17" s="1"/>
  <c r="F383" i="17"/>
  <c r="A384" i="17"/>
  <c r="C384" i="17"/>
  <c r="D384" i="17"/>
  <c r="E384" i="17"/>
  <c r="H384" i="17" s="1"/>
  <c r="F384" i="17"/>
  <c r="A385" i="17"/>
  <c r="C385" i="17"/>
  <c r="D385" i="17"/>
  <c r="E385" i="17"/>
  <c r="H385" i="17" s="1"/>
  <c r="F385" i="17"/>
  <c r="A386" i="17"/>
  <c r="C386" i="17"/>
  <c r="D386" i="17"/>
  <c r="E386" i="17"/>
  <c r="H386" i="17" s="1"/>
  <c r="F386" i="17"/>
  <c r="A387" i="17"/>
  <c r="C387" i="17"/>
  <c r="D387" i="17"/>
  <c r="E387" i="17"/>
  <c r="H387" i="17" s="1"/>
  <c r="F387" i="17"/>
  <c r="A388" i="17"/>
  <c r="C388" i="17"/>
  <c r="D388" i="17"/>
  <c r="E388" i="17"/>
  <c r="H388" i="17" s="1"/>
  <c r="F388" i="17"/>
  <c r="A389" i="17"/>
  <c r="C389" i="17"/>
  <c r="D389" i="17"/>
  <c r="E389" i="17"/>
  <c r="H389" i="17" s="1"/>
  <c r="F389" i="17"/>
  <c r="A390" i="17"/>
  <c r="C390" i="17"/>
  <c r="D390" i="17"/>
  <c r="E390" i="17"/>
  <c r="H390" i="17" s="1"/>
  <c r="F390" i="17"/>
  <c r="A391" i="17"/>
  <c r="C391" i="17"/>
  <c r="D391" i="17"/>
  <c r="E391" i="17"/>
  <c r="H391" i="17" s="1"/>
  <c r="F391" i="17"/>
  <c r="A392" i="17"/>
  <c r="C392" i="17"/>
  <c r="D392" i="17"/>
  <c r="E392" i="17"/>
  <c r="H392" i="17" s="1"/>
  <c r="F392" i="17"/>
  <c r="A393" i="17"/>
  <c r="C393" i="17"/>
  <c r="D393" i="17"/>
  <c r="E393" i="17"/>
  <c r="H393" i="17" s="1"/>
  <c r="F393" i="17"/>
  <c r="A394" i="17"/>
  <c r="C394" i="17"/>
  <c r="D394" i="17"/>
  <c r="E394" i="17"/>
  <c r="H394" i="17" s="1"/>
  <c r="F394" i="17"/>
  <c r="A395" i="17"/>
  <c r="C395" i="17"/>
  <c r="D395" i="17"/>
  <c r="E395" i="17"/>
  <c r="H395" i="17" s="1"/>
  <c r="F395" i="17"/>
  <c r="A396" i="17"/>
  <c r="C396" i="17"/>
  <c r="D396" i="17"/>
  <c r="E396" i="17"/>
  <c r="H396" i="17" s="1"/>
  <c r="F396" i="17"/>
  <c r="A397" i="17"/>
  <c r="C397" i="17"/>
  <c r="D397" i="17"/>
  <c r="E397" i="17"/>
  <c r="H397" i="17" s="1"/>
  <c r="F397" i="17"/>
  <c r="A398" i="17"/>
  <c r="C398" i="17"/>
  <c r="D398" i="17"/>
  <c r="E398" i="17"/>
  <c r="H398" i="17" s="1"/>
  <c r="F398" i="17"/>
  <c r="A399" i="17"/>
  <c r="C399" i="17"/>
  <c r="D399" i="17"/>
  <c r="E399" i="17"/>
  <c r="F399" i="17"/>
  <c r="A400" i="17"/>
  <c r="C400" i="17"/>
  <c r="D400" i="17"/>
  <c r="E400" i="17"/>
  <c r="H400" i="17" s="1"/>
  <c r="F400" i="17"/>
  <c r="A401" i="17"/>
  <c r="C401" i="17"/>
  <c r="D401" i="17"/>
  <c r="E401" i="17"/>
  <c r="H401" i="17" s="1"/>
  <c r="F401" i="17"/>
  <c r="A402" i="17"/>
  <c r="C402" i="17"/>
  <c r="D402" i="17"/>
  <c r="E402" i="17"/>
  <c r="H402" i="17" s="1"/>
  <c r="F402" i="17"/>
  <c r="A403" i="17"/>
  <c r="C403" i="17"/>
  <c r="D403" i="17"/>
  <c r="E403" i="17"/>
  <c r="F403" i="17"/>
  <c r="A404" i="17"/>
  <c r="C404" i="17"/>
  <c r="D404" i="17"/>
  <c r="E404" i="17"/>
  <c r="H404" i="17" s="1"/>
  <c r="F404" i="17"/>
  <c r="A405" i="17"/>
  <c r="C405" i="17"/>
  <c r="D405" i="17"/>
  <c r="E405" i="17"/>
  <c r="H405" i="17" s="1"/>
  <c r="F405" i="17"/>
  <c r="A406" i="17"/>
  <c r="C406" i="17"/>
  <c r="D406" i="17"/>
  <c r="E406" i="17"/>
  <c r="H406" i="17" s="1"/>
  <c r="F406" i="17"/>
  <c r="A407" i="17"/>
  <c r="C407" i="17"/>
  <c r="D407" i="17"/>
  <c r="E407" i="17"/>
  <c r="H407" i="17" s="1"/>
  <c r="F407" i="17"/>
  <c r="A408" i="17"/>
  <c r="C408" i="17"/>
  <c r="D408" i="17"/>
  <c r="E408" i="17"/>
  <c r="H408" i="17" s="1"/>
  <c r="F408" i="17"/>
  <c r="A409" i="17"/>
  <c r="C409" i="17"/>
  <c r="D409" i="17"/>
  <c r="E409" i="17"/>
  <c r="H409" i="17" s="1"/>
  <c r="F409" i="17"/>
  <c r="A410" i="17"/>
  <c r="C410" i="17"/>
  <c r="D410" i="17"/>
  <c r="E410" i="17"/>
  <c r="H410" i="17" s="1"/>
  <c r="F410" i="17"/>
  <c r="A411" i="17"/>
  <c r="C411" i="17"/>
  <c r="D411" i="17"/>
  <c r="E411" i="17"/>
  <c r="H411" i="17" s="1"/>
  <c r="F411" i="17"/>
  <c r="A412" i="17"/>
  <c r="C412" i="17"/>
  <c r="D412" i="17"/>
  <c r="E412" i="17"/>
  <c r="H412" i="17" s="1"/>
  <c r="F412" i="17"/>
  <c r="A413" i="17"/>
  <c r="C413" i="17"/>
  <c r="D413" i="17"/>
  <c r="E413" i="17"/>
  <c r="F413" i="17"/>
  <c r="A414" i="17"/>
  <c r="C414" i="17"/>
  <c r="D414" i="17"/>
  <c r="E414" i="17"/>
  <c r="H414" i="17" s="1"/>
  <c r="F414" i="17"/>
  <c r="A415" i="17"/>
  <c r="C415" i="17"/>
  <c r="D415" i="17"/>
  <c r="E415" i="17"/>
  <c r="H415" i="17" s="1"/>
  <c r="F415" i="17"/>
  <c r="A416" i="17"/>
  <c r="C416" i="17"/>
  <c r="D416" i="17"/>
  <c r="E416" i="17"/>
  <c r="H416" i="17" s="1"/>
  <c r="F416" i="17"/>
  <c r="A417" i="17"/>
  <c r="C417" i="17"/>
  <c r="D417" i="17"/>
  <c r="E417" i="17"/>
  <c r="H417" i="17" s="1"/>
  <c r="F417" i="17"/>
  <c r="A418" i="17"/>
  <c r="C418" i="17"/>
  <c r="D418" i="17"/>
  <c r="E418" i="17"/>
  <c r="F418" i="17"/>
  <c r="A419" i="17"/>
  <c r="C419" i="17"/>
  <c r="D419" i="17"/>
  <c r="E419" i="17"/>
  <c r="H419" i="17" s="1"/>
  <c r="F419" i="17"/>
  <c r="A420" i="17"/>
  <c r="C420" i="17"/>
  <c r="D420" i="17"/>
  <c r="E420" i="17"/>
  <c r="H420" i="17" s="1"/>
  <c r="F420" i="17"/>
  <c r="A421" i="17"/>
  <c r="C421" i="17"/>
  <c r="D421" i="17"/>
  <c r="E421" i="17"/>
  <c r="F421" i="17"/>
  <c r="A422" i="17"/>
  <c r="C422" i="17"/>
  <c r="D422" i="17"/>
  <c r="E422" i="17"/>
  <c r="H422" i="17" s="1"/>
  <c r="F422" i="17"/>
  <c r="A423" i="17"/>
  <c r="C423" i="17"/>
  <c r="D423" i="17"/>
  <c r="E423" i="17"/>
  <c r="H423" i="17" s="1"/>
  <c r="F423" i="17"/>
  <c r="A424" i="17"/>
  <c r="C424" i="17"/>
  <c r="D424" i="17"/>
  <c r="E424" i="17"/>
  <c r="H424" i="17" s="1"/>
  <c r="F424" i="17"/>
  <c r="A425" i="17"/>
  <c r="C425" i="17"/>
  <c r="D425" i="17"/>
  <c r="E425" i="17"/>
  <c r="H425" i="17" s="1"/>
  <c r="F425" i="17"/>
  <c r="A426" i="17"/>
  <c r="C426" i="17"/>
  <c r="D426" i="17"/>
  <c r="E426" i="17"/>
  <c r="H426" i="17" s="1"/>
  <c r="F426" i="17"/>
  <c r="A427" i="17"/>
  <c r="C427" i="17"/>
  <c r="D427" i="17"/>
  <c r="E427" i="17"/>
  <c r="H427" i="17" s="1"/>
  <c r="F427" i="17"/>
  <c r="A428" i="17"/>
  <c r="C428" i="17"/>
  <c r="D428" i="17"/>
  <c r="E428" i="17"/>
  <c r="H428" i="17" s="1"/>
  <c r="F428" i="17"/>
  <c r="A429" i="17"/>
  <c r="C429" i="17"/>
  <c r="D429" i="17"/>
  <c r="E429" i="17"/>
  <c r="H429" i="17" s="1"/>
  <c r="F429" i="17"/>
  <c r="A430" i="17"/>
  <c r="C430" i="17"/>
  <c r="D430" i="17"/>
  <c r="E430" i="17"/>
  <c r="H430" i="17" s="1"/>
  <c r="F430" i="17"/>
  <c r="A431" i="17"/>
  <c r="C431" i="17"/>
  <c r="D431" i="17"/>
  <c r="E431" i="17"/>
  <c r="H431" i="17" s="1"/>
  <c r="F431" i="17"/>
  <c r="A432" i="17"/>
  <c r="C432" i="17"/>
  <c r="D432" i="17"/>
  <c r="E432" i="17"/>
  <c r="H432" i="17" s="1"/>
  <c r="F432" i="17"/>
  <c r="A433" i="17"/>
  <c r="C433" i="17"/>
  <c r="D433" i="17"/>
  <c r="E433" i="17"/>
  <c r="H433" i="17" s="1"/>
  <c r="F433" i="17"/>
  <c r="A434" i="17"/>
  <c r="C434" i="17"/>
  <c r="D434" i="17"/>
  <c r="E434" i="17"/>
  <c r="H434" i="17" s="1"/>
  <c r="F434" i="17"/>
  <c r="A435" i="17"/>
  <c r="C435" i="17"/>
  <c r="D435" i="17"/>
  <c r="E435" i="17"/>
  <c r="H435" i="17" s="1"/>
  <c r="F435" i="17"/>
  <c r="A436" i="17"/>
  <c r="C436" i="17"/>
  <c r="D436" i="17"/>
  <c r="E436" i="17"/>
  <c r="H436" i="17" s="1"/>
  <c r="F436" i="17"/>
  <c r="A437" i="17"/>
  <c r="C437" i="17"/>
  <c r="D437" i="17"/>
  <c r="E437" i="17"/>
  <c r="H437" i="17" s="1"/>
  <c r="F437" i="17"/>
  <c r="A438" i="17"/>
  <c r="C438" i="17"/>
  <c r="D438" i="17"/>
  <c r="E438" i="17"/>
  <c r="F438" i="17"/>
  <c r="A439" i="17"/>
  <c r="C439" i="17"/>
  <c r="D439" i="17"/>
  <c r="E439" i="17"/>
  <c r="H439" i="17" s="1"/>
  <c r="F439" i="17"/>
  <c r="A440" i="17"/>
  <c r="C440" i="17"/>
  <c r="D440" i="17"/>
  <c r="E440" i="17"/>
  <c r="H440" i="17" s="1"/>
  <c r="F440" i="17"/>
  <c r="A441" i="17"/>
  <c r="C441" i="17"/>
  <c r="D441" i="17"/>
  <c r="E441" i="17"/>
  <c r="H441" i="17" s="1"/>
  <c r="F441" i="17"/>
  <c r="A442" i="17"/>
  <c r="C442" i="17"/>
  <c r="D442" i="17"/>
  <c r="E442" i="17"/>
  <c r="H442" i="17" s="1"/>
  <c r="F442" i="17"/>
  <c r="A443" i="17"/>
  <c r="C443" i="17"/>
  <c r="D443" i="17"/>
  <c r="E443" i="17"/>
  <c r="H443" i="17" s="1"/>
  <c r="F443" i="17"/>
  <c r="A444" i="17"/>
  <c r="C444" i="17"/>
  <c r="D444" i="17"/>
  <c r="E444" i="17"/>
  <c r="H444" i="17" s="1"/>
  <c r="F444" i="17"/>
  <c r="A445" i="17"/>
  <c r="C445" i="17"/>
  <c r="D445" i="17"/>
  <c r="E445" i="17"/>
  <c r="H445" i="17" s="1"/>
  <c r="F445" i="17"/>
  <c r="A446" i="17"/>
  <c r="C446" i="17"/>
  <c r="D446" i="17"/>
  <c r="E446" i="17"/>
  <c r="H446" i="17" s="1"/>
  <c r="F446" i="17"/>
  <c r="A447" i="17"/>
  <c r="C447" i="17"/>
  <c r="D447" i="17"/>
  <c r="E447" i="17"/>
  <c r="H447" i="17" s="1"/>
  <c r="F447" i="17"/>
  <c r="A448" i="17"/>
  <c r="C448" i="17"/>
  <c r="D448" i="17"/>
  <c r="E448" i="17"/>
  <c r="H448" i="17" s="1"/>
  <c r="F448" i="17"/>
  <c r="A449" i="17"/>
  <c r="C449" i="17"/>
  <c r="D449" i="17"/>
  <c r="E449" i="17"/>
  <c r="H449" i="17" s="1"/>
  <c r="F449" i="17"/>
  <c r="A450" i="17"/>
  <c r="C450" i="17"/>
  <c r="D450" i="17"/>
  <c r="E450" i="17"/>
  <c r="H450" i="17" s="1"/>
  <c r="F450" i="17"/>
  <c r="A451" i="17"/>
  <c r="C451" i="17"/>
  <c r="D451" i="17"/>
  <c r="E451" i="17"/>
  <c r="H451" i="17" s="1"/>
  <c r="F451" i="17"/>
  <c r="A452" i="17"/>
  <c r="C452" i="17"/>
  <c r="D452" i="17"/>
  <c r="E452" i="17"/>
  <c r="H452" i="17" s="1"/>
  <c r="F452" i="17"/>
  <c r="A453" i="17"/>
  <c r="C453" i="17"/>
  <c r="D453" i="17"/>
  <c r="E453" i="17"/>
  <c r="F453" i="17"/>
  <c r="A454" i="17"/>
  <c r="C454" i="17"/>
  <c r="D454" i="17"/>
  <c r="E454" i="17"/>
  <c r="H454" i="17" s="1"/>
  <c r="F454" i="17"/>
  <c r="A455" i="17"/>
  <c r="C455" i="17"/>
  <c r="D455" i="17"/>
  <c r="E455" i="17"/>
  <c r="H455" i="17" s="1"/>
  <c r="F455" i="17"/>
  <c r="A456" i="17"/>
  <c r="C456" i="17"/>
  <c r="D456" i="17"/>
  <c r="E456" i="17"/>
  <c r="H456" i="17" s="1"/>
  <c r="F456" i="17"/>
  <c r="A457" i="17"/>
  <c r="C457" i="17"/>
  <c r="D457" i="17"/>
  <c r="E457" i="17"/>
  <c r="H457" i="17" s="1"/>
  <c r="F457" i="17"/>
  <c r="A458" i="17"/>
  <c r="C458" i="17"/>
  <c r="D458" i="17"/>
  <c r="E458" i="17"/>
  <c r="F458" i="17"/>
  <c r="A459" i="17"/>
  <c r="C459" i="17"/>
  <c r="D459" i="17"/>
  <c r="E459" i="17"/>
  <c r="H459" i="17" s="1"/>
  <c r="F459" i="17"/>
  <c r="A460" i="17"/>
  <c r="C460" i="17"/>
  <c r="D460" i="17"/>
  <c r="E460" i="17"/>
  <c r="H460" i="17" s="1"/>
  <c r="F460" i="17"/>
  <c r="A461" i="17"/>
  <c r="C461" i="17"/>
  <c r="D461" i="17"/>
  <c r="E461" i="17"/>
  <c r="F461" i="17"/>
  <c r="A462" i="17"/>
  <c r="C462" i="17"/>
  <c r="D462" i="17"/>
  <c r="E462" i="17"/>
  <c r="H462" i="17" s="1"/>
  <c r="F462" i="17"/>
  <c r="A463" i="17"/>
  <c r="C463" i="17"/>
  <c r="D463" i="17"/>
  <c r="E463" i="17"/>
  <c r="H463" i="17" s="1"/>
  <c r="F463" i="17"/>
  <c r="A464" i="17"/>
  <c r="C464" i="17"/>
  <c r="D464" i="17"/>
  <c r="E464" i="17"/>
  <c r="H464" i="17" s="1"/>
  <c r="F464" i="17"/>
  <c r="A465" i="17"/>
  <c r="C465" i="17"/>
  <c r="D465" i="17"/>
  <c r="E465" i="17"/>
  <c r="H465" i="17" s="1"/>
  <c r="F465" i="17"/>
  <c r="A466" i="17"/>
  <c r="C466" i="17"/>
  <c r="D466" i="17"/>
  <c r="E466" i="17"/>
  <c r="F466" i="17"/>
  <c r="A467" i="17"/>
  <c r="C467" i="17"/>
  <c r="D467" i="17"/>
  <c r="E467" i="17"/>
  <c r="H467" i="17" s="1"/>
  <c r="F467" i="17"/>
  <c r="A468" i="17"/>
  <c r="C468" i="17"/>
  <c r="D468" i="17"/>
  <c r="E468" i="17"/>
  <c r="H468" i="17" s="1"/>
  <c r="F468" i="17"/>
  <c r="A469" i="17"/>
  <c r="C469" i="17"/>
  <c r="D469" i="17"/>
  <c r="E469" i="17"/>
  <c r="H469" i="17" s="1"/>
  <c r="F469" i="17"/>
  <c r="A470" i="17"/>
  <c r="C470" i="17"/>
  <c r="D470" i="17"/>
  <c r="E470" i="17"/>
  <c r="H470" i="17" s="1"/>
  <c r="F470" i="17"/>
  <c r="A471" i="17"/>
  <c r="C471" i="17"/>
  <c r="D471" i="17"/>
  <c r="E471" i="17"/>
  <c r="H471" i="17" s="1"/>
  <c r="F471" i="17"/>
  <c r="A472" i="17"/>
  <c r="C472" i="17"/>
  <c r="D472" i="17"/>
  <c r="E472" i="17"/>
  <c r="H472" i="17" s="1"/>
  <c r="F472" i="17"/>
  <c r="A473" i="17"/>
  <c r="C473" i="17"/>
  <c r="D473" i="17"/>
  <c r="E473" i="17"/>
  <c r="H473" i="17" s="1"/>
  <c r="F473" i="17"/>
  <c r="A474" i="17"/>
  <c r="C474" i="17"/>
  <c r="D474" i="17"/>
  <c r="E474" i="17"/>
  <c r="F474" i="17"/>
  <c r="A475" i="17"/>
  <c r="C475" i="17"/>
  <c r="D475" i="17"/>
  <c r="E475" i="17"/>
  <c r="H475" i="17" s="1"/>
  <c r="F475" i="17"/>
  <c r="A476" i="17"/>
  <c r="C476" i="17"/>
  <c r="D476" i="17"/>
  <c r="E476" i="17"/>
  <c r="H476" i="17" s="1"/>
  <c r="F476" i="17"/>
  <c r="A477" i="17"/>
  <c r="C477" i="17"/>
  <c r="D477" i="17"/>
  <c r="E477" i="17"/>
  <c r="H477" i="17" s="1"/>
  <c r="F477" i="17"/>
  <c r="A478" i="17"/>
  <c r="C478" i="17"/>
  <c r="D478" i="17"/>
  <c r="E478" i="17"/>
  <c r="H478" i="17" s="1"/>
  <c r="F478" i="17"/>
  <c r="A479" i="17"/>
  <c r="C479" i="17"/>
  <c r="D479" i="17"/>
  <c r="E479" i="17"/>
  <c r="F479" i="17"/>
  <c r="A480" i="17"/>
  <c r="C480" i="17"/>
  <c r="D480" i="17"/>
  <c r="E480" i="17"/>
  <c r="H480" i="17" s="1"/>
  <c r="F480" i="17"/>
  <c r="A481" i="17"/>
  <c r="C481" i="17"/>
  <c r="D481" i="17"/>
  <c r="E481" i="17"/>
  <c r="H481" i="17" s="1"/>
  <c r="F481" i="17"/>
  <c r="A482" i="17"/>
  <c r="C482" i="17"/>
  <c r="D482" i="17"/>
  <c r="E482" i="17"/>
  <c r="H482" i="17" s="1"/>
  <c r="F482" i="17"/>
  <c r="A483" i="17"/>
  <c r="C483" i="17"/>
  <c r="D483" i="17"/>
  <c r="E483" i="17"/>
  <c r="H483" i="17" s="1"/>
  <c r="F483" i="17"/>
  <c r="A484" i="17"/>
  <c r="C484" i="17"/>
  <c r="D484" i="17"/>
  <c r="E484" i="17"/>
  <c r="H484" i="17" s="1"/>
  <c r="F484" i="17"/>
  <c r="A485" i="17"/>
  <c r="C485" i="17"/>
  <c r="D485" i="17"/>
  <c r="E485" i="17"/>
  <c r="H485" i="17" s="1"/>
  <c r="F485" i="17"/>
  <c r="A486" i="17"/>
  <c r="C486" i="17"/>
  <c r="D486" i="17"/>
  <c r="E486" i="17"/>
  <c r="H486" i="17" s="1"/>
  <c r="F486" i="17"/>
  <c r="A487" i="17"/>
  <c r="C487" i="17"/>
  <c r="D487" i="17"/>
  <c r="E487" i="17"/>
  <c r="H487" i="17" s="1"/>
  <c r="F487" i="17"/>
  <c r="A488" i="17"/>
  <c r="C488" i="17"/>
  <c r="D488" i="17"/>
  <c r="E488" i="17"/>
  <c r="H488" i="17" s="1"/>
  <c r="F488" i="17"/>
  <c r="A489" i="17"/>
  <c r="C489" i="17"/>
  <c r="D489" i="17"/>
  <c r="E489" i="17"/>
  <c r="H489" i="17" s="1"/>
  <c r="F489" i="17"/>
  <c r="A490" i="17"/>
  <c r="C490" i="17"/>
  <c r="D490" i="17"/>
  <c r="E490" i="17"/>
  <c r="H490" i="17" s="1"/>
  <c r="F490" i="17"/>
  <c r="A491" i="17"/>
  <c r="C491" i="17"/>
  <c r="D491" i="17"/>
  <c r="E491" i="17"/>
  <c r="H491" i="17" s="1"/>
  <c r="F491" i="17"/>
  <c r="A492" i="17"/>
  <c r="C492" i="17"/>
  <c r="D492" i="17"/>
  <c r="E492" i="17"/>
  <c r="H492" i="17" s="1"/>
  <c r="F492" i="17"/>
  <c r="A493" i="17"/>
  <c r="C493" i="17"/>
  <c r="D493" i="17"/>
  <c r="E493" i="17"/>
  <c r="H493" i="17" s="1"/>
  <c r="F493" i="17"/>
  <c r="A494" i="17"/>
  <c r="C494" i="17"/>
  <c r="D494" i="17"/>
  <c r="E494" i="17"/>
  <c r="H494" i="17" s="1"/>
  <c r="F494" i="17"/>
  <c r="A495" i="17"/>
  <c r="C495" i="17"/>
  <c r="D495" i="17"/>
  <c r="E495" i="17"/>
  <c r="H495" i="17" s="1"/>
  <c r="F495" i="17"/>
  <c r="A496" i="17"/>
  <c r="C496" i="17"/>
  <c r="D496" i="17"/>
  <c r="E496" i="17"/>
  <c r="H496" i="17" s="1"/>
  <c r="F496" i="17"/>
  <c r="A497" i="17"/>
  <c r="C497" i="17"/>
  <c r="D497" i="17"/>
  <c r="E497" i="17"/>
  <c r="H497" i="17" s="1"/>
  <c r="F497" i="17"/>
  <c r="A498" i="17"/>
  <c r="C498" i="17"/>
  <c r="D498" i="17"/>
  <c r="E498" i="17"/>
  <c r="H498" i="17" s="1"/>
  <c r="F498" i="17"/>
  <c r="A499" i="17"/>
  <c r="C499" i="17"/>
  <c r="D499" i="17"/>
  <c r="E499" i="17"/>
  <c r="H499" i="17" s="1"/>
  <c r="F499" i="17"/>
  <c r="A500" i="17"/>
  <c r="C500" i="17"/>
  <c r="D500" i="17"/>
  <c r="E500" i="17"/>
  <c r="H500" i="17" s="1"/>
  <c r="F500" i="17"/>
  <c r="A501" i="17"/>
  <c r="C501" i="17"/>
  <c r="D501" i="17"/>
  <c r="E501" i="17"/>
  <c r="F501" i="17"/>
  <c r="A502" i="17"/>
  <c r="C502" i="17"/>
  <c r="D502" i="17"/>
  <c r="E502" i="17"/>
  <c r="H502" i="17" s="1"/>
  <c r="F502" i="17"/>
  <c r="A503" i="17"/>
  <c r="C503" i="17"/>
  <c r="D503" i="17"/>
  <c r="E503" i="17"/>
  <c r="H503" i="17" s="1"/>
  <c r="F503" i="17"/>
  <c r="A504" i="17"/>
  <c r="C504" i="17"/>
  <c r="D504" i="17"/>
  <c r="E504" i="17"/>
  <c r="H504" i="17" s="1"/>
  <c r="F504" i="17"/>
  <c r="A505" i="17"/>
  <c r="C505" i="17"/>
  <c r="D505" i="17"/>
  <c r="E505" i="17"/>
  <c r="H505" i="17" s="1"/>
  <c r="F505" i="17"/>
  <c r="A506" i="17"/>
  <c r="C506" i="17"/>
  <c r="D506" i="17"/>
  <c r="E506" i="17"/>
  <c r="F506" i="17"/>
  <c r="A507" i="17"/>
  <c r="C507" i="17"/>
  <c r="D507" i="17"/>
  <c r="E507" i="17"/>
  <c r="H507" i="17" s="1"/>
  <c r="F507" i="17"/>
  <c r="A508" i="17"/>
  <c r="C508" i="17"/>
  <c r="D508" i="17"/>
  <c r="E508" i="17"/>
  <c r="H508" i="17" s="1"/>
  <c r="F508" i="17"/>
  <c r="A509" i="17"/>
  <c r="C509" i="17"/>
  <c r="D509" i="17"/>
  <c r="E509" i="17"/>
  <c r="H509" i="17" s="1"/>
  <c r="F509" i="17"/>
  <c r="A510" i="17"/>
  <c r="C510" i="17"/>
  <c r="D510" i="17"/>
  <c r="E510" i="17"/>
  <c r="H510" i="17" s="1"/>
  <c r="F510" i="17"/>
  <c r="A511" i="17"/>
  <c r="C511" i="17"/>
  <c r="D511" i="17"/>
  <c r="E511" i="17"/>
  <c r="H511" i="17" s="1"/>
  <c r="F511" i="17"/>
  <c r="A512" i="17"/>
  <c r="C512" i="17"/>
  <c r="D512" i="17"/>
  <c r="E512" i="17"/>
  <c r="H512" i="17" s="1"/>
  <c r="F512" i="17"/>
  <c r="A513" i="17"/>
  <c r="C513" i="17"/>
  <c r="D513" i="17"/>
  <c r="E513" i="17"/>
  <c r="H513" i="17" s="1"/>
  <c r="F513" i="17"/>
  <c r="A514" i="17"/>
  <c r="C514" i="17"/>
  <c r="D514" i="17"/>
  <c r="E514" i="17"/>
  <c r="F514" i="17"/>
  <c r="A515" i="17"/>
  <c r="C515" i="17"/>
  <c r="D515" i="17"/>
  <c r="E515" i="17"/>
  <c r="H515" i="17" s="1"/>
  <c r="F515" i="17"/>
  <c r="A516" i="17"/>
  <c r="C516" i="17"/>
  <c r="D516" i="17"/>
  <c r="E516" i="17"/>
  <c r="H516" i="17" s="1"/>
  <c r="F516" i="17"/>
  <c r="A517" i="17"/>
  <c r="C517" i="17"/>
  <c r="D517" i="17"/>
  <c r="E517" i="17"/>
  <c r="H517" i="17" s="1"/>
  <c r="F517" i="17"/>
  <c r="A518" i="17"/>
  <c r="C518" i="17"/>
  <c r="D518" i="17"/>
  <c r="E518" i="17"/>
  <c r="H518" i="17" s="1"/>
  <c r="F518" i="17"/>
  <c r="A519" i="17"/>
  <c r="C519" i="17"/>
  <c r="D519" i="17"/>
  <c r="E519" i="17"/>
  <c r="H519" i="17" s="1"/>
  <c r="F519" i="17"/>
  <c r="A520" i="17"/>
  <c r="C520" i="17"/>
  <c r="D520" i="17"/>
  <c r="E520" i="17"/>
  <c r="H520" i="17" s="1"/>
  <c r="F520" i="17"/>
  <c r="A521" i="17"/>
  <c r="C521" i="17"/>
  <c r="D521" i="17"/>
  <c r="E521" i="17"/>
  <c r="H521" i="17" s="1"/>
  <c r="F521" i="17"/>
  <c r="A522" i="17"/>
  <c r="C522" i="17"/>
  <c r="D522" i="17"/>
  <c r="E522" i="17"/>
  <c r="H522" i="17" s="1"/>
  <c r="F522" i="17"/>
  <c r="A523" i="17"/>
  <c r="C523" i="17"/>
  <c r="D523" i="17"/>
  <c r="E523" i="17"/>
  <c r="F523" i="17"/>
  <c r="A524" i="17"/>
  <c r="C524" i="17"/>
  <c r="D524" i="17"/>
  <c r="E524" i="17"/>
  <c r="H524" i="17" s="1"/>
  <c r="F524" i="17"/>
  <c r="A525" i="17"/>
  <c r="C525" i="17"/>
  <c r="D525" i="17"/>
  <c r="E525" i="17"/>
  <c r="H525" i="17" s="1"/>
  <c r="F525" i="17"/>
  <c r="A526" i="17"/>
  <c r="C526" i="17"/>
  <c r="D526" i="17"/>
  <c r="E526" i="17"/>
  <c r="H526" i="17" s="1"/>
  <c r="F526" i="17"/>
  <c r="A527" i="17"/>
  <c r="C527" i="17"/>
  <c r="D527" i="17"/>
  <c r="E527" i="17"/>
  <c r="H527" i="17" s="1"/>
  <c r="F527" i="17"/>
  <c r="A528" i="17"/>
  <c r="C528" i="17"/>
  <c r="D528" i="17"/>
  <c r="E528" i="17"/>
  <c r="H528" i="17" s="1"/>
  <c r="F528" i="17"/>
  <c r="A529" i="17"/>
  <c r="C529" i="17"/>
  <c r="D529" i="17"/>
  <c r="E529" i="17"/>
  <c r="H529" i="17" s="1"/>
  <c r="F529" i="17"/>
  <c r="A530" i="17"/>
  <c r="C530" i="17"/>
  <c r="D530" i="17"/>
  <c r="E530" i="17"/>
  <c r="H530" i="17" s="1"/>
  <c r="F530" i="17"/>
  <c r="A531" i="17"/>
  <c r="C531" i="17"/>
  <c r="D531" i="17"/>
  <c r="E531" i="17"/>
  <c r="H531" i="17" s="1"/>
  <c r="F531" i="17"/>
  <c r="A532" i="17"/>
  <c r="C532" i="17"/>
  <c r="D532" i="17"/>
  <c r="E532" i="17"/>
  <c r="H532" i="17" s="1"/>
  <c r="F532" i="17"/>
  <c r="A533" i="17"/>
  <c r="C533" i="17"/>
  <c r="D533" i="17"/>
  <c r="E533" i="17"/>
  <c r="F533" i="17"/>
  <c r="A534" i="17"/>
  <c r="C534" i="17"/>
  <c r="D534" i="17"/>
  <c r="E534" i="17"/>
  <c r="H534" i="17" s="1"/>
  <c r="F534" i="17"/>
  <c r="A535" i="17"/>
  <c r="C535" i="17"/>
  <c r="D535" i="17"/>
  <c r="E535" i="17"/>
  <c r="H535" i="17" s="1"/>
  <c r="F535" i="17"/>
  <c r="A536" i="17"/>
  <c r="C536" i="17"/>
  <c r="D536" i="17"/>
  <c r="E536" i="17"/>
  <c r="H536" i="17" s="1"/>
  <c r="F536" i="17"/>
  <c r="A537" i="17"/>
  <c r="C537" i="17"/>
  <c r="D537" i="17"/>
  <c r="E537" i="17"/>
  <c r="H537" i="17" s="1"/>
  <c r="F537" i="17"/>
  <c r="A538" i="17"/>
  <c r="C538" i="17"/>
  <c r="D538" i="17"/>
  <c r="E538" i="17"/>
  <c r="H538" i="17" s="1"/>
  <c r="F538" i="17"/>
  <c r="A539" i="17"/>
  <c r="C539" i="17"/>
  <c r="D539" i="17"/>
  <c r="E539" i="17"/>
  <c r="F539" i="17"/>
  <c r="A540" i="17"/>
  <c r="C540" i="17"/>
  <c r="D540" i="17"/>
  <c r="E540" i="17"/>
  <c r="H540" i="17" s="1"/>
  <c r="F540" i="17"/>
  <c r="A541" i="17"/>
  <c r="C541" i="17"/>
  <c r="D541" i="17"/>
  <c r="E541" i="17"/>
  <c r="H541" i="17" s="1"/>
  <c r="F541" i="17"/>
  <c r="A542" i="17"/>
  <c r="C542" i="17"/>
  <c r="D542" i="17"/>
  <c r="E542" i="17"/>
  <c r="H542" i="17" s="1"/>
  <c r="F542" i="17"/>
  <c r="A543" i="17"/>
  <c r="C543" i="17"/>
  <c r="D543" i="17"/>
  <c r="E543" i="17"/>
  <c r="H543" i="17" s="1"/>
  <c r="F543" i="17"/>
  <c r="A544" i="17"/>
  <c r="C544" i="17"/>
  <c r="D544" i="17"/>
  <c r="E544" i="17"/>
  <c r="H544" i="17" s="1"/>
  <c r="F544" i="17"/>
  <c r="A545" i="17"/>
  <c r="C545" i="17"/>
  <c r="D545" i="17"/>
  <c r="E545" i="17"/>
  <c r="H545" i="17" s="1"/>
  <c r="F545" i="17"/>
  <c r="A546" i="17"/>
  <c r="C546" i="17"/>
  <c r="D546" i="17"/>
  <c r="E546" i="17"/>
  <c r="H546" i="17" s="1"/>
  <c r="F546" i="17"/>
  <c r="A547" i="17"/>
  <c r="C547" i="17"/>
  <c r="D547" i="17"/>
  <c r="E547" i="17"/>
  <c r="H547" i="17" s="1"/>
  <c r="F547" i="17"/>
  <c r="A548" i="17"/>
  <c r="C548" i="17"/>
  <c r="D548" i="17"/>
  <c r="E548" i="17"/>
  <c r="H548" i="17" s="1"/>
  <c r="F548" i="17"/>
  <c r="A549" i="17"/>
  <c r="C549" i="17"/>
  <c r="D549" i="17"/>
  <c r="E549" i="17"/>
  <c r="H549" i="17" s="1"/>
  <c r="F549" i="17"/>
  <c r="A550" i="17"/>
  <c r="C550" i="17"/>
  <c r="D550" i="17"/>
  <c r="E550" i="17"/>
  <c r="H550" i="17" s="1"/>
  <c r="F550" i="17"/>
  <c r="A551" i="17"/>
  <c r="C551" i="17"/>
  <c r="D551" i="17"/>
  <c r="E551" i="17"/>
  <c r="H551" i="17" s="1"/>
  <c r="F551" i="17"/>
  <c r="A552" i="17"/>
  <c r="C552" i="17"/>
  <c r="D552" i="17"/>
  <c r="E552" i="17"/>
  <c r="H552" i="17" s="1"/>
  <c r="F552" i="17"/>
  <c r="A553" i="17"/>
  <c r="C553" i="17"/>
  <c r="D553" i="17"/>
  <c r="E553" i="17"/>
  <c r="H553" i="17" s="1"/>
  <c r="F553" i="17"/>
  <c r="A554" i="17"/>
  <c r="C554" i="17"/>
  <c r="D554" i="17"/>
  <c r="E554" i="17"/>
  <c r="H554" i="17" s="1"/>
  <c r="F554" i="17"/>
  <c r="A555" i="17"/>
  <c r="C555" i="17"/>
  <c r="D555" i="17"/>
  <c r="E555" i="17"/>
  <c r="H555" i="17" s="1"/>
  <c r="F555" i="17"/>
  <c r="A556" i="17"/>
  <c r="C556" i="17"/>
  <c r="D556" i="17"/>
  <c r="E556" i="17"/>
  <c r="H556" i="17" s="1"/>
  <c r="F556" i="17"/>
  <c r="A557" i="17"/>
  <c r="C557" i="17"/>
  <c r="D557" i="17"/>
  <c r="E557" i="17"/>
  <c r="H557" i="17" s="1"/>
  <c r="F557" i="17"/>
  <c r="A558" i="17"/>
  <c r="C558" i="17"/>
  <c r="D558" i="17"/>
  <c r="E558" i="17"/>
  <c r="H558" i="17" s="1"/>
  <c r="F558" i="17"/>
  <c r="A559" i="17"/>
  <c r="C559" i="17"/>
  <c r="D559" i="17"/>
  <c r="E559" i="17"/>
  <c r="H559" i="17" s="1"/>
  <c r="F559" i="17"/>
  <c r="A560" i="17"/>
  <c r="C560" i="17"/>
  <c r="D560" i="17"/>
  <c r="E560" i="17"/>
  <c r="H560" i="17" s="1"/>
  <c r="F560" i="17"/>
  <c r="A561" i="17"/>
  <c r="C561" i="17"/>
  <c r="D561" i="17"/>
  <c r="E561" i="17"/>
  <c r="H561" i="17" s="1"/>
  <c r="F561" i="17"/>
  <c r="A562" i="17"/>
  <c r="C562" i="17"/>
  <c r="D562" i="17"/>
  <c r="E562" i="17"/>
  <c r="H562" i="17" s="1"/>
  <c r="F562" i="17"/>
  <c r="A563" i="17"/>
  <c r="C563" i="17"/>
  <c r="D563" i="17"/>
  <c r="E563" i="17"/>
  <c r="H563" i="17" s="1"/>
  <c r="F563" i="17"/>
  <c r="A564" i="17"/>
  <c r="C564" i="17"/>
  <c r="D564" i="17"/>
  <c r="E564" i="17"/>
  <c r="H564" i="17" s="1"/>
  <c r="F564" i="17"/>
  <c r="A565" i="17"/>
  <c r="C565" i="17"/>
  <c r="D565" i="17"/>
  <c r="E565" i="17"/>
  <c r="H565" i="17" s="1"/>
  <c r="F565" i="17"/>
  <c r="A566" i="17"/>
  <c r="C566" i="17"/>
  <c r="D566" i="17"/>
  <c r="E566" i="17"/>
  <c r="H566" i="17" s="1"/>
  <c r="F566" i="17"/>
  <c r="A567" i="17"/>
  <c r="C567" i="17"/>
  <c r="D567" i="17"/>
  <c r="E567" i="17"/>
  <c r="H567" i="17" s="1"/>
  <c r="F567" i="17"/>
  <c r="A568" i="17"/>
  <c r="C568" i="17"/>
  <c r="D568" i="17"/>
  <c r="E568" i="17"/>
  <c r="H568" i="17" s="1"/>
  <c r="F568" i="17"/>
  <c r="A569" i="17"/>
  <c r="C569" i="17"/>
  <c r="D569" i="17"/>
  <c r="E569" i="17"/>
  <c r="H569" i="17" s="1"/>
  <c r="F569" i="17"/>
  <c r="A570" i="17"/>
  <c r="C570" i="17"/>
  <c r="D570" i="17"/>
  <c r="E570" i="17"/>
  <c r="H570" i="17" s="1"/>
  <c r="F570" i="17"/>
  <c r="A571" i="17"/>
  <c r="C571" i="17"/>
  <c r="D571" i="17"/>
  <c r="E571" i="17"/>
  <c r="H571" i="17" s="1"/>
  <c r="F571" i="17"/>
  <c r="A572" i="17"/>
  <c r="C572" i="17"/>
  <c r="D572" i="17"/>
  <c r="E572" i="17"/>
  <c r="H572" i="17" s="1"/>
  <c r="F572" i="17"/>
  <c r="A573" i="17"/>
  <c r="C573" i="17"/>
  <c r="D573" i="17"/>
  <c r="E573" i="17"/>
  <c r="H573" i="17" s="1"/>
  <c r="F573" i="17"/>
  <c r="A574" i="17"/>
  <c r="C574" i="17"/>
  <c r="D574" i="17"/>
  <c r="E574" i="17"/>
  <c r="F574" i="17"/>
  <c r="A575" i="17"/>
  <c r="C575" i="17"/>
  <c r="D575" i="17"/>
  <c r="E575" i="17"/>
  <c r="H575" i="17" s="1"/>
  <c r="F575" i="17"/>
  <c r="A576" i="17"/>
  <c r="C576" i="17"/>
  <c r="D576" i="17"/>
  <c r="E576" i="17"/>
  <c r="H576" i="17" s="1"/>
  <c r="F576" i="17"/>
  <c r="A577" i="17"/>
  <c r="C577" i="17"/>
  <c r="D577" i="17"/>
  <c r="E577" i="17"/>
  <c r="H577" i="17" s="1"/>
  <c r="F577" i="17"/>
  <c r="A578" i="17"/>
  <c r="C578" i="17"/>
  <c r="D578" i="17"/>
  <c r="E578" i="17"/>
  <c r="H578" i="17" s="1"/>
  <c r="F578" i="17"/>
  <c r="A579" i="17"/>
  <c r="C579" i="17"/>
  <c r="D579" i="17"/>
  <c r="E579" i="17"/>
  <c r="H579" i="17" s="1"/>
  <c r="F579" i="17"/>
  <c r="A580" i="17"/>
  <c r="C580" i="17"/>
  <c r="D580" i="17"/>
  <c r="E580" i="17"/>
  <c r="H580" i="17" s="1"/>
  <c r="F580" i="17"/>
  <c r="A581" i="17"/>
  <c r="C581" i="17"/>
  <c r="D581" i="17"/>
  <c r="E581" i="17"/>
  <c r="H581" i="17" s="1"/>
  <c r="F581" i="17"/>
  <c r="A582" i="17"/>
  <c r="C582" i="17"/>
  <c r="D582" i="17"/>
  <c r="E582" i="17"/>
  <c r="H582" i="17" s="1"/>
  <c r="F582" i="17"/>
  <c r="A583" i="17"/>
  <c r="C583" i="17"/>
  <c r="D583" i="17"/>
  <c r="E583" i="17"/>
  <c r="H583" i="17" s="1"/>
  <c r="F583" i="17"/>
  <c r="A584" i="17"/>
  <c r="C584" i="17"/>
  <c r="D584" i="17"/>
  <c r="E584" i="17"/>
  <c r="H584" i="17" s="1"/>
  <c r="F584" i="17"/>
  <c r="A585" i="17"/>
  <c r="C585" i="17"/>
  <c r="D585" i="17"/>
  <c r="E585" i="17"/>
  <c r="H585" i="17" s="1"/>
  <c r="F585" i="17"/>
  <c r="A586" i="17"/>
  <c r="C586" i="17"/>
  <c r="D586" i="17"/>
  <c r="E586" i="17"/>
  <c r="H586" i="17" s="1"/>
  <c r="F586" i="17"/>
  <c r="A587" i="17"/>
  <c r="C587" i="17"/>
  <c r="D587" i="17"/>
  <c r="E587" i="17"/>
  <c r="H587" i="17" s="1"/>
  <c r="F587" i="17"/>
  <c r="A588" i="17"/>
  <c r="C588" i="17"/>
  <c r="D588" i="17"/>
  <c r="E588" i="17"/>
  <c r="H588" i="17" s="1"/>
  <c r="F588" i="17"/>
  <c r="A589" i="17"/>
  <c r="C589" i="17"/>
  <c r="D589" i="17"/>
  <c r="E589" i="17"/>
  <c r="H589" i="17" s="1"/>
  <c r="F589" i="17"/>
  <c r="A590" i="17"/>
  <c r="C590" i="17"/>
  <c r="D590" i="17"/>
  <c r="E590" i="17"/>
  <c r="H590" i="17" s="1"/>
  <c r="F590" i="17"/>
  <c r="A591" i="17"/>
  <c r="C591" i="17"/>
  <c r="D591" i="17"/>
  <c r="E591" i="17"/>
  <c r="H591" i="17" s="1"/>
  <c r="F591" i="17"/>
  <c r="A592" i="17"/>
  <c r="C592" i="17"/>
  <c r="D592" i="17"/>
  <c r="E592" i="17"/>
  <c r="H592" i="17" s="1"/>
  <c r="F592" i="17"/>
  <c r="A593" i="17"/>
  <c r="C593" i="17"/>
  <c r="D593" i="17"/>
  <c r="E593" i="17"/>
  <c r="H593" i="17" s="1"/>
  <c r="F593" i="17"/>
  <c r="A594" i="17"/>
  <c r="C594" i="17"/>
  <c r="D594" i="17"/>
  <c r="E594" i="17"/>
  <c r="H594" i="17" s="1"/>
  <c r="F594" i="17"/>
  <c r="A595" i="17"/>
  <c r="C595" i="17"/>
  <c r="D595" i="17"/>
  <c r="E595" i="17"/>
  <c r="H595" i="17" s="1"/>
  <c r="F595" i="17"/>
  <c r="A596" i="17"/>
  <c r="C596" i="17"/>
  <c r="D596" i="17"/>
  <c r="E596" i="17"/>
  <c r="F596" i="17"/>
  <c r="A597" i="17"/>
  <c r="C597" i="17"/>
  <c r="D597" i="17"/>
  <c r="E597" i="17"/>
  <c r="H597" i="17" s="1"/>
  <c r="F597" i="17"/>
  <c r="A598" i="17"/>
  <c r="C598" i="17"/>
  <c r="D598" i="17"/>
  <c r="E598" i="17"/>
  <c r="H598" i="17" s="1"/>
  <c r="F598" i="17"/>
  <c r="A599" i="17"/>
  <c r="C599" i="17"/>
  <c r="D599" i="17"/>
  <c r="E599" i="17"/>
  <c r="H599" i="17" s="1"/>
  <c r="F599" i="17"/>
  <c r="A600" i="17"/>
  <c r="C600" i="17"/>
  <c r="D600" i="17"/>
  <c r="E600" i="17"/>
  <c r="H600" i="17" s="1"/>
  <c r="F600" i="17"/>
  <c r="A601" i="17"/>
  <c r="C601" i="17"/>
  <c r="D601" i="17"/>
  <c r="E601" i="17"/>
  <c r="H601" i="17" s="1"/>
  <c r="F601" i="17"/>
  <c r="A602" i="17"/>
  <c r="C602" i="17"/>
  <c r="D602" i="17"/>
  <c r="E602" i="17"/>
  <c r="H602" i="17" s="1"/>
  <c r="F602" i="17"/>
  <c r="A603" i="17"/>
  <c r="C603" i="17"/>
  <c r="D603" i="17"/>
  <c r="E603" i="17"/>
  <c r="H603" i="17" s="1"/>
  <c r="F603" i="17"/>
  <c r="A604" i="17"/>
  <c r="C604" i="17"/>
  <c r="D604" i="17"/>
  <c r="E604" i="17"/>
  <c r="H604" i="17" s="1"/>
  <c r="F604" i="17"/>
  <c r="A605" i="17"/>
  <c r="C605" i="17"/>
  <c r="D605" i="17"/>
  <c r="E605" i="17"/>
  <c r="H605" i="17" s="1"/>
  <c r="F605" i="17"/>
  <c r="A606" i="17"/>
  <c r="C606" i="17"/>
  <c r="D606" i="17"/>
  <c r="E606" i="17"/>
  <c r="F606" i="17"/>
  <c r="A607" i="17"/>
  <c r="C607" i="17"/>
  <c r="D607" i="17"/>
  <c r="E607" i="17"/>
  <c r="H607" i="17" s="1"/>
  <c r="F607" i="17"/>
  <c r="A608" i="17"/>
  <c r="C608" i="17"/>
  <c r="D608" i="17"/>
  <c r="E608" i="17"/>
  <c r="H608" i="17" s="1"/>
  <c r="F608" i="17"/>
  <c r="A609" i="17"/>
  <c r="C609" i="17"/>
  <c r="D609" i="17"/>
  <c r="E609" i="17"/>
  <c r="H609" i="17" s="1"/>
  <c r="F609" i="17"/>
  <c r="A610" i="17"/>
  <c r="C610" i="17"/>
  <c r="D610" i="17"/>
  <c r="E610" i="17"/>
  <c r="H610" i="17" s="1"/>
  <c r="F610" i="17"/>
  <c r="A611" i="17"/>
  <c r="C611" i="17"/>
  <c r="D611" i="17"/>
  <c r="E611" i="17"/>
  <c r="H611" i="17" s="1"/>
  <c r="F611" i="17"/>
  <c r="A612" i="17"/>
  <c r="C612" i="17"/>
  <c r="D612" i="17"/>
  <c r="E612" i="17"/>
  <c r="H612" i="17" s="1"/>
  <c r="F612" i="17"/>
  <c r="A613" i="17"/>
  <c r="C613" i="17"/>
  <c r="D613" i="17"/>
  <c r="E613" i="17"/>
  <c r="H613" i="17" s="1"/>
  <c r="F613" i="17"/>
  <c r="A614" i="17"/>
  <c r="C614" i="17"/>
  <c r="D614" i="17"/>
  <c r="E614" i="17"/>
  <c r="H614" i="17" s="1"/>
  <c r="F614" i="17"/>
  <c r="A615" i="17"/>
  <c r="C615" i="17"/>
  <c r="D615" i="17"/>
  <c r="E615" i="17"/>
  <c r="H615" i="17" s="1"/>
  <c r="F615" i="17"/>
  <c r="A616" i="17"/>
  <c r="C616" i="17"/>
  <c r="D616" i="17"/>
  <c r="E616" i="17"/>
  <c r="H616" i="17" s="1"/>
  <c r="F616" i="17"/>
  <c r="A617" i="17"/>
  <c r="C617" i="17"/>
  <c r="D617" i="17"/>
  <c r="E617" i="17"/>
  <c r="H617" i="17" s="1"/>
  <c r="F617" i="17"/>
  <c r="A618" i="17"/>
  <c r="C618" i="17"/>
  <c r="D618" i="17"/>
  <c r="E618" i="17"/>
  <c r="H618" i="17" s="1"/>
  <c r="F618" i="17"/>
  <c r="A619" i="17"/>
  <c r="C619" i="17"/>
  <c r="D619" i="17"/>
  <c r="E619" i="17"/>
  <c r="F619" i="17"/>
  <c r="A620" i="17"/>
  <c r="C620" i="17"/>
  <c r="D620" i="17"/>
  <c r="E620" i="17"/>
  <c r="H620" i="17" s="1"/>
  <c r="F620" i="17"/>
  <c r="A621" i="17"/>
  <c r="C621" i="17"/>
  <c r="D621" i="17"/>
  <c r="E621" i="17"/>
  <c r="H621" i="17" s="1"/>
  <c r="F621" i="17"/>
  <c r="A622" i="17"/>
  <c r="C622" i="17"/>
  <c r="D622" i="17"/>
  <c r="E622" i="17"/>
  <c r="H622" i="17" s="1"/>
  <c r="F622" i="17"/>
  <c r="A623" i="17"/>
  <c r="C623" i="17"/>
  <c r="D623" i="17"/>
  <c r="E623" i="17"/>
  <c r="F623" i="17"/>
  <c r="A624" i="17"/>
  <c r="C624" i="17"/>
  <c r="D624" i="17"/>
  <c r="E624" i="17"/>
  <c r="H624" i="17" s="1"/>
  <c r="F624" i="17"/>
  <c r="A625" i="17"/>
  <c r="C625" i="17"/>
  <c r="D625" i="17"/>
  <c r="E625" i="17"/>
  <c r="H625" i="17" s="1"/>
  <c r="F625" i="17"/>
  <c r="A626" i="17"/>
  <c r="C626" i="17"/>
  <c r="D626" i="17"/>
  <c r="E626" i="17"/>
  <c r="H626" i="17" s="1"/>
  <c r="F626" i="17"/>
  <c r="A627" i="17"/>
  <c r="C627" i="17"/>
  <c r="D627" i="17"/>
  <c r="E627" i="17"/>
  <c r="H627" i="17" s="1"/>
  <c r="F627" i="17"/>
  <c r="A628" i="17"/>
  <c r="C628" i="17"/>
  <c r="D628" i="17"/>
  <c r="E628" i="17"/>
  <c r="H628" i="17" s="1"/>
  <c r="F628" i="17"/>
  <c r="A629" i="17"/>
  <c r="C629" i="17"/>
  <c r="D629" i="17"/>
  <c r="E629" i="17"/>
  <c r="H629" i="17" s="1"/>
  <c r="F629" i="17"/>
  <c r="A630" i="17"/>
  <c r="C630" i="17"/>
  <c r="D630" i="17"/>
  <c r="E630" i="17"/>
  <c r="H630" i="17" s="1"/>
  <c r="F630" i="17"/>
  <c r="A631" i="17"/>
  <c r="C631" i="17"/>
  <c r="D631" i="17"/>
  <c r="E631" i="17"/>
  <c r="H631" i="17" s="1"/>
  <c r="F631" i="17"/>
  <c r="A632" i="17"/>
  <c r="C632" i="17"/>
  <c r="D632" i="17"/>
  <c r="E632" i="17"/>
  <c r="H632" i="17" s="1"/>
  <c r="F632" i="17"/>
  <c r="A633" i="17"/>
  <c r="C633" i="17"/>
  <c r="D633" i="17"/>
  <c r="E633" i="17"/>
  <c r="H633" i="17" s="1"/>
  <c r="F633" i="17"/>
  <c r="A634" i="17"/>
  <c r="B634" i="17"/>
  <c r="C634" i="17"/>
  <c r="D634" i="17"/>
  <c r="E634" i="17"/>
  <c r="H634" i="17" s="1"/>
  <c r="F634" i="17"/>
  <c r="A635" i="17"/>
  <c r="C635" i="17"/>
  <c r="D635" i="17"/>
  <c r="E635" i="17"/>
  <c r="H635" i="17" s="1"/>
  <c r="F635" i="17"/>
  <c r="A636" i="17"/>
  <c r="C636" i="17"/>
  <c r="D636" i="17"/>
  <c r="E636" i="17"/>
  <c r="H636" i="17" s="1"/>
  <c r="F636" i="17"/>
  <c r="A637" i="17"/>
  <c r="C637" i="17"/>
  <c r="D637" i="17"/>
  <c r="E637" i="17"/>
  <c r="H637" i="17" s="1"/>
  <c r="F637" i="17"/>
  <c r="A638" i="17"/>
  <c r="C638" i="17"/>
  <c r="D638" i="17"/>
  <c r="E638" i="17"/>
  <c r="H638" i="17" s="1"/>
  <c r="F638" i="17"/>
  <c r="A639" i="17"/>
  <c r="C639" i="17"/>
  <c r="D639" i="17"/>
  <c r="E639" i="17"/>
  <c r="H639" i="17" s="1"/>
  <c r="F639" i="17"/>
  <c r="A640" i="17"/>
  <c r="C640" i="17"/>
  <c r="D640" i="17"/>
  <c r="E640" i="17"/>
  <c r="H640" i="17" s="1"/>
  <c r="F640" i="17"/>
  <c r="A641" i="17"/>
  <c r="C641" i="17"/>
  <c r="D641" i="17"/>
  <c r="E641" i="17"/>
  <c r="H641" i="17" s="1"/>
  <c r="F641" i="17"/>
  <c r="A642" i="17"/>
  <c r="C642" i="17"/>
  <c r="D642" i="17"/>
  <c r="E642" i="17"/>
  <c r="H642" i="17" s="1"/>
  <c r="F642" i="17"/>
  <c r="A643" i="17"/>
  <c r="C643" i="17"/>
  <c r="D643" i="17"/>
  <c r="E643" i="17"/>
  <c r="H643" i="17" s="1"/>
  <c r="F643" i="17"/>
  <c r="A644" i="17"/>
  <c r="C644" i="17"/>
  <c r="D644" i="17"/>
  <c r="E644" i="17"/>
  <c r="H644" i="17" s="1"/>
  <c r="F644" i="17"/>
  <c r="A645" i="17"/>
  <c r="C645" i="17"/>
  <c r="D645" i="17"/>
  <c r="E645" i="17"/>
  <c r="H645" i="17" s="1"/>
  <c r="F645" i="17"/>
  <c r="A646" i="17"/>
  <c r="C646" i="17"/>
  <c r="D646" i="17"/>
  <c r="E646" i="17"/>
  <c r="H646" i="17" s="1"/>
  <c r="F646" i="17"/>
  <c r="A647" i="17"/>
  <c r="C647" i="17"/>
  <c r="D647" i="17"/>
  <c r="E647" i="17"/>
  <c r="H647" i="17" s="1"/>
  <c r="F647" i="17"/>
  <c r="A648" i="17"/>
  <c r="C648" i="17"/>
  <c r="D648" i="17"/>
  <c r="E648" i="17"/>
  <c r="H648" i="17" s="1"/>
  <c r="F648" i="17"/>
  <c r="A649" i="17"/>
  <c r="C649" i="17"/>
  <c r="D649" i="17"/>
  <c r="E649" i="17"/>
  <c r="H649" i="17" s="1"/>
  <c r="F649" i="17"/>
  <c r="F12" i="17"/>
  <c r="E12" i="17"/>
  <c r="H12" i="17" s="1"/>
  <c r="A12" i="17"/>
  <c r="C12" i="17"/>
  <c r="D12" i="17"/>
  <c r="H623" i="17"/>
  <c r="H619" i="17"/>
  <c r="H606" i="17"/>
  <c r="H596" i="17"/>
  <c r="H574" i="17"/>
  <c r="H539" i="17"/>
  <c r="H533" i="17"/>
  <c r="H523" i="17"/>
  <c r="H514" i="17"/>
  <c r="H506" i="17"/>
  <c r="H501" i="17"/>
  <c r="H479" i="17"/>
  <c r="H474" i="17"/>
  <c r="H466" i="17"/>
  <c r="H461" i="17"/>
  <c r="H458" i="17"/>
  <c r="H453" i="17"/>
  <c r="H438" i="17"/>
  <c r="H421" i="17"/>
  <c r="H418" i="17"/>
  <c r="H413" i="17"/>
  <c r="H403" i="17"/>
  <c r="H399" i="17"/>
  <c r="H378" i="17"/>
  <c r="H373" i="17"/>
  <c r="H363" i="17"/>
  <c r="H354" i="17"/>
  <c r="H346" i="17"/>
  <c r="H338" i="17"/>
  <c r="H334" i="17"/>
  <c r="H333" i="17"/>
  <c r="H323" i="17"/>
  <c r="H319" i="17"/>
  <c r="H318" i="17"/>
  <c r="H314" i="17"/>
  <c r="H306" i="17"/>
  <c r="H301" i="17"/>
  <c r="H298" i="17"/>
  <c r="H293" i="17"/>
  <c r="H283" i="17"/>
  <c r="H281" i="17"/>
  <c r="H279" i="17"/>
  <c r="H274" i="17"/>
  <c r="H266" i="17"/>
  <c r="H263" i="17"/>
  <c r="H261" i="17"/>
  <c r="H258" i="17"/>
  <c r="H253" i="17"/>
  <c r="H243" i="17"/>
  <c r="H241" i="17"/>
  <c r="H239" i="17"/>
  <c r="H234" i="17"/>
  <c r="H233" i="17"/>
  <c r="H226" i="17"/>
  <c r="H223" i="17"/>
  <c r="H221" i="17"/>
  <c r="H214" i="17"/>
  <c r="H213" i="17"/>
  <c r="H203" i="17"/>
  <c r="H199" i="17"/>
  <c r="H198" i="17"/>
  <c r="H194" i="17"/>
  <c r="H193" i="17"/>
  <c r="H186" i="17"/>
  <c r="H181" i="17"/>
  <c r="H179" i="17"/>
  <c r="H178" i="17"/>
  <c r="H174" i="17"/>
  <c r="H173" i="17"/>
  <c r="H163" i="17"/>
  <c r="H161" i="17"/>
  <c r="H159" i="17"/>
  <c r="H154" i="17"/>
  <c r="H146" i="17"/>
  <c r="H143" i="17"/>
  <c r="H141" i="17"/>
  <c r="H139" i="17"/>
  <c r="H138" i="17"/>
  <c r="H133" i="17"/>
  <c r="H126" i="17"/>
  <c r="H123" i="17"/>
  <c r="H121" i="17"/>
  <c r="H119" i="17"/>
  <c r="H114" i="17"/>
  <c r="H113" i="17"/>
  <c r="H106" i="17"/>
  <c r="H103" i="17"/>
  <c r="H101" i="17"/>
  <c r="H98" i="17"/>
  <c r="H94" i="17"/>
  <c r="H93" i="17"/>
  <c r="H83" i="17"/>
  <c r="H79" i="17"/>
  <c r="H78" i="17"/>
  <c r="H74" i="17"/>
  <c r="H73" i="17"/>
  <c r="H66" i="17"/>
  <c r="H63" i="17"/>
  <c r="H61" i="17"/>
  <c r="H59" i="17"/>
  <c r="H58" i="17"/>
  <c r="H54" i="17"/>
  <c r="H53" i="17"/>
  <c r="H49" i="17"/>
  <c r="H46" i="17"/>
  <c r="H43" i="17"/>
  <c r="H41" i="17"/>
  <c r="H39" i="17"/>
  <c r="H38" i="17"/>
  <c r="H34" i="17"/>
  <c r="H33" i="17"/>
  <c r="H29" i="17"/>
  <c r="H26" i="17"/>
  <c r="H23" i="17"/>
  <c r="H21" i="17"/>
  <c r="H20" i="17"/>
  <c r="H19" i="17"/>
  <c r="H18" i="17"/>
  <c r="H16" i="17"/>
  <c r="H14" i="17"/>
  <c r="H13" i="17"/>
  <c r="C5" i="17"/>
  <c r="C3" i="17"/>
  <c r="H2" i="17"/>
  <c r="F2" i="17"/>
  <c r="C2" i="17"/>
  <c r="B16" i="16"/>
  <c r="B21" i="16"/>
  <c r="B22" i="16"/>
  <c r="B23" i="16"/>
  <c r="A13" i="16"/>
  <c r="C13" i="16"/>
  <c r="D13" i="16"/>
  <c r="E13" i="16"/>
  <c r="F13" i="16"/>
  <c r="A14" i="16"/>
  <c r="C14" i="16"/>
  <c r="D14" i="16"/>
  <c r="E14" i="16"/>
  <c r="F14" i="16"/>
  <c r="A15" i="16"/>
  <c r="C15" i="16"/>
  <c r="D15" i="16"/>
  <c r="E15" i="16"/>
  <c r="H15" i="16" s="1"/>
  <c r="F15" i="16"/>
  <c r="A16" i="16"/>
  <c r="C16" i="16"/>
  <c r="D16" i="16"/>
  <c r="E16" i="16"/>
  <c r="F16" i="16"/>
  <c r="A17" i="16"/>
  <c r="C17" i="16"/>
  <c r="D17" i="16"/>
  <c r="E17" i="16"/>
  <c r="H17" i="16" s="1"/>
  <c r="F17" i="16"/>
  <c r="A18" i="16"/>
  <c r="C18" i="16"/>
  <c r="D18" i="16"/>
  <c r="E18" i="16"/>
  <c r="H18" i="16" s="1"/>
  <c r="F18" i="16"/>
  <c r="A19" i="16"/>
  <c r="C19" i="16"/>
  <c r="D19" i="16"/>
  <c r="E19" i="16"/>
  <c r="F19" i="16"/>
  <c r="A20" i="16"/>
  <c r="C20" i="16"/>
  <c r="D20" i="16"/>
  <c r="E20" i="16"/>
  <c r="F20" i="16"/>
  <c r="A21" i="16"/>
  <c r="C21" i="16"/>
  <c r="D21" i="16"/>
  <c r="E21" i="16"/>
  <c r="H21" i="16" s="1"/>
  <c r="F21" i="16"/>
  <c r="A22" i="16"/>
  <c r="C22" i="16"/>
  <c r="D22" i="16"/>
  <c r="E22" i="16"/>
  <c r="H22" i="16" s="1"/>
  <c r="F22" i="16"/>
  <c r="A23" i="16"/>
  <c r="C23" i="16"/>
  <c r="D23" i="16"/>
  <c r="E23" i="16"/>
  <c r="F23" i="16"/>
  <c r="A24" i="16"/>
  <c r="C24" i="16"/>
  <c r="D24" i="16"/>
  <c r="E24" i="16"/>
  <c r="F24" i="16"/>
  <c r="A25" i="16"/>
  <c r="C25" i="16"/>
  <c r="D25" i="16"/>
  <c r="E25" i="16"/>
  <c r="H25" i="16" s="1"/>
  <c r="F25" i="16"/>
  <c r="A26" i="16"/>
  <c r="C26" i="16"/>
  <c r="D26" i="16"/>
  <c r="E26" i="16"/>
  <c r="F26" i="16"/>
  <c r="A27" i="16"/>
  <c r="C27" i="16"/>
  <c r="D27" i="16"/>
  <c r="E27" i="16"/>
  <c r="H27" i="16" s="1"/>
  <c r="F27" i="16"/>
  <c r="A28" i="16"/>
  <c r="C28" i="16"/>
  <c r="D28" i="16"/>
  <c r="E28" i="16"/>
  <c r="H28" i="16" s="1"/>
  <c r="F28" i="16"/>
  <c r="A29" i="16"/>
  <c r="C29" i="16"/>
  <c r="D29" i="16"/>
  <c r="E29" i="16"/>
  <c r="F29" i="16"/>
  <c r="A30" i="16"/>
  <c r="C30" i="16"/>
  <c r="D30" i="16"/>
  <c r="E30" i="16"/>
  <c r="F30" i="16"/>
  <c r="A31" i="16"/>
  <c r="C31" i="16"/>
  <c r="D31" i="16"/>
  <c r="E31" i="16"/>
  <c r="H31" i="16" s="1"/>
  <c r="F31" i="16"/>
  <c r="A32" i="16"/>
  <c r="C32" i="16"/>
  <c r="D32" i="16"/>
  <c r="E32" i="16"/>
  <c r="H32" i="16" s="1"/>
  <c r="F32" i="16"/>
  <c r="A33" i="16"/>
  <c r="C33" i="16"/>
  <c r="D33" i="16"/>
  <c r="E33" i="16"/>
  <c r="F33" i="16"/>
  <c r="A34" i="16"/>
  <c r="C34" i="16"/>
  <c r="D34" i="16"/>
  <c r="E34" i="16"/>
  <c r="H34" i="16" s="1"/>
  <c r="F34" i="16"/>
  <c r="A35" i="16"/>
  <c r="C35" i="16"/>
  <c r="D35" i="16"/>
  <c r="E35" i="16"/>
  <c r="H35" i="16" s="1"/>
  <c r="F35" i="16"/>
  <c r="A36" i="16"/>
  <c r="C36" i="16"/>
  <c r="D36" i="16"/>
  <c r="E36" i="16"/>
  <c r="F36" i="16"/>
  <c r="A37" i="16"/>
  <c r="C37" i="16"/>
  <c r="D37" i="16"/>
  <c r="E37" i="16"/>
  <c r="H37" i="16" s="1"/>
  <c r="F37" i="16"/>
  <c r="A38" i="16"/>
  <c r="C38" i="16"/>
  <c r="D38" i="16"/>
  <c r="E38" i="16"/>
  <c r="H38" i="16" s="1"/>
  <c r="F38" i="16"/>
  <c r="A39" i="16"/>
  <c r="C39" i="16"/>
  <c r="D39" i="16"/>
  <c r="E39" i="16"/>
  <c r="F39" i="16"/>
  <c r="A40" i="16"/>
  <c r="C40" i="16"/>
  <c r="D40" i="16"/>
  <c r="E40" i="16"/>
  <c r="F40" i="16"/>
  <c r="A41" i="16"/>
  <c r="C41" i="16"/>
  <c r="D41" i="16"/>
  <c r="E41" i="16"/>
  <c r="H41" i="16" s="1"/>
  <c r="F41" i="16"/>
  <c r="A42" i="16"/>
  <c r="C42" i="16"/>
  <c r="D42" i="16"/>
  <c r="E42" i="16"/>
  <c r="H42" i="16" s="1"/>
  <c r="F42" i="16"/>
  <c r="A43" i="16"/>
  <c r="C43" i="16"/>
  <c r="D43" i="16"/>
  <c r="E43" i="16"/>
  <c r="F43" i="16"/>
  <c r="A44" i="16"/>
  <c r="C44" i="16"/>
  <c r="D44" i="16"/>
  <c r="E44" i="16"/>
  <c r="H44" i="16" s="1"/>
  <c r="F44" i="16"/>
  <c r="A45" i="16"/>
  <c r="C45" i="16"/>
  <c r="D45" i="16"/>
  <c r="E45" i="16"/>
  <c r="H45" i="16" s="1"/>
  <c r="F45" i="16"/>
  <c r="A46" i="16"/>
  <c r="C46" i="16"/>
  <c r="D46" i="16"/>
  <c r="E46" i="16"/>
  <c r="F46" i="16"/>
  <c r="A47" i="16"/>
  <c r="C47" i="16"/>
  <c r="D47" i="16"/>
  <c r="E47" i="16"/>
  <c r="H47" i="16" s="1"/>
  <c r="F47" i="16"/>
  <c r="A48" i="16"/>
  <c r="C48" i="16"/>
  <c r="D48" i="16"/>
  <c r="E48" i="16"/>
  <c r="H48" i="16" s="1"/>
  <c r="F48" i="16"/>
  <c r="A49" i="16"/>
  <c r="C49" i="16"/>
  <c r="D49" i="16"/>
  <c r="E49" i="16"/>
  <c r="F49" i="16"/>
  <c r="A50" i="16"/>
  <c r="C50" i="16"/>
  <c r="D50" i="16"/>
  <c r="E50" i="16"/>
  <c r="F50" i="16"/>
  <c r="A51" i="16"/>
  <c r="C51" i="16"/>
  <c r="D51" i="16"/>
  <c r="E51" i="16"/>
  <c r="F51" i="16"/>
  <c r="A52" i="16"/>
  <c r="C52" i="16"/>
  <c r="D52" i="16"/>
  <c r="E52" i="16"/>
  <c r="H52" i="16" s="1"/>
  <c r="F52" i="16"/>
  <c r="A53" i="16"/>
  <c r="C53" i="16"/>
  <c r="D53" i="16"/>
  <c r="E53" i="16"/>
  <c r="F53" i="16"/>
  <c r="A54" i="16"/>
  <c r="C54" i="16"/>
  <c r="D54" i="16"/>
  <c r="E54" i="16"/>
  <c r="F54" i="16"/>
  <c r="A55" i="16"/>
  <c r="C55" i="16"/>
  <c r="D55" i="16"/>
  <c r="E55" i="16"/>
  <c r="H55" i="16" s="1"/>
  <c r="F55" i="16"/>
  <c r="A56" i="16"/>
  <c r="C56" i="16"/>
  <c r="D56" i="16"/>
  <c r="E56" i="16"/>
  <c r="F56" i="16"/>
  <c r="A57" i="16"/>
  <c r="C57" i="16"/>
  <c r="D57" i="16"/>
  <c r="E57" i="16"/>
  <c r="H57" i="16" s="1"/>
  <c r="F57" i="16"/>
  <c r="A58" i="16"/>
  <c r="C58" i="16"/>
  <c r="D58" i="16"/>
  <c r="E58" i="16"/>
  <c r="H58" i="16" s="1"/>
  <c r="F58" i="16"/>
  <c r="A59" i="16"/>
  <c r="C59" i="16"/>
  <c r="D59" i="16"/>
  <c r="E59" i="16"/>
  <c r="H59" i="16" s="1"/>
  <c r="F59" i="16"/>
  <c r="A60" i="16"/>
  <c r="C60" i="16"/>
  <c r="D60" i="16"/>
  <c r="E60" i="16"/>
  <c r="F60" i="16"/>
  <c r="A61" i="16"/>
  <c r="C61" i="16"/>
  <c r="D61" i="16"/>
  <c r="E61" i="16"/>
  <c r="H61" i="16" s="1"/>
  <c r="F61" i="16"/>
  <c r="A62" i="16"/>
  <c r="C62" i="16"/>
  <c r="D62" i="16"/>
  <c r="E62" i="16"/>
  <c r="H62" i="16" s="1"/>
  <c r="F62" i="16"/>
  <c r="A63" i="16"/>
  <c r="C63" i="16"/>
  <c r="D63" i="16"/>
  <c r="E63" i="16"/>
  <c r="F63" i="16"/>
  <c r="A64" i="16"/>
  <c r="C64" i="16"/>
  <c r="D64" i="16"/>
  <c r="E64" i="16"/>
  <c r="H64" i="16" s="1"/>
  <c r="F64" i="16"/>
  <c r="A65" i="16"/>
  <c r="C65" i="16"/>
  <c r="D65" i="16"/>
  <c r="E65" i="16"/>
  <c r="H65" i="16" s="1"/>
  <c r="F65" i="16"/>
  <c r="A66" i="16"/>
  <c r="C66" i="16"/>
  <c r="D66" i="16"/>
  <c r="E66" i="16"/>
  <c r="F66" i="16"/>
  <c r="A67" i="16"/>
  <c r="C67" i="16"/>
  <c r="D67" i="16"/>
  <c r="E67" i="16"/>
  <c r="H67" i="16" s="1"/>
  <c r="F67" i="16"/>
  <c r="A68" i="16"/>
  <c r="C68" i="16"/>
  <c r="D68" i="16"/>
  <c r="E68" i="16"/>
  <c r="H68" i="16" s="1"/>
  <c r="F68" i="16"/>
  <c r="A69" i="16"/>
  <c r="C69" i="16"/>
  <c r="D69" i="16"/>
  <c r="E69" i="16"/>
  <c r="F69" i="16"/>
  <c r="A70" i="16"/>
  <c r="C70" i="16"/>
  <c r="D70" i="16"/>
  <c r="E70" i="16"/>
  <c r="F70" i="16"/>
  <c r="A71" i="16"/>
  <c r="C71" i="16"/>
  <c r="D71" i="16"/>
  <c r="E71" i="16"/>
  <c r="H71" i="16" s="1"/>
  <c r="F71" i="16"/>
  <c r="A72" i="16"/>
  <c r="C72" i="16"/>
  <c r="D72" i="16"/>
  <c r="E72" i="16"/>
  <c r="H72" i="16" s="1"/>
  <c r="F72" i="16"/>
  <c r="A73" i="16"/>
  <c r="C73" i="16"/>
  <c r="D73" i="16"/>
  <c r="E73" i="16"/>
  <c r="F73" i="16"/>
  <c r="A74" i="16"/>
  <c r="C74" i="16"/>
  <c r="D74" i="16"/>
  <c r="E74" i="16"/>
  <c r="H74" i="16" s="1"/>
  <c r="F74" i="16"/>
  <c r="A75" i="16"/>
  <c r="C75" i="16"/>
  <c r="D75" i="16"/>
  <c r="E75" i="16"/>
  <c r="H75" i="16" s="1"/>
  <c r="F75" i="16"/>
  <c r="A76" i="16"/>
  <c r="C76" i="16"/>
  <c r="D76" i="16"/>
  <c r="E76" i="16"/>
  <c r="F76" i="16"/>
  <c r="A77" i="16"/>
  <c r="C77" i="16"/>
  <c r="D77" i="16"/>
  <c r="E77" i="16"/>
  <c r="H77" i="16" s="1"/>
  <c r="F77" i="16"/>
  <c r="A78" i="16"/>
  <c r="C78" i="16"/>
  <c r="D78" i="16"/>
  <c r="E78" i="16"/>
  <c r="H78" i="16" s="1"/>
  <c r="F78" i="16"/>
  <c r="A79" i="16"/>
  <c r="C79" i="16"/>
  <c r="D79" i="16"/>
  <c r="E79" i="16"/>
  <c r="F79" i="16"/>
  <c r="A80" i="16"/>
  <c r="C80" i="16"/>
  <c r="D80" i="16"/>
  <c r="E80" i="16"/>
  <c r="F80" i="16"/>
  <c r="A81" i="16"/>
  <c r="C81" i="16"/>
  <c r="D81" i="16"/>
  <c r="E81" i="16"/>
  <c r="H81" i="16" s="1"/>
  <c r="F81" i="16"/>
  <c r="A82" i="16"/>
  <c r="C82" i="16"/>
  <c r="D82" i="16"/>
  <c r="E82" i="16"/>
  <c r="H82" i="16" s="1"/>
  <c r="F82" i="16"/>
  <c r="A83" i="16"/>
  <c r="C83" i="16"/>
  <c r="D83" i="16"/>
  <c r="E83" i="16"/>
  <c r="H83" i="16" s="1"/>
  <c r="F83" i="16"/>
  <c r="A84" i="16"/>
  <c r="C84" i="16"/>
  <c r="D84" i="16"/>
  <c r="E84" i="16"/>
  <c r="H84" i="16" s="1"/>
  <c r="F84" i="16"/>
  <c r="A85" i="16"/>
  <c r="C85" i="16"/>
  <c r="D85" i="16"/>
  <c r="E85" i="16"/>
  <c r="H85" i="16" s="1"/>
  <c r="F85" i="16"/>
  <c r="A86" i="16"/>
  <c r="C86" i="16"/>
  <c r="D86" i="16"/>
  <c r="E86" i="16"/>
  <c r="F86" i="16"/>
  <c r="A87" i="16"/>
  <c r="C87" i="16"/>
  <c r="D87" i="16"/>
  <c r="E87" i="16"/>
  <c r="H87" i="16" s="1"/>
  <c r="F87" i="16"/>
  <c r="A88" i="16"/>
  <c r="C88" i="16"/>
  <c r="D88" i="16"/>
  <c r="E88" i="16"/>
  <c r="H88" i="16" s="1"/>
  <c r="F88" i="16"/>
  <c r="A89" i="16"/>
  <c r="C89" i="16"/>
  <c r="D89" i="16"/>
  <c r="E89" i="16"/>
  <c r="F89" i="16"/>
  <c r="A90" i="16"/>
  <c r="C90" i="16"/>
  <c r="D90" i="16"/>
  <c r="E90" i="16"/>
  <c r="F90" i="16"/>
  <c r="A91" i="16"/>
  <c r="C91" i="16"/>
  <c r="D91" i="16"/>
  <c r="E91" i="16"/>
  <c r="F91" i="16"/>
  <c r="A92" i="16"/>
  <c r="C92" i="16"/>
  <c r="D92" i="16"/>
  <c r="E92" i="16"/>
  <c r="H92" i="16" s="1"/>
  <c r="F92" i="16"/>
  <c r="A93" i="16"/>
  <c r="C93" i="16"/>
  <c r="D93" i="16"/>
  <c r="E93" i="16"/>
  <c r="F93" i="16"/>
  <c r="A94" i="16"/>
  <c r="C94" i="16"/>
  <c r="D94" i="16"/>
  <c r="E94" i="16"/>
  <c r="F94" i="16"/>
  <c r="A95" i="16"/>
  <c r="C95" i="16"/>
  <c r="D95" i="16"/>
  <c r="E95" i="16"/>
  <c r="H95" i="16" s="1"/>
  <c r="F95" i="16"/>
  <c r="A96" i="16"/>
  <c r="C96" i="16"/>
  <c r="D96" i="16"/>
  <c r="E96" i="16"/>
  <c r="F96" i="16"/>
  <c r="A97" i="16"/>
  <c r="C97" i="16"/>
  <c r="D97" i="16"/>
  <c r="E97" i="16"/>
  <c r="H97" i="16" s="1"/>
  <c r="F97" i="16"/>
  <c r="A98" i="16"/>
  <c r="C98" i="16"/>
  <c r="D98" i="16"/>
  <c r="E98" i="16"/>
  <c r="H98" i="16" s="1"/>
  <c r="F98" i="16"/>
  <c r="A99" i="16"/>
  <c r="C99" i="16"/>
  <c r="D99" i="16"/>
  <c r="E99" i="16"/>
  <c r="F99" i="16"/>
  <c r="A100" i="16"/>
  <c r="C100" i="16"/>
  <c r="D100" i="16"/>
  <c r="E100" i="16"/>
  <c r="F100" i="16"/>
  <c r="A101" i="16"/>
  <c r="C101" i="16"/>
  <c r="D101" i="16"/>
  <c r="E101" i="16"/>
  <c r="H101" i="16" s="1"/>
  <c r="F101" i="16"/>
  <c r="A102" i="16"/>
  <c r="C102" i="16"/>
  <c r="D102" i="16"/>
  <c r="E102" i="16"/>
  <c r="H102" i="16" s="1"/>
  <c r="F102" i="16"/>
  <c r="A103" i="16"/>
  <c r="C103" i="16"/>
  <c r="D103" i="16"/>
  <c r="E103" i="16"/>
  <c r="F103" i="16"/>
  <c r="A104" i="16"/>
  <c r="C104" i="16"/>
  <c r="D104" i="16"/>
  <c r="E104" i="16"/>
  <c r="H104" i="16" s="1"/>
  <c r="F104" i="16"/>
  <c r="A105" i="16"/>
  <c r="C105" i="16"/>
  <c r="D105" i="16"/>
  <c r="E105" i="16"/>
  <c r="H105" i="16" s="1"/>
  <c r="F105" i="16"/>
  <c r="A106" i="16"/>
  <c r="C106" i="16"/>
  <c r="D106" i="16"/>
  <c r="E106" i="16"/>
  <c r="F106" i="16"/>
  <c r="A107" i="16"/>
  <c r="C107" i="16"/>
  <c r="D107" i="16"/>
  <c r="E107" i="16"/>
  <c r="H107" i="16" s="1"/>
  <c r="F107" i="16"/>
  <c r="A108" i="16"/>
  <c r="C108" i="16"/>
  <c r="D108" i="16"/>
  <c r="E108" i="16"/>
  <c r="H108" i="16" s="1"/>
  <c r="F108" i="16"/>
  <c r="A109" i="16"/>
  <c r="C109" i="16"/>
  <c r="D109" i="16"/>
  <c r="E109" i="16"/>
  <c r="F109" i="16"/>
  <c r="A110" i="16"/>
  <c r="C110" i="16"/>
  <c r="D110" i="16"/>
  <c r="E110" i="16"/>
  <c r="F110" i="16"/>
  <c r="A111" i="16"/>
  <c r="C111" i="16"/>
  <c r="D111" i="16"/>
  <c r="E111" i="16"/>
  <c r="H111" i="16" s="1"/>
  <c r="F111" i="16"/>
  <c r="A112" i="16"/>
  <c r="C112" i="16"/>
  <c r="D112" i="16"/>
  <c r="E112" i="16"/>
  <c r="H112" i="16" s="1"/>
  <c r="F112" i="16"/>
  <c r="A113" i="16"/>
  <c r="C113" i="16"/>
  <c r="D113" i="16"/>
  <c r="E113" i="16"/>
  <c r="F113" i="16"/>
  <c r="A114" i="16"/>
  <c r="C114" i="16"/>
  <c r="D114" i="16"/>
  <c r="E114" i="16"/>
  <c r="H114" i="16" s="1"/>
  <c r="F114" i="16"/>
  <c r="A115" i="16"/>
  <c r="C115" i="16"/>
  <c r="D115" i="16"/>
  <c r="E115" i="16"/>
  <c r="H115" i="16" s="1"/>
  <c r="F115" i="16"/>
  <c r="A116" i="16"/>
  <c r="C116" i="16"/>
  <c r="D116" i="16"/>
  <c r="E116" i="16"/>
  <c r="F116" i="16"/>
  <c r="A117" i="16"/>
  <c r="C117" i="16"/>
  <c r="D117" i="16"/>
  <c r="E117" i="16"/>
  <c r="H117" i="16" s="1"/>
  <c r="F117" i="16"/>
  <c r="A118" i="16"/>
  <c r="C118" i="16"/>
  <c r="D118" i="16"/>
  <c r="E118" i="16"/>
  <c r="H118" i="16" s="1"/>
  <c r="F118" i="16"/>
  <c r="A119" i="16"/>
  <c r="C119" i="16"/>
  <c r="D119" i="16"/>
  <c r="E119" i="16"/>
  <c r="H119" i="16" s="1"/>
  <c r="F119" i="16"/>
  <c r="A120" i="16"/>
  <c r="C120" i="16"/>
  <c r="D120" i="16"/>
  <c r="E120" i="16"/>
  <c r="F120" i="16"/>
  <c r="A121" i="16"/>
  <c r="C121" i="16"/>
  <c r="D121" i="16"/>
  <c r="E121" i="16"/>
  <c r="H121" i="16" s="1"/>
  <c r="F121" i="16"/>
  <c r="A122" i="16"/>
  <c r="C122" i="16"/>
  <c r="D122" i="16"/>
  <c r="E122" i="16"/>
  <c r="H122" i="16" s="1"/>
  <c r="F122" i="16"/>
  <c r="A123" i="16"/>
  <c r="C123" i="16"/>
  <c r="D123" i="16"/>
  <c r="E123" i="16"/>
  <c r="F123" i="16"/>
  <c r="A124" i="16"/>
  <c r="C124" i="16"/>
  <c r="D124" i="16"/>
  <c r="E124" i="16"/>
  <c r="F124" i="16"/>
  <c r="A125" i="16"/>
  <c r="C125" i="16"/>
  <c r="D125" i="16"/>
  <c r="E125" i="16"/>
  <c r="H125" i="16" s="1"/>
  <c r="F125" i="16"/>
  <c r="A126" i="16"/>
  <c r="C126" i="16"/>
  <c r="D126" i="16"/>
  <c r="E126" i="16"/>
  <c r="F126" i="16"/>
  <c r="A127" i="16"/>
  <c r="C127" i="16"/>
  <c r="D127" i="16"/>
  <c r="E127" i="16"/>
  <c r="H127" i="16" s="1"/>
  <c r="F127" i="16"/>
  <c r="A128" i="16"/>
  <c r="C128" i="16"/>
  <c r="D128" i="16"/>
  <c r="E128" i="16"/>
  <c r="H128" i="16" s="1"/>
  <c r="F128" i="16"/>
  <c r="A129" i="16"/>
  <c r="C129" i="16"/>
  <c r="D129" i="16"/>
  <c r="E129" i="16"/>
  <c r="F129" i="16"/>
  <c r="A130" i="16"/>
  <c r="C130" i="16"/>
  <c r="D130" i="16"/>
  <c r="E130" i="16"/>
  <c r="F130" i="16"/>
  <c r="A131" i="16"/>
  <c r="C131" i="16"/>
  <c r="D131" i="16"/>
  <c r="E131" i="16"/>
  <c r="H131" i="16" s="1"/>
  <c r="F131" i="16"/>
  <c r="A132" i="16"/>
  <c r="C132" i="16"/>
  <c r="D132" i="16"/>
  <c r="E132" i="16"/>
  <c r="H132" i="16" s="1"/>
  <c r="F132" i="16"/>
  <c r="A133" i="16"/>
  <c r="C133" i="16"/>
  <c r="D133" i="16"/>
  <c r="E133" i="16"/>
  <c r="F133" i="16"/>
  <c r="A134" i="16"/>
  <c r="C134" i="16"/>
  <c r="D134" i="16"/>
  <c r="E134" i="16"/>
  <c r="H134" i="16" s="1"/>
  <c r="F134" i="16"/>
  <c r="A135" i="16"/>
  <c r="C135" i="16"/>
  <c r="D135" i="16"/>
  <c r="E135" i="16"/>
  <c r="H135" i="16" s="1"/>
  <c r="F135" i="16"/>
  <c r="A136" i="16"/>
  <c r="C136" i="16"/>
  <c r="D136" i="16"/>
  <c r="E136" i="16"/>
  <c r="F136" i="16"/>
  <c r="A137" i="16"/>
  <c r="C137" i="16"/>
  <c r="D137" i="16"/>
  <c r="E137" i="16"/>
  <c r="H137" i="16" s="1"/>
  <c r="F137" i="16"/>
  <c r="A138" i="16"/>
  <c r="C138" i="16"/>
  <c r="D138" i="16"/>
  <c r="E138" i="16"/>
  <c r="H138" i="16" s="1"/>
  <c r="F138" i="16"/>
  <c r="A139" i="16"/>
  <c r="C139" i="16"/>
  <c r="D139" i="16"/>
  <c r="E139" i="16"/>
  <c r="F139" i="16"/>
  <c r="A140" i="16"/>
  <c r="C140" i="16"/>
  <c r="D140" i="16"/>
  <c r="E140" i="16"/>
  <c r="F140" i="16"/>
  <c r="A141" i="16"/>
  <c r="C141" i="16"/>
  <c r="D141" i="16"/>
  <c r="E141" i="16"/>
  <c r="H141" i="16" s="1"/>
  <c r="F141" i="16"/>
  <c r="A142" i="16"/>
  <c r="C142" i="16"/>
  <c r="D142" i="16"/>
  <c r="E142" i="16"/>
  <c r="H142" i="16" s="1"/>
  <c r="F142" i="16"/>
  <c r="A143" i="16"/>
  <c r="C143" i="16"/>
  <c r="D143" i="16"/>
  <c r="E143" i="16"/>
  <c r="H143" i="16" s="1"/>
  <c r="F143" i="16"/>
  <c r="A144" i="16"/>
  <c r="C144" i="16"/>
  <c r="D144" i="16"/>
  <c r="E144" i="16"/>
  <c r="H144" i="16" s="1"/>
  <c r="F144" i="16"/>
  <c r="A145" i="16"/>
  <c r="C145" i="16"/>
  <c r="D145" i="16"/>
  <c r="E145" i="16"/>
  <c r="H145" i="16" s="1"/>
  <c r="F145" i="16"/>
  <c r="A146" i="16"/>
  <c r="C146" i="16"/>
  <c r="D146" i="16"/>
  <c r="E146" i="16"/>
  <c r="F146" i="16"/>
  <c r="A147" i="16"/>
  <c r="C147" i="16"/>
  <c r="D147" i="16"/>
  <c r="E147" i="16"/>
  <c r="H147" i="16" s="1"/>
  <c r="F147" i="16"/>
  <c r="A148" i="16"/>
  <c r="C148" i="16"/>
  <c r="D148" i="16"/>
  <c r="E148" i="16"/>
  <c r="H148" i="16" s="1"/>
  <c r="F148" i="16"/>
  <c r="A149" i="16"/>
  <c r="C149" i="16"/>
  <c r="D149" i="16"/>
  <c r="E149" i="16"/>
  <c r="H149" i="16" s="1"/>
  <c r="F149" i="16"/>
  <c r="A150" i="16"/>
  <c r="C150" i="16"/>
  <c r="D150" i="16"/>
  <c r="E150" i="16"/>
  <c r="F150" i="16"/>
  <c r="A151" i="16"/>
  <c r="C151" i="16"/>
  <c r="D151" i="16"/>
  <c r="E151" i="16"/>
  <c r="H151" i="16" s="1"/>
  <c r="F151" i="16"/>
  <c r="A152" i="16"/>
  <c r="C152" i="16"/>
  <c r="D152" i="16"/>
  <c r="E152" i="16"/>
  <c r="H152" i="16" s="1"/>
  <c r="F152" i="16"/>
  <c r="A153" i="16"/>
  <c r="C153" i="16"/>
  <c r="D153" i="16"/>
  <c r="E153" i="16"/>
  <c r="F153" i="16"/>
  <c r="A154" i="16"/>
  <c r="C154" i="16"/>
  <c r="D154" i="16"/>
  <c r="E154" i="16"/>
  <c r="H154" i="16" s="1"/>
  <c r="F154" i="16"/>
  <c r="A155" i="16"/>
  <c r="C155" i="16"/>
  <c r="D155" i="16"/>
  <c r="E155" i="16"/>
  <c r="H155" i="16" s="1"/>
  <c r="F155" i="16"/>
  <c r="A156" i="16"/>
  <c r="C156" i="16"/>
  <c r="D156" i="16"/>
  <c r="E156" i="16"/>
  <c r="F156" i="16"/>
  <c r="A157" i="16"/>
  <c r="C157" i="16"/>
  <c r="D157" i="16"/>
  <c r="E157" i="16"/>
  <c r="H157" i="16" s="1"/>
  <c r="F157" i="16"/>
  <c r="A158" i="16"/>
  <c r="C158" i="16"/>
  <c r="D158" i="16"/>
  <c r="E158" i="16"/>
  <c r="H158" i="16" s="1"/>
  <c r="F158" i="16"/>
  <c r="A159" i="16"/>
  <c r="C159" i="16"/>
  <c r="D159" i="16"/>
  <c r="E159" i="16"/>
  <c r="F159" i="16"/>
  <c r="A160" i="16"/>
  <c r="C160" i="16"/>
  <c r="D160" i="16"/>
  <c r="E160" i="16"/>
  <c r="F160" i="16"/>
  <c r="A161" i="16"/>
  <c r="C161" i="16"/>
  <c r="D161" i="16"/>
  <c r="E161" i="16"/>
  <c r="H161" i="16" s="1"/>
  <c r="F161" i="16"/>
  <c r="A162" i="16"/>
  <c r="C162" i="16"/>
  <c r="D162" i="16"/>
  <c r="E162" i="16"/>
  <c r="H162" i="16" s="1"/>
  <c r="F162" i="16"/>
  <c r="A163" i="16"/>
  <c r="C163" i="16"/>
  <c r="D163" i="16"/>
  <c r="E163" i="16"/>
  <c r="F163" i="16"/>
  <c r="A164" i="16"/>
  <c r="C164" i="16"/>
  <c r="D164" i="16"/>
  <c r="E164" i="16"/>
  <c r="F164" i="16"/>
  <c r="A165" i="16"/>
  <c r="C165" i="16"/>
  <c r="D165" i="16"/>
  <c r="E165" i="16"/>
  <c r="H165" i="16" s="1"/>
  <c r="F165" i="16"/>
  <c r="A166" i="16"/>
  <c r="C166" i="16"/>
  <c r="D166" i="16"/>
  <c r="E166" i="16"/>
  <c r="F166" i="16"/>
  <c r="A167" i="16"/>
  <c r="C167" i="16"/>
  <c r="D167" i="16"/>
  <c r="E167" i="16"/>
  <c r="H167" i="16" s="1"/>
  <c r="F167" i="16"/>
  <c r="A168" i="16"/>
  <c r="C168" i="16"/>
  <c r="D168" i="16"/>
  <c r="E168" i="16"/>
  <c r="H168" i="16" s="1"/>
  <c r="F168" i="16"/>
  <c r="A169" i="16"/>
  <c r="C169" i="16"/>
  <c r="D169" i="16"/>
  <c r="E169" i="16"/>
  <c r="F169" i="16"/>
  <c r="A170" i="16"/>
  <c r="C170" i="16"/>
  <c r="D170" i="16"/>
  <c r="E170" i="16"/>
  <c r="F170" i="16"/>
  <c r="A171" i="16"/>
  <c r="C171" i="16"/>
  <c r="D171" i="16"/>
  <c r="E171" i="16"/>
  <c r="F171" i="16"/>
  <c r="A172" i="16"/>
  <c r="C172" i="16"/>
  <c r="D172" i="16"/>
  <c r="E172" i="16"/>
  <c r="H172" i="16" s="1"/>
  <c r="F172" i="16"/>
  <c r="A173" i="16"/>
  <c r="C173" i="16"/>
  <c r="D173" i="16"/>
  <c r="E173" i="16"/>
  <c r="H173" i="16" s="1"/>
  <c r="F173" i="16"/>
  <c r="A174" i="16"/>
  <c r="C174" i="16"/>
  <c r="D174" i="16"/>
  <c r="E174" i="16"/>
  <c r="F174" i="16"/>
  <c r="A175" i="16"/>
  <c r="C175" i="16"/>
  <c r="D175" i="16"/>
  <c r="E175" i="16"/>
  <c r="H175" i="16" s="1"/>
  <c r="F175" i="16"/>
  <c r="A176" i="16"/>
  <c r="C176" i="16"/>
  <c r="D176" i="16"/>
  <c r="E176" i="16"/>
  <c r="F176" i="16"/>
  <c r="A177" i="16"/>
  <c r="C177" i="16"/>
  <c r="D177" i="16"/>
  <c r="E177" i="16"/>
  <c r="H177" i="16" s="1"/>
  <c r="F177" i="16"/>
  <c r="A178" i="16"/>
  <c r="C178" i="16"/>
  <c r="D178" i="16"/>
  <c r="E178" i="16"/>
  <c r="H178" i="16" s="1"/>
  <c r="F178" i="16"/>
  <c r="A179" i="16"/>
  <c r="C179" i="16"/>
  <c r="D179" i="16"/>
  <c r="E179" i="16"/>
  <c r="F179" i="16"/>
  <c r="A180" i="16"/>
  <c r="C180" i="16"/>
  <c r="D180" i="16"/>
  <c r="E180" i="16"/>
  <c r="F180" i="16"/>
  <c r="A181" i="16"/>
  <c r="C181" i="16"/>
  <c r="D181" i="16"/>
  <c r="E181" i="16"/>
  <c r="H181" i="16" s="1"/>
  <c r="F181" i="16"/>
  <c r="A182" i="16"/>
  <c r="C182" i="16"/>
  <c r="D182" i="16"/>
  <c r="E182" i="16"/>
  <c r="H182" i="16" s="1"/>
  <c r="F182" i="16"/>
  <c r="A183" i="16"/>
  <c r="C183" i="16"/>
  <c r="D183" i="16"/>
  <c r="E183" i="16"/>
  <c r="F183" i="16"/>
  <c r="A184" i="16"/>
  <c r="C184" i="16"/>
  <c r="D184" i="16"/>
  <c r="E184" i="16"/>
  <c r="H184" i="16" s="1"/>
  <c r="F184" i="16"/>
  <c r="A185" i="16"/>
  <c r="C185" i="16"/>
  <c r="D185" i="16"/>
  <c r="E185" i="16"/>
  <c r="H185" i="16" s="1"/>
  <c r="F185" i="16"/>
  <c r="A186" i="16"/>
  <c r="C186" i="16"/>
  <c r="D186" i="16"/>
  <c r="E186" i="16"/>
  <c r="F186" i="16"/>
  <c r="A187" i="16"/>
  <c r="C187" i="16"/>
  <c r="D187" i="16"/>
  <c r="E187" i="16"/>
  <c r="H187" i="16" s="1"/>
  <c r="F187" i="16"/>
  <c r="A188" i="16"/>
  <c r="C188" i="16"/>
  <c r="D188" i="16"/>
  <c r="E188" i="16"/>
  <c r="H188" i="16" s="1"/>
  <c r="F188" i="16"/>
  <c r="A189" i="16"/>
  <c r="C189" i="16"/>
  <c r="D189" i="16"/>
  <c r="E189" i="16"/>
  <c r="F189" i="16"/>
  <c r="A190" i="16"/>
  <c r="C190" i="16"/>
  <c r="D190" i="16"/>
  <c r="E190" i="16"/>
  <c r="F190" i="16"/>
  <c r="A191" i="16"/>
  <c r="C191" i="16"/>
  <c r="D191" i="16"/>
  <c r="E191" i="16"/>
  <c r="H191" i="16" s="1"/>
  <c r="F191" i="16"/>
  <c r="A192" i="16"/>
  <c r="C192" i="16"/>
  <c r="D192" i="16"/>
  <c r="E192" i="16"/>
  <c r="H192" i="16" s="1"/>
  <c r="F192" i="16"/>
  <c r="A193" i="16"/>
  <c r="C193" i="16"/>
  <c r="D193" i="16"/>
  <c r="E193" i="16"/>
  <c r="F193" i="16"/>
  <c r="A194" i="16"/>
  <c r="C194" i="16"/>
  <c r="D194" i="16"/>
  <c r="E194" i="16"/>
  <c r="F194" i="16"/>
  <c r="A195" i="16"/>
  <c r="C195" i="16"/>
  <c r="D195" i="16"/>
  <c r="E195" i="16"/>
  <c r="H195" i="16" s="1"/>
  <c r="F195" i="16"/>
  <c r="A196" i="16"/>
  <c r="C196" i="16"/>
  <c r="D196" i="16"/>
  <c r="E196" i="16"/>
  <c r="F196" i="16"/>
  <c r="A197" i="16"/>
  <c r="C197" i="16"/>
  <c r="D197" i="16"/>
  <c r="E197" i="16"/>
  <c r="H197" i="16" s="1"/>
  <c r="F197" i="16"/>
  <c r="A198" i="16"/>
  <c r="C198" i="16"/>
  <c r="D198" i="16"/>
  <c r="E198" i="16"/>
  <c r="H198" i="16" s="1"/>
  <c r="F198" i="16"/>
  <c r="A199" i="16"/>
  <c r="C199" i="16"/>
  <c r="D199" i="16"/>
  <c r="E199" i="16"/>
  <c r="F199" i="16"/>
  <c r="A200" i="16"/>
  <c r="C200" i="16"/>
  <c r="D200" i="16"/>
  <c r="E200" i="16"/>
  <c r="F200" i="16"/>
  <c r="A201" i="16"/>
  <c r="C201" i="16"/>
  <c r="D201" i="16"/>
  <c r="E201" i="16"/>
  <c r="H201" i="16" s="1"/>
  <c r="F201" i="16"/>
  <c r="A202" i="16"/>
  <c r="C202" i="16"/>
  <c r="D202" i="16"/>
  <c r="E202" i="16"/>
  <c r="H202" i="16" s="1"/>
  <c r="F202" i="16"/>
  <c r="A203" i="16"/>
  <c r="C203" i="16"/>
  <c r="D203" i="16"/>
  <c r="E203" i="16"/>
  <c r="H203" i="16" s="1"/>
  <c r="F203" i="16"/>
  <c r="A204" i="16"/>
  <c r="C204" i="16"/>
  <c r="D204" i="16"/>
  <c r="E204" i="16"/>
  <c r="F204" i="16"/>
  <c r="A205" i="16"/>
  <c r="C205" i="16"/>
  <c r="D205" i="16"/>
  <c r="E205" i="16"/>
  <c r="H205" i="16" s="1"/>
  <c r="F205" i="16"/>
  <c r="A206" i="16"/>
  <c r="C206" i="16"/>
  <c r="D206" i="16"/>
  <c r="E206" i="16"/>
  <c r="F206" i="16"/>
  <c r="A207" i="16"/>
  <c r="C207" i="16"/>
  <c r="D207" i="16"/>
  <c r="E207" i="16"/>
  <c r="H207" i="16" s="1"/>
  <c r="F207" i="16"/>
  <c r="A208" i="16"/>
  <c r="C208" i="16"/>
  <c r="D208" i="16"/>
  <c r="E208" i="16"/>
  <c r="H208" i="16" s="1"/>
  <c r="F208" i="16"/>
  <c r="A209" i="16"/>
  <c r="C209" i="16"/>
  <c r="D209" i="16"/>
  <c r="E209" i="16"/>
  <c r="H209" i="16" s="1"/>
  <c r="F209" i="16"/>
  <c r="A210" i="16"/>
  <c r="C210" i="16"/>
  <c r="D210" i="16"/>
  <c r="E210" i="16"/>
  <c r="F210" i="16"/>
  <c r="A211" i="16"/>
  <c r="C211" i="16"/>
  <c r="D211" i="16"/>
  <c r="E211" i="16"/>
  <c r="F211" i="16"/>
  <c r="A212" i="16"/>
  <c r="C212" i="16"/>
  <c r="D212" i="16"/>
  <c r="E212" i="16"/>
  <c r="H212" i="16" s="1"/>
  <c r="F212" i="16"/>
  <c r="A213" i="16"/>
  <c r="C213" i="16"/>
  <c r="D213" i="16"/>
  <c r="E213" i="16"/>
  <c r="F213" i="16"/>
  <c r="A214" i="16"/>
  <c r="C214" i="16"/>
  <c r="D214" i="16"/>
  <c r="E214" i="16"/>
  <c r="H214" i="16" s="1"/>
  <c r="F214" i="16"/>
  <c r="A215" i="16"/>
  <c r="C215" i="16"/>
  <c r="D215" i="16"/>
  <c r="E215" i="16"/>
  <c r="H215" i="16" s="1"/>
  <c r="F215" i="16"/>
  <c r="A216" i="16"/>
  <c r="C216" i="16"/>
  <c r="D216" i="16"/>
  <c r="E216" i="16"/>
  <c r="F216" i="16"/>
  <c r="A217" i="16"/>
  <c r="C217" i="16"/>
  <c r="D217" i="16"/>
  <c r="E217" i="16"/>
  <c r="H217" i="16" s="1"/>
  <c r="F217" i="16"/>
  <c r="A218" i="16"/>
  <c r="C218" i="16"/>
  <c r="D218" i="16"/>
  <c r="E218" i="16"/>
  <c r="H218" i="16" s="1"/>
  <c r="F218" i="16"/>
  <c r="A219" i="16"/>
  <c r="C219" i="16"/>
  <c r="D219" i="16"/>
  <c r="E219" i="16"/>
  <c r="F219" i="16"/>
  <c r="A220" i="16"/>
  <c r="C220" i="16"/>
  <c r="D220" i="16"/>
  <c r="E220" i="16"/>
  <c r="F220" i="16"/>
  <c r="A221" i="16"/>
  <c r="C221" i="16"/>
  <c r="D221" i="16"/>
  <c r="E221" i="16"/>
  <c r="H221" i="16" s="1"/>
  <c r="F221" i="16"/>
  <c r="A222" i="16"/>
  <c r="C222" i="16"/>
  <c r="D222" i="16"/>
  <c r="E222" i="16"/>
  <c r="H222" i="16" s="1"/>
  <c r="F222" i="16"/>
  <c r="A223" i="16"/>
  <c r="C223" i="16"/>
  <c r="D223" i="16"/>
  <c r="E223" i="16"/>
  <c r="F223" i="16"/>
  <c r="A224" i="16"/>
  <c r="C224" i="16"/>
  <c r="D224" i="16"/>
  <c r="E224" i="16"/>
  <c r="H224" i="16" s="1"/>
  <c r="F224" i="16"/>
  <c r="A225" i="16"/>
  <c r="C225" i="16"/>
  <c r="D225" i="16"/>
  <c r="E225" i="16"/>
  <c r="H225" i="16" s="1"/>
  <c r="F225" i="16"/>
  <c r="A226" i="16"/>
  <c r="C226" i="16"/>
  <c r="D226" i="16"/>
  <c r="E226" i="16"/>
  <c r="H226" i="16" s="1"/>
  <c r="F226" i="16"/>
  <c r="A227" i="16"/>
  <c r="C227" i="16"/>
  <c r="D227" i="16"/>
  <c r="E227" i="16"/>
  <c r="H227" i="16" s="1"/>
  <c r="F227" i="16"/>
  <c r="A228" i="16"/>
  <c r="C228" i="16"/>
  <c r="D228" i="16"/>
  <c r="E228" i="16"/>
  <c r="H228" i="16" s="1"/>
  <c r="F228" i="16"/>
  <c r="A229" i="16"/>
  <c r="C229" i="16"/>
  <c r="D229" i="16"/>
  <c r="E229" i="16"/>
  <c r="F229" i="16"/>
  <c r="A230" i="16"/>
  <c r="C230" i="16"/>
  <c r="D230" i="16"/>
  <c r="E230" i="16"/>
  <c r="F230" i="16"/>
  <c r="A231" i="16"/>
  <c r="C231" i="16"/>
  <c r="D231" i="16"/>
  <c r="E231" i="16"/>
  <c r="F231" i="16"/>
  <c r="A232" i="16"/>
  <c r="C232" i="16"/>
  <c r="D232" i="16"/>
  <c r="E232" i="16"/>
  <c r="H232" i="16" s="1"/>
  <c r="F232" i="16"/>
  <c r="A233" i="16"/>
  <c r="C233" i="16"/>
  <c r="D233" i="16"/>
  <c r="E233" i="16"/>
  <c r="H233" i="16" s="1"/>
  <c r="F233" i="16"/>
  <c r="A234" i="16"/>
  <c r="C234" i="16"/>
  <c r="D234" i="16"/>
  <c r="E234" i="16"/>
  <c r="F234" i="16"/>
  <c r="A235" i="16"/>
  <c r="C235" i="16"/>
  <c r="D235" i="16"/>
  <c r="E235" i="16"/>
  <c r="H235" i="16" s="1"/>
  <c r="F235" i="16"/>
  <c r="A236" i="16"/>
  <c r="C236" i="16"/>
  <c r="D236" i="16"/>
  <c r="E236" i="16"/>
  <c r="F236" i="16"/>
  <c r="A237" i="16"/>
  <c r="C237" i="16"/>
  <c r="D237" i="16"/>
  <c r="E237" i="16"/>
  <c r="H237" i="16" s="1"/>
  <c r="F237" i="16"/>
  <c r="A238" i="16"/>
  <c r="C238" i="16"/>
  <c r="D238" i="16"/>
  <c r="E238" i="16"/>
  <c r="H238" i="16" s="1"/>
  <c r="F238" i="16"/>
  <c r="A239" i="16"/>
  <c r="C239" i="16"/>
  <c r="D239" i="16"/>
  <c r="E239" i="16"/>
  <c r="H239" i="16" s="1"/>
  <c r="F239" i="16"/>
  <c r="A240" i="16"/>
  <c r="C240" i="16"/>
  <c r="D240" i="16"/>
  <c r="E240" i="16"/>
  <c r="F240" i="16"/>
  <c r="A241" i="16"/>
  <c r="C241" i="16"/>
  <c r="D241" i="16"/>
  <c r="E241" i="16"/>
  <c r="H241" i="16" s="1"/>
  <c r="F241" i="16"/>
  <c r="A242" i="16"/>
  <c r="C242" i="16"/>
  <c r="D242" i="16"/>
  <c r="E242" i="16"/>
  <c r="H242" i="16" s="1"/>
  <c r="F242" i="16"/>
  <c r="A243" i="16"/>
  <c r="C243" i="16"/>
  <c r="D243" i="16"/>
  <c r="E243" i="16"/>
  <c r="F243" i="16"/>
  <c r="A244" i="16"/>
  <c r="C244" i="16"/>
  <c r="D244" i="16"/>
  <c r="E244" i="16"/>
  <c r="H244" i="16" s="1"/>
  <c r="F244" i="16"/>
  <c r="A245" i="16"/>
  <c r="C245" i="16"/>
  <c r="D245" i="16"/>
  <c r="E245" i="16"/>
  <c r="H245" i="16" s="1"/>
  <c r="F245" i="16"/>
  <c r="A246" i="16"/>
  <c r="C246" i="16"/>
  <c r="D246" i="16"/>
  <c r="E246" i="16"/>
  <c r="F246" i="16"/>
  <c r="A247" i="16"/>
  <c r="C247" i="16"/>
  <c r="D247" i="16"/>
  <c r="E247" i="16"/>
  <c r="H247" i="16" s="1"/>
  <c r="F247" i="16"/>
  <c r="A248" i="16"/>
  <c r="C248" i="16"/>
  <c r="D248" i="16"/>
  <c r="E248" i="16"/>
  <c r="H248" i="16" s="1"/>
  <c r="F248" i="16"/>
  <c r="A249" i="16"/>
  <c r="C249" i="16"/>
  <c r="D249" i="16"/>
  <c r="E249" i="16"/>
  <c r="F249" i="16"/>
  <c r="A250" i="16"/>
  <c r="C250" i="16"/>
  <c r="D250" i="16"/>
  <c r="E250" i="16"/>
  <c r="H250" i="16" s="1"/>
  <c r="F250" i="16"/>
  <c r="A251" i="16"/>
  <c r="C251" i="16"/>
  <c r="D251" i="16"/>
  <c r="E251" i="16"/>
  <c r="H251" i="16" s="1"/>
  <c r="F251" i="16"/>
  <c r="A252" i="16"/>
  <c r="C252" i="16"/>
  <c r="D252" i="16"/>
  <c r="E252" i="16"/>
  <c r="H252" i="16" s="1"/>
  <c r="F252" i="16"/>
  <c r="A253" i="16"/>
  <c r="C253" i="16"/>
  <c r="D253" i="16"/>
  <c r="E253" i="16"/>
  <c r="F253" i="16"/>
  <c r="A254" i="16"/>
  <c r="C254" i="16"/>
  <c r="D254" i="16"/>
  <c r="E254" i="16"/>
  <c r="H254" i="16" s="1"/>
  <c r="F254" i="16"/>
  <c r="A255" i="16"/>
  <c r="C255" i="16"/>
  <c r="D255" i="16"/>
  <c r="E255" i="16"/>
  <c r="H255" i="16" s="1"/>
  <c r="F255" i="16"/>
  <c r="A256" i="16"/>
  <c r="C256" i="16"/>
  <c r="D256" i="16"/>
  <c r="E256" i="16"/>
  <c r="F256" i="16"/>
  <c r="A257" i="16"/>
  <c r="C257" i="16"/>
  <c r="D257" i="16"/>
  <c r="E257" i="16"/>
  <c r="H257" i="16" s="1"/>
  <c r="F257" i="16"/>
  <c r="A258" i="16"/>
  <c r="C258" i="16"/>
  <c r="D258" i="16"/>
  <c r="E258" i="16"/>
  <c r="H258" i="16" s="1"/>
  <c r="F258" i="16"/>
  <c r="A259" i="16"/>
  <c r="C259" i="16"/>
  <c r="D259" i="16"/>
  <c r="E259" i="16"/>
  <c r="F259" i="16"/>
  <c r="A260" i="16"/>
  <c r="C260" i="16"/>
  <c r="D260" i="16"/>
  <c r="E260" i="16"/>
  <c r="F260" i="16"/>
  <c r="A261" i="16"/>
  <c r="C261" i="16"/>
  <c r="D261" i="16"/>
  <c r="E261" i="16"/>
  <c r="H261" i="16" s="1"/>
  <c r="F261" i="16"/>
  <c r="A262" i="16"/>
  <c r="C262" i="16"/>
  <c r="D262" i="16"/>
  <c r="E262" i="16"/>
  <c r="H262" i="16" s="1"/>
  <c r="F262" i="16"/>
  <c r="A263" i="16"/>
  <c r="C263" i="16"/>
  <c r="D263" i="16"/>
  <c r="E263" i="16"/>
  <c r="H263" i="16" s="1"/>
  <c r="F263" i="16"/>
  <c r="A264" i="16"/>
  <c r="C264" i="16"/>
  <c r="D264" i="16"/>
  <c r="E264" i="16"/>
  <c r="H264" i="16" s="1"/>
  <c r="F264" i="16"/>
  <c r="A265" i="16"/>
  <c r="C265" i="16"/>
  <c r="D265" i="16"/>
  <c r="E265" i="16"/>
  <c r="H265" i="16" s="1"/>
  <c r="F265" i="16"/>
  <c r="A266" i="16"/>
  <c r="C266" i="16"/>
  <c r="D266" i="16"/>
  <c r="E266" i="16"/>
  <c r="F266" i="16"/>
  <c r="A267" i="16"/>
  <c r="C267" i="16"/>
  <c r="D267" i="16"/>
  <c r="E267" i="16"/>
  <c r="H267" i="16" s="1"/>
  <c r="F267" i="16"/>
  <c r="A268" i="16"/>
  <c r="C268" i="16"/>
  <c r="D268" i="16"/>
  <c r="E268" i="16"/>
  <c r="H268" i="16" s="1"/>
  <c r="F268" i="16"/>
  <c r="A269" i="16"/>
  <c r="C269" i="16"/>
  <c r="D269" i="16"/>
  <c r="E269" i="16"/>
  <c r="F269" i="16"/>
  <c r="A270" i="16"/>
  <c r="C270" i="16"/>
  <c r="D270" i="16"/>
  <c r="E270" i="16"/>
  <c r="F270" i="16"/>
  <c r="A271" i="16"/>
  <c r="C271" i="16"/>
  <c r="D271" i="16"/>
  <c r="E271" i="16"/>
  <c r="F271" i="16"/>
  <c r="A272" i="16"/>
  <c r="C272" i="16"/>
  <c r="D272" i="16"/>
  <c r="E272" i="16"/>
  <c r="H272" i="16" s="1"/>
  <c r="F272" i="16"/>
  <c r="A273" i="16"/>
  <c r="C273" i="16"/>
  <c r="D273" i="16"/>
  <c r="E273" i="16"/>
  <c r="F273" i="16"/>
  <c r="A274" i="16"/>
  <c r="C274" i="16"/>
  <c r="D274" i="16"/>
  <c r="E274" i="16"/>
  <c r="H274" i="16" s="1"/>
  <c r="F274" i="16"/>
  <c r="A275" i="16"/>
  <c r="C275" i="16"/>
  <c r="D275" i="16"/>
  <c r="E275" i="16"/>
  <c r="H275" i="16" s="1"/>
  <c r="F275" i="16"/>
  <c r="A276" i="16"/>
  <c r="C276" i="16"/>
  <c r="D276" i="16"/>
  <c r="E276" i="16"/>
  <c r="F276" i="16"/>
  <c r="A277" i="16"/>
  <c r="C277" i="16"/>
  <c r="D277" i="16"/>
  <c r="E277" i="16"/>
  <c r="H277" i="16" s="1"/>
  <c r="F277" i="16"/>
  <c r="A278" i="16"/>
  <c r="C278" i="16"/>
  <c r="D278" i="16"/>
  <c r="E278" i="16"/>
  <c r="H278" i="16" s="1"/>
  <c r="F278" i="16"/>
  <c r="A279" i="16"/>
  <c r="C279" i="16"/>
  <c r="D279" i="16"/>
  <c r="E279" i="16"/>
  <c r="F279" i="16"/>
  <c r="A280" i="16"/>
  <c r="C280" i="16"/>
  <c r="D280" i="16"/>
  <c r="E280" i="16"/>
  <c r="F280" i="16"/>
  <c r="A281" i="16"/>
  <c r="C281" i="16"/>
  <c r="D281" i="16"/>
  <c r="E281" i="16"/>
  <c r="H281" i="16" s="1"/>
  <c r="F281" i="16"/>
  <c r="A282" i="16"/>
  <c r="C282" i="16"/>
  <c r="D282" i="16"/>
  <c r="E282" i="16"/>
  <c r="H282" i="16" s="1"/>
  <c r="F282" i="16"/>
  <c r="A283" i="16"/>
  <c r="C283" i="16"/>
  <c r="D283" i="16"/>
  <c r="E283" i="16"/>
  <c r="F283" i="16"/>
  <c r="A284" i="16"/>
  <c r="C284" i="16"/>
  <c r="D284" i="16"/>
  <c r="E284" i="16"/>
  <c r="H284" i="16" s="1"/>
  <c r="F284" i="16"/>
  <c r="A285" i="16"/>
  <c r="C285" i="16"/>
  <c r="D285" i="16"/>
  <c r="E285" i="16"/>
  <c r="H285" i="16" s="1"/>
  <c r="F285" i="16"/>
  <c r="A286" i="16"/>
  <c r="C286" i="16"/>
  <c r="D286" i="16"/>
  <c r="E286" i="16"/>
  <c r="H286" i="16" s="1"/>
  <c r="F286" i="16"/>
  <c r="A287" i="16"/>
  <c r="C287" i="16"/>
  <c r="D287" i="16"/>
  <c r="E287" i="16"/>
  <c r="H287" i="16" s="1"/>
  <c r="F287" i="16"/>
  <c r="A288" i="16"/>
  <c r="C288" i="16"/>
  <c r="D288" i="16"/>
  <c r="E288" i="16"/>
  <c r="H288" i="16" s="1"/>
  <c r="F288" i="16"/>
  <c r="A289" i="16"/>
  <c r="C289" i="16"/>
  <c r="D289" i="16"/>
  <c r="E289" i="16"/>
  <c r="F289" i="16"/>
  <c r="A290" i="16"/>
  <c r="C290" i="16"/>
  <c r="D290" i="16"/>
  <c r="E290" i="16"/>
  <c r="F290" i="16"/>
  <c r="A291" i="16"/>
  <c r="C291" i="16"/>
  <c r="D291" i="16"/>
  <c r="E291" i="16"/>
  <c r="F291" i="16"/>
  <c r="A292" i="16"/>
  <c r="C292" i="16"/>
  <c r="D292" i="16"/>
  <c r="E292" i="16"/>
  <c r="H292" i="16" s="1"/>
  <c r="F292" i="16"/>
  <c r="A293" i="16"/>
  <c r="C293" i="16"/>
  <c r="D293" i="16"/>
  <c r="E293" i="16"/>
  <c r="H293" i="16" s="1"/>
  <c r="F293" i="16"/>
  <c r="A294" i="16"/>
  <c r="C294" i="16"/>
  <c r="D294" i="16"/>
  <c r="E294" i="16"/>
  <c r="H294" i="16" s="1"/>
  <c r="F294" i="16"/>
  <c r="A295" i="16"/>
  <c r="C295" i="16"/>
  <c r="D295" i="16"/>
  <c r="E295" i="16"/>
  <c r="H295" i="16" s="1"/>
  <c r="F295" i="16"/>
  <c r="A296" i="16"/>
  <c r="C296" i="16"/>
  <c r="D296" i="16"/>
  <c r="E296" i="16"/>
  <c r="H296" i="16" s="1"/>
  <c r="F296" i="16"/>
  <c r="A297" i="16"/>
  <c r="C297" i="16"/>
  <c r="D297" i="16"/>
  <c r="E297" i="16"/>
  <c r="H297" i="16" s="1"/>
  <c r="F297" i="16"/>
  <c r="A298" i="16"/>
  <c r="C298" i="16"/>
  <c r="D298" i="16"/>
  <c r="E298" i="16"/>
  <c r="H298" i="16" s="1"/>
  <c r="F298" i="16"/>
  <c r="A299" i="16"/>
  <c r="C299" i="16"/>
  <c r="D299" i="16"/>
  <c r="E299" i="16"/>
  <c r="H299" i="16" s="1"/>
  <c r="F299" i="16"/>
  <c r="A300" i="16"/>
  <c r="C300" i="16"/>
  <c r="D300" i="16"/>
  <c r="E300" i="16"/>
  <c r="F300" i="16"/>
  <c r="A301" i="16"/>
  <c r="C301" i="16"/>
  <c r="D301" i="16"/>
  <c r="E301" i="16"/>
  <c r="H301" i="16" s="1"/>
  <c r="F301" i="16"/>
  <c r="A302" i="16"/>
  <c r="C302" i="16"/>
  <c r="D302" i="16"/>
  <c r="E302" i="16"/>
  <c r="H302" i="16" s="1"/>
  <c r="F302" i="16"/>
  <c r="A303" i="16"/>
  <c r="C303" i="16"/>
  <c r="D303" i="16"/>
  <c r="E303" i="16"/>
  <c r="H303" i="16" s="1"/>
  <c r="F303" i="16"/>
  <c r="A304" i="16"/>
  <c r="C304" i="16"/>
  <c r="D304" i="16"/>
  <c r="E304" i="16"/>
  <c r="H304" i="16" s="1"/>
  <c r="F304" i="16"/>
  <c r="A305" i="16"/>
  <c r="C305" i="16"/>
  <c r="D305" i="16"/>
  <c r="E305" i="16"/>
  <c r="H305" i="16" s="1"/>
  <c r="F305" i="16"/>
  <c r="A306" i="16"/>
  <c r="C306" i="16"/>
  <c r="D306" i="16"/>
  <c r="E306" i="16"/>
  <c r="H306" i="16" s="1"/>
  <c r="F306" i="16"/>
  <c r="A307" i="16"/>
  <c r="C307" i="16"/>
  <c r="D307" i="16"/>
  <c r="E307" i="16"/>
  <c r="H307" i="16" s="1"/>
  <c r="F307" i="16"/>
  <c r="A308" i="16"/>
  <c r="C308" i="16"/>
  <c r="D308" i="16"/>
  <c r="E308" i="16"/>
  <c r="H308" i="16" s="1"/>
  <c r="F308" i="16"/>
  <c r="A309" i="16"/>
  <c r="C309" i="16"/>
  <c r="D309" i="16"/>
  <c r="E309" i="16"/>
  <c r="F309" i="16"/>
  <c r="A310" i="16"/>
  <c r="C310" i="16"/>
  <c r="D310" i="16"/>
  <c r="E310" i="16"/>
  <c r="H310" i="16" s="1"/>
  <c r="F310" i="16"/>
  <c r="A311" i="16"/>
  <c r="C311" i="16"/>
  <c r="D311" i="16"/>
  <c r="E311" i="16"/>
  <c r="H311" i="16" s="1"/>
  <c r="F311" i="16"/>
  <c r="A312" i="16"/>
  <c r="C312" i="16"/>
  <c r="D312" i="16"/>
  <c r="E312" i="16"/>
  <c r="H312" i="16" s="1"/>
  <c r="F312" i="16"/>
  <c r="A313" i="16"/>
  <c r="C313" i="16"/>
  <c r="D313" i="16"/>
  <c r="E313" i="16"/>
  <c r="F313" i="16"/>
  <c r="A314" i="16"/>
  <c r="C314" i="16"/>
  <c r="D314" i="16"/>
  <c r="E314" i="16"/>
  <c r="F314" i="16"/>
  <c r="A315" i="16"/>
  <c r="C315" i="16"/>
  <c r="D315" i="16"/>
  <c r="E315" i="16"/>
  <c r="H315" i="16" s="1"/>
  <c r="F315" i="16"/>
  <c r="A316" i="16"/>
  <c r="C316" i="16"/>
  <c r="D316" i="16"/>
  <c r="E316" i="16"/>
  <c r="F316" i="16"/>
  <c r="A317" i="16"/>
  <c r="C317" i="16"/>
  <c r="D317" i="16"/>
  <c r="E317" i="16"/>
  <c r="H317" i="16" s="1"/>
  <c r="F317" i="16"/>
  <c r="A318" i="16"/>
  <c r="C318" i="16"/>
  <c r="D318" i="16"/>
  <c r="E318" i="16"/>
  <c r="H318" i="16" s="1"/>
  <c r="F318" i="16"/>
  <c r="A319" i="16"/>
  <c r="C319" i="16"/>
  <c r="D319" i="16"/>
  <c r="E319" i="16"/>
  <c r="F319" i="16"/>
  <c r="A320" i="16"/>
  <c r="C320" i="16"/>
  <c r="D320" i="16"/>
  <c r="E320" i="16"/>
  <c r="H320" i="16" s="1"/>
  <c r="F320" i="16"/>
  <c r="A321" i="16"/>
  <c r="C321" i="16"/>
  <c r="D321" i="16"/>
  <c r="E321" i="16"/>
  <c r="H321" i="16" s="1"/>
  <c r="F321" i="16"/>
  <c r="A322" i="16"/>
  <c r="C322" i="16"/>
  <c r="D322" i="16"/>
  <c r="E322" i="16"/>
  <c r="H322" i="16" s="1"/>
  <c r="F322" i="16"/>
  <c r="A323" i="16"/>
  <c r="C323" i="16"/>
  <c r="D323" i="16"/>
  <c r="E323" i="16"/>
  <c r="H323" i="16" s="1"/>
  <c r="F323" i="16"/>
  <c r="A324" i="16"/>
  <c r="C324" i="16"/>
  <c r="D324" i="16"/>
  <c r="E324" i="16"/>
  <c r="H324" i="16" s="1"/>
  <c r="F324" i="16"/>
  <c r="A325" i="16"/>
  <c r="C325" i="16"/>
  <c r="D325" i="16"/>
  <c r="E325" i="16"/>
  <c r="H325" i="16" s="1"/>
  <c r="F325" i="16"/>
  <c r="A326" i="16"/>
  <c r="C326" i="16"/>
  <c r="D326" i="16"/>
  <c r="E326" i="16"/>
  <c r="F326" i="16"/>
  <c r="A327" i="16"/>
  <c r="C327" i="16"/>
  <c r="D327" i="16"/>
  <c r="E327" i="16"/>
  <c r="H327" i="16" s="1"/>
  <c r="F327" i="16"/>
  <c r="A328" i="16"/>
  <c r="C328" i="16"/>
  <c r="D328" i="16"/>
  <c r="E328" i="16"/>
  <c r="H328" i="16" s="1"/>
  <c r="F328" i="16"/>
  <c r="A329" i="16"/>
  <c r="C329" i="16"/>
  <c r="D329" i="16"/>
  <c r="E329" i="16"/>
  <c r="H329" i="16" s="1"/>
  <c r="F329" i="16"/>
  <c r="A330" i="16"/>
  <c r="C330" i="16"/>
  <c r="D330" i="16"/>
  <c r="E330" i="16"/>
  <c r="H330" i="16" s="1"/>
  <c r="F330" i="16"/>
  <c r="A331" i="16"/>
  <c r="C331" i="16"/>
  <c r="D331" i="16"/>
  <c r="E331" i="16"/>
  <c r="H331" i="16" s="1"/>
  <c r="F331" i="16"/>
  <c r="A332" i="16"/>
  <c r="C332" i="16"/>
  <c r="D332" i="16"/>
  <c r="E332" i="16"/>
  <c r="H332" i="16" s="1"/>
  <c r="F332" i="16"/>
  <c r="A333" i="16"/>
  <c r="C333" i="16"/>
  <c r="D333" i="16"/>
  <c r="E333" i="16"/>
  <c r="F333" i="16"/>
  <c r="A334" i="16"/>
  <c r="C334" i="16"/>
  <c r="D334" i="16"/>
  <c r="E334" i="16"/>
  <c r="H334" i="16" s="1"/>
  <c r="F334" i="16"/>
  <c r="A335" i="16"/>
  <c r="C335" i="16"/>
  <c r="D335" i="16"/>
  <c r="E335" i="16"/>
  <c r="H335" i="16" s="1"/>
  <c r="F335" i="16"/>
  <c r="A336" i="16"/>
  <c r="C336" i="16"/>
  <c r="D336" i="16"/>
  <c r="E336" i="16"/>
  <c r="F336" i="16"/>
  <c r="A337" i="16"/>
  <c r="C337" i="16"/>
  <c r="D337" i="16"/>
  <c r="E337" i="16"/>
  <c r="H337" i="16" s="1"/>
  <c r="F337" i="16"/>
  <c r="A338" i="16"/>
  <c r="C338" i="16"/>
  <c r="D338" i="16"/>
  <c r="E338" i="16"/>
  <c r="H338" i="16" s="1"/>
  <c r="F338" i="16"/>
  <c r="A339" i="16"/>
  <c r="C339" i="16"/>
  <c r="D339" i="16"/>
  <c r="E339" i="16"/>
  <c r="F339" i="16"/>
  <c r="A340" i="16"/>
  <c r="C340" i="16"/>
  <c r="D340" i="16"/>
  <c r="E340" i="16"/>
  <c r="F340" i="16"/>
  <c r="A341" i="16"/>
  <c r="C341" i="16"/>
  <c r="D341" i="16"/>
  <c r="E341" i="16"/>
  <c r="H341" i="16" s="1"/>
  <c r="F341" i="16"/>
  <c r="A342" i="16"/>
  <c r="C342" i="16"/>
  <c r="D342" i="16"/>
  <c r="E342" i="16"/>
  <c r="H342" i="16" s="1"/>
  <c r="F342" i="16"/>
  <c r="A343" i="16"/>
  <c r="C343" i="16"/>
  <c r="D343" i="16"/>
  <c r="E343" i="16"/>
  <c r="F343" i="16"/>
  <c r="A344" i="16"/>
  <c r="C344" i="16"/>
  <c r="D344" i="16"/>
  <c r="E344" i="16"/>
  <c r="H344" i="16" s="1"/>
  <c r="F344" i="16"/>
  <c r="A345" i="16"/>
  <c r="C345" i="16"/>
  <c r="D345" i="16"/>
  <c r="E345" i="16"/>
  <c r="H345" i="16" s="1"/>
  <c r="F345" i="16"/>
  <c r="A346" i="16"/>
  <c r="C346" i="16"/>
  <c r="D346" i="16"/>
  <c r="E346" i="16"/>
  <c r="H346" i="16" s="1"/>
  <c r="F346" i="16"/>
  <c r="A347" i="16"/>
  <c r="C347" i="16"/>
  <c r="D347" i="16"/>
  <c r="E347" i="16"/>
  <c r="H347" i="16" s="1"/>
  <c r="F347" i="16"/>
  <c r="A348" i="16"/>
  <c r="C348" i="16"/>
  <c r="D348" i="16"/>
  <c r="E348" i="16"/>
  <c r="H348" i="16" s="1"/>
  <c r="F348" i="16"/>
  <c r="A349" i="16"/>
  <c r="C349" i="16"/>
  <c r="D349" i="16"/>
  <c r="E349" i="16"/>
  <c r="F349" i="16"/>
  <c r="A350" i="16"/>
  <c r="C350" i="16"/>
  <c r="D350" i="16"/>
  <c r="E350" i="16"/>
  <c r="F350" i="16"/>
  <c r="A351" i="16"/>
  <c r="C351" i="16"/>
  <c r="D351" i="16"/>
  <c r="E351" i="16"/>
  <c r="H351" i="16" s="1"/>
  <c r="F351" i="16"/>
  <c r="A352" i="16"/>
  <c r="C352" i="16"/>
  <c r="D352" i="16"/>
  <c r="E352" i="16"/>
  <c r="H352" i="16" s="1"/>
  <c r="F352" i="16"/>
  <c r="A353" i="16"/>
  <c r="C353" i="16"/>
  <c r="D353" i="16"/>
  <c r="E353" i="16"/>
  <c r="H353" i="16" s="1"/>
  <c r="F353" i="16"/>
  <c r="A354" i="16"/>
  <c r="C354" i="16"/>
  <c r="D354" i="16"/>
  <c r="E354" i="16"/>
  <c r="H354" i="16" s="1"/>
  <c r="F354" i="16"/>
  <c r="A355" i="16"/>
  <c r="C355" i="16"/>
  <c r="D355" i="16"/>
  <c r="E355" i="16"/>
  <c r="H355" i="16" s="1"/>
  <c r="F355" i="16"/>
  <c r="A356" i="16"/>
  <c r="C356" i="16"/>
  <c r="D356" i="16"/>
  <c r="E356" i="16"/>
  <c r="H356" i="16" s="1"/>
  <c r="F356" i="16"/>
  <c r="A357" i="16"/>
  <c r="C357" i="16"/>
  <c r="D357" i="16"/>
  <c r="E357" i="16"/>
  <c r="H357" i="16" s="1"/>
  <c r="F357" i="16"/>
  <c r="A358" i="16"/>
  <c r="C358" i="16"/>
  <c r="D358" i="16"/>
  <c r="E358" i="16"/>
  <c r="H358" i="16" s="1"/>
  <c r="F358" i="16"/>
  <c r="A359" i="16"/>
  <c r="C359" i="16"/>
  <c r="D359" i="16"/>
  <c r="E359" i="16"/>
  <c r="H359" i="16" s="1"/>
  <c r="F359" i="16"/>
  <c r="A360" i="16"/>
  <c r="C360" i="16"/>
  <c r="D360" i="16"/>
  <c r="E360" i="16"/>
  <c r="F360" i="16"/>
  <c r="F12" i="16"/>
  <c r="E12" i="16"/>
  <c r="H12" i="16" s="1"/>
  <c r="D12" i="16"/>
  <c r="C12" i="16"/>
  <c r="A12" i="16"/>
  <c r="H360" i="16"/>
  <c r="H350" i="16"/>
  <c r="H349" i="16"/>
  <c r="H343" i="16"/>
  <c r="H340" i="16"/>
  <c r="H339" i="16"/>
  <c r="H336" i="16"/>
  <c r="H333" i="16"/>
  <c r="H326" i="16"/>
  <c r="H319" i="16"/>
  <c r="H316" i="16"/>
  <c r="H314" i="16"/>
  <c r="H313" i="16"/>
  <c r="H309" i="16"/>
  <c r="H300" i="16"/>
  <c r="H291" i="16"/>
  <c r="H290" i="16"/>
  <c r="H289" i="16"/>
  <c r="H283" i="16"/>
  <c r="H280" i="16"/>
  <c r="H279" i="16"/>
  <c r="H276" i="16"/>
  <c r="H273" i="16"/>
  <c r="H271" i="16"/>
  <c r="H270" i="16"/>
  <c r="H269" i="16"/>
  <c r="H266" i="16"/>
  <c r="H260" i="16"/>
  <c r="H259" i="16"/>
  <c r="H256" i="16"/>
  <c r="H253" i="16"/>
  <c r="H249" i="16"/>
  <c r="H246" i="16"/>
  <c r="H243" i="16"/>
  <c r="H240" i="16"/>
  <c r="H236" i="16"/>
  <c r="H234" i="16"/>
  <c r="H231" i="16"/>
  <c r="H230" i="16"/>
  <c r="H229" i="16"/>
  <c r="H223" i="16"/>
  <c r="H220" i="16"/>
  <c r="H219" i="16"/>
  <c r="H216" i="16"/>
  <c r="H213" i="16"/>
  <c r="H211" i="16"/>
  <c r="H210" i="16"/>
  <c r="H206" i="16"/>
  <c r="H204" i="16"/>
  <c r="H200" i="16"/>
  <c r="H199" i="16"/>
  <c r="H196" i="16"/>
  <c r="H194" i="16"/>
  <c r="H193" i="16"/>
  <c r="H190" i="16"/>
  <c r="H189" i="16"/>
  <c r="H186" i="16"/>
  <c r="H183" i="16"/>
  <c r="H180" i="16"/>
  <c r="H179" i="16"/>
  <c r="H176" i="16"/>
  <c r="H174" i="16"/>
  <c r="H171" i="16"/>
  <c r="H170" i="16"/>
  <c r="H169" i="16"/>
  <c r="H166" i="16"/>
  <c r="H164" i="16"/>
  <c r="H163" i="16"/>
  <c r="H160" i="16"/>
  <c r="H159" i="16"/>
  <c r="H156" i="16"/>
  <c r="H153" i="16"/>
  <c r="H150" i="16"/>
  <c r="H146" i="16"/>
  <c r="H140" i="16"/>
  <c r="H139" i="16"/>
  <c r="H136" i="16"/>
  <c r="H133" i="16"/>
  <c r="H130" i="16"/>
  <c r="H129" i="16"/>
  <c r="H126" i="16"/>
  <c r="H124" i="16"/>
  <c r="H123" i="16"/>
  <c r="H120" i="16"/>
  <c r="H116" i="16"/>
  <c r="H113" i="16"/>
  <c r="H110" i="16"/>
  <c r="H109" i="16"/>
  <c r="H106" i="16"/>
  <c r="H103" i="16"/>
  <c r="H100" i="16"/>
  <c r="H99" i="16"/>
  <c r="H96" i="16"/>
  <c r="H94" i="16"/>
  <c r="H93" i="16"/>
  <c r="H91" i="16"/>
  <c r="H90" i="16"/>
  <c r="H89" i="16"/>
  <c r="H86" i="16"/>
  <c r="H80" i="16"/>
  <c r="H79" i="16"/>
  <c r="H76" i="16"/>
  <c r="H73" i="16"/>
  <c r="H70" i="16"/>
  <c r="H69" i="16"/>
  <c r="H66" i="16"/>
  <c r="H63" i="16"/>
  <c r="H60" i="16"/>
  <c r="H56" i="16"/>
  <c r="H54" i="16"/>
  <c r="H53" i="16"/>
  <c r="H51" i="16"/>
  <c r="H50" i="16"/>
  <c r="H49" i="16"/>
  <c r="H46" i="16"/>
  <c r="H43" i="16"/>
  <c r="H40" i="16"/>
  <c r="H39" i="16"/>
  <c r="H36" i="16"/>
  <c r="H33" i="16"/>
  <c r="H30" i="16"/>
  <c r="H29" i="16"/>
  <c r="H26" i="16"/>
  <c r="H24" i="16"/>
  <c r="H23" i="16"/>
  <c r="H20" i="16"/>
  <c r="H19" i="16"/>
  <c r="H16" i="16"/>
  <c r="H14" i="16"/>
  <c r="H13" i="16"/>
  <c r="C5" i="16"/>
  <c r="C3" i="16"/>
  <c r="H2" i="16"/>
  <c r="F2" i="16"/>
  <c r="C2" i="16"/>
  <c r="Q649" i="14"/>
  <c r="O649" i="14"/>
  <c r="J649" i="14"/>
  <c r="K649" i="14" s="1"/>
  <c r="Q648" i="14"/>
  <c r="O648" i="14"/>
  <c r="J648" i="14"/>
  <c r="K648" i="14" s="1"/>
  <c r="Q647" i="14"/>
  <c r="O647" i="14"/>
  <c r="J647" i="14"/>
  <c r="K647" i="14" s="1"/>
  <c r="Q646" i="14"/>
  <c r="O646" i="14"/>
  <c r="K646" i="14"/>
  <c r="B646" i="14" s="1"/>
  <c r="B646" i="17" s="1"/>
  <c r="Q645" i="14"/>
  <c r="O645" i="14"/>
  <c r="J645" i="14"/>
  <c r="K645" i="14" s="1"/>
  <c r="Q644" i="14"/>
  <c r="O644" i="14"/>
  <c r="J644" i="14"/>
  <c r="K644" i="14" s="1"/>
  <c r="Q643" i="14"/>
  <c r="O643" i="14"/>
  <c r="J643" i="14"/>
  <c r="K643" i="14" s="1"/>
  <c r="Q642" i="14"/>
  <c r="O642" i="14"/>
  <c r="J642" i="14"/>
  <c r="K642" i="14" s="1"/>
  <c r="Q641" i="14"/>
  <c r="O641" i="14"/>
  <c r="J641" i="14"/>
  <c r="K641" i="14" s="1"/>
  <c r="Q640" i="14"/>
  <c r="O640" i="14"/>
  <c r="J640" i="14"/>
  <c r="K640" i="14" s="1"/>
  <c r="Q639" i="14"/>
  <c r="O639" i="14"/>
  <c r="J639" i="14"/>
  <c r="K639" i="14" s="1"/>
  <c r="Q638" i="14"/>
  <c r="O638" i="14"/>
  <c r="J638" i="14"/>
  <c r="Q637" i="14"/>
  <c r="O637" i="14"/>
  <c r="J637" i="14"/>
  <c r="K637" i="14" s="1"/>
  <c r="Q636" i="14"/>
  <c r="O636" i="14"/>
  <c r="J636" i="14"/>
  <c r="K636" i="14" s="1"/>
  <c r="Q635" i="14"/>
  <c r="O635" i="14"/>
  <c r="K635" i="14"/>
  <c r="J635" i="14"/>
  <c r="Q634" i="14"/>
  <c r="O634" i="14"/>
  <c r="K634" i="14"/>
  <c r="B634" i="14" s="1"/>
  <c r="Q633" i="14"/>
  <c r="O633" i="14"/>
  <c r="J633" i="14"/>
  <c r="K633" i="14" s="1"/>
  <c r="Q632" i="14"/>
  <c r="O632" i="14"/>
  <c r="J632" i="14"/>
  <c r="K632" i="14" s="1"/>
  <c r="Q631" i="14"/>
  <c r="O631" i="14"/>
  <c r="J631" i="14"/>
  <c r="K631" i="14" s="1"/>
  <c r="Q630" i="14"/>
  <c r="O630" i="14"/>
  <c r="J630" i="14"/>
  <c r="K630" i="14" s="1"/>
  <c r="Q629" i="14"/>
  <c r="O629" i="14"/>
  <c r="J629" i="14"/>
  <c r="K629" i="14" s="1"/>
  <c r="Q628" i="14"/>
  <c r="O628" i="14"/>
  <c r="J628" i="14"/>
  <c r="K628" i="14" s="1"/>
  <c r="Q627" i="14"/>
  <c r="O627" i="14"/>
  <c r="J627" i="14"/>
  <c r="K627" i="14" s="1"/>
  <c r="Q626" i="14"/>
  <c r="O626" i="14"/>
  <c r="J626" i="14"/>
  <c r="K626" i="14" s="1"/>
  <c r="Q625" i="14"/>
  <c r="O625" i="14"/>
  <c r="J625" i="14"/>
  <c r="K625" i="14" s="1"/>
  <c r="Q624" i="14"/>
  <c r="O624" i="14"/>
  <c r="J624" i="14"/>
  <c r="K624" i="14" s="1"/>
  <c r="Q623" i="14"/>
  <c r="O623" i="14"/>
  <c r="J623" i="14"/>
  <c r="K623" i="14" s="1"/>
  <c r="Q622" i="14"/>
  <c r="O622" i="14"/>
  <c r="J622" i="14"/>
  <c r="K622" i="14" s="1"/>
  <c r="Q621" i="14"/>
  <c r="O621" i="14"/>
  <c r="K621" i="14"/>
  <c r="B621" i="14" s="1"/>
  <c r="B621" i="17" s="1"/>
  <c r="Q620" i="14"/>
  <c r="O620" i="14"/>
  <c r="J620" i="14"/>
  <c r="K620" i="14" s="1"/>
  <c r="Q619" i="14"/>
  <c r="O619" i="14"/>
  <c r="J619" i="14"/>
  <c r="K619" i="14" s="1"/>
  <c r="Q618" i="14"/>
  <c r="O618" i="14"/>
  <c r="K618" i="14"/>
  <c r="J618" i="14"/>
  <c r="Q617" i="14"/>
  <c r="O617" i="14"/>
  <c r="K617" i="14"/>
  <c r="B617" i="14" s="1"/>
  <c r="B617" i="17" s="1"/>
  <c r="Q616" i="14"/>
  <c r="O616" i="14"/>
  <c r="J616" i="14"/>
  <c r="K616" i="14" s="1"/>
  <c r="Q615" i="14"/>
  <c r="O615" i="14"/>
  <c r="J615" i="14"/>
  <c r="K615" i="14" s="1"/>
  <c r="Q614" i="14"/>
  <c r="O614" i="14"/>
  <c r="J614" i="14"/>
  <c r="Q613" i="14"/>
  <c r="O613" i="14"/>
  <c r="J613" i="14"/>
  <c r="Q612" i="14"/>
  <c r="O612" i="14"/>
  <c r="K612" i="14"/>
  <c r="B612" i="14"/>
  <c r="B612" i="17" s="1"/>
  <c r="Q611" i="14"/>
  <c r="O611" i="14"/>
  <c r="K611" i="14"/>
  <c r="J611" i="14"/>
  <c r="Q610" i="14"/>
  <c r="O610" i="14"/>
  <c r="J610" i="14"/>
  <c r="K610" i="14" s="1"/>
  <c r="Q609" i="14"/>
  <c r="O609" i="14"/>
  <c r="K609" i="14"/>
  <c r="J609" i="14"/>
  <c r="Q608" i="14"/>
  <c r="O608" i="14"/>
  <c r="J608" i="14"/>
  <c r="K608" i="14" s="1"/>
  <c r="Q607" i="14"/>
  <c r="O607" i="14"/>
  <c r="J607" i="14"/>
  <c r="Q606" i="14"/>
  <c r="O606" i="14"/>
  <c r="K606" i="14"/>
  <c r="B606" i="14" s="1"/>
  <c r="B606" i="17" s="1"/>
  <c r="Q605" i="14"/>
  <c r="O605" i="14"/>
  <c r="J605" i="14"/>
  <c r="Q604" i="14"/>
  <c r="O604" i="14"/>
  <c r="J604" i="14"/>
  <c r="K604" i="14" s="1"/>
  <c r="Q603" i="14"/>
  <c r="O603" i="14"/>
  <c r="J603" i="14"/>
  <c r="K603" i="14" s="1"/>
  <c r="Q602" i="14"/>
  <c r="O602" i="14"/>
  <c r="J602" i="14"/>
  <c r="K602" i="14" s="1"/>
  <c r="Q601" i="14"/>
  <c r="O601" i="14"/>
  <c r="J601" i="14"/>
  <c r="K601" i="14" s="1"/>
  <c r="Q600" i="14"/>
  <c r="O600" i="14"/>
  <c r="J600" i="14"/>
  <c r="K600" i="14" s="1"/>
  <c r="Q599" i="14"/>
  <c r="O599" i="14"/>
  <c r="K599" i="14"/>
  <c r="B599" i="14"/>
  <c r="B599" i="17" s="1"/>
  <c r="Q598" i="14"/>
  <c r="O598" i="14"/>
  <c r="J598" i="14"/>
  <c r="K598" i="14" s="1"/>
  <c r="Q597" i="14"/>
  <c r="O597" i="14"/>
  <c r="J597" i="14"/>
  <c r="K597" i="14" s="1"/>
  <c r="Q596" i="14"/>
  <c r="O596" i="14"/>
  <c r="K596" i="14"/>
  <c r="J596" i="14"/>
  <c r="Q595" i="14"/>
  <c r="O595" i="14"/>
  <c r="J595" i="14"/>
  <c r="K595" i="14" s="1"/>
  <c r="Q594" i="14"/>
  <c r="O594" i="14"/>
  <c r="J594" i="14"/>
  <c r="K594" i="14" s="1"/>
  <c r="Q593" i="14"/>
  <c r="O593" i="14"/>
  <c r="J593" i="14"/>
  <c r="K593" i="14" s="1"/>
  <c r="Q592" i="14"/>
  <c r="O592" i="14"/>
  <c r="J592" i="14"/>
  <c r="K592" i="14" s="1"/>
  <c r="Q591" i="14"/>
  <c r="O591" i="14"/>
  <c r="J591" i="14"/>
  <c r="K591" i="14" s="1"/>
  <c r="Q590" i="14"/>
  <c r="O590" i="14"/>
  <c r="J590" i="14"/>
  <c r="K590" i="14" s="1"/>
  <c r="Q589" i="14"/>
  <c r="O589" i="14"/>
  <c r="K589" i="14"/>
  <c r="J589" i="14"/>
  <c r="Q588" i="14"/>
  <c r="O588" i="14"/>
  <c r="K588" i="14"/>
  <c r="B588" i="14" s="1"/>
  <c r="B588" i="17" s="1"/>
  <c r="Q587" i="14"/>
  <c r="O587" i="14"/>
  <c r="J587" i="14"/>
  <c r="K587" i="14" s="1"/>
  <c r="Q586" i="14"/>
  <c r="O586" i="14"/>
  <c r="J586" i="14"/>
  <c r="K586" i="14" s="1"/>
  <c r="Q585" i="14"/>
  <c r="O585" i="14"/>
  <c r="K585" i="14"/>
  <c r="B585" i="14" s="1"/>
  <c r="B585" i="17" s="1"/>
  <c r="Q584" i="14"/>
  <c r="O584" i="14"/>
  <c r="J584" i="14"/>
  <c r="Q583" i="14"/>
  <c r="O583" i="14"/>
  <c r="J583" i="14"/>
  <c r="K583" i="14" s="1"/>
  <c r="Q582" i="14"/>
  <c r="O582" i="14"/>
  <c r="J582" i="14"/>
  <c r="K582" i="14" s="1"/>
  <c r="Q581" i="14"/>
  <c r="O581" i="14"/>
  <c r="K581" i="14"/>
  <c r="B581" i="14" s="1"/>
  <c r="B581" i="17" s="1"/>
  <c r="Q580" i="14"/>
  <c r="O580" i="14"/>
  <c r="K580" i="14"/>
  <c r="J580" i="14"/>
  <c r="Q579" i="14"/>
  <c r="O579" i="14"/>
  <c r="J579" i="14"/>
  <c r="K579" i="14" s="1"/>
  <c r="Q578" i="14"/>
  <c r="O578" i="14"/>
  <c r="J578" i="14"/>
  <c r="Q577" i="14"/>
  <c r="O577" i="14"/>
  <c r="J577" i="14"/>
  <c r="K577" i="14" s="1"/>
  <c r="Q576" i="14"/>
  <c r="O576" i="14"/>
  <c r="K576" i="14"/>
  <c r="J576" i="14"/>
  <c r="Q575" i="14"/>
  <c r="O575" i="14"/>
  <c r="J575" i="14"/>
  <c r="K575" i="14" s="1"/>
  <c r="Q574" i="14"/>
  <c r="O574" i="14"/>
  <c r="J574" i="14"/>
  <c r="K574" i="14" s="1"/>
  <c r="Q573" i="14"/>
  <c r="O573" i="14"/>
  <c r="K573" i="14"/>
  <c r="B573" i="14" s="1"/>
  <c r="B573" i="17" s="1"/>
  <c r="Q572" i="14"/>
  <c r="O572" i="14"/>
  <c r="J572" i="14"/>
  <c r="Q571" i="14"/>
  <c r="O571" i="14"/>
  <c r="J571" i="14"/>
  <c r="K571" i="14" s="1"/>
  <c r="Q570" i="14"/>
  <c r="O570" i="14"/>
  <c r="J570" i="14"/>
  <c r="K570" i="14" s="1"/>
  <c r="Q569" i="14"/>
  <c r="O569" i="14"/>
  <c r="J569" i="14"/>
  <c r="K569" i="14" s="1"/>
  <c r="Q568" i="14"/>
  <c r="O568" i="14"/>
  <c r="J568" i="14"/>
  <c r="Q567" i="14"/>
  <c r="O567" i="14"/>
  <c r="J567" i="14"/>
  <c r="K567" i="14" s="1"/>
  <c r="Q566" i="14"/>
  <c r="O566" i="14"/>
  <c r="J566" i="14"/>
  <c r="K566" i="14" s="1"/>
  <c r="Q565" i="14"/>
  <c r="O565" i="14"/>
  <c r="J565" i="14"/>
  <c r="K565" i="14" s="1"/>
  <c r="Q564" i="14"/>
  <c r="O564" i="14"/>
  <c r="K564" i="14"/>
  <c r="B564" i="14"/>
  <c r="B564" i="17" s="1"/>
  <c r="Q563" i="14"/>
  <c r="O563" i="14"/>
  <c r="J563" i="14"/>
  <c r="K563" i="14" s="1"/>
  <c r="Q562" i="14"/>
  <c r="O562" i="14"/>
  <c r="J562" i="14"/>
  <c r="K562" i="14" s="1"/>
  <c r="Q561" i="14"/>
  <c r="O561" i="14"/>
  <c r="K561" i="14"/>
  <c r="B561" i="14" s="1"/>
  <c r="B561" i="17" s="1"/>
  <c r="Q560" i="14"/>
  <c r="O560" i="14"/>
  <c r="J560" i="14"/>
  <c r="K560" i="14" s="1"/>
  <c r="Q559" i="14"/>
  <c r="O559" i="14"/>
  <c r="K559" i="14"/>
  <c r="J559" i="14"/>
  <c r="Q558" i="14"/>
  <c r="O558" i="14"/>
  <c r="J558" i="14"/>
  <c r="K558" i="14" s="1"/>
  <c r="Q557" i="14"/>
  <c r="O557" i="14"/>
  <c r="J557" i="14"/>
  <c r="K557" i="14" s="1"/>
  <c r="Q556" i="14"/>
  <c r="O556" i="14"/>
  <c r="J556" i="14"/>
  <c r="K556" i="14" s="1"/>
  <c r="Q555" i="14"/>
  <c r="O555" i="14"/>
  <c r="K555" i="14"/>
  <c r="J555" i="14"/>
  <c r="Q554" i="14"/>
  <c r="O554" i="14"/>
  <c r="J554" i="14"/>
  <c r="K554" i="14" s="1"/>
  <c r="Q553" i="14"/>
  <c r="O553" i="14"/>
  <c r="K553" i="14"/>
  <c r="B553" i="14" s="1"/>
  <c r="B553" i="17" s="1"/>
  <c r="Q552" i="14"/>
  <c r="O552" i="14"/>
  <c r="K552" i="14"/>
  <c r="J552" i="14"/>
  <c r="Q551" i="14"/>
  <c r="O551" i="14"/>
  <c r="J551" i="14"/>
  <c r="Q550" i="14"/>
  <c r="O550" i="14"/>
  <c r="J550" i="14"/>
  <c r="K550" i="14" s="1"/>
  <c r="Q549" i="14"/>
  <c r="O549" i="14"/>
  <c r="K549" i="14"/>
  <c r="B549" i="14" s="1"/>
  <c r="B549" i="17" s="1"/>
  <c r="Q548" i="14"/>
  <c r="O548" i="14"/>
  <c r="J548" i="14"/>
  <c r="K548" i="14" s="1"/>
  <c r="Q547" i="14"/>
  <c r="O547" i="14"/>
  <c r="K547" i="14"/>
  <c r="J547" i="14"/>
  <c r="Q546" i="14"/>
  <c r="O546" i="14"/>
  <c r="J546" i="14"/>
  <c r="K546" i="14" s="1"/>
  <c r="Q545" i="14"/>
  <c r="O545" i="14"/>
  <c r="K545" i="14"/>
  <c r="J545" i="14"/>
  <c r="Q544" i="14"/>
  <c r="O544" i="14"/>
  <c r="J544" i="14"/>
  <c r="K544" i="14" s="1"/>
  <c r="Q543" i="14"/>
  <c r="O543" i="14"/>
  <c r="J543" i="14"/>
  <c r="K543" i="14" s="1"/>
  <c r="Q542" i="14"/>
  <c r="O542" i="14"/>
  <c r="J542" i="14"/>
  <c r="K542" i="14" s="1"/>
  <c r="Q541" i="14"/>
  <c r="O541" i="14"/>
  <c r="J541" i="14"/>
  <c r="K541" i="14" s="1"/>
  <c r="Q540" i="14"/>
  <c r="O540" i="14"/>
  <c r="K540" i="14"/>
  <c r="B540" i="14" s="1"/>
  <c r="B540" i="17" s="1"/>
  <c r="Q539" i="14"/>
  <c r="O539" i="14"/>
  <c r="J539" i="14"/>
  <c r="Q538" i="14"/>
  <c r="O538" i="14"/>
  <c r="J538" i="14"/>
  <c r="K538" i="14" s="1"/>
  <c r="Q537" i="14"/>
  <c r="O537" i="14"/>
  <c r="J537" i="14"/>
  <c r="K537" i="14" s="1"/>
  <c r="Q536" i="14"/>
  <c r="O536" i="14"/>
  <c r="J536" i="14"/>
  <c r="K536" i="14" s="1"/>
  <c r="Q535" i="14"/>
  <c r="O535" i="14"/>
  <c r="K535" i="14"/>
  <c r="J535" i="14"/>
  <c r="Q534" i="14"/>
  <c r="O534" i="14"/>
  <c r="J534" i="14"/>
  <c r="K534" i="14" s="1"/>
  <c r="Q533" i="14"/>
  <c r="O533" i="14"/>
  <c r="J533" i="14"/>
  <c r="K533" i="14" s="1"/>
  <c r="Q532" i="14"/>
  <c r="O532" i="14"/>
  <c r="J532" i="14"/>
  <c r="K532" i="14" s="1"/>
  <c r="Q531" i="14"/>
  <c r="O531" i="14"/>
  <c r="J531" i="14"/>
  <c r="K531" i="14" s="1"/>
  <c r="Q530" i="14"/>
  <c r="O530" i="14"/>
  <c r="K530" i="14"/>
  <c r="B530" i="14" s="1"/>
  <c r="B530" i="17" s="1"/>
  <c r="Q529" i="14"/>
  <c r="O529" i="14"/>
  <c r="J529" i="14"/>
  <c r="K529" i="14" s="1"/>
  <c r="Q528" i="14"/>
  <c r="O528" i="14"/>
  <c r="J528" i="14"/>
  <c r="K528" i="14" s="1"/>
  <c r="Q527" i="14"/>
  <c r="O527" i="14"/>
  <c r="J527" i="14"/>
  <c r="K527" i="14" s="1"/>
  <c r="Q526" i="14"/>
  <c r="O526" i="14"/>
  <c r="K526" i="14"/>
  <c r="J526" i="14"/>
  <c r="Q525" i="14"/>
  <c r="O525" i="14"/>
  <c r="J525" i="14"/>
  <c r="K525" i="14" s="1"/>
  <c r="Q524" i="14"/>
  <c r="O524" i="14"/>
  <c r="J524" i="14"/>
  <c r="K524" i="14" s="1"/>
  <c r="Q523" i="14"/>
  <c r="O523" i="14"/>
  <c r="J523" i="14"/>
  <c r="K523" i="14" s="1"/>
  <c r="Q522" i="14"/>
  <c r="O522" i="14"/>
  <c r="K522" i="14"/>
  <c r="J522" i="14"/>
  <c r="Q521" i="14"/>
  <c r="O521" i="14"/>
  <c r="J521" i="14"/>
  <c r="K521" i="14" s="1"/>
  <c r="Q520" i="14"/>
  <c r="O520" i="14"/>
  <c r="J520" i="14"/>
  <c r="K520" i="14" s="1"/>
  <c r="Q519" i="14"/>
  <c r="O519" i="14"/>
  <c r="J519" i="14"/>
  <c r="K519" i="14" s="1"/>
  <c r="Q518" i="14"/>
  <c r="O518" i="14"/>
  <c r="K518" i="14"/>
  <c r="J518" i="14"/>
  <c r="Q517" i="14"/>
  <c r="O517" i="14"/>
  <c r="J517" i="14"/>
  <c r="K517" i="14" s="1"/>
  <c r="Q516" i="14"/>
  <c r="O516" i="14"/>
  <c r="J516" i="14"/>
  <c r="K516" i="14" s="1"/>
  <c r="Q515" i="14"/>
  <c r="O515" i="14"/>
  <c r="J515" i="14"/>
  <c r="K515" i="14" s="1"/>
  <c r="Q514" i="14"/>
  <c r="O514" i="14"/>
  <c r="K514" i="14"/>
  <c r="B514" i="14" s="1"/>
  <c r="B514" i="17" s="1"/>
  <c r="Q513" i="14"/>
  <c r="O513" i="14"/>
  <c r="J513" i="14"/>
  <c r="K513" i="14" s="1"/>
  <c r="Q512" i="14"/>
  <c r="O512" i="14"/>
  <c r="J512" i="14"/>
  <c r="K512" i="14" s="1"/>
  <c r="Q511" i="14"/>
  <c r="O511" i="14"/>
  <c r="J511" i="14"/>
  <c r="K511" i="14" s="1"/>
  <c r="Q510" i="14"/>
  <c r="O510" i="14"/>
  <c r="K510" i="14"/>
  <c r="J510" i="14"/>
  <c r="Q509" i="14"/>
  <c r="O509" i="14"/>
  <c r="J509" i="14"/>
  <c r="K509" i="14" s="1"/>
  <c r="Q508" i="14"/>
  <c r="O508" i="14"/>
  <c r="K508" i="14"/>
  <c r="J508" i="14"/>
  <c r="Q507" i="14"/>
  <c r="O507" i="14"/>
  <c r="J507" i="14"/>
  <c r="K507" i="14" s="1"/>
  <c r="Q506" i="14"/>
  <c r="O506" i="14"/>
  <c r="J506" i="14"/>
  <c r="K506" i="14" s="1"/>
  <c r="Q505" i="14"/>
  <c r="O505" i="14"/>
  <c r="J505" i="14"/>
  <c r="K505" i="14" s="1"/>
  <c r="Q504" i="14"/>
  <c r="O504" i="14"/>
  <c r="K504" i="14"/>
  <c r="J504" i="14"/>
  <c r="Q503" i="14"/>
  <c r="O503" i="14"/>
  <c r="J503" i="14"/>
  <c r="K503" i="14" s="1"/>
  <c r="Q502" i="14"/>
  <c r="O502" i="14"/>
  <c r="J502" i="14"/>
  <c r="K502" i="14" s="1"/>
  <c r="Q501" i="14"/>
  <c r="O501" i="14"/>
  <c r="K501" i="14"/>
  <c r="B501" i="14" s="1"/>
  <c r="B501" i="17" s="1"/>
  <c r="Q500" i="14"/>
  <c r="O500" i="14"/>
  <c r="J500" i="14"/>
  <c r="K500" i="14" s="1"/>
  <c r="Q499" i="14"/>
  <c r="O499" i="14"/>
  <c r="J499" i="14"/>
  <c r="K499" i="14" s="1"/>
  <c r="Q498" i="14"/>
  <c r="O498" i="14"/>
  <c r="J498" i="14"/>
  <c r="Q497" i="14"/>
  <c r="O497" i="14"/>
  <c r="K497" i="14"/>
  <c r="B497" i="14" s="1"/>
  <c r="B497" i="17" s="1"/>
  <c r="Q496" i="14"/>
  <c r="O496" i="14"/>
  <c r="K496" i="14"/>
  <c r="J496" i="14"/>
  <c r="Q495" i="14"/>
  <c r="O495" i="14"/>
  <c r="J495" i="14"/>
  <c r="K495" i="14" s="1"/>
  <c r="Q494" i="14"/>
  <c r="O494" i="14"/>
  <c r="K494" i="14"/>
  <c r="J494" i="14"/>
  <c r="Q493" i="14"/>
  <c r="O493" i="14"/>
  <c r="J493" i="14"/>
  <c r="K493" i="14" s="1"/>
  <c r="Q492" i="14"/>
  <c r="O492" i="14"/>
  <c r="J492" i="14"/>
  <c r="K492" i="14" s="1"/>
  <c r="Q491" i="14"/>
  <c r="O491" i="14"/>
  <c r="K491" i="14"/>
  <c r="J491" i="14"/>
  <c r="Q490" i="14"/>
  <c r="O490" i="14"/>
  <c r="J490" i="14"/>
  <c r="K490" i="14" s="1"/>
  <c r="Q489" i="14"/>
  <c r="O489" i="14"/>
  <c r="J489" i="14"/>
  <c r="K489" i="14" s="1"/>
  <c r="Q488" i="14"/>
  <c r="O488" i="14"/>
  <c r="K488" i="14"/>
  <c r="J488" i="14"/>
  <c r="Q487" i="14"/>
  <c r="O487" i="14"/>
  <c r="J487" i="14"/>
  <c r="K487" i="14" s="1"/>
  <c r="Q486" i="14"/>
  <c r="O486" i="14"/>
  <c r="K486" i="14"/>
  <c r="J486" i="14"/>
  <c r="Q485" i="14"/>
  <c r="O485" i="14"/>
  <c r="K485" i="14"/>
  <c r="B485" i="14"/>
  <c r="B485" i="17" s="1"/>
  <c r="Q484" i="14"/>
  <c r="O484" i="14"/>
  <c r="J484" i="14"/>
  <c r="K484" i="14" s="1"/>
  <c r="Q483" i="14"/>
  <c r="O483" i="14"/>
  <c r="J483" i="14"/>
  <c r="K483" i="14" s="1"/>
  <c r="Q482" i="14"/>
  <c r="O482" i="14"/>
  <c r="J482" i="14"/>
  <c r="K482" i="14" s="1"/>
  <c r="Q481" i="14"/>
  <c r="O481" i="14"/>
  <c r="J481" i="14"/>
  <c r="K481" i="14" s="1"/>
  <c r="Q480" i="14"/>
  <c r="O480" i="14"/>
  <c r="J480" i="14"/>
  <c r="Q479" i="14"/>
  <c r="O479" i="14"/>
  <c r="K479" i="14"/>
  <c r="J479" i="14"/>
  <c r="Q478" i="14"/>
  <c r="O478" i="14"/>
  <c r="J478" i="14"/>
  <c r="Q477" i="14"/>
  <c r="O477" i="14"/>
  <c r="J477" i="14"/>
  <c r="K477" i="14" s="1"/>
  <c r="Q476" i="14"/>
  <c r="O476" i="14"/>
  <c r="J476" i="14"/>
  <c r="K476" i="14" s="1"/>
  <c r="Q475" i="14"/>
  <c r="O475" i="14"/>
  <c r="J475" i="14"/>
  <c r="K475" i="14" s="1"/>
  <c r="Q474" i="14"/>
  <c r="O474" i="14"/>
  <c r="J474" i="14"/>
  <c r="Q473" i="14"/>
  <c r="O473" i="14"/>
  <c r="J473" i="14"/>
  <c r="K473" i="14" s="1"/>
  <c r="Q472" i="14"/>
  <c r="O472" i="14"/>
  <c r="J472" i="14"/>
  <c r="K472" i="14" s="1"/>
  <c r="Q471" i="14"/>
  <c r="O471" i="14"/>
  <c r="J471" i="14"/>
  <c r="K471" i="14" s="1"/>
  <c r="Q470" i="14"/>
  <c r="O470" i="14"/>
  <c r="K470" i="14"/>
  <c r="J470" i="14"/>
  <c r="Q469" i="14"/>
  <c r="O469" i="14"/>
  <c r="J469" i="14"/>
  <c r="K469" i="14" s="1"/>
  <c r="Q468" i="14"/>
  <c r="O468" i="14"/>
  <c r="J468" i="14"/>
  <c r="K468" i="14" s="1"/>
  <c r="Q467" i="14"/>
  <c r="O467" i="14"/>
  <c r="K467" i="14"/>
  <c r="B467" i="14" s="1"/>
  <c r="B467" i="17" s="1"/>
  <c r="Q466" i="14"/>
  <c r="O466" i="14"/>
  <c r="K466" i="14"/>
  <c r="J466" i="14"/>
  <c r="Q465" i="14"/>
  <c r="O465" i="14"/>
  <c r="J465" i="14"/>
  <c r="K465" i="14" s="1"/>
  <c r="Q464" i="14"/>
  <c r="O464" i="14"/>
  <c r="J464" i="14"/>
  <c r="K464" i="14" s="1"/>
  <c r="Q463" i="14"/>
  <c r="O463" i="14"/>
  <c r="J463" i="14"/>
  <c r="K463" i="14" s="1"/>
  <c r="Q462" i="14"/>
  <c r="O462" i="14"/>
  <c r="K462" i="14"/>
  <c r="J462" i="14"/>
  <c r="Q461" i="14"/>
  <c r="O461" i="14"/>
  <c r="K461" i="14"/>
  <c r="J461" i="14"/>
  <c r="Q460" i="14"/>
  <c r="O460" i="14"/>
  <c r="J460" i="14"/>
  <c r="K460" i="14" s="1"/>
  <c r="Q459" i="14"/>
  <c r="O459" i="14"/>
  <c r="J459" i="14"/>
  <c r="K459" i="14" s="1"/>
  <c r="Q458" i="14"/>
  <c r="O458" i="14"/>
  <c r="K458" i="14"/>
  <c r="B458" i="14"/>
  <c r="B458" i="17" s="1"/>
  <c r="Q457" i="14"/>
  <c r="O457" i="14"/>
  <c r="J457" i="14"/>
  <c r="K457" i="14" s="1"/>
  <c r="Q456" i="14"/>
  <c r="O456" i="14"/>
  <c r="J456" i="14"/>
  <c r="K456" i="14" s="1"/>
  <c r="Q455" i="14"/>
  <c r="O455" i="14"/>
  <c r="K455" i="14"/>
  <c r="B455" i="14" s="1"/>
  <c r="B455" i="17" s="1"/>
  <c r="Q454" i="14"/>
  <c r="O454" i="14"/>
  <c r="K454" i="14"/>
  <c r="J454" i="14"/>
  <c r="Q453" i="14"/>
  <c r="O453" i="14"/>
  <c r="J453" i="14"/>
  <c r="Q452" i="14"/>
  <c r="O452" i="14"/>
  <c r="J452" i="14"/>
  <c r="K452" i="14" s="1"/>
  <c r="Q451" i="14"/>
  <c r="O451" i="14"/>
  <c r="K451" i="14"/>
  <c r="B451" i="14" s="1"/>
  <c r="B451" i="17" s="1"/>
  <c r="Q450" i="14"/>
  <c r="O450" i="14"/>
  <c r="J450" i="14"/>
  <c r="K450" i="14" s="1"/>
  <c r="Q449" i="14"/>
  <c r="O449" i="14"/>
  <c r="J449" i="14"/>
  <c r="K449" i="14" s="1"/>
  <c r="Q448" i="14"/>
  <c r="O448" i="14"/>
  <c r="J448" i="14"/>
  <c r="K448" i="14" s="1"/>
  <c r="Q447" i="14"/>
  <c r="O447" i="14"/>
  <c r="J447" i="14"/>
  <c r="Q446" i="14"/>
  <c r="O446" i="14"/>
  <c r="J446" i="14"/>
  <c r="K446" i="14" s="1"/>
  <c r="Q445" i="14"/>
  <c r="O445" i="14"/>
  <c r="K445" i="14"/>
  <c r="J445" i="14"/>
  <c r="Q444" i="14"/>
  <c r="O444" i="14"/>
  <c r="J444" i="14"/>
  <c r="K444" i="14" s="1"/>
  <c r="Q443" i="14"/>
  <c r="O443" i="14"/>
  <c r="J443" i="14"/>
  <c r="Q442" i="14"/>
  <c r="O442" i="14"/>
  <c r="J442" i="14"/>
  <c r="K442" i="14" s="1"/>
  <c r="Q441" i="14"/>
  <c r="O441" i="14"/>
  <c r="K441" i="14"/>
  <c r="J441" i="14"/>
  <c r="Q440" i="14"/>
  <c r="O440" i="14"/>
  <c r="J440" i="14"/>
  <c r="K440" i="14" s="1"/>
  <c r="Q439" i="14"/>
  <c r="O439" i="14"/>
  <c r="J439" i="14"/>
  <c r="Q438" i="14"/>
  <c r="O438" i="14"/>
  <c r="J438" i="14"/>
  <c r="K438" i="14" s="1"/>
  <c r="Q437" i="14"/>
  <c r="O437" i="14"/>
  <c r="J437" i="14"/>
  <c r="K437" i="14" s="1"/>
  <c r="Q436" i="14"/>
  <c r="O436" i="14"/>
  <c r="J436" i="14"/>
  <c r="K436" i="14" s="1"/>
  <c r="Q435" i="14"/>
  <c r="O435" i="14"/>
  <c r="J435" i="14"/>
  <c r="K435" i="14" s="1"/>
  <c r="Q434" i="14"/>
  <c r="O434" i="14"/>
  <c r="K434" i="14"/>
  <c r="J434" i="14"/>
  <c r="Q433" i="14"/>
  <c r="O433" i="14"/>
  <c r="J433" i="14"/>
  <c r="K433" i="14" s="1"/>
  <c r="Q432" i="14"/>
  <c r="O432" i="14"/>
  <c r="J432" i="14"/>
  <c r="K432" i="14" s="1"/>
  <c r="Q431" i="14"/>
  <c r="O431" i="14"/>
  <c r="J431" i="14"/>
  <c r="K431" i="14" s="1"/>
  <c r="Q430" i="14"/>
  <c r="O430" i="14"/>
  <c r="J430" i="14"/>
  <c r="K430" i="14" s="1"/>
  <c r="Q429" i="14"/>
  <c r="O429" i="14"/>
  <c r="K429" i="14"/>
  <c r="J429" i="14"/>
  <c r="Q428" i="14"/>
  <c r="O428" i="14"/>
  <c r="J428" i="14"/>
  <c r="K428" i="14" s="1"/>
  <c r="Q427" i="14"/>
  <c r="O427" i="14"/>
  <c r="J427" i="14"/>
  <c r="Q426" i="14"/>
  <c r="O426" i="14"/>
  <c r="J426" i="14"/>
  <c r="K426" i="14" s="1"/>
  <c r="Q425" i="14"/>
  <c r="O425" i="14"/>
  <c r="K425" i="14"/>
  <c r="J425" i="14"/>
  <c r="Q424" i="14"/>
  <c r="O424" i="14"/>
  <c r="J424" i="14"/>
  <c r="K424" i="14" s="1"/>
  <c r="Q423" i="14"/>
  <c r="O423" i="14"/>
  <c r="J423" i="14"/>
  <c r="K423" i="14" s="1"/>
  <c r="Q422" i="14"/>
  <c r="O422" i="14"/>
  <c r="J422" i="14"/>
  <c r="K422" i="14" s="1"/>
  <c r="Q421" i="14"/>
  <c r="O421" i="14"/>
  <c r="J421" i="14"/>
  <c r="K421" i="14" s="1"/>
  <c r="Q420" i="14"/>
  <c r="O420" i="14"/>
  <c r="J420" i="14"/>
  <c r="K420" i="14" s="1"/>
  <c r="Q419" i="14"/>
  <c r="O419" i="14"/>
  <c r="J419" i="14"/>
  <c r="Q418" i="14"/>
  <c r="O418" i="14"/>
  <c r="J418" i="14"/>
  <c r="K418" i="14" s="1"/>
  <c r="Q417" i="14"/>
  <c r="O417" i="14"/>
  <c r="K417" i="14"/>
  <c r="B417" i="14" s="1"/>
  <c r="B417" i="17" s="1"/>
  <c r="Q416" i="14"/>
  <c r="O416" i="14"/>
  <c r="K416" i="14"/>
  <c r="J416" i="14"/>
  <c r="Q415" i="14"/>
  <c r="O415" i="14"/>
  <c r="J415" i="14"/>
  <c r="K415" i="14" s="1"/>
  <c r="Q414" i="14"/>
  <c r="O414" i="14"/>
  <c r="J414" i="14"/>
  <c r="K414" i="14" s="1"/>
  <c r="Q413" i="14"/>
  <c r="O413" i="14"/>
  <c r="J413" i="14"/>
  <c r="Q412" i="14"/>
  <c r="O412" i="14"/>
  <c r="J412" i="14"/>
  <c r="K412" i="14" s="1"/>
  <c r="Q411" i="14"/>
  <c r="O411" i="14"/>
  <c r="J411" i="14"/>
  <c r="K411" i="14" s="1"/>
  <c r="Q410" i="14"/>
  <c r="O410" i="14"/>
  <c r="J410" i="14"/>
  <c r="K410" i="14" s="1"/>
  <c r="Q409" i="14"/>
  <c r="O409" i="14"/>
  <c r="J409" i="14"/>
  <c r="Q408" i="14"/>
  <c r="O408" i="14"/>
  <c r="K408" i="14"/>
  <c r="J408" i="14"/>
  <c r="Q407" i="14"/>
  <c r="O407" i="14"/>
  <c r="J407" i="14"/>
  <c r="K407" i="14" s="1"/>
  <c r="Q406" i="14"/>
  <c r="O406" i="14"/>
  <c r="K406" i="14"/>
  <c r="J406" i="14"/>
  <c r="Q405" i="14"/>
  <c r="O405" i="14"/>
  <c r="J405" i="14"/>
  <c r="Q404" i="14"/>
  <c r="O404" i="14"/>
  <c r="J404" i="14"/>
  <c r="K404" i="14" s="1"/>
  <c r="Q403" i="14"/>
  <c r="O403" i="14"/>
  <c r="J403" i="14"/>
  <c r="K403" i="14" s="1"/>
  <c r="Q402" i="14"/>
  <c r="O402" i="14"/>
  <c r="J402" i="14"/>
  <c r="Q401" i="14"/>
  <c r="O401" i="14"/>
  <c r="K401" i="14"/>
  <c r="B401" i="14" s="1"/>
  <c r="B401" i="17" s="1"/>
  <c r="Q400" i="14"/>
  <c r="O400" i="14"/>
  <c r="K400" i="14"/>
  <c r="J400" i="14"/>
  <c r="Q399" i="14"/>
  <c r="O399" i="14"/>
  <c r="J399" i="14"/>
  <c r="K399" i="14" s="1"/>
  <c r="Q398" i="14"/>
  <c r="O398" i="14"/>
  <c r="K398" i="14"/>
  <c r="B398" i="14" s="1"/>
  <c r="B398" i="17" s="1"/>
  <c r="Q397" i="14"/>
  <c r="O397" i="14"/>
  <c r="J397" i="14"/>
  <c r="K397" i="14" s="1"/>
  <c r="Q396" i="14"/>
  <c r="O396" i="14"/>
  <c r="J396" i="14"/>
  <c r="K396" i="14" s="1"/>
  <c r="Q395" i="14"/>
  <c r="O395" i="14"/>
  <c r="K395" i="14"/>
  <c r="B395" i="14" s="1"/>
  <c r="B395" i="17" s="1"/>
  <c r="Q394" i="14"/>
  <c r="O394" i="14"/>
  <c r="J394" i="14"/>
  <c r="Q393" i="14"/>
  <c r="O393" i="14"/>
  <c r="J393" i="14"/>
  <c r="K393" i="14" s="1"/>
  <c r="Q392" i="14"/>
  <c r="O392" i="14"/>
  <c r="J392" i="14"/>
  <c r="Q391" i="14"/>
  <c r="O391" i="14"/>
  <c r="J391" i="14"/>
  <c r="K391" i="14" s="1"/>
  <c r="Q390" i="14"/>
  <c r="O390" i="14"/>
  <c r="J390" i="14"/>
  <c r="Q389" i="14"/>
  <c r="O389" i="14"/>
  <c r="J389" i="14"/>
  <c r="K389" i="14" s="1"/>
  <c r="Q388" i="14"/>
  <c r="O388" i="14"/>
  <c r="J388" i="14"/>
  <c r="Q387" i="14"/>
  <c r="O387" i="14"/>
  <c r="J387" i="14"/>
  <c r="K387" i="14" s="1"/>
  <c r="Q386" i="14"/>
  <c r="O386" i="14"/>
  <c r="J386" i="14"/>
  <c r="Q385" i="14"/>
  <c r="O385" i="14"/>
  <c r="J385" i="14"/>
  <c r="K385" i="14" s="1"/>
  <c r="Q384" i="14"/>
  <c r="O384" i="14"/>
  <c r="J384" i="14"/>
  <c r="Q383" i="14"/>
  <c r="O383" i="14"/>
  <c r="J383" i="14"/>
  <c r="K383" i="14" s="1"/>
  <c r="Q382" i="14"/>
  <c r="O382" i="14"/>
  <c r="J382" i="14"/>
  <c r="Q381" i="14"/>
  <c r="O381" i="14"/>
  <c r="J381" i="14"/>
  <c r="K381" i="14" s="1"/>
  <c r="Q380" i="14"/>
  <c r="O380" i="14"/>
  <c r="J380" i="14"/>
  <c r="Q379" i="14"/>
  <c r="O379" i="14"/>
  <c r="J379" i="14"/>
  <c r="K379" i="14" s="1"/>
  <c r="Q378" i="14"/>
  <c r="O378" i="14"/>
  <c r="J378" i="14"/>
  <c r="Q377" i="14"/>
  <c r="O377" i="14"/>
  <c r="J377" i="14"/>
  <c r="K377" i="14" s="1"/>
  <c r="Q376" i="14"/>
  <c r="O376" i="14"/>
  <c r="J376" i="14"/>
  <c r="Q375" i="14"/>
  <c r="O375" i="14"/>
  <c r="J375" i="14"/>
  <c r="K375" i="14" s="1"/>
  <c r="Q374" i="14"/>
  <c r="O374" i="14"/>
  <c r="J374" i="14"/>
  <c r="K374" i="14" s="1"/>
  <c r="Q373" i="14"/>
  <c r="O373" i="14"/>
  <c r="J373" i="14"/>
  <c r="K373" i="14" s="1"/>
  <c r="Q372" i="14"/>
  <c r="O372" i="14"/>
  <c r="J372" i="14"/>
  <c r="Q371" i="14"/>
  <c r="O371" i="14"/>
  <c r="J371" i="14"/>
  <c r="K371" i="14" s="1"/>
  <c r="Q370" i="14"/>
  <c r="O370" i="14"/>
  <c r="K370" i="14"/>
  <c r="J370" i="14"/>
  <c r="Q369" i="14"/>
  <c r="O369" i="14"/>
  <c r="J369" i="14"/>
  <c r="K369" i="14" s="1"/>
  <c r="Q368" i="14"/>
  <c r="O368" i="14"/>
  <c r="J368" i="14"/>
  <c r="Q367" i="14"/>
  <c r="O367" i="14"/>
  <c r="J367" i="14"/>
  <c r="K367" i="14" s="1"/>
  <c r="Q366" i="14"/>
  <c r="O366" i="14"/>
  <c r="J366" i="14"/>
  <c r="K366" i="14" s="1"/>
  <c r="Q365" i="14"/>
  <c r="O365" i="14"/>
  <c r="J365" i="14"/>
  <c r="K365" i="14" s="1"/>
  <c r="Q364" i="14"/>
  <c r="O364" i="14"/>
  <c r="J364" i="14"/>
  <c r="Q363" i="14"/>
  <c r="O363" i="14"/>
  <c r="J363" i="14"/>
  <c r="K363" i="14" s="1"/>
  <c r="Q362" i="14"/>
  <c r="O362" i="14"/>
  <c r="J362" i="14"/>
  <c r="K362" i="14" s="1"/>
  <c r="Q361" i="14"/>
  <c r="O361" i="14"/>
  <c r="J361" i="14"/>
  <c r="K361" i="14" s="1"/>
  <c r="Q360" i="14"/>
  <c r="O360" i="14"/>
  <c r="K360" i="14"/>
  <c r="B360" i="14"/>
  <c r="B360" i="17" s="1"/>
  <c r="Q359" i="14"/>
  <c r="O359" i="14"/>
  <c r="J359" i="14"/>
  <c r="K359" i="14" s="1"/>
  <c r="Q358" i="14"/>
  <c r="O358" i="14"/>
  <c r="J358" i="14"/>
  <c r="K358" i="14" s="1"/>
  <c r="Q357" i="14"/>
  <c r="O357" i="14"/>
  <c r="J357" i="14"/>
  <c r="K357" i="14" s="1"/>
  <c r="Q356" i="14"/>
  <c r="O356" i="14"/>
  <c r="J356" i="14"/>
  <c r="K356" i="14" s="1"/>
  <c r="Q355" i="14"/>
  <c r="O355" i="14"/>
  <c r="J355" i="14"/>
  <c r="K355" i="14" s="1"/>
  <c r="Q354" i="14"/>
  <c r="O354" i="14"/>
  <c r="J354" i="14"/>
  <c r="K354" i="14" s="1"/>
  <c r="Q353" i="14"/>
  <c r="O353" i="14"/>
  <c r="J353" i="14"/>
  <c r="K353" i="14" s="1"/>
  <c r="Q352" i="14"/>
  <c r="O352" i="14"/>
  <c r="J352" i="14"/>
  <c r="K352" i="14" s="1"/>
  <c r="Q351" i="14"/>
  <c r="O351" i="14"/>
  <c r="J351" i="14"/>
  <c r="K351" i="14" s="1"/>
  <c r="Q350" i="14"/>
  <c r="O350" i="14"/>
  <c r="J350" i="14"/>
  <c r="K350" i="14" s="1"/>
  <c r="Q349" i="14"/>
  <c r="O349" i="14"/>
  <c r="J349" i="14"/>
  <c r="K349" i="14" s="1"/>
  <c r="Q348" i="14"/>
  <c r="O348" i="14"/>
  <c r="K348" i="14"/>
  <c r="B348" i="14" s="1"/>
  <c r="B348" i="17" s="1"/>
  <c r="Q347" i="14"/>
  <c r="O347" i="14"/>
  <c r="K347" i="14"/>
  <c r="J347" i="14"/>
  <c r="Q346" i="14"/>
  <c r="O346" i="14"/>
  <c r="J346" i="14"/>
  <c r="K346" i="14" s="1"/>
  <c r="Q345" i="14"/>
  <c r="O345" i="14"/>
  <c r="K345" i="14"/>
  <c r="J345" i="14"/>
  <c r="Q344" i="14"/>
  <c r="O344" i="14"/>
  <c r="K344" i="14"/>
  <c r="B344" i="14" s="1"/>
  <c r="B344" i="17" s="1"/>
  <c r="Q343" i="14"/>
  <c r="O343" i="14"/>
  <c r="J343" i="14"/>
  <c r="K343" i="14" s="1"/>
  <c r="Q342" i="14"/>
  <c r="O342" i="14"/>
  <c r="J342" i="14"/>
  <c r="K342" i="14" s="1"/>
  <c r="Q341" i="14"/>
  <c r="O341" i="14"/>
  <c r="J341" i="14"/>
  <c r="K341" i="14" s="1"/>
  <c r="Q340" i="14"/>
  <c r="O340" i="14"/>
  <c r="J340" i="14"/>
  <c r="K340" i="14" s="1"/>
  <c r="Q339" i="14"/>
  <c r="O339" i="14"/>
  <c r="K339" i="14"/>
  <c r="J339" i="14"/>
  <c r="Q338" i="14"/>
  <c r="O338" i="14"/>
  <c r="K338" i="14"/>
  <c r="B338" i="14" s="1"/>
  <c r="B338" i="17" s="1"/>
  <c r="Q337" i="14"/>
  <c r="O337" i="14"/>
  <c r="J337" i="14"/>
  <c r="K337" i="14" s="1"/>
  <c r="Q336" i="14"/>
  <c r="O336" i="14"/>
  <c r="J336" i="14"/>
  <c r="K336" i="14" s="1"/>
  <c r="Q335" i="14"/>
  <c r="O335" i="14"/>
  <c r="K335" i="14"/>
  <c r="J335" i="14"/>
  <c r="Q334" i="14"/>
  <c r="O334" i="14"/>
  <c r="J334" i="14"/>
  <c r="K334" i="14" s="1"/>
  <c r="Q333" i="14"/>
  <c r="O333" i="14"/>
  <c r="J333" i="14"/>
  <c r="K333" i="14" s="1"/>
  <c r="Q332" i="14"/>
  <c r="O332" i="14"/>
  <c r="J332" i="14"/>
  <c r="K332" i="14" s="1"/>
  <c r="Q331" i="14"/>
  <c r="O331" i="14"/>
  <c r="K331" i="14"/>
  <c r="J331" i="14"/>
  <c r="Q330" i="14"/>
  <c r="O330" i="14"/>
  <c r="J330" i="14"/>
  <c r="K330" i="14" s="1"/>
  <c r="Q329" i="14"/>
  <c r="O329" i="14"/>
  <c r="J329" i="14"/>
  <c r="K329" i="14" s="1"/>
  <c r="Q328" i="14"/>
  <c r="O328" i="14"/>
  <c r="J328" i="14"/>
  <c r="K328" i="14" s="1"/>
  <c r="Q327" i="14"/>
  <c r="O327" i="14"/>
  <c r="J327" i="14"/>
  <c r="K327" i="14" s="1"/>
  <c r="Q326" i="14"/>
  <c r="O326" i="14"/>
  <c r="J326" i="14"/>
  <c r="K326" i="14" s="1"/>
  <c r="Q325" i="14"/>
  <c r="O325" i="14"/>
  <c r="J325" i="14"/>
  <c r="K325" i="14" s="1"/>
  <c r="Q324" i="14"/>
  <c r="O324" i="14"/>
  <c r="K324" i="14"/>
  <c r="J324" i="14"/>
  <c r="Q323" i="14"/>
  <c r="O323" i="14"/>
  <c r="K323" i="14"/>
  <c r="J323" i="14"/>
  <c r="Q322" i="14"/>
  <c r="O322" i="14"/>
  <c r="J322" i="14"/>
  <c r="K322" i="14" s="1"/>
  <c r="Q321" i="14"/>
  <c r="O321" i="14"/>
  <c r="J321" i="14"/>
  <c r="K321" i="14" s="1"/>
  <c r="Q320" i="14"/>
  <c r="O320" i="14"/>
  <c r="J320" i="14"/>
  <c r="K320" i="14" s="1"/>
  <c r="Q319" i="14"/>
  <c r="O319" i="14"/>
  <c r="K319" i="14"/>
  <c r="J319" i="14"/>
  <c r="Q318" i="14"/>
  <c r="O318" i="14"/>
  <c r="J318" i="14"/>
  <c r="K318" i="14" s="1"/>
  <c r="Q317" i="14"/>
  <c r="O317" i="14"/>
  <c r="J317" i="14"/>
  <c r="K317" i="14" s="1"/>
  <c r="Q316" i="14"/>
  <c r="O316" i="14"/>
  <c r="J316" i="14"/>
  <c r="K316" i="14" s="1"/>
  <c r="Q315" i="14"/>
  <c r="O315" i="14"/>
  <c r="K315" i="14"/>
  <c r="J315" i="14"/>
  <c r="Q314" i="14"/>
  <c r="O314" i="14"/>
  <c r="J314" i="14"/>
  <c r="K314" i="14" s="1"/>
  <c r="Q313" i="14"/>
  <c r="O313" i="14"/>
  <c r="J313" i="14"/>
  <c r="K313" i="14" s="1"/>
  <c r="Q312" i="14"/>
  <c r="O312" i="14"/>
  <c r="J312" i="14"/>
  <c r="K312" i="14" s="1"/>
  <c r="Q311" i="14"/>
  <c r="O311" i="14"/>
  <c r="J311" i="14"/>
  <c r="K311" i="14" s="1"/>
  <c r="Q310" i="14"/>
  <c r="O310" i="14"/>
  <c r="K310" i="14"/>
  <c r="B310" i="14"/>
  <c r="B310" i="17" s="1"/>
  <c r="Q309" i="14"/>
  <c r="O309" i="14"/>
  <c r="J309" i="14"/>
  <c r="K309" i="14" s="1"/>
  <c r="Q308" i="14"/>
  <c r="O308" i="14"/>
  <c r="K308" i="14"/>
  <c r="J308" i="14"/>
  <c r="Q307" i="14"/>
  <c r="O307" i="14"/>
  <c r="K307" i="14"/>
  <c r="B307" i="14" s="1"/>
  <c r="B307" i="17" s="1"/>
  <c r="Q306" i="14"/>
  <c r="O306" i="14"/>
  <c r="J306" i="14"/>
  <c r="K306" i="14" s="1"/>
  <c r="Q305" i="14"/>
  <c r="O305" i="14"/>
  <c r="J305" i="14"/>
  <c r="K305" i="14" s="1"/>
  <c r="Q304" i="14"/>
  <c r="O304" i="14"/>
  <c r="K304" i="14"/>
  <c r="B304" i="14"/>
  <c r="B304" i="17" s="1"/>
  <c r="Q303" i="14"/>
  <c r="O303" i="14"/>
  <c r="J303" i="14"/>
  <c r="K303" i="14" s="1"/>
  <c r="Q302" i="14"/>
  <c r="O302" i="14"/>
  <c r="J302" i="14"/>
  <c r="K302" i="14" s="1"/>
  <c r="Q301" i="14"/>
  <c r="O301" i="14"/>
  <c r="J301" i="14"/>
  <c r="Q300" i="14"/>
  <c r="O300" i="14"/>
  <c r="K300" i="14"/>
  <c r="J300" i="14"/>
  <c r="Q299" i="14"/>
  <c r="O299" i="14"/>
  <c r="J299" i="14"/>
  <c r="K299" i="14" s="1"/>
  <c r="Q298" i="14"/>
  <c r="O298" i="14"/>
  <c r="J298" i="14"/>
  <c r="K298" i="14" s="1"/>
  <c r="Q297" i="14"/>
  <c r="O297" i="14"/>
  <c r="J297" i="14"/>
  <c r="K297" i="14" s="1"/>
  <c r="Q296" i="14"/>
  <c r="O296" i="14"/>
  <c r="J296" i="14"/>
  <c r="K296" i="14" s="1"/>
  <c r="Q295" i="14"/>
  <c r="O295" i="14"/>
  <c r="J295" i="14"/>
  <c r="K295" i="14" s="1"/>
  <c r="Q294" i="14"/>
  <c r="O294" i="14"/>
  <c r="J294" i="14"/>
  <c r="K294" i="14" s="1"/>
  <c r="Q293" i="14"/>
  <c r="O293" i="14"/>
  <c r="J293" i="14"/>
  <c r="K293" i="14" s="1"/>
  <c r="Q292" i="14"/>
  <c r="O292" i="14"/>
  <c r="K292" i="14"/>
  <c r="J292" i="14"/>
  <c r="Q291" i="14"/>
  <c r="O291" i="14"/>
  <c r="J291" i="14"/>
  <c r="K291" i="14" s="1"/>
  <c r="Q290" i="14"/>
  <c r="O290" i="14"/>
  <c r="J290" i="14"/>
  <c r="K290" i="14" s="1"/>
  <c r="Q289" i="14"/>
  <c r="O289" i="14"/>
  <c r="J289" i="14"/>
  <c r="K289" i="14" s="1"/>
  <c r="Q288" i="14"/>
  <c r="O288" i="14"/>
  <c r="K288" i="14"/>
  <c r="B288" i="14"/>
  <c r="B288" i="17" s="1"/>
  <c r="Q287" i="14"/>
  <c r="O287" i="14"/>
  <c r="K287" i="14"/>
  <c r="J287" i="14"/>
  <c r="Q286" i="14"/>
  <c r="O286" i="14"/>
  <c r="K286" i="14"/>
  <c r="B286" i="14" s="1"/>
  <c r="B286" i="17" s="1"/>
  <c r="Q285" i="14"/>
  <c r="O285" i="14"/>
  <c r="J285" i="14"/>
  <c r="K285" i="14" s="1"/>
  <c r="Q284" i="14"/>
  <c r="O284" i="14"/>
  <c r="K284" i="14"/>
  <c r="J284" i="14"/>
  <c r="Q283" i="14"/>
  <c r="O283" i="14"/>
  <c r="J283" i="14"/>
  <c r="K283" i="14" s="1"/>
  <c r="Q282" i="14"/>
  <c r="O282" i="14"/>
  <c r="K282" i="14"/>
  <c r="J282" i="14"/>
  <c r="Q281" i="14"/>
  <c r="O281" i="14"/>
  <c r="J281" i="14"/>
  <c r="K281" i="14" s="1"/>
  <c r="Q280" i="14"/>
  <c r="O280" i="14"/>
  <c r="J280" i="14"/>
  <c r="K280" i="14" s="1"/>
  <c r="Q279" i="14"/>
  <c r="O279" i="14"/>
  <c r="J279" i="14"/>
  <c r="K279" i="14" s="1"/>
  <c r="Q278" i="14"/>
  <c r="O278" i="14"/>
  <c r="K278" i="14"/>
  <c r="J278" i="14"/>
  <c r="Q277" i="14"/>
  <c r="O277" i="14"/>
  <c r="K277" i="14"/>
  <c r="B277" i="14" s="1"/>
  <c r="B277" i="17" s="1"/>
  <c r="Q276" i="14"/>
  <c r="O276" i="14"/>
  <c r="J276" i="14"/>
  <c r="K276" i="14" s="1"/>
  <c r="Q275" i="14"/>
  <c r="O275" i="14"/>
  <c r="K275" i="14"/>
  <c r="J275" i="14"/>
  <c r="Q274" i="14"/>
  <c r="O274" i="14"/>
  <c r="J274" i="14"/>
  <c r="Q273" i="14"/>
  <c r="O273" i="14"/>
  <c r="J273" i="14"/>
  <c r="K273" i="14" s="1"/>
  <c r="Q272" i="14"/>
  <c r="O272" i="14"/>
  <c r="J272" i="14"/>
  <c r="K272" i="14" s="1"/>
  <c r="Q271" i="14"/>
  <c r="O271" i="14"/>
  <c r="J271" i="14"/>
  <c r="K271" i="14" s="1"/>
  <c r="Q270" i="14"/>
  <c r="O270" i="14"/>
  <c r="J270" i="14"/>
  <c r="Q269" i="14"/>
  <c r="O269" i="14"/>
  <c r="J269" i="14"/>
  <c r="K269" i="14" s="1"/>
  <c r="Q268" i="14"/>
  <c r="O268" i="14"/>
  <c r="J268" i="14"/>
  <c r="K268" i="14" s="1"/>
  <c r="Q267" i="14"/>
  <c r="O267" i="14"/>
  <c r="J267" i="14"/>
  <c r="K267" i="14" s="1"/>
  <c r="Q266" i="14"/>
  <c r="O266" i="14"/>
  <c r="J266" i="14"/>
  <c r="K266" i="14" s="1"/>
  <c r="Q265" i="14"/>
  <c r="O265" i="14"/>
  <c r="J265" i="14"/>
  <c r="K265" i="14" s="1"/>
  <c r="Q264" i="14"/>
  <c r="O264" i="14"/>
  <c r="J264" i="14"/>
  <c r="K264" i="14" s="1"/>
  <c r="Q263" i="14"/>
  <c r="O263" i="14"/>
  <c r="J263" i="14"/>
  <c r="K263" i="14" s="1"/>
  <c r="Q262" i="14"/>
  <c r="O262" i="14"/>
  <c r="J262" i="14"/>
  <c r="K262" i="14" s="1"/>
  <c r="Q261" i="14"/>
  <c r="O261" i="14"/>
  <c r="J261" i="14"/>
  <c r="K261" i="14" s="1"/>
  <c r="Q260" i="14"/>
  <c r="O260" i="14"/>
  <c r="J260" i="14"/>
  <c r="Q259" i="14"/>
  <c r="O259" i="14"/>
  <c r="J259" i="14"/>
  <c r="Q258" i="14"/>
  <c r="O258" i="14"/>
  <c r="J258" i="14"/>
  <c r="K258" i="14" s="1"/>
  <c r="Q257" i="14"/>
  <c r="O257" i="14"/>
  <c r="J257" i="14"/>
  <c r="K257" i="14" s="1"/>
  <c r="Q256" i="14"/>
  <c r="O256" i="14"/>
  <c r="K256" i="14"/>
  <c r="J256" i="14"/>
  <c r="Q255" i="14"/>
  <c r="O255" i="14"/>
  <c r="J255" i="14"/>
  <c r="K255" i="14" s="1"/>
  <c r="Q254" i="14"/>
  <c r="O254" i="14"/>
  <c r="J254" i="14"/>
  <c r="Q253" i="14"/>
  <c r="O253" i="14"/>
  <c r="J253" i="14"/>
  <c r="K253" i="14" s="1"/>
  <c r="Q252" i="14"/>
  <c r="O252" i="14"/>
  <c r="J252" i="14"/>
  <c r="K252" i="14" s="1"/>
  <c r="Q251" i="14"/>
  <c r="O251" i="14"/>
  <c r="J251" i="14"/>
  <c r="K251" i="14" s="1"/>
  <c r="Q250" i="14"/>
  <c r="O250" i="14"/>
  <c r="J250" i="14"/>
  <c r="K250" i="14" s="1"/>
  <c r="Q249" i="14"/>
  <c r="O249" i="14"/>
  <c r="J249" i="14"/>
  <c r="K249" i="14" s="1"/>
  <c r="Q248" i="14"/>
  <c r="O248" i="14"/>
  <c r="J248" i="14"/>
  <c r="K248" i="14" s="1"/>
  <c r="Q247" i="14"/>
  <c r="O247" i="14"/>
  <c r="J247" i="14"/>
  <c r="Q246" i="14"/>
  <c r="O246" i="14"/>
  <c r="J246" i="14"/>
  <c r="Q245" i="14"/>
  <c r="O245" i="14"/>
  <c r="J245" i="14"/>
  <c r="K245" i="14" s="1"/>
  <c r="Q244" i="14"/>
  <c r="O244" i="14"/>
  <c r="J244" i="14"/>
  <c r="K244" i="14" s="1"/>
  <c r="Q243" i="14"/>
  <c r="O243" i="14"/>
  <c r="J243" i="14"/>
  <c r="K243" i="14" s="1"/>
  <c r="Q242" i="14"/>
  <c r="O242" i="14"/>
  <c r="J242" i="14"/>
  <c r="Q241" i="14"/>
  <c r="O241" i="14"/>
  <c r="J241" i="14"/>
  <c r="K241" i="14" s="1"/>
  <c r="Q240" i="14"/>
  <c r="O240" i="14"/>
  <c r="J240" i="14"/>
  <c r="Q239" i="14"/>
  <c r="O239" i="14"/>
  <c r="J239" i="14"/>
  <c r="K239" i="14" s="1"/>
  <c r="Q238" i="14"/>
  <c r="O238" i="14"/>
  <c r="K238" i="14"/>
  <c r="B238" i="14"/>
  <c r="B238" i="17" s="1"/>
  <c r="Q237" i="14"/>
  <c r="O237" i="14"/>
  <c r="J237" i="14"/>
  <c r="K237" i="14" s="1"/>
  <c r="Q236" i="14"/>
  <c r="O236" i="14"/>
  <c r="J236" i="14"/>
  <c r="K236" i="14" s="1"/>
  <c r="Q235" i="14"/>
  <c r="O235" i="14"/>
  <c r="K235" i="14"/>
  <c r="J235" i="14"/>
  <c r="Q234" i="14"/>
  <c r="O234" i="14"/>
  <c r="J234" i="14"/>
  <c r="K234" i="14" s="1"/>
  <c r="Q233" i="14"/>
  <c r="O233" i="14"/>
  <c r="K233" i="14"/>
  <c r="J233" i="14"/>
  <c r="Q232" i="14"/>
  <c r="O232" i="14"/>
  <c r="J232" i="14"/>
  <c r="K232" i="14" s="1"/>
  <c r="Q231" i="14"/>
  <c r="O231" i="14"/>
  <c r="J231" i="14"/>
  <c r="K231" i="14" s="1"/>
  <c r="Q230" i="14"/>
  <c r="O230" i="14"/>
  <c r="K230" i="14"/>
  <c r="B230" i="14"/>
  <c r="B230" i="17" s="1"/>
  <c r="Q229" i="14"/>
  <c r="O229" i="14"/>
  <c r="J229" i="14"/>
  <c r="K229" i="14" s="1"/>
  <c r="Q228" i="14"/>
  <c r="O228" i="14"/>
  <c r="J228" i="14"/>
  <c r="K228" i="14" s="1"/>
  <c r="Q227" i="14"/>
  <c r="O227" i="14"/>
  <c r="J227" i="14"/>
  <c r="K227" i="14" s="1"/>
  <c r="Q226" i="14"/>
  <c r="O226" i="14"/>
  <c r="K226" i="14"/>
  <c r="B226" i="14"/>
  <c r="B226" i="17" s="1"/>
  <c r="Q225" i="14"/>
  <c r="O225" i="14"/>
  <c r="K225" i="14"/>
  <c r="J225" i="14"/>
  <c r="Q224" i="14"/>
  <c r="O224" i="14"/>
  <c r="J224" i="14"/>
  <c r="Q223" i="14"/>
  <c r="O223" i="14"/>
  <c r="K223" i="14"/>
  <c r="B223" i="14"/>
  <c r="B223" i="17" s="1"/>
  <c r="Q222" i="14"/>
  <c r="O222" i="14"/>
  <c r="J222" i="14"/>
  <c r="Q221" i="14"/>
  <c r="O221" i="14"/>
  <c r="K221" i="14"/>
  <c r="J221" i="14"/>
  <c r="Q220" i="14"/>
  <c r="O220" i="14"/>
  <c r="J220" i="14"/>
  <c r="K220" i="14" s="1"/>
  <c r="Q219" i="14"/>
  <c r="O219" i="14"/>
  <c r="J219" i="14"/>
  <c r="K219" i="14" s="1"/>
  <c r="Q218" i="14"/>
  <c r="O218" i="14"/>
  <c r="J218" i="14"/>
  <c r="K218" i="14" s="1"/>
  <c r="Q217" i="14"/>
  <c r="O217" i="14"/>
  <c r="J217" i="14"/>
  <c r="K217" i="14" s="1"/>
  <c r="Q216" i="14"/>
  <c r="O216" i="14"/>
  <c r="J216" i="14"/>
  <c r="K216" i="14" s="1"/>
  <c r="Q215" i="14"/>
  <c r="O215" i="14"/>
  <c r="J215" i="14"/>
  <c r="K215" i="14" s="1"/>
  <c r="Q214" i="14"/>
  <c r="O214" i="14"/>
  <c r="J214" i="14"/>
  <c r="K214" i="14" s="1"/>
  <c r="Q213" i="14"/>
  <c r="O213" i="14"/>
  <c r="K213" i="14"/>
  <c r="B213" i="14" s="1"/>
  <c r="B213" i="17" s="1"/>
  <c r="Q212" i="14"/>
  <c r="O212" i="14"/>
  <c r="J212" i="14"/>
  <c r="K212" i="14" s="1"/>
  <c r="Q211" i="14"/>
  <c r="O211" i="14"/>
  <c r="J211" i="14"/>
  <c r="K211" i="14" s="1"/>
  <c r="Q210" i="14"/>
  <c r="O210" i="14"/>
  <c r="J210" i="14"/>
  <c r="K210" i="14" s="1"/>
  <c r="Q209" i="14"/>
  <c r="O209" i="14"/>
  <c r="K209" i="14"/>
  <c r="B209" i="14"/>
  <c r="B209" i="17" s="1"/>
  <c r="Q208" i="14"/>
  <c r="O208" i="14"/>
  <c r="K208" i="14"/>
  <c r="J208" i="14"/>
  <c r="Q207" i="14"/>
  <c r="O207" i="14"/>
  <c r="J207" i="14"/>
  <c r="K207" i="14" s="1"/>
  <c r="Q206" i="14"/>
  <c r="O206" i="14"/>
  <c r="J206" i="14"/>
  <c r="K206" i="14" s="1"/>
  <c r="Q205" i="14"/>
  <c r="O205" i="14"/>
  <c r="J205" i="14"/>
  <c r="K205" i="14" s="1"/>
  <c r="Q204" i="14"/>
  <c r="O204" i="14"/>
  <c r="K204" i="14"/>
  <c r="J204" i="14"/>
  <c r="Q203" i="14"/>
  <c r="O203" i="14"/>
  <c r="J203" i="14"/>
  <c r="K203" i="14" s="1"/>
  <c r="Q202" i="14"/>
  <c r="O202" i="14"/>
  <c r="J202" i="14"/>
  <c r="K202" i="14" s="1"/>
  <c r="Q201" i="14"/>
  <c r="O201" i="14"/>
  <c r="J201" i="14"/>
  <c r="K201" i="14" s="1"/>
  <c r="Q200" i="14"/>
  <c r="O200" i="14"/>
  <c r="K200" i="14"/>
  <c r="B200" i="14" s="1"/>
  <c r="B200" i="17" s="1"/>
  <c r="Q199" i="14"/>
  <c r="O199" i="14"/>
  <c r="J199" i="14"/>
  <c r="K199" i="14" s="1"/>
  <c r="Q198" i="14"/>
  <c r="O198" i="14"/>
  <c r="J198" i="14"/>
  <c r="K198" i="14" s="1"/>
  <c r="Q197" i="14"/>
  <c r="O197" i="14"/>
  <c r="K197" i="14"/>
  <c r="J197" i="14"/>
  <c r="Q196" i="14"/>
  <c r="O196" i="14"/>
  <c r="J196" i="14"/>
  <c r="K196" i="14" s="1"/>
  <c r="Q195" i="14"/>
  <c r="O195" i="14"/>
  <c r="J195" i="14"/>
  <c r="K195" i="14" s="1"/>
  <c r="Q194" i="14"/>
  <c r="O194" i="14"/>
  <c r="K194" i="14"/>
  <c r="J194" i="14"/>
  <c r="Q193" i="14"/>
  <c r="O193" i="14"/>
  <c r="J193" i="14"/>
  <c r="K193" i="14" s="1"/>
  <c r="Q192" i="14"/>
  <c r="O192" i="14"/>
  <c r="J192" i="14"/>
  <c r="K192" i="14" s="1"/>
  <c r="Q191" i="14"/>
  <c r="O191" i="14"/>
  <c r="J191" i="14"/>
  <c r="K191" i="14" s="1"/>
  <c r="Q190" i="14"/>
  <c r="O190" i="14"/>
  <c r="J190" i="14"/>
  <c r="K190" i="14" s="1"/>
  <c r="Q189" i="14"/>
  <c r="O189" i="14"/>
  <c r="J189" i="14"/>
  <c r="K189" i="14" s="1"/>
  <c r="Q188" i="14"/>
  <c r="O188" i="14"/>
  <c r="J188" i="14"/>
  <c r="K188" i="14" s="1"/>
  <c r="Q187" i="14"/>
  <c r="O187" i="14"/>
  <c r="J187" i="14"/>
  <c r="K187" i="14" s="1"/>
  <c r="Q186" i="14"/>
  <c r="O186" i="14"/>
  <c r="K186" i="14"/>
  <c r="B186" i="14" s="1"/>
  <c r="B186" i="17" s="1"/>
  <c r="Q185" i="14"/>
  <c r="O185" i="14"/>
  <c r="J185" i="14"/>
  <c r="K185" i="14" s="1"/>
  <c r="Q184" i="14"/>
  <c r="O184" i="14"/>
  <c r="J184" i="14"/>
  <c r="K184" i="14" s="1"/>
  <c r="Q183" i="14"/>
  <c r="O183" i="14"/>
  <c r="J183" i="14"/>
  <c r="K183" i="14" s="1"/>
  <c r="Q182" i="14"/>
  <c r="O182" i="14"/>
  <c r="J182" i="14"/>
  <c r="K182" i="14" s="1"/>
  <c r="Q181" i="14"/>
  <c r="O181" i="14"/>
  <c r="J181" i="14"/>
  <c r="K181" i="14" s="1"/>
  <c r="Q180" i="14"/>
  <c r="O180" i="14"/>
  <c r="K180" i="14"/>
  <c r="B180" i="14" s="1"/>
  <c r="B180" i="17" s="1"/>
  <c r="Q179" i="14"/>
  <c r="O179" i="14"/>
  <c r="J179" i="14"/>
  <c r="K179" i="14" s="1"/>
  <c r="Q178" i="14"/>
  <c r="O178" i="14"/>
  <c r="J178" i="14"/>
  <c r="K178" i="14" s="1"/>
  <c r="Q177" i="14"/>
  <c r="O177" i="14"/>
  <c r="J177" i="14"/>
  <c r="Q176" i="14"/>
  <c r="O176" i="14"/>
  <c r="K176" i="14"/>
  <c r="J176" i="14"/>
  <c r="Q175" i="14"/>
  <c r="O175" i="14"/>
  <c r="J175" i="14"/>
  <c r="K175" i="14" s="1"/>
  <c r="Q174" i="14"/>
  <c r="O174" i="14"/>
  <c r="J174" i="14"/>
  <c r="K174" i="14" s="1"/>
  <c r="Q173" i="14"/>
  <c r="O173" i="14"/>
  <c r="J173" i="14"/>
  <c r="K173" i="14" s="1"/>
  <c r="Q172" i="14"/>
  <c r="O172" i="14"/>
  <c r="K172" i="14"/>
  <c r="J172" i="14"/>
  <c r="Q171" i="14"/>
  <c r="O171" i="14"/>
  <c r="J171" i="14"/>
  <c r="K171" i="14" s="1"/>
  <c r="Q170" i="14"/>
  <c r="O170" i="14"/>
  <c r="J170" i="14"/>
  <c r="K170" i="14" s="1"/>
  <c r="Q169" i="14"/>
  <c r="O169" i="14"/>
  <c r="J169" i="14"/>
  <c r="K169" i="14" s="1"/>
  <c r="Q168" i="14"/>
  <c r="O168" i="14"/>
  <c r="K168" i="14"/>
  <c r="J168" i="14"/>
  <c r="Q167" i="14"/>
  <c r="O167" i="14"/>
  <c r="K167" i="14"/>
  <c r="B167" i="14"/>
  <c r="B167" i="17" s="1"/>
  <c r="Q166" i="14"/>
  <c r="O166" i="14"/>
  <c r="J166" i="14"/>
  <c r="K166" i="14" s="1"/>
  <c r="Q165" i="14"/>
  <c r="O165" i="14"/>
  <c r="J165" i="14"/>
  <c r="K165" i="14" s="1"/>
  <c r="Q164" i="14"/>
  <c r="O164" i="14"/>
  <c r="J164" i="14"/>
  <c r="K164" i="14" s="1"/>
  <c r="Q163" i="14"/>
  <c r="O163" i="14"/>
  <c r="J163" i="14"/>
  <c r="K163" i="14" s="1"/>
  <c r="Q162" i="14"/>
  <c r="O162" i="14"/>
  <c r="J162" i="14"/>
  <c r="K162" i="14" s="1"/>
  <c r="Q161" i="14"/>
  <c r="O161" i="14"/>
  <c r="K161" i="14"/>
  <c r="B161" i="14" s="1"/>
  <c r="B161" i="17" s="1"/>
  <c r="Q160" i="14"/>
  <c r="O160" i="14"/>
  <c r="K160" i="14"/>
  <c r="J160" i="14"/>
  <c r="Q159" i="14"/>
  <c r="O159" i="14"/>
  <c r="K159" i="14"/>
  <c r="J159" i="14"/>
  <c r="Q158" i="14"/>
  <c r="O158" i="14"/>
  <c r="J158" i="14"/>
  <c r="K158" i="14" s="1"/>
  <c r="Q157" i="14"/>
  <c r="O157" i="14"/>
  <c r="J157" i="14"/>
  <c r="K157" i="14" s="1"/>
  <c r="Q156" i="14"/>
  <c r="O156" i="14"/>
  <c r="J156" i="14"/>
  <c r="K156" i="14" s="1"/>
  <c r="Q155" i="14"/>
  <c r="O155" i="14"/>
  <c r="J155" i="14"/>
  <c r="K155" i="14" s="1"/>
  <c r="Q154" i="14"/>
  <c r="O154" i="14"/>
  <c r="J154" i="14"/>
  <c r="K154" i="14" s="1"/>
  <c r="Q153" i="14"/>
  <c r="O153" i="14"/>
  <c r="J153" i="14"/>
  <c r="K153" i="14" s="1"/>
  <c r="Q152" i="14"/>
  <c r="O152" i="14"/>
  <c r="K152" i="14"/>
  <c r="B152" i="14" s="1"/>
  <c r="B152" i="17" s="1"/>
  <c r="Q151" i="14"/>
  <c r="O151" i="14"/>
  <c r="J151" i="14"/>
  <c r="K151" i="14" s="1"/>
  <c r="Q150" i="14"/>
  <c r="O150" i="14"/>
  <c r="J150" i="14"/>
  <c r="Q149" i="14"/>
  <c r="O149" i="14"/>
  <c r="J149" i="14"/>
  <c r="K149" i="14" s="1"/>
  <c r="Q148" i="14"/>
  <c r="O148" i="14"/>
  <c r="J148" i="14"/>
  <c r="K148" i="14" s="1"/>
  <c r="Q147" i="14"/>
  <c r="O147" i="14"/>
  <c r="J147" i="14"/>
  <c r="K147" i="14" s="1"/>
  <c r="Q146" i="14"/>
  <c r="O146" i="14"/>
  <c r="K146" i="14"/>
  <c r="J146" i="14"/>
  <c r="Q145" i="14"/>
  <c r="O145" i="14"/>
  <c r="K145" i="14"/>
  <c r="J145" i="14"/>
  <c r="Q144" i="14"/>
  <c r="O144" i="14"/>
  <c r="J144" i="14"/>
  <c r="K144" i="14" s="1"/>
  <c r="Q143" i="14"/>
  <c r="O143" i="14"/>
  <c r="J143" i="14"/>
  <c r="K143" i="14" s="1"/>
  <c r="Q142" i="14"/>
  <c r="O142" i="14"/>
  <c r="J142" i="14"/>
  <c r="K142" i="14" s="1"/>
  <c r="Q141" i="14"/>
  <c r="O141" i="14"/>
  <c r="J141" i="14"/>
  <c r="K141" i="14" s="1"/>
  <c r="Q140" i="14"/>
  <c r="O140" i="14"/>
  <c r="K140" i="14"/>
  <c r="B140" i="14"/>
  <c r="B140" i="17" s="1"/>
  <c r="Q139" i="14"/>
  <c r="O139" i="14"/>
  <c r="J139" i="14"/>
  <c r="K139" i="14" s="1"/>
  <c r="Q138" i="14"/>
  <c r="O138" i="14"/>
  <c r="J138" i="14"/>
  <c r="K138" i="14" s="1"/>
  <c r="Q137" i="14"/>
  <c r="O137" i="14"/>
  <c r="K137" i="14"/>
  <c r="B137" i="14" s="1"/>
  <c r="B137" i="17" s="1"/>
  <c r="Q136" i="14"/>
  <c r="O136" i="14"/>
  <c r="J136" i="14"/>
  <c r="K136" i="14" s="1"/>
  <c r="Q135" i="14"/>
  <c r="O135" i="14"/>
  <c r="J135" i="14"/>
  <c r="K135" i="14" s="1"/>
  <c r="Q134" i="14"/>
  <c r="O134" i="14"/>
  <c r="J134" i="14"/>
  <c r="K134" i="14" s="1"/>
  <c r="Q133" i="14"/>
  <c r="O133" i="14"/>
  <c r="J133" i="14"/>
  <c r="K133" i="14" s="1"/>
  <c r="Q132" i="14"/>
  <c r="O132" i="14"/>
  <c r="J132" i="14"/>
  <c r="K132" i="14" s="1"/>
  <c r="Q131" i="14"/>
  <c r="O131" i="14"/>
  <c r="K131" i="14"/>
  <c r="J131" i="14"/>
  <c r="Q130" i="14"/>
  <c r="O130" i="14"/>
  <c r="J130" i="14"/>
  <c r="K130" i="14" s="1"/>
  <c r="Q129" i="14"/>
  <c r="O129" i="14"/>
  <c r="J129" i="14"/>
  <c r="K129" i="14" s="1"/>
  <c r="Q128" i="14"/>
  <c r="O128" i="14"/>
  <c r="J128" i="14"/>
  <c r="K128" i="14" s="1"/>
  <c r="Q127" i="14"/>
  <c r="O127" i="14"/>
  <c r="J127" i="14"/>
  <c r="K127" i="14" s="1"/>
  <c r="Q126" i="14"/>
  <c r="O126" i="14"/>
  <c r="J126" i="14"/>
  <c r="K126" i="14" s="1"/>
  <c r="Q125" i="14"/>
  <c r="O125" i="14"/>
  <c r="K125" i="14"/>
  <c r="J125" i="14"/>
  <c r="Q124" i="14"/>
  <c r="O124" i="14"/>
  <c r="K124" i="14"/>
  <c r="J124" i="14"/>
  <c r="Q123" i="14"/>
  <c r="O123" i="14"/>
  <c r="K123" i="14"/>
  <c r="J123" i="14"/>
  <c r="Q122" i="14"/>
  <c r="O122" i="14"/>
  <c r="J122" i="14"/>
  <c r="K122" i="14" s="1"/>
  <c r="Q121" i="14"/>
  <c r="O121" i="14"/>
  <c r="J121" i="14"/>
  <c r="K121" i="14" s="1"/>
  <c r="Q120" i="14"/>
  <c r="O120" i="14"/>
  <c r="J120" i="14"/>
  <c r="K120" i="14" s="1"/>
  <c r="Q119" i="14"/>
  <c r="O119" i="14"/>
  <c r="J119" i="14"/>
  <c r="K119" i="14" s="1"/>
  <c r="Q118" i="14"/>
  <c r="O118" i="14"/>
  <c r="J118" i="14"/>
  <c r="K118" i="14" s="1"/>
  <c r="Q117" i="14"/>
  <c r="O117" i="14"/>
  <c r="K117" i="14"/>
  <c r="B117" i="14" s="1"/>
  <c r="B117" i="17" s="1"/>
  <c r="Q116" i="14"/>
  <c r="O116" i="14"/>
  <c r="K116" i="14"/>
  <c r="J116" i="14"/>
  <c r="Q115" i="14"/>
  <c r="O115" i="14"/>
  <c r="J115" i="14"/>
  <c r="Q114" i="14"/>
  <c r="O114" i="14"/>
  <c r="J114" i="14"/>
  <c r="K114" i="14" s="1"/>
  <c r="Q113" i="14"/>
  <c r="O113" i="14"/>
  <c r="J113" i="14"/>
  <c r="K113" i="14" s="1"/>
  <c r="Q112" i="14"/>
  <c r="O112" i="14"/>
  <c r="J112" i="14"/>
  <c r="K112" i="14" s="1"/>
  <c r="Q111" i="14"/>
  <c r="O111" i="14"/>
  <c r="J111" i="14"/>
  <c r="Q110" i="14"/>
  <c r="O110" i="14"/>
  <c r="J110" i="14"/>
  <c r="K110" i="14" s="1"/>
  <c r="Q109" i="14"/>
  <c r="O109" i="14"/>
  <c r="K109" i="14"/>
  <c r="B109" i="14" s="1"/>
  <c r="B109" i="17" s="1"/>
  <c r="Q108" i="14"/>
  <c r="O108" i="14"/>
  <c r="J108" i="14"/>
  <c r="K108" i="14" s="1"/>
  <c r="Q107" i="14"/>
  <c r="O107" i="14"/>
  <c r="J107" i="14"/>
  <c r="K107" i="14" s="1"/>
  <c r="Q106" i="14"/>
  <c r="O106" i="14"/>
  <c r="K106" i="14"/>
  <c r="J106" i="14"/>
  <c r="Q105" i="14"/>
  <c r="O105" i="14"/>
  <c r="K105" i="14"/>
  <c r="J105" i="14"/>
  <c r="Q104" i="14"/>
  <c r="O104" i="14"/>
  <c r="K104" i="14"/>
  <c r="B104" i="14" s="1"/>
  <c r="B104" i="17" s="1"/>
  <c r="Q103" i="14"/>
  <c r="O103" i="14"/>
  <c r="J103" i="14"/>
  <c r="K103" i="14" s="1"/>
  <c r="Q102" i="14"/>
  <c r="O102" i="14"/>
  <c r="J102" i="14"/>
  <c r="K102" i="14" s="1"/>
  <c r="Q101" i="14"/>
  <c r="O101" i="14"/>
  <c r="J101" i="14"/>
  <c r="K101" i="14" s="1"/>
  <c r="Q100" i="14"/>
  <c r="O100" i="14"/>
  <c r="J100" i="14"/>
  <c r="K100" i="14" s="1"/>
  <c r="Q99" i="14"/>
  <c r="O99" i="14"/>
  <c r="J99" i="14"/>
  <c r="K99" i="14" s="1"/>
  <c r="Q98" i="14"/>
  <c r="O98" i="14"/>
  <c r="J98" i="14"/>
  <c r="K98" i="14" s="1"/>
  <c r="Q97" i="14"/>
  <c r="O97" i="14"/>
  <c r="K97" i="14"/>
  <c r="B97" i="14" s="1"/>
  <c r="B97" i="17" s="1"/>
  <c r="Q96" i="14"/>
  <c r="O96" i="14"/>
  <c r="J96" i="14"/>
  <c r="K96" i="14" s="1"/>
  <c r="Q95" i="14"/>
  <c r="O95" i="14"/>
  <c r="J95" i="14"/>
  <c r="K95" i="14" s="1"/>
  <c r="Q94" i="14"/>
  <c r="O94" i="14"/>
  <c r="K94" i="14"/>
  <c r="J94" i="14"/>
  <c r="Q93" i="14"/>
  <c r="O93" i="14"/>
  <c r="K93" i="14"/>
  <c r="B93" i="14" s="1"/>
  <c r="B93" i="17" s="1"/>
  <c r="Q92" i="14"/>
  <c r="O92" i="14"/>
  <c r="J92" i="14"/>
  <c r="K92" i="14" s="1"/>
  <c r="Q91" i="14"/>
  <c r="O91" i="14"/>
  <c r="J91" i="14"/>
  <c r="Q90" i="14"/>
  <c r="O90" i="14"/>
  <c r="K90" i="14"/>
  <c r="B90" i="14" s="1"/>
  <c r="B90" i="17" s="1"/>
  <c r="Q89" i="14"/>
  <c r="O89" i="14"/>
  <c r="J89" i="14"/>
  <c r="K89" i="14" s="1"/>
  <c r="Q88" i="14"/>
  <c r="O88" i="14"/>
  <c r="K88" i="14"/>
  <c r="B88" i="14" s="1"/>
  <c r="B88" i="17" s="1"/>
  <c r="Q87" i="14"/>
  <c r="O87" i="14"/>
  <c r="J87" i="14"/>
  <c r="K87" i="14" s="1"/>
  <c r="Q86" i="14"/>
  <c r="O86" i="14"/>
  <c r="J86" i="14"/>
  <c r="K86" i="14" s="1"/>
  <c r="Q85" i="14"/>
  <c r="O85" i="14"/>
  <c r="J85" i="14"/>
  <c r="K85" i="14" s="1"/>
  <c r="Q84" i="14"/>
  <c r="O84" i="14"/>
  <c r="J84" i="14"/>
  <c r="K84" i="14" s="1"/>
  <c r="Q83" i="14"/>
  <c r="O83" i="14"/>
  <c r="K83" i="14"/>
  <c r="B83" i="14"/>
  <c r="B83" i="17" s="1"/>
  <c r="Q82" i="14"/>
  <c r="O82" i="14"/>
  <c r="J82" i="14"/>
  <c r="K82" i="14" s="1"/>
  <c r="Q81" i="14"/>
  <c r="O81" i="14"/>
  <c r="J81" i="14"/>
  <c r="K81" i="14" s="1"/>
  <c r="Q80" i="14"/>
  <c r="O80" i="14"/>
  <c r="J80" i="14"/>
  <c r="K80" i="14" s="1"/>
  <c r="Q79" i="14"/>
  <c r="O79" i="14"/>
  <c r="K79" i="14"/>
  <c r="J79" i="14"/>
  <c r="Q78" i="14"/>
  <c r="O78" i="14"/>
  <c r="K78" i="14"/>
  <c r="B78" i="14" s="1"/>
  <c r="B78" i="17" s="1"/>
  <c r="Q77" i="14"/>
  <c r="O77" i="14"/>
  <c r="J77" i="14"/>
  <c r="K77" i="14" s="1"/>
  <c r="Q76" i="14"/>
  <c r="O76" i="14"/>
  <c r="J76" i="14"/>
  <c r="K76" i="14" s="1"/>
  <c r="Q75" i="14"/>
  <c r="O75" i="14"/>
  <c r="J75" i="14"/>
  <c r="K75" i="14" s="1"/>
  <c r="Q74" i="14"/>
  <c r="O74" i="14"/>
  <c r="J74" i="14"/>
  <c r="K74" i="14" s="1"/>
  <c r="Q73" i="14"/>
  <c r="O73" i="14"/>
  <c r="J73" i="14"/>
  <c r="K73" i="14" s="1"/>
  <c r="Q72" i="14"/>
  <c r="O72" i="14"/>
  <c r="J72" i="14"/>
  <c r="K72" i="14" s="1"/>
  <c r="Q71" i="14"/>
  <c r="O71" i="14"/>
  <c r="J71" i="14"/>
  <c r="K71" i="14" s="1"/>
  <c r="Q70" i="14"/>
  <c r="O70" i="14"/>
  <c r="K70" i="14"/>
  <c r="B70" i="14" s="1"/>
  <c r="B70" i="17" s="1"/>
  <c r="Q69" i="14"/>
  <c r="O69" i="14"/>
  <c r="K69" i="14"/>
  <c r="J69" i="14"/>
  <c r="Q68" i="14"/>
  <c r="O68" i="14"/>
  <c r="J68" i="14"/>
  <c r="K68" i="14" s="1"/>
  <c r="Q67" i="14"/>
  <c r="O67" i="14"/>
  <c r="J67" i="14"/>
  <c r="K67" i="14" s="1"/>
  <c r="Q66" i="14"/>
  <c r="O66" i="14"/>
  <c r="J66" i="14"/>
  <c r="K66" i="14" s="1"/>
  <c r="Q65" i="14"/>
  <c r="O65" i="14"/>
  <c r="K65" i="14"/>
  <c r="B65" i="14" s="1"/>
  <c r="B65" i="17" s="1"/>
  <c r="Q64" i="14"/>
  <c r="O64" i="14"/>
  <c r="J64" i="14"/>
  <c r="K64" i="14" s="1"/>
  <c r="Q63" i="14"/>
  <c r="O63" i="14"/>
  <c r="K63" i="14"/>
  <c r="J63" i="14"/>
  <c r="Q62" i="14"/>
  <c r="O62" i="14"/>
  <c r="J62" i="14"/>
  <c r="K62" i="14" s="1"/>
  <c r="Q61" i="14"/>
  <c r="O61" i="14"/>
  <c r="J61" i="14"/>
  <c r="Q60" i="14"/>
  <c r="O60" i="14"/>
  <c r="J60" i="14"/>
  <c r="K60" i="14" s="1"/>
  <c r="Q59" i="14"/>
  <c r="O59" i="14"/>
  <c r="J59" i="14"/>
  <c r="K59" i="14" s="1"/>
  <c r="Q58" i="14"/>
  <c r="O58" i="14"/>
  <c r="K58" i="14"/>
  <c r="J58" i="14"/>
  <c r="Q57" i="14"/>
  <c r="O57" i="14"/>
  <c r="J57" i="14"/>
  <c r="K57" i="14" s="1"/>
  <c r="Q56" i="14"/>
  <c r="O56" i="14"/>
  <c r="J56" i="14"/>
  <c r="K56" i="14" s="1"/>
  <c r="Q55" i="14"/>
  <c r="O55" i="14"/>
  <c r="J55" i="14"/>
  <c r="K55" i="14" s="1"/>
  <c r="Q54" i="14"/>
  <c r="O54" i="14"/>
  <c r="J54" i="14"/>
  <c r="K54" i="14" s="1"/>
  <c r="Q53" i="14"/>
  <c r="O53" i="14"/>
  <c r="K53" i="14"/>
  <c r="J53" i="14"/>
  <c r="Q52" i="14"/>
  <c r="O52" i="14"/>
  <c r="K52" i="14"/>
  <c r="B52" i="14" s="1"/>
  <c r="B52" i="17" s="1"/>
  <c r="Q51" i="14"/>
  <c r="O51" i="14"/>
  <c r="K51" i="14"/>
  <c r="J51" i="14"/>
  <c r="Q50" i="14"/>
  <c r="O50" i="14"/>
  <c r="J50" i="14"/>
  <c r="K50" i="14" s="1"/>
  <c r="Q49" i="14"/>
  <c r="O49" i="14"/>
  <c r="J49" i="14"/>
  <c r="K49" i="14" s="1"/>
  <c r="Q48" i="14"/>
  <c r="O48" i="14"/>
  <c r="J48" i="14"/>
  <c r="K48" i="14" s="1"/>
  <c r="Q47" i="14"/>
  <c r="O47" i="14"/>
  <c r="J47" i="14"/>
  <c r="K47" i="14" s="1"/>
  <c r="Q46" i="14"/>
  <c r="O46" i="14"/>
  <c r="K46" i="14"/>
  <c r="B46" i="14"/>
  <c r="B46" i="17" s="1"/>
  <c r="Q45" i="14"/>
  <c r="O45" i="14"/>
  <c r="J45" i="14"/>
  <c r="K45" i="14" s="1"/>
  <c r="Q44" i="14"/>
  <c r="O44" i="14"/>
  <c r="J44" i="14"/>
  <c r="K44" i="14" s="1"/>
  <c r="Q43" i="14"/>
  <c r="O43" i="14"/>
  <c r="K43" i="14"/>
  <c r="B43" i="14" s="1"/>
  <c r="B43" i="17" s="1"/>
  <c r="Q42" i="14"/>
  <c r="O42" i="14"/>
  <c r="J42" i="14"/>
  <c r="K42" i="14" s="1"/>
  <c r="Q41" i="14"/>
  <c r="O41" i="14"/>
  <c r="J41" i="14"/>
  <c r="K41" i="14" s="1"/>
  <c r="Q40" i="14"/>
  <c r="O40" i="14"/>
  <c r="K40" i="14"/>
  <c r="J40" i="14"/>
  <c r="Q39" i="14"/>
  <c r="O39" i="14"/>
  <c r="J39" i="14"/>
  <c r="K39" i="14" s="1"/>
  <c r="Q38" i="14"/>
  <c r="O38" i="14"/>
  <c r="J38" i="14"/>
  <c r="K38" i="14" s="1"/>
  <c r="Q37" i="14"/>
  <c r="O37" i="14"/>
  <c r="J37" i="14"/>
  <c r="K37" i="14" s="1"/>
  <c r="Q36" i="14"/>
  <c r="O36" i="14"/>
  <c r="J36" i="14"/>
  <c r="K36" i="14" s="1"/>
  <c r="Q35" i="14"/>
  <c r="O35" i="14"/>
  <c r="J35" i="14"/>
  <c r="K35" i="14" s="1"/>
  <c r="Q34" i="14"/>
  <c r="O34" i="14"/>
  <c r="J34" i="14"/>
  <c r="K34" i="14" s="1"/>
  <c r="Q33" i="14"/>
  <c r="O33" i="14"/>
  <c r="J33" i="14"/>
  <c r="K33" i="14" s="1"/>
  <c r="Q32" i="14"/>
  <c r="O32" i="14"/>
  <c r="K32" i="14"/>
  <c r="B32" i="14" s="1"/>
  <c r="B32" i="17" s="1"/>
  <c r="Q31" i="14"/>
  <c r="O31" i="14"/>
  <c r="J31" i="14"/>
  <c r="K31" i="14" s="1"/>
  <c r="Q30" i="14"/>
  <c r="O30" i="14"/>
  <c r="J30" i="14"/>
  <c r="K30" i="14" s="1"/>
  <c r="Q29" i="14"/>
  <c r="O29" i="14"/>
  <c r="J29" i="14"/>
  <c r="K29" i="14" s="1"/>
  <c r="Q28" i="14"/>
  <c r="O28" i="14"/>
  <c r="J28" i="14"/>
  <c r="K28" i="14" s="1"/>
  <c r="Q27" i="14"/>
  <c r="O27" i="14"/>
  <c r="J27" i="14"/>
  <c r="K27" i="14" s="1"/>
  <c r="Q26" i="14"/>
  <c r="O26" i="14"/>
  <c r="J26" i="14"/>
  <c r="K26" i="14" s="1"/>
  <c r="Q25" i="14"/>
  <c r="O25" i="14"/>
  <c r="J25" i="14"/>
  <c r="K25" i="14" s="1"/>
  <c r="Q24" i="14"/>
  <c r="O24" i="14"/>
  <c r="J24" i="14"/>
  <c r="K24" i="14" s="1"/>
  <c r="Q23" i="14"/>
  <c r="O23" i="14"/>
  <c r="J23" i="14"/>
  <c r="K23" i="14" s="1"/>
  <c r="Q22" i="14"/>
  <c r="O22" i="14"/>
  <c r="K22" i="14"/>
  <c r="B22" i="14"/>
  <c r="B22" i="17" s="1"/>
  <c r="Q21" i="14"/>
  <c r="O21" i="14"/>
  <c r="J21" i="14"/>
  <c r="K21" i="14" s="1"/>
  <c r="Q20" i="14"/>
  <c r="O20" i="14"/>
  <c r="J20" i="14"/>
  <c r="Q19" i="14"/>
  <c r="O19" i="14"/>
  <c r="J19" i="14"/>
  <c r="K19" i="14" s="1"/>
  <c r="Q18" i="14"/>
  <c r="O18" i="14"/>
  <c r="J18" i="14"/>
  <c r="K18" i="14" s="1"/>
  <c r="Q17" i="14"/>
  <c r="O17" i="14"/>
  <c r="J17" i="14"/>
  <c r="K17" i="14" s="1"/>
  <c r="Q16" i="14"/>
  <c r="O16" i="14"/>
  <c r="J16" i="14"/>
  <c r="K16" i="14" s="1"/>
  <c r="Q15" i="14"/>
  <c r="O15" i="14"/>
  <c r="J15" i="14"/>
  <c r="K15" i="14" s="1"/>
  <c r="Q14" i="14"/>
  <c r="O14" i="14"/>
  <c r="J14" i="14"/>
  <c r="K14" i="14" s="1"/>
  <c r="Q13" i="14"/>
  <c r="O13" i="14"/>
  <c r="J13" i="14"/>
  <c r="K13" i="14" s="1"/>
  <c r="B13" i="14" s="1"/>
  <c r="B13" i="17" s="1"/>
  <c r="Q12" i="14"/>
  <c r="O12" i="14"/>
  <c r="K12" i="14"/>
  <c r="B12" i="14" s="1"/>
  <c r="B12" i="17" s="1"/>
  <c r="C5" i="14"/>
  <c r="K4" i="14"/>
  <c r="C4" i="14"/>
  <c r="C3" i="14"/>
  <c r="K2" i="14"/>
  <c r="I2" i="14"/>
  <c r="C2" i="14"/>
  <c r="B156" i="14" l="1"/>
  <c r="B156" i="17" s="1"/>
  <c r="K368" i="14"/>
  <c r="K260" i="14"/>
  <c r="K394" i="14"/>
  <c r="K480" i="14"/>
  <c r="K274" i="14"/>
  <c r="K427" i="14"/>
  <c r="K605" i="14"/>
  <c r="K301" i="14"/>
  <c r="K372" i="14"/>
  <c r="K20" i="14"/>
  <c r="K378" i="14"/>
  <c r="K364" i="14"/>
  <c r="K61" i="14"/>
  <c r="K177" i="14"/>
  <c r="K447" i="14"/>
  <c r="K224" i="14"/>
  <c r="K409" i="14"/>
  <c r="K91" i="14"/>
  <c r="K240" i="14"/>
  <c r="K382" i="14"/>
  <c r="K115" i="14"/>
  <c r="K150" i="14"/>
  <c r="K259" i="14"/>
  <c r="K270" i="14"/>
  <c r="K539" i="14"/>
  <c r="K388" i="14"/>
  <c r="K246" i="14"/>
  <c r="B14" i="14"/>
  <c r="B14" i="17" s="1"/>
  <c r="K247" i="14"/>
  <c r="K222" i="14"/>
  <c r="K402" i="14"/>
  <c r="K413" i="14"/>
  <c r="K614" i="14"/>
  <c r="K111" i="14"/>
  <c r="K242" i="14"/>
  <c r="K384" i="14"/>
  <c r="K607" i="14"/>
  <c r="K443" i="14"/>
  <c r="K638" i="14"/>
  <c r="K380" i="14"/>
  <c r="K453" i="14"/>
  <c r="K572" i="14"/>
  <c r="K386" i="14"/>
  <c r="K439" i="14"/>
  <c r="K474" i="14"/>
  <c r="K390" i="14"/>
  <c r="K419" i="14"/>
  <c r="K376" i="14"/>
  <c r="K392" i="14"/>
  <c r="K405" i="14"/>
  <c r="K478" i="14"/>
  <c r="K254" i="14"/>
  <c r="K568" i="14"/>
  <c r="K578" i="14"/>
  <c r="K498" i="14"/>
  <c r="K551" i="14"/>
  <c r="K584" i="14"/>
  <c r="K613" i="14"/>
  <c r="B15" i="14" l="1"/>
  <c r="B15" i="17" s="1"/>
  <c r="B16" i="14" l="1"/>
  <c r="B16" i="17" s="1"/>
  <c r="B17" i="14" l="1"/>
  <c r="B17" i="17" l="1"/>
  <c r="B18" i="14"/>
  <c r="X321" i="3"/>
  <c r="X320" i="3"/>
  <c r="X319" i="3"/>
  <c r="X317" i="3"/>
  <c r="X316" i="3"/>
  <c r="X315" i="3"/>
  <c r="X308" i="3"/>
  <c r="X306" i="3"/>
  <c r="X305" i="3"/>
  <c r="X304" i="3"/>
  <c r="X302" i="3"/>
  <c r="X301" i="3"/>
  <c r="X299" i="3"/>
  <c r="X296" i="3"/>
  <c r="X295" i="3"/>
  <c r="X293" i="3"/>
  <c r="X292" i="3"/>
  <c r="X289" i="3"/>
  <c r="X288" i="3"/>
  <c r="X287" i="3"/>
  <c r="X285" i="3"/>
  <c r="X284" i="3"/>
  <c r="X283" i="3"/>
  <c r="X281" i="3"/>
  <c r="X280" i="3"/>
  <c r="X278" i="3"/>
  <c r="X277" i="3"/>
  <c r="X276" i="3"/>
  <c r="X274" i="3"/>
  <c r="X272" i="3"/>
  <c r="X271" i="3"/>
  <c r="X270" i="3"/>
  <c r="X268" i="3"/>
  <c r="X267" i="3"/>
  <c r="X266" i="3"/>
  <c r="X259" i="3"/>
  <c r="X258" i="3"/>
  <c r="X257" i="3"/>
  <c r="X256" i="3"/>
  <c r="X255" i="3"/>
  <c r="X254" i="3"/>
  <c r="X253" i="3"/>
  <c r="X252" i="3"/>
  <c r="X251" i="3"/>
  <c r="X250" i="3"/>
  <c r="X249" i="3"/>
  <c r="X248" i="3"/>
  <c r="X247" i="3"/>
  <c r="X246" i="3"/>
  <c r="X245" i="3"/>
  <c r="X244" i="3"/>
  <c r="X243" i="3"/>
  <c r="X241" i="3"/>
  <c r="X240" i="3"/>
  <c r="X239" i="3"/>
  <c r="X238" i="3"/>
  <c r="X236" i="3"/>
  <c r="X235" i="3"/>
  <c r="X234" i="3"/>
  <c r="X233" i="3"/>
  <c r="X232" i="3"/>
  <c r="X231" i="3"/>
  <c r="X230" i="3"/>
  <c r="X229" i="3"/>
  <c r="X228" i="3"/>
  <c r="X227" i="3"/>
  <c r="X226" i="3"/>
  <c r="X225" i="3"/>
  <c r="X224" i="3"/>
  <c r="X221" i="3"/>
  <c r="X220" i="3"/>
  <c r="X218" i="3"/>
  <c r="X217" i="3"/>
  <c r="X216" i="3"/>
  <c r="X215" i="3"/>
  <c r="X214" i="3"/>
  <c r="X156" i="3"/>
  <c r="X155" i="3"/>
  <c r="X154" i="3"/>
  <c r="X153" i="3"/>
  <c r="X151" i="3"/>
  <c r="X150" i="3"/>
  <c r="X147" i="3"/>
  <c r="X146" i="3"/>
  <c r="X145" i="3"/>
  <c r="X144" i="3"/>
  <c r="X143" i="3"/>
  <c r="X142" i="3"/>
  <c r="X141" i="3"/>
  <c r="X140" i="3"/>
  <c r="X139" i="3"/>
  <c r="X136" i="3"/>
  <c r="X135" i="3"/>
  <c r="X134" i="3"/>
  <c r="X133" i="3"/>
  <c r="X131" i="3"/>
  <c r="X130" i="3"/>
  <c r="X129" i="3"/>
  <c r="X128" i="3"/>
  <c r="X127" i="3"/>
  <c r="X126" i="3"/>
  <c r="X125" i="3"/>
  <c r="X124" i="3"/>
  <c r="X123" i="3"/>
  <c r="X122" i="3"/>
  <c r="X121" i="3"/>
  <c r="X120" i="3"/>
  <c r="X119" i="3"/>
  <c r="X118" i="3"/>
  <c r="X117" i="3"/>
  <c r="X116" i="3"/>
  <c r="X115" i="3"/>
  <c r="X114" i="3"/>
  <c r="X113" i="3"/>
  <c r="X112" i="3"/>
  <c r="X110" i="3"/>
  <c r="X109" i="3"/>
  <c r="X108" i="3"/>
  <c r="X107" i="3"/>
  <c r="X106" i="3"/>
  <c r="X105" i="3"/>
  <c r="X104" i="3"/>
  <c r="X103" i="3"/>
  <c r="X102" i="3"/>
  <c r="X101" i="3"/>
  <c r="X100" i="3"/>
  <c r="X99" i="3"/>
  <c r="X98" i="3"/>
  <c r="X97" i="3"/>
  <c r="X96" i="3"/>
  <c r="X95" i="3"/>
  <c r="X94" i="3"/>
  <c r="X93" i="3"/>
  <c r="X91" i="3"/>
  <c r="X90" i="3"/>
  <c r="X89" i="3"/>
  <c r="X88" i="3"/>
  <c r="X87" i="3"/>
  <c r="X86" i="3"/>
  <c r="X85" i="3"/>
  <c r="X84" i="3"/>
  <c r="X83" i="3"/>
  <c r="X82" i="3"/>
  <c r="X81" i="3"/>
  <c r="X80" i="3"/>
  <c r="X79" i="3"/>
  <c r="X78" i="3"/>
  <c r="X77" i="3"/>
  <c r="X76" i="3"/>
  <c r="X75" i="3"/>
  <c r="X74" i="3"/>
  <c r="X72" i="3"/>
  <c r="X71" i="3"/>
  <c r="X70" i="3"/>
  <c r="X69" i="3"/>
  <c r="X68" i="3"/>
  <c r="X67" i="3"/>
  <c r="X66" i="3"/>
  <c r="X65" i="3"/>
  <c r="X64" i="3"/>
  <c r="X63" i="3"/>
  <c r="X62" i="3"/>
  <c r="X61" i="3"/>
  <c r="X60" i="3"/>
  <c r="X59" i="3"/>
  <c r="X58" i="3"/>
  <c r="X57" i="3"/>
  <c r="X56" i="3"/>
  <c r="X55" i="3"/>
  <c r="X54" i="3"/>
  <c r="X52" i="3"/>
  <c r="X51" i="3"/>
  <c r="X50" i="3"/>
  <c r="X49" i="3"/>
  <c r="X48" i="3"/>
  <c r="X47" i="3"/>
  <c r="X46" i="3"/>
  <c r="X45" i="3"/>
  <c r="X44" i="3"/>
  <c r="X43" i="3"/>
  <c r="X42" i="3"/>
  <c r="X41" i="3"/>
  <c r="X40" i="3"/>
  <c r="X39" i="3"/>
  <c r="X38" i="3"/>
  <c r="X37" i="3"/>
  <c r="X36" i="3"/>
  <c r="X26" i="3"/>
  <c r="X33" i="3"/>
  <c r="X32" i="3"/>
  <c r="X31" i="3"/>
  <c r="X30" i="3"/>
  <c r="X29" i="3"/>
  <c r="X28" i="3"/>
  <c r="X27" i="3"/>
  <c r="W14" i="3"/>
  <c r="W13" i="3"/>
  <c r="B18" i="17" l="1"/>
  <c r="B19" i="14"/>
  <c r="B12" i="10"/>
  <c r="B11" i="10"/>
  <c r="T23" i="3"/>
  <c r="S23" i="3"/>
  <c r="J23" i="3" s="1"/>
  <c r="K23" i="3" s="1"/>
  <c r="Q23" i="3"/>
  <c r="O23" i="3"/>
  <c r="T22" i="3"/>
  <c r="S22" i="3"/>
  <c r="Q22" i="3"/>
  <c r="O22" i="3"/>
  <c r="B44" i="10"/>
  <c r="B43" i="10"/>
  <c r="B42" i="10"/>
  <c r="B41" i="10"/>
  <c r="B40" i="10"/>
  <c r="B39" i="10"/>
  <c r="B36" i="10"/>
  <c r="B32" i="10"/>
  <c r="B29" i="10"/>
  <c r="B28" i="10"/>
  <c r="B27" i="10"/>
  <c r="B26" i="10"/>
  <c r="B25" i="10"/>
  <c r="B24" i="10"/>
  <c r="B10" i="10"/>
  <c r="J22" i="3" l="1"/>
  <c r="K22" i="3" s="1"/>
  <c r="X200" i="3"/>
  <c r="X203" i="3"/>
  <c r="X199" i="3"/>
  <c r="X195" i="3"/>
  <c r="X202" i="3"/>
  <c r="X201" i="3"/>
  <c r="X198" i="3"/>
  <c r="X197" i="3"/>
  <c r="X196" i="3"/>
  <c r="X194" i="3"/>
  <c r="X207" i="3"/>
  <c r="X206" i="3"/>
  <c r="X211" i="3"/>
  <c r="X210" i="3"/>
  <c r="X208" i="3"/>
  <c r="X263" i="3"/>
  <c r="X262" i="3"/>
  <c r="X312" i="3"/>
  <c r="X311" i="3"/>
  <c r="X310" i="3"/>
  <c r="X331" i="3"/>
  <c r="X330" i="3"/>
  <c r="X329" i="3"/>
  <c r="X332" i="3"/>
  <c r="X324" i="3"/>
  <c r="X323" i="3"/>
  <c r="X327" i="3"/>
  <c r="X326" i="3"/>
  <c r="X325" i="3"/>
  <c r="X337" i="3"/>
  <c r="X336" i="3"/>
  <c r="X338" i="3"/>
  <c r="X335" i="3"/>
  <c r="X339" i="3"/>
  <c r="X341" i="3"/>
  <c r="X340" i="3"/>
  <c r="X13" i="3"/>
  <c r="X14" i="3"/>
  <c r="X22" i="3"/>
  <c r="X23" i="3"/>
  <c r="X351" i="3"/>
  <c r="X357" i="3"/>
  <c r="X356" i="3"/>
  <c r="X355" i="3"/>
  <c r="X354" i="3"/>
  <c r="X353" i="3"/>
  <c r="X352" i="3"/>
  <c r="X359" i="3"/>
  <c r="X360" i="3"/>
  <c r="X20" i="3"/>
  <c r="X17" i="3"/>
  <c r="X19" i="3"/>
  <c r="X18" i="3"/>
  <c r="X344" i="3"/>
  <c r="X349" i="3"/>
  <c r="X346" i="3"/>
  <c r="X348" i="3"/>
  <c r="X347" i="3"/>
  <c r="X345" i="3"/>
  <c r="X343" i="3"/>
  <c r="X160" i="3"/>
  <c r="X161" i="3"/>
  <c r="X159" i="3"/>
  <c r="X176" i="3"/>
  <c r="X170" i="3"/>
  <c r="X175" i="3"/>
  <c r="X173" i="3"/>
  <c r="X167" i="3"/>
  <c r="X172" i="3"/>
  <c r="X168" i="3"/>
  <c r="X165" i="3"/>
  <c r="X164" i="3"/>
  <c r="X183" i="3"/>
  <c r="X178" i="3"/>
  <c r="X182" i="3"/>
  <c r="X181" i="3"/>
  <c r="X180" i="3"/>
  <c r="X179" i="3"/>
  <c r="B19" i="17"/>
  <c r="B20" i="14"/>
  <c r="B21" i="14"/>
  <c r="B21" i="17" s="1"/>
  <c r="X191" i="3"/>
  <c r="X190" i="3"/>
  <c r="X187" i="3"/>
  <c r="X189" i="3"/>
  <c r="X186" i="3"/>
  <c r="X188" i="3"/>
  <c r="C5" i="10"/>
  <c r="K4" i="10"/>
  <c r="C4" i="10"/>
  <c r="C3" i="10"/>
  <c r="K2" i="10"/>
  <c r="I2" i="10"/>
  <c r="C2" i="10"/>
  <c r="T360" i="3"/>
  <c r="S360" i="3"/>
  <c r="T359" i="3"/>
  <c r="S359" i="3"/>
  <c r="T357" i="3"/>
  <c r="S357" i="3"/>
  <c r="T356" i="3"/>
  <c r="S356" i="3"/>
  <c r="T355" i="3"/>
  <c r="S355" i="3"/>
  <c r="T354" i="3"/>
  <c r="S354" i="3"/>
  <c r="T353" i="3"/>
  <c r="S353" i="3"/>
  <c r="T352" i="3"/>
  <c r="S352" i="3"/>
  <c r="T351" i="3"/>
  <c r="S351" i="3"/>
  <c r="T349" i="3"/>
  <c r="S349" i="3"/>
  <c r="T348" i="3"/>
  <c r="S348" i="3"/>
  <c r="T347" i="3"/>
  <c r="S347" i="3"/>
  <c r="T346" i="3"/>
  <c r="S346" i="3"/>
  <c r="T345" i="3"/>
  <c r="S345" i="3"/>
  <c r="T344" i="3"/>
  <c r="S344" i="3"/>
  <c r="T343" i="3"/>
  <c r="S343" i="3"/>
  <c r="T341" i="3"/>
  <c r="S341" i="3"/>
  <c r="T340" i="3"/>
  <c r="S340" i="3"/>
  <c r="T339" i="3"/>
  <c r="S339" i="3"/>
  <c r="T338" i="3"/>
  <c r="S338" i="3"/>
  <c r="T337" i="3"/>
  <c r="S337" i="3"/>
  <c r="T336" i="3"/>
  <c r="S336" i="3"/>
  <c r="T335" i="3"/>
  <c r="S335" i="3"/>
  <c r="T332" i="3"/>
  <c r="S332" i="3"/>
  <c r="T331" i="3"/>
  <c r="S331" i="3"/>
  <c r="T330" i="3"/>
  <c r="S330" i="3"/>
  <c r="T329" i="3"/>
  <c r="S329" i="3"/>
  <c r="T327" i="3"/>
  <c r="S327" i="3"/>
  <c r="T326" i="3"/>
  <c r="S326" i="3"/>
  <c r="T325" i="3"/>
  <c r="S325" i="3"/>
  <c r="T324" i="3"/>
  <c r="S324" i="3"/>
  <c r="T323" i="3"/>
  <c r="S323" i="3"/>
  <c r="T321" i="3"/>
  <c r="S321" i="3"/>
  <c r="T320" i="3"/>
  <c r="S320" i="3"/>
  <c r="T319" i="3"/>
  <c r="S319" i="3"/>
  <c r="T317" i="3"/>
  <c r="S317" i="3"/>
  <c r="T316" i="3"/>
  <c r="S316" i="3"/>
  <c r="T315" i="3"/>
  <c r="S315" i="3"/>
  <c r="T312" i="3"/>
  <c r="S312" i="3"/>
  <c r="T311" i="3"/>
  <c r="S311" i="3"/>
  <c r="T310" i="3"/>
  <c r="S310" i="3"/>
  <c r="T308" i="3"/>
  <c r="S308" i="3"/>
  <c r="T306" i="3"/>
  <c r="S306" i="3"/>
  <c r="T305" i="3"/>
  <c r="S305" i="3"/>
  <c r="T304" i="3"/>
  <c r="S304" i="3"/>
  <c r="T302" i="3"/>
  <c r="S302" i="3"/>
  <c r="T301" i="3"/>
  <c r="S301" i="3"/>
  <c r="T299" i="3"/>
  <c r="S299" i="3"/>
  <c r="T296" i="3"/>
  <c r="S296" i="3"/>
  <c r="T295" i="3"/>
  <c r="S295" i="3"/>
  <c r="T293" i="3"/>
  <c r="S293" i="3"/>
  <c r="T292" i="3"/>
  <c r="S292" i="3"/>
  <c r="T289" i="3"/>
  <c r="S289" i="3"/>
  <c r="T288" i="3"/>
  <c r="S288" i="3"/>
  <c r="T287" i="3"/>
  <c r="S287" i="3"/>
  <c r="T285" i="3"/>
  <c r="S285" i="3"/>
  <c r="T284" i="3"/>
  <c r="S284" i="3"/>
  <c r="T283" i="3"/>
  <c r="S283" i="3"/>
  <c r="T281" i="3"/>
  <c r="S281" i="3"/>
  <c r="T280" i="3"/>
  <c r="S280" i="3"/>
  <c r="T278" i="3"/>
  <c r="S278" i="3"/>
  <c r="T277" i="3"/>
  <c r="S277" i="3"/>
  <c r="T276" i="3"/>
  <c r="S276" i="3"/>
  <c r="T274" i="3"/>
  <c r="S274" i="3"/>
  <c r="T272" i="3"/>
  <c r="S272" i="3"/>
  <c r="T271" i="3"/>
  <c r="S271" i="3"/>
  <c r="T270" i="3"/>
  <c r="S270" i="3"/>
  <c r="T268" i="3"/>
  <c r="S268" i="3"/>
  <c r="T267" i="3"/>
  <c r="S267" i="3"/>
  <c r="T266" i="3"/>
  <c r="S266" i="3"/>
  <c r="T263" i="3"/>
  <c r="S263" i="3"/>
  <c r="T262" i="3"/>
  <c r="S262" i="3"/>
  <c r="T259" i="3"/>
  <c r="S259" i="3"/>
  <c r="T258" i="3"/>
  <c r="S258" i="3"/>
  <c r="T257" i="3"/>
  <c r="S257" i="3"/>
  <c r="T256" i="3"/>
  <c r="S256" i="3"/>
  <c r="T255" i="3"/>
  <c r="S255" i="3"/>
  <c r="T254" i="3"/>
  <c r="S254" i="3"/>
  <c r="T253" i="3"/>
  <c r="S253" i="3"/>
  <c r="T252" i="3"/>
  <c r="S252" i="3"/>
  <c r="T251" i="3"/>
  <c r="S251" i="3"/>
  <c r="T250" i="3"/>
  <c r="S250" i="3"/>
  <c r="T249" i="3"/>
  <c r="S249" i="3"/>
  <c r="T248" i="3"/>
  <c r="S248" i="3"/>
  <c r="T247" i="3"/>
  <c r="S247" i="3"/>
  <c r="T246" i="3"/>
  <c r="S246" i="3"/>
  <c r="T245" i="3"/>
  <c r="S245" i="3"/>
  <c r="T244" i="3"/>
  <c r="S244" i="3"/>
  <c r="T243" i="3"/>
  <c r="S243" i="3"/>
  <c r="T241" i="3"/>
  <c r="S241" i="3"/>
  <c r="T240" i="3"/>
  <c r="S240" i="3"/>
  <c r="T239" i="3"/>
  <c r="S239" i="3"/>
  <c r="T238" i="3"/>
  <c r="S238" i="3"/>
  <c r="T236" i="3"/>
  <c r="S236" i="3"/>
  <c r="T235" i="3"/>
  <c r="S235" i="3"/>
  <c r="T234" i="3"/>
  <c r="S234" i="3"/>
  <c r="T233" i="3"/>
  <c r="S233" i="3"/>
  <c r="T232" i="3"/>
  <c r="S232" i="3"/>
  <c r="T231" i="3"/>
  <c r="S231" i="3"/>
  <c r="T230" i="3"/>
  <c r="S230" i="3"/>
  <c r="T229" i="3"/>
  <c r="S229" i="3"/>
  <c r="T228" i="3"/>
  <c r="S228" i="3"/>
  <c r="T227" i="3"/>
  <c r="S227" i="3"/>
  <c r="T226" i="3"/>
  <c r="S226" i="3"/>
  <c r="T225" i="3"/>
  <c r="S225" i="3"/>
  <c r="T224" i="3"/>
  <c r="S224" i="3"/>
  <c r="T221" i="3"/>
  <c r="S221" i="3"/>
  <c r="T220" i="3"/>
  <c r="S220" i="3"/>
  <c r="T218" i="3"/>
  <c r="S218" i="3"/>
  <c r="T217" i="3"/>
  <c r="S217" i="3"/>
  <c r="T216" i="3"/>
  <c r="S216" i="3"/>
  <c r="T215" i="3"/>
  <c r="S215" i="3"/>
  <c r="T214" i="3"/>
  <c r="S214" i="3"/>
  <c r="T211" i="3"/>
  <c r="S211" i="3"/>
  <c r="T210" i="3"/>
  <c r="S210" i="3"/>
  <c r="T208" i="3"/>
  <c r="S208" i="3"/>
  <c r="T207" i="3"/>
  <c r="S207" i="3"/>
  <c r="T206" i="3"/>
  <c r="S206" i="3"/>
  <c r="T203" i="3"/>
  <c r="S203" i="3"/>
  <c r="T202" i="3"/>
  <c r="S202" i="3"/>
  <c r="T201" i="3"/>
  <c r="S201" i="3"/>
  <c r="T200" i="3"/>
  <c r="S200" i="3"/>
  <c r="T199" i="3"/>
  <c r="S199" i="3"/>
  <c r="T198" i="3"/>
  <c r="S198" i="3"/>
  <c r="T197" i="3"/>
  <c r="S197" i="3"/>
  <c r="T196" i="3"/>
  <c r="S196" i="3"/>
  <c r="T195" i="3"/>
  <c r="S195" i="3"/>
  <c r="T194" i="3"/>
  <c r="S194" i="3"/>
  <c r="T191" i="3"/>
  <c r="S191" i="3"/>
  <c r="T190" i="3"/>
  <c r="S190" i="3"/>
  <c r="T189" i="3"/>
  <c r="S189" i="3"/>
  <c r="T188" i="3"/>
  <c r="S188" i="3"/>
  <c r="T187" i="3"/>
  <c r="S187" i="3"/>
  <c r="T186" i="3"/>
  <c r="S186" i="3"/>
  <c r="T183" i="3"/>
  <c r="S183" i="3"/>
  <c r="T182" i="3"/>
  <c r="S182" i="3"/>
  <c r="T181" i="3"/>
  <c r="S181" i="3"/>
  <c r="T180" i="3"/>
  <c r="S180" i="3"/>
  <c r="T179" i="3"/>
  <c r="S179" i="3"/>
  <c r="T178" i="3"/>
  <c r="S178" i="3"/>
  <c r="T176" i="3"/>
  <c r="S176" i="3"/>
  <c r="T175" i="3"/>
  <c r="S175" i="3"/>
  <c r="T173" i="3"/>
  <c r="S173" i="3"/>
  <c r="T172" i="3"/>
  <c r="S172" i="3"/>
  <c r="T170" i="3"/>
  <c r="S170" i="3"/>
  <c r="T168" i="3"/>
  <c r="S168" i="3"/>
  <c r="T167" i="3"/>
  <c r="S167" i="3"/>
  <c r="T165" i="3"/>
  <c r="S165" i="3"/>
  <c r="T164" i="3"/>
  <c r="S164" i="3"/>
  <c r="T161" i="3"/>
  <c r="S161" i="3"/>
  <c r="T160" i="3"/>
  <c r="S160" i="3"/>
  <c r="T159" i="3"/>
  <c r="S159" i="3"/>
  <c r="T156" i="3"/>
  <c r="S156" i="3"/>
  <c r="T155" i="3"/>
  <c r="S155" i="3"/>
  <c r="T154" i="3"/>
  <c r="S154" i="3"/>
  <c r="T153" i="3"/>
  <c r="S153" i="3"/>
  <c r="T151" i="3"/>
  <c r="S151" i="3"/>
  <c r="T150" i="3"/>
  <c r="S150" i="3"/>
  <c r="T147" i="3"/>
  <c r="S147" i="3"/>
  <c r="T146" i="3"/>
  <c r="S146" i="3"/>
  <c r="T145" i="3"/>
  <c r="S145" i="3"/>
  <c r="T144" i="3"/>
  <c r="S144" i="3"/>
  <c r="T143" i="3"/>
  <c r="S143" i="3"/>
  <c r="T142" i="3"/>
  <c r="S142" i="3"/>
  <c r="T141" i="3"/>
  <c r="S141" i="3"/>
  <c r="T140" i="3"/>
  <c r="S140" i="3"/>
  <c r="T139" i="3"/>
  <c r="S139" i="3"/>
  <c r="T136" i="3"/>
  <c r="S136" i="3"/>
  <c r="T135" i="3"/>
  <c r="S135" i="3"/>
  <c r="T134" i="3"/>
  <c r="S134" i="3"/>
  <c r="T133" i="3"/>
  <c r="S133" i="3"/>
  <c r="T131" i="3"/>
  <c r="S131" i="3"/>
  <c r="T130" i="3"/>
  <c r="S130" i="3"/>
  <c r="T129" i="3"/>
  <c r="S129" i="3"/>
  <c r="T128" i="3"/>
  <c r="S128" i="3"/>
  <c r="T127" i="3"/>
  <c r="S127" i="3"/>
  <c r="T126" i="3"/>
  <c r="S126" i="3"/>
  <c r="T125" i="3"/>
  <c r="S125" i="3"/>
  <c r="T124" i="3"/>
  <c r="S124" i="3"/>
  <c r="T123" i="3"/>
  <c r="S123" i="3"/>
  <c r="T122" i="3"/>
  <c r="S122" i="3"/>
  <c r="T121" i="3"/>
  <c r="S121" i="3"/>
  <c r="T120" i="3"/>
  <c r="S120" i="3"/>
  <c r="T119" i="3"/>
  <c r="S119" i="3"/>
  <c r="T118" i="3"/>
  <c r="S118" i="3"/>
  <c r="T117" i="3"/>
  <c r="S117" i="3"/>
  <c r="T116" i="3"/>
  <c r="S116" i="3"/>
  <c r="T115" i="3"/>
  <c r="S115" i="3"/>
  <c r="T114" i="3"/>
  <c r="S114" i="3"/>
  <c r="T113" i="3"/>
  <c r="S113" i="3"/>
  <c r="T112" i="3"/>
  <c r="S112" i="3"/>
  <c r="T110" i="3"/>
  <c r="S110" i="3"/>
  <c r="T109" i="3"/>
  <c r="S109" i="3"/>
  <c r="T108" i="3"/>
  <c r="S108" i="3"/>
  <c r="T107" i="3"/>
  <c r="S107" i="3"/>
  <c r="T106" i="3"/>
  <c r="S106" i="3"/>
  <c r="T105" i="3"/>
  <c r="S105" i="3"/>
  <c r="T104" i="3"/>
  <c r="S104" i="3"/>
  <c r="T103" i="3"/>
  <c r="S103" i="3"/>
  <c r="T102" i="3"/>
  <c r="S102" i="3"/>
  <c r="T101" i="3"/>
  <c r="S101" i="3"/>
  <c r="T100" i="3"/>
  <c r="S100" i="3"/>
  <c r="T99" i="3"/>
  <c r="S99" i="3"/>
  <c r="T98" i="3"/>
  <c r="S98" i="3"/>
  <c r="T97" i="3"/>
  <c r="S97" i="3"/>
  <c r="T96" i="3"/>
  <c r="S96" i="3"/>
  <c r="T95" i="3"/>
  <c r="S95" i="3"/>
  <c r="T94" i="3"/>
  <c r="S94" i="3"/>
  <c r="T93" i="3"/>
  <c r="S93" i="3"/>
  <c r="T91" i="3"/>
  <c r="S91" i="3"/>
  <c r="T90" i="3"/>
  <c r="S90" i="3"/>
  <c r="T89" i="3"/>
  <c r="S89" i="3"/>
  <c r="T88" i="3"/>
  <c r="S88" i="3"/>
  <c r="T87" i="3"/>
  <c r="S87" i="3"/>
  <c r="T86" i="3"/>
  <c r="S86" i="3"/>
  <c r="T85" i="3"/>
  <c r="S85" i="3"/>
  <c r="T84" i="3"/>
  <c r="S84" i="3"/>
  <c r="T83" i="3"/>
  <c r="S83" i="3"/>
  <c r="T82" i="3"/>
  <c r="S82" i="3"/>
  <c r="T81" i="3"/>
  <c r="S81" i="3"/>
  <c r="T80" i="3"/>
  <c r="S80" i="3"/>
  <c r="T79" i="3"/>
  <c r="S79" i="3"/>
  <c r="T78" i="3"/>
  <c r="S78" i="3"/>
  <c r="T77" i="3"/>
  <c r="S77" i="3"/>
  <c r="T76" i="3"/>
  <c r="S76" i="3"/>
  <c r="T75" i="3"/>
  <c r="S75" i="3"/>
  <c r="T74" i="3"/>
  <c r="S74" i="3"/>
  <c r="T72" i="3"/>
  <c r="S72" i="3"/>
  <c r="T71" i="3"/>
  <c r="S71" i="3"/>
  <c r="T70" i="3"/>
  <c r="S70" i="3"/>
  <c r="T69" i="3"/>
  <c r="S69" i="3"/>
  <c r="T68" i="3"/>
  <c r="S68" i="3"/>
  <c r="T67" i="3"/>
  <c r="S67" i="3"/>
  <c r="T66" i="3"/>
  <c r="S66" i="3"/>
  <c r="T65" i="3"/>
  <c r="S65" i="3"/>
  <c r="T64" i="3"/>
  <c r="S64" i="3"/>
  <c r="T63" i="3"/>
  <c r="S63" i="3"/>
  <c r="T62" i="3"/>
  <c r="S62" i="3"/>
  <c r="T61" i="3"/>
  <c r="S61" i="3"/>
  <c r="T60" i="3"/>
  <c r="S60" i="3"/>
  <c r="T59" i="3"/>
  <c r="S59" i="3"/>
  <c r="T58" i="3"/>
  <c r="S58" i="3"/>
  <c r="T57" i="3"/>
  <c r="S57" i="3"/>
  <c r="T56" i="3"/>
  <c r="S56" i="3"/>
  <c r="T55" i="3"/>
  <c r="S55" i="3"/>
  <c r="T54" i="3"/>
  <c r="S54" i="3"/>
  <c r="T52" i="3"/>
  <c r="S52" i="3"/>
  <c r="T51" i="3"/>
  <c r="S51" i="3"/>
  <c r="T50" i="3"/>
  <c r="S50" i="3"/>
  <c r="T49" i="3"/>
  <c r="S49" i="3"/>
  <c r="T48" i="3"/>
  <c r="S48" i="3"/>
  <c r="T47" i="3"/>
  <c r="S47" i="3"/>
  <c r="T46" i="3"/>
  <c r="S46" i="3"/>
  <c r="T45" i="3"/>
  <c r="S45" i="3"/>
  <c r="T44" i="3"/>
  <c r="S44" i="3"/>
  <c r="T43" i="3"/>
  <c r="S43" i="3"/>
  <c r="T42" i="3"/>
  <c r="S42" i="3"/>
  <c r="T41" i="3"/>
  <c r="S41" i="3"/>
  <c r="T40" i="3"/>
  <c r="S40" i="3"/>
  <c r="T39" i="3"/>
  <c r="S39" i="3"/>
  <c r="T38" i="3"/>
  <c r="S38" i="3"/>
  <c r="T37" i="3"/>
  <c r="S37" i="3"/>
  <c r="T36" i="3"/>
  <c r="S36" i="3"/>
  <c r="T33" i="3"/>
  <c r="S33" i="3"/>
  <c r="T32" i="3"/>
  <c r="S32" i="3"/>
  <c r="T31" i="3"/>
  <c r="S31" i="3"/>
  <c r="T30" i="3"/>
  <c r="S30" i="3"/>
  <c r="T29" i="3"/>
  <c r="S29" i="3"/>
  <c r="T28" i="3"/>
  <c r="S28" i="3"/>
  <c r="T27" i="3"/>
  <c r="S27" i="3"/>
  <c r="T26" i="3"/>
  <c r="S26" i="3"/>
  <c r="T20" i="3"/>
  <c r="S20" i="3"/>
  <c r="T19" i="3"/>
  <c r="S19" i="3"/>
  <c r="T18" i="3"/>
  <c r="S18" i="3"/>
  <c r="T17" i="3"/>
  <c r="S17" i="3"/>
  <c r="T14" i="3"/>
  <c r="T13" i="3"/>
  <c r="S14" i="3"/>
  <c r="S13" i="3"/>
  <c r="B20" i="17" l="1"/>
  <c r="B23" i="14"/>
  <c r="B23" i="17" s="1"/>
  <c r="J237" i="3"/>
  <c r="K237" i="3" s="1"/>
  <c r="O237" i="3"/>
  <c r="Q237" i="3"/>
  <c r="B24" i="14" l="1"/>
  <c r="J118" i="3"/>
  <c r="O118" i="3"/>
  <c r="Q118" i="3"/>
  <c r="J119" i="3"/>
  <c r="K119" i="3" s="1"/>
  <c r="O119" i="3"/>
  <c r="Q119" i="3"/>
  <c r="J120" i="3"/>
  <c r="K120" i="3" s="1"/>
  <c r="O120" i="3"/>
  <c r="Q120" i="3"/>
  <c r="J121" i="3"/>
  <c r="K121" i="3" s="1"/>
  <c r="O121" i="3"/>
  <c r="Q121" i="3"/>
  <c r="J122" i="3"/>
  <c r="O122" i="3"/>
  <c r="Q122" i="3"/>
  <c r="J123" i="3"/>
  <c r="K123" i="3" s="1"/>
  <c r="O123" i="3"/>
  <c r="Q123" i="3"/>
  <c r="J124" i="3"/>
  <c r="O124" i="3"/>
  <c r="Q124" i="3"/>
  <c r="J125" i="3"/>
  <c r="K125" i="3" s="1"/>
  <c r="O125" i="3"/>
  <c r="Q125" i="3"/>
  <c r="J126" i="3"/>
  <c r="O126" i="3"/>
  <c r="Q126" i="3"/>
  <c r="J127" i="3"/>
  <c r="K127" i="3" s="1"/>
  <c r="O127" i="3"/>
  <c r="Q127" i="3"/>
  <c r="J128" i="3"/>
  <c r="K128" i="3" s="1"/>
  <c r="O128" i="3"/>
  <c r="Q128" i="3"/>
  <c r="J129" i="3"/>
  <c r="K129" i="3" s="1"/>
  <c r="O129" i="3"/>
  <c r="Q129" i="3"/>
  <c r="J130" i="3"/>
  <c r="O130" i="3"/>
  <c r="Q130" i="3"/>
  <c r="J131" i="3"/>
  <c r="K131" i="3" s="1"/>
  <c r="O131" i="3"/>
  <c r="Q131" i="3"/>
  <c r="J132" i="3"/>
  <c r="K132" i="3" s="1"/>
  <c r="O132" i="3"/>
  <c r="Q132" i="3"/>
  <c r="J133" i="3"/>
  <c r="K133" i="3" s="1"/>
  <c r="O133" i="3"/>
  <c r="Q133" i="3"/>
  <c r="J134" i="3"/>
  <c r="O134" i="3"/>
  <c r="Q134" i="3"/>
  <c r="J135" i="3"/>
  <c r="K135" i="3" s="1"/>
  <c r="O135" i="3"/>
  <c r="Q135" i="3"/>
  <c r="J136" i="3"/>
  <c r="K136" i="3" s="1"/>
  <c r="O136" i="3"/>
  <c r="Q136" i="3"/>
  <c r="J137" i="3"/>
  <c r="O137" i="3"/>
  <c r="Q137" i="3"/>
  <c r="J138" i="3"/>
  <c r="O138" i="3"/>
  <c r="Q138" i="3"/>
  <c r="J139" i="3"/>
  <c r="K139" i="3" s="1"/>
  <c r="O139" i="3"/>
  <c r="Q139" i="3"/>
  <c r="J140" i="3"/>
  <c r="K140" i="3" s="1"/>
  <c r="O140" i="3"/>
  <c r="Q140" i="3"/>
  <c r="J141" i="3"/>
  <c r="K141" i="3" s="1"/>
  <c r="O141" i="3"/>
  <c r="Q141" i="3"/>
  <c r="J142" i="3"/>
  <c r="O142" i="3"/>
  <c r="Q142" i="3"/>
  <c r="J143" i="3"/>
  <c r="K143" i="3" s="1"/>
  <c r="O143" i="3"/>
  <c r="Q143" i="3"/>
  <c r="J144" i="3"/>
  <c r="K144" i="3" s="1"/>
  <c r="O144" i="3"/>
  <c r="Q144" i="3"/>
  <c r="J145" i="3"/>
  <c r="K145" i="3" s="1"/>
  <c r="O145" i="3"/>
  <c r="Q145" i="3"/>
  <c r="J146" i="3"/>
  <c r="O146" i="3"/>
  <c r="Q146" i="3"/>
  <c r="J147" i="3"/>
  <c r="K147" i="3" s="1"/>
  <c r="O147" i="3"/>
  <c r="Q147" i="3"/>
  <c r="J148" i="3"/>
  <c r="K148" i="3"/>
  <c r="B148" i="3" s="1"/>
  <c r="B148" i="16" s="1"/>
  <c r="O148" i="3"/>
  <c r="Q148" i="3"/>
  <c r="J149" i="3"/>
  <c r="K149" i="3"/>
  <c r="B149" i="3" s="1"/>
  <c r="B149" i="16" s="1"/>
  <c r="O149" i="3"/>
  <c r="Q149" i="3"/>
  <c r="J150" i="3"/>
  <c r="O150" i="3"/>
  <c r="Q150" i="3"/>
  <c r="J151" i="3"/>
  <c r="O151" i="3"/>
  <c r="Q151" i="3"/>
  <c r="J152" i="3"/>
  <c r="K152" i="3" s="1"/>
  <c r="O152" i="3"/>
  <c r="Q152" i="3"/>
  <c r="J153" i="3"/>
  <c r="O153" i="3"/>
  <c r="Q153" i="3"/>
  <c r="J154" i="3"/>
  <c r="O154" i="3"/>
  <c r="Q154" i="3"/>
  <c r="J155" i="3"/>
  <c r="K155" i="3" s="1"/>
  <c r="O155" i="3"/>
  <c r="Q155" i="3"/>
  <c r="J156" i="3"/>
  <c r="O156" i="3"/>
  <c r="Q156" i="3"/>
  <c r="J157" i="3"/>
  <c r="K157" i="3" s="1"/>
  <c r="B157" i="3" s="1"/>
  <c r="B157" i="16" s="1"/>
  <c r="O157" i="3"/>
  <c r="Q157" i="3"/>
  <c r="J158" i="3"/>
  <c r="O158" i="3"/>
  <c r="Q158" i="3"/>
  <c r="J159" i="3"/>
  <c r="K159" i="3" s="1"/>
  <c r="O159" i="3"/>
  <c r="Q159" i="3"/>
  <c r="J160" i="3"/>
  <c r="K160" i="3" s="1"/>
  <c r="O160" i="3"/>
  <c r="Q160" i="3"/>
  <c r="J161" i="3"/>
  <c r="K161" i="3" s="1"/>
  <c r="O161" i="3"/>
  <c r="Q161" i="3"/>
  <c r="J162" i="3"/>
  <c r="O162" i="3"/>
  <c r="Q162" i="3"/>
  <c r="J163" i="3"/>
  <c r="K163" i="3" s="1"/>
  <c r="O163" i="3"/>
  <c r="Q163" i="3"/>
  <c r="J164" i="3"/>
  <c r="K164" i="3" s="1"/>
  <c r="O164" i="3"/>
  <c r="Q164" i="3"/>
  <c r="J165" i="3"/>
  <c r="K165" i="3" s="1"/>
  <c r="O165" i="3"/>
  <c r="Q165" i="3"/>
  <c r="J166" i="3"/>
  <c r="O166" i="3"/>
  <c r="Q166" i="3"/>
  <c r="J167" i="3"/>
  <c r="K167" i="3"/>
  <c r="O167" i="3"/>
  <c r="Q167" i="3"/>
  <c r="J168" i="3"/>
  <c r="K168" i="3" s="1"/>
  <c r="O168" i="3"/>
  <c r="Q168" i="3"/>
  <c r="J169" i="3"/>
  <c r="K169" i="3" s="1"/>
  <c r="O169" i="3"/>
  <c r="Q169" i="3"/>
  <c r="J170" i="3"/>
  <c r="O170" i="3"/>
  <c r="Q170" i="3"/>
  <c r="J171" i="3"/>
  <c r="K171" i="3"/>
  <c r="O171" i="3"/>
  <c r="Q171" i="3"/>
  <c r="J172" i="3"/>
  <c r="O172" i="3"/>
  <c r="Q172" i="3"/>
  <c r="J173" i="3"/>
  <c r="K173" i="3" s="1"/>
  <c r="O173" i="3"/>
  <c r="Q173" i="3"/>
  <c r="J174" i="3"/>
  <c r="O174" i="3"/>
  <c r="Q174" i="3"/>
  <c r="J175" i="3"/>
  <c r="K175" i="3" s="1"/>
  <c r="O175" i="3"/>
  <c r="Q175" i="3"/>
  <c r="J176" i="3"/>
  <c r="K176" i="3" s="1"/>
  <c r="O176" i="3"/>
  <c r="Q176" i="3"/>
  <c r="J177" i="3"/>
  <c r="O177" i="3"/>
  <c r="Q177" i="3"/>
  <c r="J178" i="3"/>
  <c r="O178" i="3"/>
  <c r="Q178" i="3"/>
  <c r="J179" i="3"/>
  <c r="K179" i="3" s="1"/>
  <c r="O179" i="3"/>
  <c r="Q179" i="3"/>
  <c r="J180" i="3"/>
  <c r="K180" i="3" s="1"/>
  <c r="O180" i="3"/>
  <c r="Q180" i="3"/>
  <c r="J181" i="3"/>
  <c r="K181" i="3" s="1"/>
  <c r="O181" i="3"/>
  <c r="Q181" i="3"/>
  <c r="J182" i="3"/>
  <c r="O182" i="3"/>
  <c r="Q182" i="3"/>
  <c r="J183" i="3"/>
  <c r="K183" i="3" s="1"/>
  <c r="O183" i="3"/>
  <c r="Q183" i="3"/>
  <c r="J184" i="3"/>
  <c r="K184" i="3"/>
  <c r="O184" i="3"/>
  <c r="Q184" i="3"/>
  <c r="J185" i="3"/>
  <c r="O185" i="3"/>
  <c r="Q185" i="3"/>
  <c r="J186" i="3"/>
  <c r="O186" i="3"/>
  <c r="Q186" i="3"/>
  <c r="J187" i="3"/>
  <c r="K187" i="3" s="1"/>
  <c r="O187" i="3"/>
  <c r="Q187" i="3"/>
  <c r="J188" i="3"/>
  <c r="K188" i="3" s="1"/>
  <c r="O188" i="3"/>
  <c r="Q188" i="3"/>
  <c r="J189" i="3"/>
  <c r="K189" i="3" s="1"/>
  <c r="O189" i="3"/>
  <c r="Q189" i="3"/>
  <c r="J190" i="3"/>
  <c r="O190" i="3"/>
  <c r="Q190" i="3"/>
  <c r="J191" i="3"/>
  <c r="K191" i="3" s="1"/>
  <c r="O191" i="3"/>
  <c r="Q191" i="3"/>
  <c r="J192" i="3"/>
  <c r="O192" i="3"/>
  <c r="Q192" i="3"/>
  <c r="J193" i="3"/>
  <c r="K193" i="3" s="1"/>
  <c r="O193" i="3"/>
  <c r="Q193" i="3"/>
  <c r="J194" i="3"/>
  <c r="O194" i="3"/>
  <c r="Q194" i="3"/>
  <c r="J195" i="3"/>
  <c r="K195" i="3" s="1"/>
  <c r="O195" i="3"/>
  <c r="Q195" i="3"/>
  <c r="J196" i="3"/>
  <c r="O196" i="3"/>
  <c r="Q196" i="3"/>
  <c r="J197" i="3"/>
  <c r="K197" i="3" s="1"/>
  <c r="O197" i="3"/>
  <c r="Q197" i="3"/>
  <c r="J198" i="3"/>
  <c r="O198" i="3"/>
  <c r="Q198" i="3"/>
  <c r="J199" i="3"/>
  <c r="K199" i="3" s="1"/>
  <c r="O199" i="3"/>
  <c r="Q199" i="3"/>
  <c r="J200" i="3"/>
  <c r="K200" i="3" s="1"/>
  <c r="O200" i="3"/>
  <c r="Q200" i="3"/>
  <c r="J201" i="3"/>
  <c r="K201" i="3" s="1"/>
  <c r="O201" i="3"/>
  <c r="Q201" i="3"/>
  <c r="J202" i="3"/>
  <c r="O202" i="3"/>
  <c r="Q202" i="3"/>
  <c r="J203" i="3"/>
  <c r="K203" i="3" s="1"/>
  <c r="O203" i="3"/>
  <c r="Q203" i="3"/>
  <c r="J204" i="3"/>
  <c r="O204" i="3"/>
  <c r="Q204" i="3"/>
  <c r="J205" i="3"/>
  <c r="K205" i="3" s="1"/>
  <c r="O205" i="3"/>
  <c r="Q205" i="3"/>
  <c r="J206" i="3"/>
  <c r="O206" i="3"/>
  <c r="Q206" i="3"/>
  <c r="J207" i="3"/>
  <c r="K207" i="3" s="1"/>
  <c r="O207" i="3"/>
  <c r="Q207" i="3"/>
  <c r="J208" i="3"/>
  <c r="K208" i="3" s="1"/>
  <c r="O208" i="3"/>
  <c r="Q208" i="3"/>
  <c r="J209" i="3"/>
  <c r="K209" i="3"/>
  <c r="B209" i="3" s="1"/>
  <c r="B209" i="16" s="1"/>
  <c r="O209" i="3"/>
  <c r="Q209" i="3"/>
  <c r="J210" i="3"/>
  <c r="O210" i="3"/>
  <c r="Q210" i="3"/>
  <c r="J211" i="3"/>
  <c r="K211" i="3" s="1"/>
  <c r="O211" i="3"/>
  <c r="Q211" i="3"/>
  <c r="J212" i="3"/>
  <c r="K212" i="3" s="1"/>
  <c r="O212" i="3"/>
  <c r="Q212" i="3"/>
  <c r="J213" i="3"/>
  <c r="K213" i="3"/>
  <c r="O213" i="3"/>
  <c r="Q213" i="3"/>
  <c r="J214" i="3"/>
  <c r="O214" i="3"/>
  <c r="Q214" i="3"/>
  <c r="J215" i="3"/>
  <c r="K215" i="3" s="1"/>
  <c r="O215" i="3"/>
  <c r="Q215" i="3"/>
  <c r="J216" i="3"/>
  <c r="K216" i="3" s="1"/>
  <c r="O216" i="3"/>
  <c r="Q216" i="3"/>
  <c r="J217" i="3"/>
  <c r="O217" i="3"/>
  <c r="Q217" i="3"/>
  <c r="J218" i="3"/>
  <c r="O218" i="3"/>
  <c r="Q218" i="3"/>
  <c r="J219" i="3"/>
  <c r="K219" i="3" s="1"/>
  <c r="O219" i="3"/>
  <c r="Q219" i="3"/>
  <c r="J220" i="3"/>
  <c r="K220" i="3" s="1"/>
  <c r="O220" i="3"/>
  <c r="Q220" i="3"/>
  <c r="J221" i="3"/>
  <c r="K221" i="3"/>
  <c r="O221" i="3"/>
  <c r="Q221" i="3"/>
  <c r="J222" i="3"/>
  <c r="O222" i="3"/>
  <c r="Q222" i="3"/>
  <c r="J223" i="3"/>
  <c r="K223" i="3" s="1"/>
  <c r="O223" i="3"/>
  <c r="Q223" i="3"/>
  <c r="J224" i="3"/>
  <c r="K224" i="3" s="1"/>
  <c r="O224" i="3"/>
  <c r="Q224" i="3"/>
  <c r="J225" i="3"/>
  <c r="K225" i="3" s="1"/>
  <c r="O225" i="3"/>
  <c r="Q225" i="3"/>
  <c r="J226" i="3"/>
  <c r="O226" i="3"/>
  <c r="Q226" i="3"/>
  <c r="J227" i="3"/>
  <c r="K227" i="3" s="1"/>
  <c r="O227" i="3"/>
  <c r="Q227" i="3"/>
  <c r="J228" i="3"/>
  <c r="K228" i="3" s="1"/>
  <c r="O228" i="3"/>
  <c r="Q228" i="3"/>
  <c r="J229" i="3"/>
  <c r="K229" i="3" s="1"/>
  <c r="O229" i="3"/>
  <c r="Q229" i="3"/>
  <c r="J230" i="3"/>
  <c r="O230" i="3"/>
  <c r="Q230" i="3"/>
  <c r="J231" i="3"/>
  <c r="O231" i="3"/>
  <c r="Q231" i="3"/>
  <c r="J232" i="3"/>
  <c r="K232" i="3" s="1"/>
  <c r="O232" i="3"/>
  <c r="Q232" i="3"/>
  <c r="J233" i="3"/>
  <c r="O233" i="3"/>
  <c r="Q233" i="3"/>
  <c r="J234" i="3"/>
  <c r="O234" i="3"/>
  <c r="Q234" i="3"/>
  <c r="J235" i="3"/>
  <c r="K235" i="3" s="1"/>
  <c r="O235" i="3"/>
  <c r="Q235" i="3"/>
  <c r="J236" i="3"/>
  <c r="O236" i="3"/>
  <c r="Q236" i="3"/>
  <c r="J238" i="3"/>
  <c r="O238" i="3"/>
  <c r="Q238" i="3"/>
  <c r="J239" i="3"/>
  <c r="K239" i="3" s="1"/>
  <c r="O239" i="3"/>
  <c r="Q239" i="3"/>
  <c r="J240" i="3"/>
  <c r="K240" i="3" s="1"/>
  <c r="O240" i="3"/>
  <c r="Q240" i="3"/>
  <c r="J241" i="3"/>
  <c r="K241" i="3" s="1"/>
  <c r="O241" i="3"/>
  <c r="Q241" i="3"/>
  <c r="J242" i="3"/>
  <c r="O242" i="3"/>
  <c r="Q242" i="3"/>
  <c r="J243" i="3"/>
  <c r="K243" i="3" s="1"/>
  <c r="O243" i="3"/>
  <c r="Q243" i="3"/>
  <c r="J244" i="3"/>
  <c r="K244" i="3" s="1"/>
  <c r="O244" i="3"/>
  <c r="Q244" i="3"/>
  <c r="J245" i="3"/>
  <c r="K245" i="3" s="1"/>
  <c r="O245" i="3"/>
  <c r="Q245" i="3"/>
  <c r="J246" i="3"/>
  <c r="O246" i="3"/>
  <c r="Q246" i="3"/>
  <c r="J247" i="3"/>
  <c r="K247" i="3" s="1"/>
  <c r="O247" i="3"/>
  <c r="Q247" i="3"/>
  <c r="J248" i="3"/>
  <c r="K248" i="3" s="1"/>
  <c r="O248" i="3"/>
  <c r="Q248" i="3"/>
  <c r="J249" i="3"/>
  <c r="K249" i="3" s="1"/>
  <c r="O249" i="3"/>
  <c r="Q249" i="3"/>
  <c r="J250" i="3"/>
  <c r="O250" i="3"/>
  <c r="Q250" i="3"/>
  <c r="J251" i="3"/>
  <c r="K251" i="3" s="1"/>
  <c r="O251" i="3"/>
  <c r="Q251" i="3"/>
  <c r="J252" i="3"/>
  <c r="O252" i="3"/>
  <c r="Q252" i="3"/>
  <c r="J253" i="3"/>
  <c r="K253" i="3" s="1"/>
  <c r="O253" i="3"/>
  <c r="Q253" i="3"/>
  <c r="J254" i="3"/>
  <c r="O254" i="3"/>
  <c r="Q254" i="3"/>
  <c r="J255" i="3"/>
  <c r="K255" i="3" s="1"/>
  <c r="O255" i="3"/>
  <c r="Q255" i="3"/>
  <c r="J256" i="3"/>
  <c r="O256" i="3"/>
  <c r="Q256" i="3"/>
  <c r="J257" i="3"/>
  <c r="O257" i="3"/>
  <c r="Q257" i="3"/>
  <c r="J258" i="3"/>
  <c r="O258" i="3"/>
  <c r="Q258" i="3"/>
  <c r="J259" i="3"/>
  <c r="K259" i="3" s="1"/>
  <c r="O259" i="3"/>
  <c r="Q259" i="3"/>
  <c r="J260" i="3"/>
  <c r="K260" i="3" s="1"/>
  <c r="B260" i="3" s="1"/>
  <c r="B260" i="16" s="1"/>
  <c r="O260" i="3"/>
  <c r="Q260" i="3"/>
  <c r="J261" i="3"/>
  <c r="K261" i="3"/>
  <c r="O261" i="3"/>
  <c r="Q261" i="3"/>
  <c r="J262" i="3"/>
  <c r="O262" i="3"/>
  <c r="Q262" i="3"/>
  <c r="J263" i="3"/>
  <c r="K263" i="3" s="1"/>
  <c r="O263" i="3"/>
  <c r="Q263" i="3"/>
  <c r="J264" i="3"/>
  <c r="K264" i="3" s="1"/>
  <c r="B264" i="3" s="1"/>
  <c r="B264" i="16" s="1"/>
  <c r="O264" i="3"/>
  <c r="Q264" i="3"/>
  <c r="J265" i="3"/>
  <c r="K265" i="3"/>
  <c r="O265" i="3"/>
  <c r="Q265" i="3"/>
  <c r="J266" i="3"/>
  <c r="O266" i="3"/>
  <c r="Q266" i="3"/>
  <c r="J267" i="3"/>
  <c r="K267" i="3" s="1"/>
  <c r="O267" i="3"/>
  <c r="Q267" i="3"/>
  <c r="J268" i="3"/>
  <c r="K268" i="3" s="1"/>
  <c r="O268" i="3"/>
  <c r="Q268" i="3"/>
  <c r="J269" i="3"/>
  <c r="K269" i="3" s="1"/>
  <c r="B269" i="3" s="1"/>
  <c r="B269" i="16" s="1"/>
  <c r="O269" i="3"/>
  <c r="Q269" i="3"/>
  <c r="J270" i="3"/>
  <c r="O270" i="3"/>
  <c r="Q270" i="3"/>
  <c r="J271" i="3"/>
  <c r="K271" i="3" s="1"/>
  <c r="O271" i="3"/>
  <c r="Q271" i="3"/>
  <c r="J272" i="3"/>
  <c r="K272" i="3" s="1"/>
  <c r="O272" i="3"/>
  <c r="Q272" i="3"/>
  <c r="J273" i="3"/>
  <c r="K273" i="3" s="1"/>
  <c r="O273" i="3"/>
  <c r="Q273" i="3"/>
  <c r="J274" i="3"/>
  <c r="O274" i="3"/>
  <c r="Q274" i="3"/>
  <c r="J275" i="3"/>
  <c r="K275" i="3" s="1"/>
  <c r="O275" i="3"/>
  <c r="Q275" i="3"/>
  <c r="J276" i="3"/>
  <c r="O276" i="3"/>
  <c r="Q276" i="3"/>
  <c r="J277" i="3"/>
  <c r="K277" i="3"/>
  <c r="O277" i="3"/>
  <c r="Q277" i="3"/>
  <c r="J278" i="3"/>
  <c r="O278" i="3"/>
  <c r="Q278" i="3"/>
  <c r="J279" i="3"/>
  <c r="K279" i="3" s="1"/>
  <c r="O279" i="3"/>
  <c r="Q279" i="3"/>
  <c r="J280" i="3"/>
  <c r="K280" i="3" s="1"/>
  <c r="O280" i="3"/>
  <c r="Q280" i="3"/>
  <c r="J281" i="3"/>
  <c r="K281" i="3" s="1"/>
  <c r="O281" i="3"/>
  <c r="Q281" i="3"/>
  <c r="J282" i="3"/>
  <c r="O282" i="3"/>
  <c r="Q282" i="3"/>
  <c r="J283" i="3"/>
  <c r="K283" i="3" s="1"/>
  <c r="O283" i="3"/>
  <c r="Q283" i="3"/>
  <c r="J284" i="3"/>
  <c r="K284" i="3" s="1"/>
  <c r="O284" i="3"/>
  <c r="Q284" i="3"/>
  <c r="J285" i="3"/>
  <c r="K285" i="3" s="1"/>
  <c r="O285" i="3"/>
  <c r="Q285" i="3"/>
  <c r="J286" i="3"/>
  <c r="O286" i="3"/>
  <c r="Q286" i="3"/>
  <c r="J287" i="3"/>
  <c r="K287" i="3" s="1"/>
  <c r="O287" i="3"/>
  <c r="Q287" i="3"/>
  <c r="J288" i="3"/>
  <c r="K288" i="3" s="1"/>
  <c r="O288" i="3"/>
  <c r="Q288" i="3"/>
  <c r="J289" i="3"/>
  <c r="K289" i="3" s="1"/>
  <c r="O289" i="3"/>
  <c r="Q289" i="3"/>
  <c r="J290" i="3"/>
  <c r="O290" i="3"/>
  <c r="Q290" i="3"/>
  <c r="J291" i="3"/>
  <c r="K291" i="3" s="1"/>
  <c r="O291" i="3"/>
  <c r="Q291" i="3"/>
  <c r="J292" i="3"/>
  <c r="K292" i="3" s="1"/>
  <c r="O292" i="3"/>
  <c r="Q292" i="3"/>
  <c r="J293" i="3"/>
  <c r="K293" i="3" s="1"/>
  <c r="O293" i="3"/>
  <c r="Q293" i="3"/>
  <c r="J294" i="3"/>
  <c r="O294" i="3"/>
  <c r="Q294" i="3"/>
  <c r="J295" i="3"/>
  <c r="K295" i="3" s="1"/>
  <c r="O295" i="3"/>
  <c r="Q295" i="3"/>
  <c r="J296" i="3"/>
  <c r="K296" i="3" s="1"/>
  <c r="O296" i="3"/>
  <c r="Q296" i="3"/>
  <c r="J297" i="3"/>
  <c r="O297" i="3"/>
  <c r="Q297" i="3"/>
  <c r="J298" i="3"/>
  <c r="O298" i="3"/>
  <c r="Q298" i="3"/>
  <c r="J299" i="3"/>
  <c r="K299" i="3" s="1"/>
  <c r="O299" i="3"/>
  <c r="Q299" i="3"/>
  <c r="J300" i="3"/>
  <c r="K300" i="3" s="1"/>
  <c r="O300" i="3"/>
  <c r="Q300" i="3"/>
  <c r="J301" i="3"/>
  <c r="K301" i="3" s="1"/>
  <c r="O301" i="3"/>
  <c r="Q301" i="3"/>
  <c r="J302" i="3"/>
  <c r="O302" i="3"/>
  <c r="Q302" i="3"/>
  <c r="J303" i="3"/>
  <c r="K303" i="3" s="1"/>
  <c r="O303" i="3"/>
  <c r="Q303" i="3"/>
  <c r="J304" i="3"/>
  <c r="K304" i="3" s="1"/>
  <c r="O304" i="3"/>
  <c r="Q304" i="3"/>
  <c r="J305" i="3"/>
  <c r="K305" i="3" s="1"/>
  <c r="O305" i="3"/>
  <c r="Q305" i="3"/>
  <c r="J306" i="3"/>
  <c r="O306" i="3"/>
  <c r="Q306" i="3"/>
  <c r="J307" i="3"/>
  <c r="K307" i="3" s="1"/>
  <c r="O307" i="3"/>
  <c r="Q307" i="3"/>
  <c r="J308" i="3"/>
  <c r="K308" i="3" s="1"/>
  <c r="O308" i="3"/>
  <c r="Q308" i="3"/>
  <c r="J309" i="3"/>
  <c r="K309" i="3"/>
  <c r="B309" i="3" s="1"/>
  <c r="B309" i="16" s="1"/>
  <c r="O309" i="3"/>
  <c r="Q309" i="3"/>
  <c r="J310" i="3"/>
  <c r="O310" i="3"/>
  <c r="Q310" i="3"/>
  <c r="J311" i="3"/>
  <c r="O311" i="3"/>
  <c r="Q311" i="3"/>
  <c r="J312" i="3"/>
  <c r="K312" i="3" s="1"/>
  <c r="O312" i="3"/>
  <c r="Q312" i="3"/>
  <c r="J313" i="3"/>
  <c r="O313" i="3"/>
  <c r="Q313" i="3"/>
  <c r="J314" i="3"/>
  <c r="O314" i="3"/>
  <c r="Q314" i="3"/>
  <c r="J315" i="3"/>
  <c r="K315" i="3" s="1"/>
  <c r="O315" i="3"/>
  <c r="Q315" i="3"/>
  <c r="J316" i="3"/>
  <c r="O316" i="3"/>
  <c r="Q316" i="3"/>
  <c r="J317" i="3"/>
  <c r="O317" i="3"/>
  <c r="Q317" i="3"/>
  <c r="J318" i="3"/>
  <c r="O318" i="3"/>
  <c r="Q318" i="3"/>
  <c r="J319" i="3"/>
  <c r="K319" i="3" s="1"/>
  <c r="O319" i="3"/>
  <c r="Q319" i="3"/>
  <c r="J320" i="3"/>
  <c r="K320" i="3" s="1"/>
  <c r="O320" i="3"/>
  <c r="Q320" i="3"/>
  <c r="J321" i="3"/>
  <c r="K321" i="3" s="1"/>
  <c r="O321" i="3"/>
  <c r="Q321" i="3"/>
  <c r="J322" i="3"/>
  <c r="O322" i="3"/>
  <c r="Q322" i="3"/>
  <c r="J323" i="3"/>
  <c r="K323" i="3" s="1"/>
  <c r="O323" i="3"/>
  <c r="Q323" i="3"/>
  <c r="J324" i="3"/>
  <c r="K324" i="3" s="1"/>
  <c r="O324" i="3"/>
  <c r="Q324" i="3"/>
  <c r="J325" i="3"/>
  <c r="K325" i="3" s="1"/>
  <c r="O325" i="3"/>
  <c r="Q325" i="3"/>
  <c r="J326" i="3"/>
  <c r="O326" i="3"/>
  <c r="Q326" i="3"/>
  <c r="J327" i="3"/>
  <c r="K327" i="3" s="1"/>
  <c r="O327" i="3"/>
  <c r="Q327" i="3"/>
  <c r="J328" i="3"/>
  <c r="K328" i="3" s="1"/>
  <c r="B328" i="3" s="1"/>
  <c r="B328" i="16" s="1"/>
  <c r="O328" i="3"/>
  <c r="Q328" i="3"/>
  <c r="J329" i="3"/>
  <c r="K329" i="3"/>
  <c r="O329" i="3"/>
  <c r="Q329" i="3"/>
  <c r="J330" i="3"/>
  <c r="O330" i="3"/>
  <c r="Q330" i="3"/>
  <c r="J331" i="3"/>
  <c r="K331" i="3" s="1"/>
  <c r="O331" i="3"/>
  <c r="Q331" i="3"/>
  <c r="J332" i="3"/>
  <c r="O332" i="3"/>
  <c r="Q332" i="3"/>
  <c r="J333" i="3"/>
  <c r="K333" i="3" s="1"/>
  <c r="O333" i="3"/>
  <c r="Q333" i="3"/>
  <c r="J334" i="3"/>
  <c r="O334" i="3"/>
  <c r="Q334" i="3"/>
  <c r="J335" i="3"/>
  <c r="K335" i="3" s="1"/>
  <c r="O335" i="3"/>
  <c r="Q335" i="3"/>
  <c r="J336" i="3"/>
  <c r="O336" i="3"/>
  <c r="Q336" i="3"/>
  <c r="J337" i="3"/>
  <c r="O337" i="3"/>
  <c r="Q337" i="3"/>
  <c r="J338" i="3"/>
  <c r="O338" i="3"/>
  <c r="Q338" i="3"/>
  <c r="J339" i="3"/>
  <c r="K339" i="3" s="1"/>
  <c r="O339" i="3"/>
  <c r="Q339" i="3"/>
  <c r="J340" i="3"/>
  <c r="K340" i="3" s="1"/>
  <c r="O340" i="3"/>
  <c r="Q340" i="3"/>
  <c r="J341" i="3"/>
  <c r="K341" i="3" s="1"/>
  <c r="O341" i="3"/>
  <c r="Q341" i="3"/>
  <c r="J342" i="3"/>
  <c r="O342" i="3"/>
  <c r="Q342" i="3"/>
  <c r="J343" i="3"/>
  <c r="K343" i="3" s="1"/>
  <c r="O343" i="3"/>
  <c r="Q343" i="3"/>
  <c r="J344" i="3"/>
  <c r="K344" i="3" s="1"/>
  <c r="O344" i="3"/>
  <c r="Q344" i="3"/>
  <c r="J345" i="3"/>
  <c r="K345" i="3" s="1"/>
  <c r="O345" i="3"/>
  <c r="Q345" i="3"/>
  <c r="J346" i="3"/>
  <c r="O346" i="3"/>
  <c r="Q346" i="3"/>
  <c r="J347" i="3"/>
  <c r="K347" i="3" s="1"/>
  <c r="O347" i="3"/>
  <c r="Q347" i="3"/>
  <c r="J348" i="3"/>
  <c r="K348" i="3" s="1"/>
  <c r="O348" i="3"/>
  <c r="Q348" i="3"/>
  <c r="J349" i="3"/>
  <c r="K349" i="3" s="1"/>
  <c r="O349" i="3"/>
  <c r="Q349" i="3"/>
  <c r="J350" i="3"/>
  <c r="O350" i="3"/>
  <c r="Q350" i="3"/>
  <c r="J351" i="3"/>
  <c r="K351" i="3" s="1"/>
  <c r="O351" i="3"/>
  <c r="Q351" i="3"/>
  <c r="J352" i="3"/>
  <c r="K352" i="3" s="1"/>
  <c r="O352" i="3"/>
  <c r="Q352" i="3"/>
  <c r="J353" i="3"/>
  <c r="K353" i="3" s="1"/>
  <c r="O353" i="3"/>
  <c r="Q353" i="3"/>
  <c r="J354" i="3"/>
  <c r="O354" i="3"/>
  <c r="Q354" i="3"/>
  <c r="J355" i="3"/>
  <c r="K355" i="3" s="1"/>
  <c r="O355" i="3"/>
  <c r="Q355" i="3"/>
  <c r="J356" i="3"/>
  <c r="O356" i="3"/>
  <c r="Q356" i="3"/>
  <c r="J357" i="3"/>
  <c r="K357" i="3" s="1"/>
  <c r="O357" i="3"/>
  <c r="Q357" i="3"/>
  <c r="J358" i="3"/>
  <c r="O358" i="3"/>
  <c r="Q358" i="3"/>
  <c r="J359" i="3"/>
  <c r="K359" i="3" s="1"/>
  <c r="O359" i="3"/>
  <c r="Q359" i="3"/>
  <c r="J360" i="3"/>
  <c r="K360" i="3" s="1"/>
  <c r="O360" i="3"/>
  <c r="Q360" i="3"/>
  <c r="B205" i="3" l="1"/>
  <c r="B205" i="16" s="1"/>
  <c r="B184" i="3"/>
  <c r="B184" i="16" s="1"/>
  <c r="B24" i="17"/>
  <c r="B25" i="14"/>
  <c r="B261" i="3"/>
  <c r="B261" i="16" s="1"/>
  <c r="B152" i="3"/>
  <c r="B152" i="16" s="1"/>
  <c r="B333" i="3"/>
  <c r="B333" i="16" s="1"/>
  <c r="B169" i="3"/>
  <c r="B169" i="16" s="1"/>
  <c r="B213" i="3"/>
  <c r="B213" i="16" s="1"/>
  <c r="K192" i="3"/>
  <c r="B192" i="3" s="1"/>
  <c r="B192" i="16" s="1"/>
  <c r="B300" i="3"/>
  <c r="B300" i="16" s="1"/>
  <c r="B265" i="3"/>
  <c r="B265" i="16" s="1"/>
  <c r="K122" i="3"/>
  <c r="B291" i="3"/>
  <c r="B291" i="16" s="1"/>
  <c r="K206" i="3"/>
  <c r="K126" i="3"/>
  <c r="K314" i="3"/>
  <c r="B314" i="3" s="1"/>
  <c r="B314" i="16" s="1"/>
  <c r="K234" i="3"/>
  <c r="K154" i="3"/>
  <c r="K334" i="3"/>
  <c r="B334" i="3" s="1"/>
  <c r="B334" i="16" s="1"/>
  <c r="B132" i="3"/>
  <c r="B132" i="16" s="1"/>
  <c r="K286" i="3"/>
  <c r="B286" i="3" s="1"/>
  <c r="B286" i="16" s="1"/>
  <c r="K356" i="3"/>
  <c r="K342" i="3"/>
  <c r="B342" i="3" s="1"/>
  <c r="B342" i="16" s="1"/>
  <c r="K337" i="3"/>
  <c r="K276" i="3"/>
  <c r="K262" i="3"/>
  <c r="K257" i="3"/>
  <c r="K196" i="3"/>
  <c r="K182" i="3"/>
  <c r="K177" i="3"/>
  <c r="B177" i="3" s="1"/>
  <c r="B177" i="16" s="1"/>
  <c r="K226" i="3"/>
  <c r="B212" i="3"/>
  <c r="B212" i="16" s="1"/>
  <c r="B193" i="3"/>
  <c r="B193" i="16" s="1"/>
  <c r="K290" i="3"/>
  <c r="B290" i="3" s="1"/>
  <c r="B290" i="16" s="1"/>
  <c r="K210" i="3"/>
  <c r="K130" i="3"/>
  <c r="K178" i="3"/>
  <c r="K332" i="3"/>
  <c r="K318" i="3"/>
  <c r="B318" i="3" s="1"/>
  <c r="B318" i="16" s="1"/>
  <c r="K313" i="3"/>
  <c r="B313" i="3" s="1"/>
  <c r="B313" i="16" s="1"/>
  <c r="K252" i="3"/>
  <c r="K238" i="3"/>
  <c r="K233" i="3"/>
  <c r="K172" i="3"/>
  <c r="B163" i="3"/>
  <c r="B163" i="16" s="1"/>
  <c r="K158" i="3"/>
  <c r="B158" i="3" s="1"/>
  <c r="B158" i="16" s="1"/>
  <c r="K153" i="3"/>
  <c r="K254" i="3"/>
  <c r="K258" i="3"/>
  <c r="K186" i="3"/>
  <c r="K294" i="3"/>
  <c r="B294" i="3" s="1"/>
  <c r="B294" i="16" s="1"/>
  <c r="B219" i="3"/>
  <c r="B219" i="16" s="1"/>
  <c r="K214" i="3"/>
  <c r="K134" i="3"/>
  <c r="K282" i="3"/>
  <c r="B282" i="3" s="1"/>
  <c r="B282" i="16" s="1"/>
  <c r="K266" i="3"/>
  <c r="K336" i="3"/>
  <c r="K322" i="3"/>
  <c r="B322" i="3" s="1"/>
  <c r="B322" i="16" s="1"/>
  <c r="K317" i="3"/>
  <c r="K256" i="3"/>
  <c r="K242" i="3"/>
  <c r="B242" i="3" s="1"/>
  <c r="B242" i="16" s="1"/>
  <c r="B237" i="3"/>
  <c r="B237" i="16" s="1"/>
  <c r="K162" i="3"/>
  <c r="B162" i="3" s="1"/>
  <c r="B162" i="16" s="1"/>
  <c r="K150" i="3"/>
  <c r="K338" i="3"/>
  <c r="B275" i="3"/>
  <c r="B275" i="16" s="1"/>
  <c r="K270" i="3"/>
  <c r="K204" i="3"/>
  <c r="B204" i="3" s="1"/>
  <c r="B204" i="16" s="1"/>
  <c r="K190" i="3"/>
  <c r="K185" i="3"/>
  <c r="B185" i="3" s="1"/>
  <c r="B185" i="16" s="1"/>
  <c r="K124" i="3"/>
  <c r="K310" i="3"/>
  <c r="K298" i="3"/>
  <c r="B298" i="3" s="1"/>
  <c r="B298" i="16" s="1"/>
  <c r="K246" i="3"/>
  <c r="B171" i="3"/>
  <c r="B171" i="16" s="1"/>
  <c r="K166" i="3"/>
  <c r="B166" i="3" s="1"/>
  <c r="B166" i="16" s="1"/>
  <c r="K306" i="3"/>
  <c r="B273" i="3"/>
  <c r="B273" i="16" s="1"/>
  <c r="K202" i="3"/>
  <c r="B303" i="3"/>
  <c r="B303" i="16" s="1"/>
  <c r="B223" i="3"/>
  <c r="B223" i="16" s="1"/>
  <c r="K218" i="3"/>
  <c r="K138" i="3"/>
  <c r="B138" i="3" s="1"/>
  <c r="B138" i="16" s="1"/>
  <c r="K354" i="3"/>
  <c r="B279" i="3"/>
  <c r="B279" i="16" s="1"/>
  <c r="K274" i="3"/>
  <c r="K194" i="3"/>
  <c r="K326" i="3"/>
  <c r="K316" i="3"/>
  <c r="B307" i="3"/>
  <c r="B307" i="16" s="1"/>
  <c r="K302" i="3"/>
  <c r="K297" i="3"/>
  <c r="B297" i="3" s="1"/>
  <c r="B297" i="16" s="1"/>
  <c r="K236" i="3"/>
  <c r="K222" i="3"/>
  <c r="B222" i="3" s="1"/>
  <c r="B222" i="16" s="1"/>
  <c r="K217" i="3"/>
  <c r="K156" i="3"/>
  <c r="K142" i="3"/>
  <c r="K137" i="3"/>
  <c r="B137" i="3" s="1"/>
  <c r="B137" i="16" s="1"/>
  <c r="K146" i="3"/>
  <c r="K174" i="3"/>
  <c r="B174" i="3" s="1"/>
  <c r="B174" i="16" s="1"/>
  <c r="K230" i="3"/>
  <c r="K346" i="3"/>
  <c r="K350" i="3"/>
  <c r="B350" i="3" s="1"/>
  <c r="B350" i="16" s="1"/>
  <c r="K250" i="3"/>
  <c r="K170" i="3"/>
  <c r="K330" i="3"/>
  <c r="K358" i="3"/>
  <c r="B358" i="3" s="1"/>
  <c r="B358" i="16" s="1"/>
  <c r="K311" i="3"/>
  <c r="K278" i="3"/>
  <c r="K231" i="3"/>
  <c r="K198" i="3"/>
  <c r="K151" i="3"/>
  <c r="K118" i="3"/>
  <c r="J14" i="3"/>
  <c r="K14" i="3" s="1"/>
  <c r="O14" i="3"/>
  <c r="Q14" i="3"/>
  <c r="J15" i="3"/>
  <c r="O15" i="3"/>
  <c r="Q15" i="3"/>
  <c r="J17" i="3"/>
  <c r="K17" i="3" s="1"/>
  <c r="O17" i="3"/>
  <c r="Q17" i="3"/>
  <c r="J18" i="3"/>
  <c r="K18" i="3" s="1"/>
  <c r="O18" i="3"/>
  <c r="Q18" i="3"/>
  <c r="J19" i="3"/>
  <c r="O19" i="3"/>
  <c r="Q19" i="3"/>
  <c r="J12" i="3"/>
  <c r="B26" i="14" l="1"/>
  <c r="B25" i="17"/>
  <c r="AA334" i="3"/>
  <c r="AA313" i="3"/>
  <c r="K19" i="3"/>
  <c r="K15" i="3"/>
  <c r="B15" i="3" s="1"/>
  <c r="B15" i="16" s="1"/>
  <c r="B27" i="14" l="1"/>
  <c r="B26" i="17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3" i="3"/>
  <c r="J20" i="3"/>
  <c r="J24" i="3"/>
  <c r="J25" i="3"/>
  <c r="J26" i="3"/>
  <c r="J27" i="3"/>
  <c r="J28" i="3"/>
  <c r="J29" i="3"/>
  <c r="B28" i="14" l="1"/>
  <c r="B27" i="17"/>
  <c r="K20" i="3"/>
  <c r="AA16" i="3" s="1"/>
  <c r="K24" i="3"/>
  <c r="B24" i="3" s="1"/>
  <c r="B24" i="16" s="1"/>
  <c r="K25" i="3"/>
  <c r="B25" i="3" s="1"/>
  <c r="B25" i="16" s="1"/>
  <c r="K26" i="3"/>
  <c r="K27" i="3"/>
  <c r="K28" i="3"/>
  <c r="K29" i="3"/>
  <c r="K30" i="3"/>
  <c r="K31" i="3"/>
  <c r="K32" i="3"/>
  <c r="K33" i="3"/>
  <c r="K34" i="3"/>
  <c r="B34" i="3" s="1"/>
  <c r="B34" i="16" s="1"/>
  <c r="K35" i="3"/>
  <c r="B35" i="3" s="1"/>
  <c r="B35" i="16" s="1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B53" i="3" s="1"/>
  <c r="B53" i="16" s="1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B73" i="3" s="1"/>
  <c r="B73" i="16" s="1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B92" i="3" s="1"/>
  <c r="B92" i="16" s="1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B111" i="3" s="1"/>
  <c r="B111" i="16" s="1"/>
  <c r="K112" i="3"/>
  <c r="K113" i="3"/>
  <c r="K114" i="3"/>
  <c r="K115" i="3"/>
  <c r="K116" i="3"/>
  <c r="K117" i="3"/>
  <c r="K13" i="3"/>
  <c r="B29" i="14" l="1"/>
  <c r="B28" i="17"/>
  <c r="AA24" i="3"/>
  <c r="B30" i="14" l="1"/>
  <c r="B29" i="17"/>
  <c r="K4" i="3"/>
  <c r="K2" i="3"/>
  <c r="C3" i="3"/>
  <c r="C4" i="3"/>
  <c r="C5" i="3"/>
  <c r="I2" i="3"/>
  <c r="C2" i="3"/>
  <c r="B31" i="14" l="1"/>
  <c r="B30" i="17"/>
  <c r="O20" i="3"/>
  <c r="Q20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O114" i="3"/>
  <c r="Q114" i="3"/>
  <c r="O115" i="3"/>
  <c r="Q115" i="3"/>
  <c r="O116" i="3"/>
  <c r="Q116" i="3"/>
  <c r="O117" i="3"/>
  <c r="Q117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33" i="14" l="1"/>
  <c r="B31" i="17"/>
  <c r="O13" i="3"/>
  <c r="B34" i="14" l="1"/>
  <c r="B33" i="17"/>
  <c r="F2" i="8"/>
  <c r="E238" i="8" s="1"/>
  <c r="G13" i="2"/>
  <c r="Q12" i="3"/>
  <c r="O12" i="3"/>
  <c r="Q13" i="3"/>
  <c r="B35" i="14" l="1"/>
  <c r="B34" i="17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6" i="14" l="1"/>
  <c r="B35" i="17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36" i="17" l="1"/>
  <c r="B37" i="14"/>
  <c r="K12" i="3"/>
  <c r="B38" i="14" l="1"/>
  <c r="B37" i="17"/>
  <c r="B12" i="3"/>
  <c r="B12" i="16" s="1"/>
  <c r="C13" i="2"/>
  <c r="B39" i="14" l="1"/>
  <c r="B38" i="17"/>
  <c r="B13" i="3"/>
  <c r="B14" i="3" l="1"/>
  <c r="B14" i="16" s="1"/>
  <c r="B13" i="16"/>
  <c r="B40" i="14"/>
  <c r="B39" i="17"/>
  <c r="B17" i="3"/>
  <c r="B17" i="16" s="1"/>
  <c r="B18" i="3"/>
  <c r="B18" i="16" s="1"/>
  <c r="B41" i="14" l="1"/>
  <c r="B40" i="17"/>
  <c r="B19" i="3"/>
  <c r="B19" i="16" s="1"/>
  <c r="B20" i="3"/>
  <c r="B20" i="16" s="1"/>
  <c r="B42" i="14" l="1"/>
  <c r="B41" i="17"/>
  <c r="B26" i="3"/>
  <c r="B26" i="16" s="1"/>
  <c r="B44" i="14" l="1"/>
  <c r="B42" i="17"/>
  <c r="B27" i="3"/>
  <c r="B27" i="16" s="1"/>
  <c r="B45" i="14" l="1"/>
  <c r="B44" i="17"/>
  <c r="B28" i="3"/>
  <c r="B28" i="16" s="1"/>
  <c r="B47" i="14" l="1"/>
  <c r="B45" i="17"/>
  <c r="B29" i="3"/>
  <c r="B29" i="16" s="1"/>
  <c r="B48" i="14" l="1"/>
  <c r="B47" i="17"/>
  <c r="B30" i="3"/>
  <c r="B30" i="16" s="1"/>
  <c r="B49" i="14" l="1"/>
  <c r="B48" i="17"/>
  <c r="B31" i="3"/>
  <c r="B31" i="16" s="1"/>
  <c r="B50" i="14" l="1"/>
  <c r="B49" i="17"/>
  <c r="B32" i="3"/>
  <c r="B32" i="16" s="1"/>
  <c r="B51" i="14" l="1"/>
  <c r="B50" i="17"/>
  <c r="B33" i="3"/>
  <c r="B33" i="16" s="1"/>
  <c r="B53" i="14" l="1"/>
  <c r="B51" i="17"/>
  <c r="B36" i="3"/>
  <c r="B36" i="16" s="1"/>
  <c r="B54" i="14" l="1"/>
  <c r="B53" i="17"/>
  <c r="B37" i="3"/>
  <c r="B37" i="16" s="1"/>
  <c r="B55" i="14" l="1"/>
  <c r="B54" i="17"/>
  <c r="B38" i="3"/>
  <c r="B38" i="16" s="1"/>
  <c r="B56" i="14" l="1"/>
  <c r="B55" i="17"/>
  <c r="B39" i="3"/>
  <c r="B39" i="16" s="1"/>
  <c r="B57" i="14" l="1"/>
  <c r="B56" i="17"/>
  <c r="B40" i="3"/>
  <c r="B40" i="16" s="1"/>
  <c r="B58" i="14" l="1"/>
  <c r="B57" i="17"/>
  <c r="B41" i="3"/>
  <c r="B41" i="16" s="1"/>
  <c r="B59" i="14" l="1"/>
  <c r="B58" i="17"/>
  <c r="B42" i="3"/>
  <c r="B42" i="16" s="1"/>
  <c r="B60" i="14" l="1"/>
  <c r="B59" i="17"/>
  <c r="B43" i="3"/>
  <c r="B43" i="16" s="1"/>
  <c r="B61" i="14" l="1"/>
  <c r="B60" i="17"/>
  <c r="B44" i="3"/>
  <c r="B44" i="16" s="1"/>
  <c r="B62" i="14" l="1"/>
  <c r="B61" i="17"/>
  <c r="B45" i="3"/>
  <c r="B45" i="16" s="1"/>
  <c r="B63" i="14" l="1"/>
  <c r="B62" i="17"/>
  <c r="B46" i="3"/>
  <c r="B46" i="16" s="1"/>
  <c r="B64" i="14" l="1"/>
  <c r="B63" i="17"/>
  <c r="B47" i="3"/>
  <c r="B47" i="16" s="1"/>
  <c r="B66" i="14" l="1"/>
  <c r="B64" i="17"/>
  <c r="B48" i="3"/>
  <c r="B48" i="16" s="1"/>
  <c r="B67" i="14" l="1"/>
  <c r="B66" i="17"/>
  <c r="B49" i="3"/>
  <c r="B49" i="16" s="1"/>
  <c r="B68" i="14" l="1"/>
  <c r="B67" i="17"/>
  <c r="B50" i="3"/>
  <c r="B50" i="16" s="1"/>
  <c r="B69" i="14" l="1"/>
  <c r="B68" i="17"/>
  <c r="B51" i="3"/>
  <c r="B51" i="16" s="1"/>
  <c r="B71" i="14" l="1"/>
  <c r="B69" i="17"/>
  <c r="B52" i="3"/>
  <c r="B52" i="16" s="1"/>
  <c r="B72" i="14" l="1"/>
  <c r="B71" i="17"/>
  <c r="B54" i="3"/>
  <c r="B54" i="16" s="1"/>
  <c r="B73" i="14" l="1"/>
  <c r="B72" i="17"/>
  <c r="B55" i="3"/>
  <c r="B55" i="16" s="1"/>
  <c r="B74" i="14" l="1"/>
  <c r="B73" i="17"/>
  <c r="B56" i="3"/>
  <c r="B56" i="16" s="1"/>
  <c r="B75" i="14" l="1"/>
  <c r="B74" i="17"/>
  <c r="B57" i="3"/>
  <c r="B57" i="16" s="1"/>
  <c r="B76" i="14" l="1"/>
  <c r="B75" i="17"/>
  <c r="B58" i="3"/>
  <c r="B58" i="16" s="1"/>
  <c r="B77" i="14" l="1"/>
  <c r="B76" i="17"/>
  <c r="B59" i="3"/>
  <c r="B59" i="16" s="1"/>
  <c r="B79" i="14" l="1"/>
  <c r="B77" i="17"/>
  <c r="B60" i="3"/>
  <c r="B60" i="16" s="1"/>
  <c r="B80" i="14" l="1"/>
  <c r="B79" i="17"/>
  <c r="B61" i="3"/>
  <c r="B61" i="16" s="1"/>
  <c r="B81" i="14" l="1"/>
  <c r="B80" i="17"/>
  <c r="B62" i="3"/>
  <c r="B62" i="16" s="1"/>
  <c r="B82" i="14" l="1"/>
  <c r="B81" i="17"/>
  <c r="B63" i="3"/>
  <c r="B63" i="16" s="1"/>
  <c r="B84" i="14" l="1"/>
  <c r="B82" i="17"/>
  <c r="B64" i="3"/>
  <c r="B64" i="16" s="1"/>
  <c r="B85" i="14" l="1"/>
  <c r="B84" i="17"/>
  <c r="B65" i="3"/>
  <c r="B65" i="16" s="1"/>
  <c r="B86" i="14" l="1"/>
  <c r="B85" i="17"/>
  <c r="B66" i="3"/>
  <c r="B66" i="16" s="1"/>
  <c r="B87" i="14" l="1"/>
  <c r="B86" i="17"/>
  <c r="B67" i="3"/>
  <c r="B67" i="16" s="1"/>
  <c r="B89" i="14" l="1"/>
  <c r="B87" i="17"/>
  <c r="B68" i="3"/>
  <c r="B68" i="16" s="1"/>
  <c r="B91" i="14" l="1"/>
  <c r="B89" i="17"/>
  <c r="B69" i="3"/>
  <c r="B69" i="16" s="1"/>
  <c r="B92" i="14" l="1"/>
  <c r="B91" i="17"/>
  <c r="B70" i="3"/>
  <c r="B70" i="16" s="1"/>
  <c r="B94" i="14" l="1"/>
  <c r="B92" i="17"/>
  <c r="B71" i="3"/>
  <c r="B71" i="16" s="1"/>
  <c r="B95" i="14" l="1"/>
  <c r="B94" i="17"/>
  <c r="B72" i="3"/>
  <c r="B72" i="16" s="1"/>
  <c r="B96" i="14" l="1"/>
  <c r="B95" i="17"/>
  <c r="B74" i="3"/>
  <c r="B74" i="16" s="1"/>
  <c r="B98" i="14" l="1"/>
  <c r="B96" i="17"/>
  <c r="B75" i="3"/>
  <c r="B75" i="16" s="1"/>
  <c r="B99" i="14" l="1"/>
  <c r="B98" i="17"/>
  <c r="B76" i="3"/>
  <c r="B76" i="16" s="1"/>
  <c r="B100" i="14" l="1"/>
  <c r="B99" i="17"/>
  <c r="B77" i="3"/>
  <c r="B77" i="16" s="1"/>
  <c r="B101" i="14" l="1"/>
  <c r="B100" i="17"/>
  <c r="B78" i="3"/>
  <c r="B78" i="16" s="1"/>
  <c r="B102" i="14" l="1"/>
  <c r="B101" i="17"/>
  <c r="B79" i="3"/>
  <c r="B79" i="16" s="1"/>
  <c r="B103" i="14" l="1"/>
  <c r="B102" i="17"/>
  <c r="B80" i="3"/>
  <c r="B80" i="16" s="1"/>
  <c r="B105" i="14" l="1"/>
  <c r="B103" i="17"/>
  <c r="B81" i="3"/>
  <c r="B81" i="16" s="1"/>
  <c r="B106" i="14" l="1"/>
  <c r="B105" i="17"/>
  <c r="B82" i="3"/>
  <c r="B82" i="16" s="1"/>
  <c r="B107" i="14" l="1"/>
  <c r="B106" i="17"/>
  <c r="B83" i="3"/>
  <c r="B83" i="16" s="1"/>
  <c r="B108" i="14" l="1"/>
  <c r="B107" i="17"/>
  <c r="B84" i="3"/>
  <c r="B84" i="16" s="1"/>
  <c r="B110" i="14" l="1"/>
  <c r="B108" i="17"/>
  <c r="B85" i="3"/>
  <c r="B85" i="16" s="1"/>
  <c r="B111" i="14" l="1"/>
  <c r="B110" i="17"/>
  <c r="B86" i="3"/>
  <c r="B86" i="16" s="1"/>
  <c r="B112" i="14" l="1"/>
  <c r="B111" i="17"/>
  <c r="B87" i="3"/>
  <c r="B87" i="16" s="1"/>
  <c r="B113" i="14" l="1"/>
  <c r="B112" i="17"/>
  <c r="B88" i="3"/>
  <c r="B88" i="16" s="1"/>
  <c r="B114" i="14" l="1"/>
  <c r="B113" i="17"/>
  <c r="B89" i="3"/>
  <c r="B89" i="16" s="1"/>
  <c r="B115" i="14" l="1"/>
  <c r="B114" i="17"/>
  <c r="B90" i="3"/>
  <c r="B90" i="16" s="1"/>
  <c r="B116" i="14" l="1"/>
  <c r="B115" i="17"/>
  <c r="B91" i="3"/>
  <c r="B91" i="16" s="1"/>
  <c r="B118" i="14" l="1"/>
  <c r="B116" i="17"/>
  <c r="B93" i="3"/>
  <c r="B93" i="16" s="1"/>
  <c r="B119" i="14" l="1"/>
  <c r="B118" i="17"/>
  <c r="B94" i="3"/>
  <c r="B94" i="16" s="1"/>
  <c r="B120" i="14" l="1"/>
  <c r="B119" i="17"/>
  <c r="B95" i="3"/>
  <c r="B95" i="16" s="1"/>
  <c r="B121" i="14" l="1"/>
  <c r="B120" i="17"/>
  <c r="B96" i="3"/>
  <c r="B96" i="16" s="1"/>
  <c r="B122" i="14" l="1"/>
  <c r="B121" i="17"/>
  <c r="B97" i="3"/>
  <c r="B97" i="16" s="1"/>
  <c r="B123" i="14" l="1"/>
  <c r="B122" i="17"/>
  <c r="B98" i="3"/>
  <c r="B98" i="16" s="1"/>
  <c r="B124" i="14" l="1"/>
  <c r="B123" i="17"/>
  <c r="B99" i="3"/>
  <c r="B99" i="16" s="1"/>
  <c r="B125" i="14" l="1"/>
  <c r="B124" i="17"/>
  <c r="B100" i="3"/>
  <c r="B100" i="16" s="1"/>
  <c r="B126" i="14" l="1"/>
  <c r="B125" i="17"/>
  <c r="B101" i="3"/>
  <c r="B101" i="16" s="1"/>
  <c r="B127" i="14" l="1"/>
  <c r="B126" i="17"/>
  <c r="B102" i="3"/>
  <c r="B102" i="16" s="1"/>
  <c r="B128" i="14" l="1"/>
  <c r="B127" i="17"/>
  <c r="B103" i="3"/>
  <c r="B103" i="16" s="1"/>
  <c r="B129" i="14" l="1"/>
  <c r="B128" i="17"/>
  <c r="B104" i="3"/>
  <c r="B104" i="16" s="1"/>
  <c r="B130" i="14" l="1"/>
  <c r="B129" i="17"/>
  <c r="B105" i="3"/>
  <c r="B105" i="16" s="1"/>
  <c r="B131" i="14" l="1"/>
  <c r="B130" i="17"/>
  <c r="B106" i="3"/>
  <c r="B106" i="16" s="1"/>
  <c r="B132" i="14" l="1"/>
  <c r="B131" i="17"/>
  <c r="B107" i="3"/>
  <c r="B107" i="16" s="1"/>
  <c r="B133" i="14" l="1"/>
  <c r="B132" i="17"/>
  <c r="B108" i="3"/>
  <c r="B108" i="16" s="1"/>
  <c r="B134" i="14" l="1"/>
  <c r="B133" i="17"/>
  <c r="B109" i="3"/>
  <c r="B109" i="16" s="1"/>
  <c r="B135" i="14" l="1"/>
  <c r="B134" i="17"/>
  <c r="B110" i="3"/>
  <c r="B110" i="16" s="1"/>
  <c r="B136" i="14" l="1"/>
  <c r="B135" i="17"/>
  <c r="B112" i="3"/>
  <c r="B112" i="16" s="1"/>
  <c r="B138" i="14" l="1"/>
  <c r="B136" i="17"/>
  <c r="B113" i="3"/>
  <c r="B113" i="16" s="1"/>
  <c r="B139" i="14" l="1"/>
  <c r="B138" i="17"/>
  <c r="B114" i="3"/>
  <c r="B114" i="16" s="1"/>
  <c r="B141" i="14" l="1"/>
  <c r="B139" i="17"/>
  <c r="B115" i="3"/>
  <c r="B115" i="16" s="1"/>
  <c r="B142" i="14" l="1"/>
  <c r="B141" i="17"/>
  <c r="B116" i="3"/>
  <c r="B116" i="16" s="1"/>
  <c r="B143" i="14" l="1"/>
  <c r="B142" i="17"/>
  <c r="B117" i="3"/>
  <c r="B117" i="16" s="1"/>
  <c r="B144" i="14" l="1"/>
  <c r="B143" i="17"/>
  <c r="B118" i="3"/>
  <c r="B118" i="16" s="1"/>
  <c r="B145" i="14" l="1"/>
  <c r="B144" i="17"/>
  <c r="B119" i="3"/>
  <c r="B119" i="16" s="1"/>
  <c r="B146" i="14" l="1"/>
  <c r="B145" i="17"/>
  <c r="B120" i="3"/>
  <c r="B120" i="16" s="1"/>
  <c r="B147" i="14" l="1"/>
  <c r="B146" i="17"/>
  <c r="B121" i="3"/>
  <c r="B121" i="16" s="1"/>
  <c r="B148" i="14" l="1"/>
  <c r="B147" i="17"/>
  <c r="B122" i="3"/>
  <c r="B122" i="16" s="1"/>
  <c r="B149" i="14" l="1"/>
  <c r="B148" i="17"/>
  <c r="B123" i="3"/>
  <c r="B123" i="16" s="1"/>
  <c r="B150" i="14" l="1"/>
  <c r="B149" i="17"/>
  <c r="B124" i="3"/>
  <c r="B124" i="16" s="1"/>
  <c r="B151" i="14" l="1"/>
  <c r="B150" i="17"/>
  <c r="B125" i="3"/>
  <c r="B125" i="16" s="1"/>
  <c r="B153" i="14" l="1"/>
  <c r="B151" i="17"/>
  <c r="B126" i="3"/>
  <c r="B126" i="16" s="1"/>
  <c r="B154" i="14" l="1"/>
  <c r="B153" i="17"/>
  <c r="B127" i="3"/>
  <c r="B127" i="16" s="1"/>
  <c r="B155" i="14" l="1"/>
  <c r="B154" i="17"/>
  <c r="B128" i="3"/>
  <c r="B128" i="16" s="1"/>
  <c r="B157" i="14" l="1"/>
  <c r="B155" i="17"/>
  <c r="B129" i="3"/>
  <c r="B129" i="16" s="1"/>
  <c r="B158" i="14" l="1"/>
  <c r="B157" i="17"/>
  <c r="B130" i="3"/>
  <c r="B130" i="16" s="1"/>
  <c r="B159" i="14" l="1"/>
  <c r="B158" i="17"/>
  <c r="B131" i="3"/>
  <c r="B131" i="16" s="1"/>
  <c r="B160" i="14" l="1"/>
  <c r="B159" i="17"/>
  <c r="B133" i="3"/>
  <c r="B133" i="16" s="1"/>
  <c r="B162" i="14" l="1"/>
  <c r="B160" i="17"/>
  <c r="B134" i="3"/>
  <c r="B134" i="16" s="1"/>
  <c r="B163" i="14" l="1"/>
  <c r="B162" i="17"/>
  <c r="B135" i="3"/>
  <c r="B135" i="16" s="1"/>
  <c r="B164" i="14" l="1"/>
  <c r="B163" i="17"/>
  <c r="B136" i="3"/>
  <c r="B136" i="16" s="1"/>
  <c r="B165" i="14" l="1"/>
  <c r="B164" i="17"/>
  <c r="B139" i="3"/>
  <c r="B139" i="16" s="1"/>
  <c r="B166" i="14" l="1"/>
  <c r="B165" i="17"/>
  <c r="B140" i="3"/>
  <c r="B140" i="16" s="1"/>
  <c r="B168" i="14" l="1"/>
  <c r="B166" i="17"/>
  <c r="B141" i="3"/>
  <c r="B141" i="16" s="1"/>
  <c r="B169" i="14" l="1"/>
  <c r="B168" i="17"/>
  <c r="B142" i="3"/>
  <c r="B142" i="16" s="1"/>
  <c r="B170" i="14" l="1"/>
  <c r="B169" i="17"/>
  <c r="B143" i="3"/>
  <c r="B143" i="16" s="1"/>
  <c r="B171" i="14" l="1"/>
  <c r="B170" i="17"/>
  <c r="B144" i="3"/>
  <c r="B144" i="16" s="1"/>
  <c r="B172" i="14" l="1"/>
  <c r="B171" i="17"/>
  <c r="B145" i="3"/>
  <c r="B145" i="16" s="1"/>
  <c r="B173" i="14" l="1"/>
  <c r="B172" i="17"/>
  <c r="B146" i="3"/>
  <c r="B146" i="16" s="1"/>
  <c r="B174" i="14" l="1"/>
  <c r="B173" i="17"/>
  <c r="B147" i="3"/>
  <c r="B147" i="16" s="1"/>
  <c r="B175" i="14" l="1"/>
  <c r="B174" i="17"/>
  <c r="B150" i="3"/>
  <c r="B150" i="16" s="1"/>
  <c r="B176" i="14" l="1"/>
  <c r="B175" i="17"/>
  <c r="B151" i="3"/>
  <c r="B151" i="16" s="1"/>
  <c r="B177" i="14" l="1"/>
  <c r="B176" i="17"/>
  <c r="B153" i="3"/>
  <c r="B153" i="16" s="1"/>
  <c r="B178" i="14" l="1"/>
  <c r="B177" i="17"/>
  <c r="B154" i="3"/>
  <c r="B154" i="16" s="1"/>
  <c r="B179" i="14" l="1"/>
  <c r="B178" i="17"/>
  <c r="B155" i="3"/>
  <c r="B155" i="16" s="1"/>
  <c r="B181" i="14" l="1"/>
  <c r="B179" i="17"/>
  <c r="B156" i="3"/>
  <c r="B156" i="16" s="1"/>
  <c r="B182" i="14" l="1"/>
  <c r="B181" i="17"/>
  <c r="B159" i="3"/>
  <c r="B159" i="16" s="1"/>
  <c r="B183" i="14" l="1"/>
  <c r="B182" i="17"/>
  <c r="B160" i="3"/>
  <c r="B160" i="16" s="1"/>
  <c r="B184" i="14" l="1"/>
  <c r="B183" i="17"/>
  <c r="B161" i="3"/>
  <c r="B161" i="16" s="1"/>
  <c r="B185" i="14" l="1"/>
  <c r="B184" i="17"/>
  <c r="B164" i="3"/>
  <c r="B164" i="16" s="1"/>
  <c r="B187" i="14" l="1"/>
  <c r="B185" i="17"/>
  <c r="B165" i="3"/>
  <c r="B165" i="16" s="1"/>
  <c r="B188" i="14" l="1"/>
  <c r="B187" i="17"/>
  <c r="B167" i="3"/>
  <c r="B167" i="16" s="1"/>
  <c r="B189" i="14" l="1"/>
  <c r="B188" i="17"/>
  <c r="B168" i="3"/>
  <c r="B168" i="16" s="1"/>
  <c r="B190" i="14" l="1"/>
  <c r="B189" i="17"/>
  <c r="B170" i="3"/>
  <c r="B170" i="16" s="1"/>
  <c r="B191" i="14" l="1"/>
  <c r="B190" i="17"/>
  <c r="B172" i="3"/>
  <c r="B172" i="16" s="1"/>
  <c r="B192" i="14" l="1"/>
  <c r="B191" i="17"/>
  <c r="B173" i="3"/>
  <c r="B173" i="16" s="1"/>
  <c r="B193" i="14" l="1"/>
  <c r="B192" i="17"/>
  <c r="B175" i="3"/>
  <c r="B175" i="16" s="1"/>
  <c r="B194" i="14" l="1"/>
  <c r="B193" i="17"/>
  <c r="B176" i="3"/>
  <c r="B176" i="16" s="1"/>
  <c r="B195" i="14" l="1"/>
  <c r="B194" i="17"/>
  <c r="B178" i="3"/>
  <c r="B178" i="16" s="1"/>
  <c r="B196" i="14" l="1"/>
  <c r="B195" i="17"/>
  <c r="B179" i="3"/>
  <c r="B179" i="16" s="1"/>
  <c r="B197" i="14" l="1"/>
  <c r="B196" i="17"/>
  <c r="B180" i="3"/>
  <c r="B180" i="16" s="1"/>
  <c r="B198" i="14" l="1"/>
  <c r="B197" i="17"/>
  <c r="B181" i="3"/>
  <c r="B181" i="16" s="1"/>
  <c r="B199" i="14" l="1"/>
  <c r="B198" i="17"/>
  <c r="B182" i="3"/>
  <c r="B182" i="16" s="1"/>
  <c r="B201" i="14" l="1"/>
  <c r="B199" i="17"/>
  <c r="B183" i="3"/>
  <c r="B183" i="16" s="1"/>
  <c r="B202" i="14" l="1"/>
  <c r="B201" i="17"/>
  <c r="B186" i="3"/>
  <c r="B186" i="16" s="1"/>
  <c r="B203" i="14" l="1"/>
  <c r="B202" i="17"/>
  <c r="B187" i="3"/>
  <c r="B187" i="16" s="1"/>
  <c r="B204" i="14" l="1"/>
  <c r="B203" i="17"/>
  <c r="B188" i="3"/>
  <c r="B188" i="16" s="1"/>
  <c r="B205" i="14" l="1"/>
  <c r="B204" i="17"/>
  <c r="B189" i="3"/>
  <c r="B189" i="16" s="1"/>
  <c r="B206" i="14" l="1"/>
  <c r="B205" i="17"/>
  <c r="B190" i="3"/>
  <c r="B190" i="16" s="1"/>
  <c r="B207" i="14" l="1"/>
  <c r="B206" i="17"/>
  <c r="B191" i="3"/>
  <c r="B191" i="16" s="1"/>
  <c r="B208" i="14" l="1"/>
  <c r="B207" i="17"/>
  <c r="B194" i="3"/>
  <c r="B194" i="16" s="1"/>
  <c r="B210" i="14" l="1"/>
  <c r="B208" i="17"/>
  <c r="B195" i="3"/>
  <c r="B195" i="16" s="1"/>
  <c r="B211" i="14" l="1"/>
  <c r="B210" i="17"/>
  <c r="B196" i="3"/>
  <c r="B196" i="16" s="1"/>
  <c r="B212" i="14" l="1"/>
  <c r="B211" i="17"/>
  <c r="B197" i="3"/>
  <c r="B197" i="16" s="1"/>
  <c r="B214" i="14" l="1"/>
  <c r="B212" i="17"/>
  <c r="B198" i="3"/>
  <c r="B198" i="16" s="1"/>
  <c r="B215" i="14" l="1"/>
  <c r="B214" i="17"/>
  <c r="B199" i="3"/>
  <c r="B199" i="16" s="1"/>
  <c r="B216" i="14" l="1"/>
  <c r="B215" i="17"/>
  <c r="B200" i="3"/>
  <c r="B200" i="16" s="1"/>
  <c r="B217" i="14" l="1"/>
  <c r="B216" i="17"/>
  <c r="B201" i="3"/>
  <c r="B201" i="16" s="1"/>
  <c r="B218" i="14" l="1"/>
  <c r="B217" i="17"/>
  <c r="B202" i="3"/>
  <c r="B202" i="16" s="1"/>
  <c r="B219" i="14" l="1"/>
  <c r="B218" i="17"/>
  <c r="B203" i="3"/>
  <c r="B203" i="16" s="1"/>
  <c r="B220" i="14" l="1"/>
  <c r="B219" i="17"/>
  <c r="B206" i="3"/>
  <c r="B206" i="16" s="1"/>
  <c r="B221" i="14" l="1"/>
  <c r="B220" i="17"/>
  <c r="B207" i="3"/>
  <c r="B207" i="16" s="1"/>
  <c r="B222" i="14" l="1"/>
  <c r="B221" i="17"/>
  <c r="B208" i="3"/>
  <c r="B208" i="16" s="1"/>
  <c r="B224" i="14" l="1"/>
  <c r="B222" i="17"/>
  <c r="B210" i="3"/>
  <c r="B210" i="16" s="1"/>
  <c r="B225" i="14" l="1"/>
  <c r="B224" i="17"/>
  <c r="B211" i="3"/>
  <c r="B211" i="16" s="1"/>
  <c r="B227" i="14" l="1"/>
  <c r="B225" i="17"/>
  <c r="B214" i="3"/>
  <c r="B214" i="16" s="1"/>
  <c r="B228" i="14" l="1"/>
  <c r="B227" i="17"/>
  <c r="B215" i="3"/>
  <c r="B215" i="16" s="1"/>
  <c r="B229" i="14" l="1"/>
  <c r="B228" i="17"/>
  <c r="B216" i="3"/>
  <c r="B216" i="16" s="1"/>
  <c r="B231" i="14" l="1"/>
  <c r="B229" i="17"/>
  <c r="B217" i="3"/>
  <c r="B217" i="16" s="1"/>
  <c r="B232" i="14" l="1"/>
  <c r="B231" i="17"/>
  <c r="B218" i="3"/>
  <c r="B218" i="16" s="1"/>
  <c r="B233" i="14" l="1"/>
  <c r="B232" i="17"/>
  <c r="B220" i="3"/>
  <c r="B220" i="16" s="1"/>
  <c r="B234" i="14" l="1"/>
  <c r="B233" i="17"/>
  <c r="B221" i="3"/>
  <c r="B221" i="16" s="1"/>
  <c r="B235" i="14" l="1"/>
  <c r="B234" i="17"/>
  <c r="B224" i="3"/>
  <c r="B224" i="16" s="1"/>
  <c r="B236" i="14" l="1"/>
  <c r="B235" i="17"/>
  <c r="B225" i="3"/>
  <c r="B225" i="16" s="1"/>
  <c r="B237" i="14" l="1"/>
  <c r="B236" i="17"/>
  <c r="B226" i="3"/>
  <c r="B226" i="16" s="1"/>
  <c r="B239" i="14" l="1"/>
  <c r="B237" i="17"/>
  <c r="B227" i="3"/>
  <c r="B227" i="16" s="1"/>
  <c r="B240" i="14" l="1"/>
  <c r="B239" i="17"/>
  <c r="B228" i="3"/>
  <c r="B228" i="16" s="1"/>
  <c r="B241" i="14" l="1"/>
  <c r="B240" i="17"/>
  <c r="B229" i="3"/>
  <c r="B229" i="16" s="1"/>
  <c r="B242" i="14" l="1"/>
  <c r="B241" i="17"/>
  <c r="B230" i="3"/>
  <c r="B230" i="16" s="1"/>
  <c r="B243" i="14" l="1"/>
  <c r="B242" i="17"/>
  <c r="B231" i="3"/>
  <c r="B231" i="16" s="1"/>
  <c r="B244" i="14" l="1"/>
  <c r="B243" i="17"/>
  <c r="B232" i="3"/>
  <c r="B232" i="16" s="1"/>
  <c r="B245" i="14" l="1"/>
  <c r="B244" i="17"/>
  <c r="B233" i="3"/>
  <c r="B233" i="16" s="1"/>
  <c r="B246" i="14" l="1"/>
  <c r="B245" i="17"/>
  <c r="B234" i="3"/>
  <c r="B234" i="16" s="1"/>
  <c r="B247" i="14" l="1"/>
  <c r="B246" i="17"/>
  <c r="B235" i="3"/>
  <c r="B235" i="16" s="1"/>
  <c r="B248" i="14" l="1"/>
  <c r="B247" i="17"/>
  <c r="B236" i="3"/>
  <c r="B236" i="16" s="1"/>
  <c r="B249" i="14" l="1"/>
  <c r="B248" i="17"/>
  <c r="B238" i="3"/>
  <c r="B238" i="16" s="1"/>
  <c r="B250" i="14" l="1"/>
  <c r="B249" i="17"/>
  <c r="B239" i="3"/>
  <c r="B239" i="16" s="1"/>
  <c r="B251" i="14" l="1"/>
  <c r="B250" i="17"/>
  <c r="B240" i="3"/>
  <c r="B240" i="16" s="1"/>
  <c r="B252" i="14" l="1"/>
  <c r="B251" i="17"/>
  <c r="B241" i="3"/>
  <c r="B241" i="16" s="1"/>
  <c r="B253" i="14" l="1"/>
  <c r="B252" i="17"/>
  <c r="B243" i="3"/>
  <c r="B243" i="16" s="1"/>
  <c r="B254" i="14" l="1"/>
  <c r="B253" i="17"/>
  <c r="B244" i="3"/>
  <c r="B244" i="16" s="1"/>
  <c r="B255" i="14" l="1"/>
  <c r="B254" i="17"/>
  <c r="B245" i="3"/>
  <c r="B245" i="16" s="1"/>
  <c r="B256" i="14" l="1"/>
  <c r="B255" i="17"/>
  <c r="B246" i="3"/>
  <c r="B246" i="16" s="1"/>
  <c r="B257" i="14" l="1"/>
  <c r="B256" i="17"/>
  <c r="B247" i="3"/>
  <c r="B247" i="16" s="1"/>
  <c r="B258" i="14" l="1"/>
  <c r="B257" i="17"/>
  <c r="B248" i="3"/>
  <c r="B248" i="16" s="1"/>
  <c r="B259" i="14" l="1"/>
  <c r="B258" i="17"/>
  <c r="B249" i="3"/>
  <c r="B249" i="16" s="1"/>
  <c r="B260" i="14" l="1"/>
  <c r="B259" i="17"/>
  <c r="B250" i="3"/>
  <c r="B250" i="16" s="1"/>
  <c r="B261" i="14" l="1"/>
  <c r="B260" i="17"/>
  <c r="B251" i="3"/>
  <c r="B251" i="16" s="1"/>
  <c r="B262" i="14" l="1"/>
  <c r="B261" i="17"/>
  <c r="B252" i="3"/>
  <c r="B252" i="16" s="1"/>
  <c r="B263" i="14" l="1"/>
  <c r="B262" i="17"/>
  <c r="B253" i="3"/>
  <c r="B253" i="16" s="1"/>
  <c r="B264" i="14" l="1"/>
  <c r="B263" i="17"/>
  <c r="B254" i="3"/>
  <c r="B254" i="16" s="1"/>
  <c r="B265" i="14" l="1"/>
  <c r="B264" i="17"/>
  <c r="B255" i="3"/>
  <c r="B255" i="16" s="1"/>
  <c r="B266" i="14" l="1"/>
  <c r="B265" i="17"/>
  <c r="B256" i="3"/>
  <c r="B256" i="16" s="1"/>
  <c r="B267" i="14" l="1"/>
  <c r="B266" i="17"/>
  <c r="B257" i="3"/>
  <c r="B257" i="16" s="1"/>
  <c r="B268" i="14" l="1"/>
  <c r="B267" i="17"/>
  <c r="B258" i="3"/>
  <c r="B258" i="16" s="1"/>
  <c r="B269" i="14" l="1"/>
  <c r="B268" i="17"/>
  <c r="B259" i="3"/>
  <c r="B259" i="16" s="1"/>
  <c r="B270" i="14" l="1"/>
  <c r="B269" i="17"/>
  <c r="B262" i="3"/>
  <c r="B262" i="16" s="1"/>
  <c r="B271" i="14" l="1"/>
  <c r="B270" i="17"/>
  <c r="B263" i="3"/>
  <c r="B263" i="16" s="1"/>
  <c r="B272" i="14" l="1"/>
  <c r="B271" i="17"/>
  <c r="B266" i="3"/>
  <c r="B266" i="16" s="1"/>
  <c r="B273" i="14" l="1"/>
  <c r="B272" i="17"/>
  <c r="B267" i="3"/>
  <c r="B267" i="16" s="1"/>
  <c r="B274" i="14" l="1"/>
  <c r="B273" i="17"/>
  <c r="B268" i="3"/>
  <c r="B268" i="16" s="1"/>
  <c r="B275" i="14" l="1"/>
  <c r="B274" i="17"/>
  <c r="B270" i="3"/>
  <c r="B270" i="16" s="1"/>
  <c r="B276" i="14" l="1"/>
  <c r="B275" i="17"/>
  <c r="B271" i="3"/>
  <c r="B271" i="16" s="1"/>
  <c r="B278" i="14" l="1"/>
  <c r="B276" i="17"/>
  <c r="B272" i="3"/>
  <c r="B272" i="16" s="1"/>
  <c r="B279" i="14" l="1"/>
  <c r="B278" i="17"/>
  <c r="B274" i="3"/>
  <c r="B274" i="16" s="1"/>
  <c r="B280" i="14" l="1"/>
  <c r="B279" i="17"/>
  <c r="B276" i="3"/>
  <c r="B276" i="16" s="1"/>
  <c r="B281" i="14" l="1"/>
  <c r="B280" i="17"/>
  <c r="B277" i="3"/>
  <c r="B277" i="16" s="1"/>
  <c r="B282" i="14" l="1"/>
  <c r="B281" i="17"/>
  <c r="B278" i="3"/>
  <c r="B278" i="16" s="1"/>
  <c r="B283" i="14" l="1"/>
  <c r="B282" i="17"/>
  <c r="B280" i="3"/>
  <c r="B280" i="16" s="1"/>
  <c r="B284" i="14" l="1"/>
  <c r="B283" i="17"/>
  <c r="B281" i="3"/>
  <c r="B281" i="16" s="1"/>
  <c r="B285" i="14" l="1"/>
  <c r="B284" i="17"/>
  <c r="B283" i="3"/>
  <c r="B283" i="16" s="1"/>
  <c r="B287" i="14" l="1"/>
  <c r="B285" i="17"/>
  <c r="B284" i="3"/>
  <c r="B284" i="16" s="1"/>
  <c r="B289" i="14" l="1"/>
  <c r="B287" i="17"/>
  <c r="B285" i="3"/>
  <c r="B285" i="16" s="1"/>
  <c r="B290" i="14" l="1"/>
  <c r="B289" i="17"/>
  <c r="B287" i="3"/>
  <c r="B287" i="16" s="1"/>
  <c r="B291" i="14" l="1"/>
  <c r="B290" i="17"/>
  <c r="B288" i="3"/>
  <c r="B288" i="16" s="1"/>
  <c r="B292" i="14" l="1"/>
  <c r="B291" i="17"/>
  <c r="B289" i="3"/>
  <c r="B289" i="16" s="1"/>
  <c r="B293" i="14" l="1"/>
  <c r="B292" i="17"/>
  <c r="B292" i="3"/>
  <c r="B292" i="16" s="1"/>
  <c r="B294" i="14" l="1"/>
  <c r="B293" i="17"/>
  <c r="B293" i="3"/>
  <c r="B293" i="16" s="1"/>
  <c r="B295" i="14" l="1"/>
  <c r="B294" i="17"/>
  <c r="B295" i="3"/>
  <c r="B295" i="16" s="1"/>
  <c r="B296" i="14" l="1"/>
  <c r="B295" i="17"/>
  <c r="B296" i="3"/>
  <c r="B296" i="16" s="1"/>
  <c r="B297" i="14" l="1"/>
  <c r="B296" i="17"/>
  <c r="B299" i="3"/>
  <c r="B299" i="16" s="1"/>
  <c r="B298" i="14" l="1"/>
  <c r="B297" i="17"/>
  <c r="B301" i="3"/>
  <c r="B301" i="16" s="1"/>
  <c r="B299" i="14" l="1"/>
  <c r="B298" i="17"/>
  <c r="B302" i="3"/>
  <c r="B302" i="16" s="1"/>
  <c r="B300" i="14" l="1"/>
  <c r="B299" i="17"/>
  <c r="B304" i="3"/>
  <c r="B304" i="16" s="1"/>
  <c r="B301" i="14" l="1"/>
  <c r="B300" i="17"/>
  <c r="B305" i="3"/>
  <c r="B305" i="16" s="1"/>
  <c r="B302" i="14" l="1"/>
  <c r="B301" i="17"/>
  <c r="B306" i="3"/>
  <c r="B306" i="16" s="1"/>
  <c r="B303" i="14" l="1"/>
  <c r="B302" i="17"/>
  <c r="B308" i="3"/>
  <c r="B308" i="16" s="1"/>
  <c r="B305" i="14" l="1"/>
  <c r="B303" i="17"/>
  <c r="B310" i="3"/>
  <c r="B310" i="16" s="1"/>
  <c r="B306" i="14" l="1"/>
  <c r="B305" i="17"/>
  <c r="B311" i="3"/>
  <c r="B311" i="16" s="1"/>
  <c r="B308" i="14" l="1"/>
  <c r="B306" i="17"/>
  <c r="B312" i="3"/>
  <c r="B312" i="16" s="1"/>
  <c r="B309" i="14" l="1"/>
  <c r="B308" i="17"/>
  <c r="B315" i="3"/>
  <c r="B315" i="16" s="1"/>
  <c r="B311" i="14" l="1"/>
  <c r="B309" i="17"/>
  <c r="B316" i="3"/>
  <c r="B316" i="16" s="1"/>
  <c r="B312" i="14" l="1"/>
  <c r="B311" i="17"/>
  <c r="B317" i="3"/>
  <c r="B317" i="16" s="1"/>
  <c r="B313" i="14" l="1"/>
  <c r="B312" i="17"/>
  <c r="B319" i="3"/>
  <c r="B319" i="16" s="1"/>
  <c r="B314" i="14" l="1"/>
  <c r="B313" i="17"/>
  <c r="B320" i="3"/>
  <c r="B320" i="16" s="1"/>
  <c r="B315" i="14" l="1"/>
  <c r="B314" i="17"/>
  <c r="B321" i="3"/>
  <c r="B321" i="16" s="1"/>
  <c r="B316" i="14" l="1"/>
  <c r="B315" i="17"/>
  <c r="B323" i="3"/>
  <c r="B323" i="16" s="1"/>
  <c r="B317" i="14" l="1"/>
  <c r="B316" i="17"/>
  <c r="B324" i="3"/>
  <c r="B324" i="16" s="1"/>
  <c r="B318" i="14" l="1"/>
  <c r="B317" i="17"/>
  <c r="B325" i="3"/>
  <c r="B325" i="16" s="1"/>
  <c r="B319" i="14" l="1"/>
  <c r="B318" i="17"/>
  <c r="B326" i="3"/>
  <c r="B326" i="16" s="1"/>
  <c r="B320" i="14" l="1"/>
  <c r="B319" i="17"/>
  <c r="B327" i="3"/>
  <c r="B327" i="16" s="1"/>
  <c r="B321" i="14" l="1"/>
  <c r="B320" i="17"/>
  <c r="B329" i="3"/>
  <c r="B329" i="16" s="1"/>
  <c r="B322" i="14" l="1"/>
  <c r="B321" i="17"/>
  <c r="B330" i="3"/>
  <c r="B330" i="16" s="1"/>
  <c r="B323" i="14" l="1"/>
  <c r="B322" i="17"/>
  <c r="B331" i="3"/>
  <c r="B331" i="16" s="1"/>
  <c r="B324" i="14" l="1"/>
  <c r="B323" i="17"/>
  <c r="B332" i="3"/>
  <c r="B332" i="16" s="1"/>
  <c r="B325" i="14" l="1"/>
  <c r="B324" i="17"/>
  <c r="B335" i="3"/>
  <c r="B335" i="16" s="1"/>
  <c r="B326" i="14" l="1"/>
  <c r="B325" i="17"/>
  <c r="B336" i="3"/>
  <c r="B336" i="16" s="1"/>
  <c r="B327" i="14" l="1"/>
  <c r="B326" i="17"/>
  <c r="B337" i="3"/>
  <c r="B337" i="16" s="1"/>
  <c r="B328" i="14" l="1"/>
  <c r="B327" i="17"/>
  <c r="B338" i="3"/>
  <c r="B338" i="16" s="1"/>
  <c r="B329" i="14" l="1"/>
  <c r="B328" i="17"/>
  <c r="B339" i="3"/>
  <c r="B339" i="16" s="1"/>
  <c r="B330" i="14" l="1"/>
  <c r="B329" i="17"/>
  <c r="B340" i="3"/>
  <c r="B340" i="16" s="1"/>
  <c r="B331" i="14" l="1"/>
  <c r="B330" i="17"/>
  <c r="B341" i="3"/>
  <c r="B341" i="16" s="1"/>
  <c r="B332" i="14" l="1"/>
  <c r="B331" i="17"/>
  <c r="B343" i="3"/>
  <c r="B343" i="16" s="1"/>
  <c r="B333" i="14" l="1"/>
  <c r="B332" i="17"/>
  <c r="B344" i="3"/>
  <c r="B344" i="16" s="1"/>
  <c r="B334" i="14" l="1"/>
  <c r="B333" i="17"/>
  <c r="B345" i="3"/>
  <c r="B345" i="16" s="1"/>
  <c r="B335" i="14" l="1"/>
  <c r="B334" i="17"/>
  <c r="B346" i="3"/>
  <c r="B346" i="16" s="1"/>
  <c r="B336" i="14" l="1"/>
  <c r="B335" i="17"/>
  <c r="B347" i="3"/>
  <c r="B347" i="16" s="1"/>
  <c r="B337" i="14" l="1"/>
  <c r="B336" i="17"/>
  <c r="B348" i="3"/>
  <c r="B348" i="16" s="1"/>
  <c r="B339" i="14" l="1"/>
  <c r="B337" i="17"/>
  <c r="B349" i="3"/>
  <c r="B349" i="16" s="1"/>
  <c r="B340" i="14" l="1"/>
  <c r="B339" i="17"/>
  <c r="B351" i="3"/>
  <c r="B351" i="16" s="1"/>
  <c r="B341" i="14" l="1"/>
  <c r="B340" i="17"/>
  <c r="B352" i="3"/>
  <c r="B352" i="16" s="1"/>
  <c r="B342" i="14" l="1"/>
  <c r="B341" i="17"/>
  <c r="B353" i="3"/>
  <c r="B353" i="16" s="1"/>
  <c r="B343" i="14" l="1"/>
  <c r="B342" i="17"/>
  <c r="B354" i="3"/>
  <c r="B354" i="16" s="1"/>
  <c r="B345" i="14" l="1"/>
  <c r="B343" i="17"/>
  <c r="B355" i="3"/>
  <c r="B355" i="16" s="1"/>
  <c r="B346" i="14" l="1"/>
  <c r="B345" i="17"/>
  <c r="B356" i="3"/>
  <c r="B356" i="16" s="1"/>
  <c r="B347" i="14" l="1"/>
  <c r="B346" i="17"/>
  <c r="B357" i="3"/>
  <c r="B357" i="16" s="1"/>
  <c r="B349" i="14" l="1"/>
  <c r="B347" i="17"/>
  <c r="B359" i="3"/>
  <c r="B359" i="16" s="1"/>
  <c r="B350" i="14" l="1"/>
  <c r="B349" i="17"/>
  <c r="B360" i="3"/>
  <c r="B360" i="16" s="1"/>
  <c r="C6" i="16" s="1"/>
  <c r="B351" i="14" l="1"/>
  <c r="B350" i="17"/>
  <c r="B8" i="2"/>
  <c r="B7" i="2"/>
  <c r="C6" i="3"/>
  <c r="B352" i="14" l="1"/>
  <c r="B351" i="17"/>
  <c r="B6" i="2"/>
  <c r="C6" i="10"/>
  <c r="B353" i="14" l="1"/>
  <c r="B352" i="17"/>
  <c r="B354" i="14" l="1"/>
  <c r="B353" i="17"/>
  <c r="B355" i="14" l="1"/>
  <c r="B354" i="17"/>
  <c r="B356" i="14" l="1"/>
  <c r="B355" i="17"/>
  <c r="B357" i="14" l="1"/>
  <c r="B356" i="17"/>
  <c r="B358" i="14" l="1"/>
  <c r="B357" i="17"/>
  <c r="B359" i="14" l="1"/>
  <c r="B358" i="17"/>
  <c r="B361" i="14" l="1"/>
  <c r="B359" i="17"/>
  <c r="B362" i="14" l="1"/>
  <c r="B361" i="17"/>
  <c r="B363" i="14" l="1"/>
  <c r="B362" i="17"/>
  <c r="B364" i="14" l="1"/>
  <c r="B363" i="17"/>
  <c r="B365" i="14" l="1"/>
  <c r="B364" i="17"/>
  <c r="B366" i="14" l="1"/>
  <c r="B365" i="17"/>
  <c r="B367" i="14" l="1"/>
  <c r="B366" i="17"/>
  <c r="B368" i="14" l="1"/>
  <c r="B367" i="17"/>
  <c r="B369" i="14" l="1"/>
  <c r="B368" i="17"/>
  <c r="B370" i="14" l="1"/>
  <c r="B369" i="17"/>
  <c r="B371" i="14" l="1"/>
  <c r="B370" i="17"/>
  <c r="B372" i="14" l="1"/>
  <c r="B371" i="17"/>
  <c r="B373" i="14" l="1"/>
  <c r="B372" i="17"/>
  <c r="B374" i="14" l="1"/>
  <c r="B373" i="17"/>
  <c r="B375" i="14" l="1"/>
  <c r="B374" i="17"/>
  <c r="B376" i="14" l="1"/>
  <c r="B375" i="17"/>
  <c r="B377" i="14" l="1"/>
  <c r="B376" i="17"/>
  <c r="B378" i="14" l="1"/>
  <c r="B377" i="17"/>
  <c r="B379" i="14" l="1"/>
  <c r="B378" i="17"/>
  <c r="B380" i="14" l="1"/>
  <c r="B379" i="17"/>
  <c r="B381" i="14" l="1"/>
  <c r="B380" i="17"/>
  <c r="B382" i="14" l="1"/>
  <c r="B381" i="17"/>
  <c r="B383" i="14" l="1"/>
  <c r="B382" i="17"/>
  <c r="B384" i="14" l="1"/>
  <c r="B383" i="17"/>
  <c r="B385" i="14" l="1"/>
  <c r="B384" i="17"/>
  <c r="B386" i="14" l="1"/>
  <c r="B385" i="17"/>
  <c r="B387" i="14" l="1"/>
  <c r="B386" i="17"/>
  <c r="B388" i="14" l="1"/>
  <c r="B387" i="17"/>
  <c r="B389" i="14" l="1"/>
  <c r="B388" i="17"/>
  <c r="B390" i="14" l="1"/>
  <c r="B389" i="17"/>
  <c r="B391" i="14" l="1"/>
  <c r="B390" i="17"/>
  <c r="B392" i="14" l="1"/>
  <c r="B391" i="17"/>
  <c r="B393" i="14" l="1"/>
  <c r="B392" i="17"/>
  <c r="B394" i="14" l="1"/>
  <c r="B393" i="17"/>
  <c r="B396" i="14" l="1"/>
  <c r="B394" i="17"/>
  <c r="B397" i="14" l="1"/>
  <c r="B396" i="17"/>
  <c r="B399" i="14" l="1"/>
  <c r="B397" i="17"/>
  <c r="B400" i="14" l="1"/>
  <c r="B399" i="17"/>
  <c r="B402" i="14" l="1"/>
  <c r="B400" i="17"/>
  <c r="B403" i="14" l="1"/>
  <c r="B402" i="17"/>
  <c r="B404" i="14" l="1"/>
  <c r="B403" i="17"/>
  <c r="B405" i="14" l="1"/>
  <c r="B404" i="17"/>
  <c r="B406" i="14" l="1"/>
  <c r="B405" i="17"/>
  <c r="B407" i="14" l="1"/>
  <c r="B406" i="17"/>
  <c r="B408" i="14" l="1"/>
  <c r="B407" i="17"/>
  <c r="B409" i="14" l="1"/>
  <c r="B408" i="17"/>
  <c r="B410" i="14" l="1"/>
  <c r="B409" i="17"/>
  <c r="B411" i="14" l="1"/>
  <c r="B410" i="17"/>
  <c r="B412" i="14" l="1"/>
  <c r="B411" i="17"/>
  <c r="B413" i="14" l="1"/>
  <c r="B412" i="17"/>
  <c r="B414" i="14" l="1"/>
  <c r="B413" i="17"/>
  <c r="B415" i="14" l="1"/>
  <c r="B414" i="17"/>
  <c r="B416" i="14" l="1"/>
  <c r="B415" i="17"/>
  <c r="B418" i="14" l="1"/>
  <c r="B416" i="17"/>
  <c r="B419" i="14" l="1"/>
  <c r="B418" i="17"/>
  <c r="B420" i="14" l="1"/>
  <c r="B419" i="17"/>
  <c r="B421" i="14" l="1"/>
  <c r="B420" i="17"/>
  <c r="B422" i="14" l="1"/>
  <c r="B421" i="17"/>
  <c r="B423" i="14" l="1"/>
  <c r="B422" i="17"/>
  <c r="B424" i="14" l="1"/>
  <c r="B423" i="17"/>
  <c r="B425" i="14" l="1"/>
  <c r="B424" i="17"/>
  <c r="B426" i="14" l="1"/>
  <c r="B425" i="17"/>
  <c r="B427" i="14" l="1"/>
  <c r="B426" i="17"/>
  <c r="B428" i="14" l="1"/>
  <c r="B427" i="17"/>
  <c r="B429" i="14" l="1"/>
  <c r="B428" i="17"/>
  <c r="B430" i="14" l="1"/>
  <c r="B429" i="17"/>
  <c r="B431" i="14" l="1"/>
  <c r="B430" i="17"/>
  <c r="B432" i="14" l="1"/>
  <c r="B431" i="17"/>
  <c r="B433" i="14" l="1"/>
  <c r="B432" i="17"/>
  <c r="B434" i="14" l="1"/>
  <c r="B433" i="17"/>
  <c r="B435" i="14" l="1"/>
  <c r="B434" i="17"/>
  <c r="B436" i="14" l="1"/>
  <c r="B435" i="17"/>
  <c r="B437" i="14" l="1"/>
  <c r="B436" i="17"/>
  <c r="B438" i="14" l="1"/>
  <c r="B437" i="17"/>
  <c r="B439" i="14" l="1"/>
  <c r="B438" i="17"/>
  <c r="B440" i="14" l="1"/>
  <c r="B439" i="17"/>
  <c r="B441" i="14" l="1"/>
  <c r="B440" i="17"/>
  <c r="B442" i="14" l="1"/>
  <c r="B441" i="17"/>
  <c r="B443" i="14" l="1"/>
  <c r="B442" i="17"/>
  <c r="B444" i="14" l="1"/>
  <c r="B443" i="17"/>
  <c r="B445" i="14" l="1"/>
  <c r="B444" i="17"/>
  <c r="B446" i="14" l="1"/>
  <c r="B445" i="17"/>
  <c r="B447" i="14" l="1"/>
  <c r="B446" i="17"/>
  <c r="B448" i="14" l="1"/>
  <c r="B447" i="17"/>
  <c r="B449" i="14" l="1"/>
  <c r="B448" i="17"/>
  <c r="B450" i="14" l="1"/>
  <c r="B449" i="17"/>
  <c r="B452" i="14" l="1"/>
  <c r="B450" i="17"/>
  <c r="B453" i="14" l="1"/>
  <c r="B452" i="17"/>
  <c r="B454" i="14" l="1"/>
  <c r="B453" i="17"/>
  <c r="B456" i="14" l="1"/>
  <c r="B454" i="17"/>
  <c r="B457" i="14" l="1"/>
  <c r="B456" i="17"/>
  <c r="B459" i="14" l="1"/>
  <c r="B457" i="17"/>
  <c r="B460" i="14" l="1"/>
  <c r="B459" i="17"/>
  <c r="B461" i="14" l="1"/>
  <c r="B460" i="17"/>
  <c r="B462" i="14" l="1"/>
  <c r="B461" i="17"/>
  <c r="B463" i="14" l="1"/>
  <c r="B462" i="17"/>
  <c r="B464" i="14" l="1"/>
  <c r="B463" i="17"/>
  <c r="B465" i="14" l="1"/>
  <c r="B464" i="17"/>
  <c r="B466" i="14" l="1"/>
  <c r="B465" i="17"/>
  <c r="B468" i="14" l="1"/>
  <c r="B466" i="17"/>
  <c r="B469" i="14" l="1"/>
  <c r="B468" i="17"/>
  <c r="B470" i="14" l="1"/>
  <c r="B469" i="17"/>
  <c r="B471" i="14" l="1"/>
  <c r="B470" i="17"/>
  <c r="B472" i="14" l="1"/>
  <c r="B471" i="17"/>
  <c r="B473" i="14" l="1"/>
  <c r="B472" i="17"/>
  <c r="B474" i="14" l="1"/>
  <c r="B473" i="17"/>
  <c r="B475" i="14" l="1"/>
  <c r="B474" i="17"/>
  <c r="B476" i="14" l="1"/>
  <c r="B475" i="17"/>
  <c r="B477" i="14" l="1"/>
  <c r="B476" i="17"/>
  <c r="B478" i="14" l="1"/>
  <c r="B477" i="17"/>
  <c r="B479" i="14" l="1"/>
  <c r="B478" i="17"/>
  <c r="B480" i="14" l="1"/>
  <c r="B479" i="17"/>
  <c r="B481" i="14" l="1"/>
  <c r="B480" i="17"/>
  <c r="B482" i="14" l="1"/>
  <c r="B481" i="17"/>
  <c r="B483" i="14" l="1"/>
  <c r="B482" i="17"/>
  <c r="B484" i="14" l="1"/>
  <c r="B483" i="17"/>
  <c r="B486" i="14" l="1"/>
  <c r="B484" i="17"/>
  <c r="B487" i="14" l="1"/>
  <c r="B486" i="17"/>
  <c r="B488" i="14" l="1"/>
  <c r="B487" i="17"/>
  <c r="B489" i="14" l="1"/>
  <c r="B488" i="17"/>
  <c r="B490" i="14" l="1"/>
  <c r="B489" i="17"/>
  <c r="B491" i="14" l="1"/>
  <c r="B490" i="17"/>
  <c r="B492" i="14" l="1"/>
  <c r="B491" i="17"/>
  <c r="B493" i="14" l="1"/>
  <c r="B492" i="17"/>
  <c r="B494" i="14" l="1"/>
  <c r="B493" i="17"/>
  <c r="B495" i="14" l="1"/>
  <c r="B494" i="17"/>
  <c r="B496" i="14" l="1"/>
  <c r="B495" i="17"/>
  <c r="B498" i="14" l="1"/>
  <c r="B496" i="17"/>
  <c r="B499" i="14" l="1"/>
  <c r="B498" i="17"/>
  <c r="B500" i="14" l="1"/>
  <c r="B499" i="17"/>
  <c r="B502" i="14" l="1"/>
  <c r="B500" i="17"/>
  <c r="B503" i="14" l="1"/>
  <c r="B502" i="17"/>
  <c r="B504" i="14" l="1"/>
  <c r="B503" i="17"/>
  <c r="B505" i="14" l="1"/>
  <c r="B504" i="17"/>
  <c r="B506" i="14" l="1"/>
  <c r="B505" i="17"/>
  <c r="B507" i="14" l="1"/>
  <c r="B506" i="17"/>
  <c r="B508" i="14" l="1"/>
  <c r="B507" i="17"/>
  <c r="B509" i="14" l="1"/>
  <c r="B508" i="17"/>
  <c r="B510" i="14" l="1"/>
  <c r="B509" i="17"/>
  <c r="B511" i="14" l="1"/>
  <c r="B510" i="17"/>
  <c r="B512" i="14" l="1"/>
  <c r="B511" i="17"/>
  <c r="B513" i="14" l="1"/>
  <c r="B512" i="17"/>
  <c r="B515" i="14" l="1"/>
  <c r="B513" i="17"/>
  <c r="B516" i="14" l="1"/>
  <c r="B515" i="17"/>
  <c r="B517" i="14" l="1"/>
  <c r="B516" i="17"/>
  <c r="B518" i="14" l="1"/>
  <c r="B517" i="17"/>
  <c r="B519" i="14" l="1"/>
  <c r="B518" i="17"/>
  <c r="B520" i="14" l="1"/>
  <c r="B519" i="17"/>
  <c r="B521" i="14" l="1"/>
  <c r="B520" i="17"/>
  <c r="B522" i="14" l="1"/>
  <c r="B521" i="17"/>
  <c r="B523" i="14" l="1"/>
  <c r="B522" i="17"/>
  <c r="B524" i="14" l="1"/>
  <c r="B523" i="17"/>
  <c r="B525" i="14" l="1"/>
  <c r="B524" i="17"/>
  <c r="B526" i="14" l="1"/>
  <c r="B525" i="17"/>
  <c r="B527" i="14" l="1"/>
  <c r="B526" i="17"/>
  <c r="B528" i="14" l="1"/>
  <c r="B527" i="17"/>
  <c r="B529" i="14" l="1"/>
  <c r="B528" i="17"/>
  <c r="B531" i="14" l="1"/>
  <c r="B529" i="17"/>
  <c r="B532" i="14" l="1"/>
  <c r="B531" i="17"/>
  <c r="B533" i="14" l="1"/>
  <c r="B532" i="17"/>
  <c r="B534" i="14" l="1"/>
  <c r="B533" i="17"/>
  <c r="B535" i="14" l="1"/>
  <c r="B534" i="17"/>
  <c r="B536" i="14" l="1"/>
  <c r="B535" i="17"/>
  <c r="B537" i="14" l="1"/>
  <c r="B536" i="17"/>
  <c r="B538" i="14" l="1"/>
  <c r="B537" i="17"/>
  <c r="B539" i="14" l="1"/>
  <c r="B538" i="17"/>
  <c r="B541" i="14" l="1"/>
  <c r="B539" i="17"/>
  <c r="B542" i="14" l="1"/>
  <c r="B541" i="17"/>
  <c r="B543" i="14" l="1"/>
  <c r="B542" i="17"/>
  <c r="B544" i="14" l="1"/>
  <c r="B543" i="17"/>
  <c r="B545" i="14" l="1"/>
  <c r="B544" i="17"/>
  <c r="B546" i="14" l="1"/>
  <c r="B545" i="17"/>
  <c r="B547" i="14" l="1"/>
  <c r="B546" i="17"/>
  <c r="B548" i="14" l="1"/>
  <c r="B547" i="17"/>
  <c r="B550" i="14" l="1"/>
  <c r="B548" i="17"/>
  <c r="B551" i="14" l="1"/>
  <c r="B550" i="17"/>
  <c r="B552" i="14" l="1"/>
  <c r="B551" i="17"/>
  <c r="B554" i="14" l="1"/>
  <c r="B552" i="17"/>
  <c r="B555" i="14" l="1"/>
  <c r="B554" i="17"/>
  <c r="B556" i="14" l="1"/>
  <c r="B555" i="17"/>
  <c r="B557" i="14" l="1"/>
  <c r="B556" i="17"/>
  <c r="B558" i="14" l="1"/>
  <c r="B557" i="17"/>
  <c r="B559" i="14" l="1"/>
  <c r="B558" i="17"/>
  <c r="B560" i="14" l="1"/>
  <c r="B559" i="17"/>
  <c r="B562" i="14" l="1"/>
  <c r="B560" i="17"/>
  <c r="B563" i="14" l="1"/>
  <c r="B562" i="17"/>
  <c r="B565" i="14" l="1"/>
  <c r="B563" i="17"/>
  <c r="B566" i="14" l="1"/>
  <c r="B565" i="17"/>
  <c r="B567" i="14" l="1"/>
  <c r="B566" i="17"/>
  <c r="B568" i="14" l="1"/>
  <c r="B567" i="17"/>
  <c r="B569" i="14" l="1"/>
  <c r="B568" i="17"/>
  <c r="B570" i="14" l="1"/>
  <c r="B569" i="17"/>
  <c r="B571" i="14" l="1"/>
  <c r="B570" i="17"/>
  <c r="B572" i="14" l="1"/>
  <c r="B571" i="17"/>
  <c r="B574" i="14" l="1"/>
  <c r="B572" i="17"/>
  <c r="B575" i="14" l="1"/>
  <c r="B574" i="17"/>
  <c r="B576" i="14" l="1"/>
  <c r="B575" i="17"/>
  <c r="B577" i="14" l="1"/>
  <c r="B576" i="17"/>
  <c r="B578" i="14" l="1"/>
  <c r="B577" i="17"/>
  <c r="B579" i="14" l="1"/>
  <c r="B578" i="17"/>
  <c r="B580" i="14" l="1"/>
  <c r="B579" i="17"/>
  <c r="B582" i="14" l="1"/>
  <c r="B580" i="17"/>
  <c r="B583" i="14" l="1"/>
  <c r="B582" i="17"/>
  <c r="B584" i="14" l="1"/>
  <c r="B583" i="17"/>
  <c r="B586" i="14" l="1"/>
  <c r="B584" i="17"/>
  <c r="B587" i="14" l="1"/>
  <c r="B586" i="17"/>
  <c r="B589" i="14" l="1"/>
  <c r="B587" i="17"/>
  <c r="B590" i="14" l="1"/>
  <c r="B589" i="17"/>
  <c r="B591" i="14" l="1"/>
  <c r="B590" i="17"/>
  <c r="B592" i="14" l="1"/>
  <c r="B591" i="17"/>
  <c r="B593" i="14" l="1"/>
  <c r="B592" i="17"/>
  <c r="B594" i="14" l="1"/>
  <c r="B593" i="17"/>
  <c r="B595" i="14" l="1"/>
  <c r="B594" i="17"/>
  <c r="B596" i="14" l="1"/>
  <c r="B595" i="17"/>
  <c r="B597" i="14" l="1"/>
  <c r="B596" i="17"/>
  <c r="B598" i="14" l="1"/>
  <c r="B597" i="17"/>
  <c r="B600" i="14" l="1"/>
  <c r="B598" i="17"/>
  <c r="B601" i="14" l="1"/>
  <c r="B600" i="17"/>
  <c r="B602" i="14" l="1"/>
  <c r="B601" i="17"/>
  <c r="B603" i="14" l="1"/>
  <c r="B602" i="17"/>
  <c r="B604" i="14" l="1"/>
  <c r="B603" i="17"/>
  <c r="B605" i="14" l="1"/>
  <c r="B604" i="17"/>
  <c r="B607" i="14" l="1"/>
  <c r="B605" i="17"/>
  <c r="B608" i="14" l="1"/>
  <c r="B607" i="17"/>
  <c r="B609" i="14" l="1"/>
  <c r="B608" i="17"/>
  <c r="B610" i="14" l="1"/>
  <c r="B609" i="17"/>
  <c r="B611" i="14" l="1"/>
  <c r="B610" i="17"/>
  <c r="B613" i="14" l="1"/>
  <c r="B611" i="17"/>
  <c r="B614" i="14" l="1"/>
  <c r="B613" i="17"/>
  <c r="B615" i="14" l="1"/>
  <c r="B614" i="17"/>
  <c r="B616" i="14" l="1"/>
  <c r="B615" i="17"/>
  <c r="B618" i="14" l="1"/>
  <c r="B616" i="17"/>
  <c r="B619" i="14" l="1"/>
  <c r="B618" i="17"/>
  <c r="B620" i="14" l="1"/>
  <c r="B619" i="17"/>
  <c r="B622" i="14" l="1"/>
  <c r="B620" i="17"/>
  <c r="B623" i="14" l="1"/>
  <c r="B622" i="17"/>
  <c r="B624" i="14" l="1"/>
  <c r="B623" i="17"/>
  <c r="B625" i="14" l="1"/>
  <c r="B624" i="17"/>
  <c r="B626" i="14" l="1"/>
  <c r="B625" i="17"/>
  <c r="B627" i="14" l="1"/>
  <c r="B626" i="17"/>
  <c r="B628" i="14" l="1"/>
  <c r="B627" i="17"/>
  <c r="B629" i="14" l="1"/>
  <c r="B628" i="17"/>
  <c r="B630" i="14" l="1"/>
  <c r="B629" i="17"/>
  <c r="B631" i="14" l="1"/>
  <c r="B630" i="17"/>
  <c r="B632" i="14" l="1"/>
  <c r="B631" i="17"/>
  <c r="B633" i="14" l="1"/>
  <c r="B632" i="17"/>
  <c r="B635" i="14" l="1"/>
  <c r="B633" i="17"/>
  <c r="B636" i="14" l="1"/>
  <c r="B635" i="17"/>
  <c r="B637" i="14" l="1"/>
  <c r="B636" i="17"/>
  <c r="B638" i="14" l="1"/>
  <c r="B637" i="17"/>
  <c r="B639" i="14" l="1"/>
  <c r="B638" i="17"/>
  <c r="B640" i="14" l="1"/>
  <c r="B639" i="17"/>
  <c r="B641" i="14" l="1"/>
  <c r="B640" i="17"/>
  <c r="B642" i="14" l="1"/>
  <c r="B641" i="17"/>
  <c r="B643" i="14" l="1"/>
  <c r="B642" i="17"/>
  <c r="B644" i="14" l="1"/>
  <c r="B643" i="17"/>
  <c r="B645" i="14" l="1"/>
  <c r="B644" i="17"/>
  <c r="B647" i="14" l="1"/>
  <c r="B645" i="17"/>
  <c r="B648" i="14" l="1"/>
  <c r="B647" i="17"/>
  <c r="B649" i="14" l="1"/>
  <c r="B648" i="17"/>
  <c r="C6" i="14" l="1"/>
  <c r="B649" i="17"/>
  <c r="C6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3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3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4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4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<sst xmlns="http://schemas.openxmlformats.org/spreadsheetml/2006/main" count="7117" uniqueCount="2652">
  <si>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</si>
  <si>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</si>
  <si>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</si>
  <si>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</si>
  <si>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</si>
  <si>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</si>
  <si>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</si>
  <si>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</si>
  <si>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</si>
  <si>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</si>
  <si>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</si>
  <si>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</si>
  <si>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</si>
  <si>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</si>
  <si>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</si>
  <si>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</si>
  <si>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</si>
  <si>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</si>
  <si>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</si>
  <si>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</si>
  <si>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</si>
  <si>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</si>
  <si>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</si>
  <si>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</si>
  <si>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</si>
  <si>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</si>
  <si>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</si>
  <si>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</si>
  <si>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</si>
  <si>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</si>
  <si>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</si>
  <si>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</si>
  <si>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</si>
  <si>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</si>
  <si>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</si>
  <si>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</si>
  <si>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</si>
  <si>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</si>
  <si>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</si>
  <si>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</si>
  <si>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</si>
  <si>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</si>
  <si>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</si>
  <si>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</si>
  <si>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</si>
  <si>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</si>
  <si>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</si>
  <si>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</si>
  <si>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</si>
  <si>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</si>
  <si>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</si>
  <si>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</si>
  <si>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</si>
  <si>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</si>
  <si>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</si>
  <si>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</si>
  <si>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</si>
  <si>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</si>
  <si>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</si>
  <si>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</si>
  <si>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</si>
  <si>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</si>
  <si>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</si>
  <si>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</si>
  <si>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</si>
  <si>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</si>
  <si>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</si>
  <si>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</si>
  <si>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</si>
  <si>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</si>
  <si>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</si>
  <si>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</si>
  <si>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</si>
  <si>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</si>
  <si>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</si>
  <si>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</si>
  <si>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</si>
  <si>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</si>
  <si>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</si>
  <si>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</si>
  <si>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</si>
  <si>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</si>
  <si>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</si>
  <si>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</si>
  <si>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</si>
  <si>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</si>
  <si>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</si>
  <si>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</si>
  <si>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</si>
  <si>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</si>
  <si>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</si>
  <si>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</si>
  <si>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</si>
  <si>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</si>
  <si>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</si>
  <si>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</si>
  <si>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</si>
  <si>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</si>
  <si>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</si>
  <si>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</si>
  <si>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</si>
  <si>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</si>
  <si>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</si>
  <si>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</si>
  <si>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</si>
  <si>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</si>
  <si>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</si>
  <si>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</si>
  <si>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</si>
  <si>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</si>
  <si>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</si>
  <si>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</si>
  <si>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</si>
  <si>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</si>
  <si>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</si>
  <si>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</si>
  <si>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</si>
  <si>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</si>
  <si>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</si>
  <si>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</si>
  <si>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</si>
  <si>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</si>
  <si>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</si>
  <si>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</si>
  <si>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</si>
  <si>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</si>
  <si>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</si>
  <si>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</si>
  <si>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</si>
  <si>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</si>
  <si>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</si>
  <si>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</si>
  <si>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</si>
  <si>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</si>
  <si>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</si>
  <si>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</si>
  <si>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</si>
  <si>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</si>
  <si>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</si>
  <si>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</si>
  <si>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</si>
  <si>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</si>
  <si>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</si>
  <si>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</si>
  <si>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</si>
  <si>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</si>
  <si>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</si>
  <si>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</si>
  <si>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</si>
  <si>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</si>
  <si>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</si>
  <si>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</si>
  <si>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</si>
  <si>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</si>
  <si>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</si>
  <si>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</si>
  <si>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</si>
  <si>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</si>
  <si>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</si>
  <si>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</si>
  <si>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</si>
  <si>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</si>
  <si>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Data de Referência**</t>
  </si>
  <si>
    <t>Fonte de Referência**</t>
  </si>
  <si>
    <t>ORÇAMENTO</t>
  </si>
  <si>
    <t>Tipo de Orçamento</t>
  </si>
  <si>
    <t>Outros Serviços</t>
  </si>
  <si>
    <t>Compras</t>
  </si>
  <si>
    <t>Compras e Outros Serviços</t>
  </si>
  <si>
    <t>Locações</t>
  </si>
  <si>
    <t>Mão-de-obra e material</t>
  </si>
  <si>
    <t>txkm</t>
  </si>
  <si>
    <t>m</t>
  </si>
  <si>
    <t>m2</t>
  </si>
  <si>
    <t>m3</t>
  </si>
  <si>
    <t>kg</t>
  </si>
  <si>
    <t>un</t>
  </si>
  <si>
    <t>h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</si>
  <si>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</si>
  <si>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</si>
  <si>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</si>
  <si>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</si>
  <si>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</si>
  <si>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Qtd.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</si>
  <si>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</si>
  <si>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</si>
  <si>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</si>
  <si>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</si>
  <si>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</si>
  <si>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</si>
  <si>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</si>
  <si>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</si>
  <si>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SINAPI</t>
  </si>
  <si>
    <t>SICRO/DNIT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</si>
  <si>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</si>
  <si>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</si>
  <si>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</si>
  <si>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</si>
  <si>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</si>
  <si>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</si>
  <si>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COMPOSICAO_PROPRIA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</si>
  <si>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</si>
  <si>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</si>
  <si>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chp</t>
  </si>
  <si>
    <t>N° CENTRAL DE COMPRAS</t>
  </si>
  <si>
    <t>Pr. Unit. Mão de obra</t>
  </si>
  <si>
    <t>Pr. Unit. Material</t>
  </si>
  <si>
    <t>Concorrência Lei 14.133/21 Eletrônica</t>
  </si>
  <si>
    <t>Prefeitura Municipal de Montenegro</t>
  </si>
  <si>
    <t>Construção da nova EMEI Tio Riba - itens não financiáveis</t>
  </si>
  <si>
    <t>PROJETO EXECUTIVO DO SISTEMA CONSTRUTIVO</t>
  </si>
  <si>
    <t>ENGENHEIRO CIVIL DE OBRA SENIOR COM ENCARGOS COMPLEMENTARES</t>
  </si>
  <si>
    <t>DESENHISTA PROJETISTA COM ENCARGOS COMPLEMENTARES</t>
  </si>
  <si>
    <t>ADMINISTRAÇÃO DA OBRA</t>
  </si>
  <si>
    <t>TOPOGRAFO COM ENCARGOS COMPLEMENTARES</t>
  </si>
  <si>
    <t>GRUPO GERADOR REBOCÁVEL, POTÊNCIA 66 KVA, MOTOR A DIESEL - CHP DIURNO. AF_03/2016</t>
  </si>
  <si>
    <t>Transporte com cavalo mecânico com semirreboque com capacidade de 22 t - rodovia pavimentada - MOBILIZAÇÃO E DESMOBILIZAÇÃO CONTAINERS</t>
  </si>
  <si>
    <t>Transporte com cavalo mecânico com semirreboque com capacidade de 22 t - rodovia pavimentada - MOBILIZAÇÃO E DESMOBILIZAÇÃO DEMAIS EQUIPAMENTOS</t>
  </si>
  <si>
    <t>MOVIMENTAÇÃO DE TERRA, DRENAGEM E CONTENÇÕES</t>
  </si>
  <si>
    <t>LIMPEZA VEGETAL E MOVIMENTAÇÃO DE TERRA</t>
  </si>
  <si>
    <t>LIMPEZA MECANIZADA DE CAMADA VEGETAL, VEGETAÇÃO E PEQUENAS ÁRVORES (DIÂMETRO DE TRONCO MENOR QUE 0,20 M), COM TRATOR DE ESTEIRAS. AF_03/2024</t>
  </si>
  <si>
    <t>CORTE RASO E RECORTE DE ÁRVORE COM DIÂMETRO DE TRONCO MAIOR OU IGUAL A 0,20 M E MENOR QUE 0,40 M. AF_03/2024</t>
  </si>
  <si>
    <t>REMOÇÃO DE RAÍZES REMANESCENTES DE TRONCO DE ÁRVORE COM DIÂMETRO MAIOR OU IGUAL A 0,20 M E MENOR QUE 0,40 M. AF_03/2024</t>
  </si>
  <si>
    <t>TRANSPORTE COM CAMINHÃO BASCULANTE DE 6 M³, EM VIA URBANA PAVIMENTADA, DMT ATÉ 30 KM (UNIDADE: M3XKM). AF_07/2020</t>
  </si>
  <si>
    <t>ESCAVAÇÃO HORIZONTAL, INCLUINDO  ESCARIFICAÇÃO, CARGA, DESCARGA E TRANSPORTE EM SOLO DE 2A CATEGORIA COM TRATOR DE ESTEIRAS (100HP/LÂMINA: 2,19M3) E CAMINHÃO BASCULANTE DE 10M3, DMT ATÉ 200M. AF_07/2020</t>
  </si>
  <si>
    <t>ARGILA OU BARRO PARA ATERRO/REATERRO (COM TRANSPORTE ATE 10 KM)</t>
  </si>
  <si>
    <t>EXECUÇÃO E COMPACTAÇÃO DE CORPO DE ATERRO DE ATERRO (95% DE ENERGIA DO PROCTOR NORMAL) COM SOLO PREDOMINANTEMENTE ARGILOSO ESPESSURA 15 CM - EXCLUSIVE MATERIAL, ESCAVAÇÃO, CARGA E TRANSPORTE. AF_09/2024</t>
  </si>
  <si>
    <t>3.1</t>
  </si>
  <si>
    <t xml:space="preserve"> 98525 </t>
  </si>
  <si>
    <t xml:space="preserve"> 98529 </t>
  </si>
  <si>
    <t xml:space="preserve"> 98526 </t>
  </si>
  <si>
    <t xml:space="preserve"> 97914 </t>
  </si>
  <si>
    <t xml:space="preserve"> 101139 </t>
  </si>
  <si>
    <t xml:space="preserve"> 00006081 </t>
  </si>
  <si>
    <t xml:space="preserve"> 96385 </t>
  </si>
  <si>
    <t xml:space="preserve"> 90781 </t>
  </si>
  <si>
    <t xml:space="preserve"> 93421 </t>
  </si>
  <si>
    <t xml:space="preserve"> 5914637 </t>
  </si>
  <si>
    <t xml:space="preserve"> 93568 </t>
  </si>
  <si>
    <t xml:space="preserve"> 93561 </t>
  </si>
  <si>
    <t>1.1</t>
  </si>
  <si>
    <t>1.2</t>
  </si>
  <si>
    <t>2.1</t>
  </si>
  <si>
    <t>2.2</t>
  </si>
  <si>
    <t>3.2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</si>
  <si>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</si>
  <si>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</si>
  <si>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</si>
  <si>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</si>
  <si>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</si>
  <si>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</si>
  <si>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</si>
  <si>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</si>
  <si>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3.2.1</t>
  </si>
  <si>
    <t>MURO DE ARRIMO E FECHAMENTO</t>
  </si>
  <si>
    <t>VERDE</t>
  </si>
  <si>
    <t>ESCAVAÇÃO MANUAL PARA VIGA BALDRAME OU SAPATA CORRIDA (INCLUINDO ESCAVAÇÃO PARA COLOCAÇÃO DE FÔRMAS). AF_01/2024</t>
  </si>
  <si>
    <t>ESTACA HÉLICE CONTÍNUA, DIÂMETRO DE 30 CM, INCLUSO CONCRETO FCK=30MPA E ARMADURA 10MM E 6,3MM - BASE COMP. SINAPI 100651</t>
  </si>
  <si>
    <t>LASTRO COM MATERIAL GRANULAR, APLICAÇÃO EM BLOCOS DE COROAMENTO, ESPESSURA DE *5 CM*. AF_01/2024</t>
  </si>
  <si>
    <t>LASTRO DE CONCRETO MAGRO, APLICADO EM BLOCOS DE COROAMENTO OU SAPATAS, ESPESSURA DE 5 CM. AF_01/2024</t>
  </si>
  <si>
    <t>FABRICAÇÃO, MONTAGEM E DESMONTAGEM DE FÔRMA PARA BLOCO DE COROAMENTO, EM MADEIRA SERRADA, E=25 MM, 4 UTILIZAÇÕES. AF_01/2024</t>
  </si>
  <si>
    <t>FABRICAÇÃO, MONTAGEM E DESMONTAGEM DE FÔRMA PARA VIGA BALDRAME, EM MADEIRA SERRADA, E=25 MM, 4 UTILIZAÇÕES. AF_01/2024</t>
  </si>
  <si>
    <t>FABRICAÇÃO DE FÔRMA PARA VIGAS, EM CHAPA DE MADEIRA COMPENSADA RESINADA, E = 17 MM. AF_09/2020</t>
  </si>
  <si>
    <t>FABRICAÇÃO DE FÔRMA PARA PILARES E ESTRUTURAS SIMILARES, EM MADEIRA SERRADA, E=25 MM. AF_09/2020</t>
  </si>
  <si>
    <t>CORTE E DOBRA DE AÇO CA-50, DIÂMETRO DE 10,0 MM. AF_06/2022</t>
  </si>
  <si>
    <t>CORTE E DOBRA DE AÇO CA-50, DIÂMETRO DE 12,5 MM. AF_06/2022</t>
  </si>
  <si>
    <t>CORTE E DOBRA DE AÇO CA-50, DIÂMETRO DE 6,3 MM. AF_06/2022</t>
  </si>
  <si>
    <t>CORTE E DOBRA DE AÇO CA-60, DIÂMETRO DE 5,0 MM. AF_06/2022 - VIGA SUPERIOR</t>
  </si>
  <si>
    <t>CONCRETAGEM DE BLOCO DE COROAMENTO OU VIGA BALDRAME, FCK 30 MPA, COM USO DE BOMBA - LANÇAMENTO, ADENSAMENTO E ACABAMENTO. AF_01/2024</t>
  </si>
  <si>
    <t>CONCRETAGEM DE SAPATA CORRIDA, FCK 30 MPA, COM USO DE BOMBA - LANÇAMENTO, ADENSAMENTO E ACABAMENTO. AF_01/2024 - DEMAIS ESTRUTURAS</t>
  </si>
  <si>
    <t>ALVENARIA DE VEDAÇÃO DE BLOCOS VAZADOS DE CONCRETO DE 19X19X39 CM (ESPESSURA 19 CM) E ARGAMASSA DE ASSENTAMENTO COM PREPARO EM BETONEIRA. AF_12/2021</t>
  </si>
  <si>
    <t>IMPERMEABILIZAÇÃO DE SUPERFÍCIE COM EMULSÃO ASFÁLTICA, 2 DEMÃOS. AF_09/2023</t>
  </si>
  <si>
    <t>CONTRAVERGA MOLDADA IN LOCO COM UTILIZAÇÃO DE BLOCOS CANALETA, ESPESSURA DE *20* CM. AF_03/2024</t>
  </si>
  <si>
    <t xml:space="preserve"> 96527 </t>
  </si>
  <si>
    <t xml:space="preserve"> ESTACA 30 </t>
  </si>
  <si>
    <t xml:space="preserve"> 96621 </t>
  </si>
  <si>
    <t xml:space="preserve"> 96619 </t>
  </si>
  <si>
    <t xml:space="preserve"> 96534 </t>
  </si>
  <si>
    <t xml:space="preserve"> 96536 </t>
  </si>
  <si>
    <t xml:space="preserve"> 92265 </t>
  </si>
  <si>
    <t xml:space="preserve"> 92269 </t>
  </si>
  <si>
    <t xml:space="preserve"> 92803 </t>
  </si>
  <si>
    <t xml:space="preserve"> 92804 </t>
  </si>
  <si>
    <t xml:space="preserve"> 92801 </t>
  </si>
  <si>
    <t xml:space="preserve"> 92800 </t>
  </si>
  <si>
    <t xml:space="preserve"> 96557 </t>
  </si>
  <si>
    <t xml:space="preserve"> 104924 </t>
  </si>
  <si>
    <t xml:space="preserve"> 103320 </t>
  </si>
  <si>
    <t xml:space="preserve"> 98557 </t>
  </si>
  <si>
    <t xml:space="preserve"> 93199 </t>
  </si>
  <si>
    <t>3.2.1.1</t>
  </si>
  <si>
    <t>3.2.1.2</t>
  </si>
  <si>
    <t>3.2.1.3</t>
  </si>
  <si>
    <t>3.2.1.4</t>
  </si>
  <si>
    <t>3.2.1.5</t>
  </si>
  <si>
    <t>3.2.1.6</t>
  </si>
  <si>
    <t>3.2.1.7</t>
  </si>
  <si>
    <t>3.2.1.8</t>
  </si>
  <si>
    <t>3.2.1.9</t>
  </si>
  <si>
    <t>3.2.1.10</t>
  </si>
  <si>
    <t>3.2.1.11</t>
  </si>
  <si>
    <t>3.2.1.12</t>
  </si>
  <si>
    <t>3.2.1.13</t>
  </si>
  <si>
    <t>3.2.1.14</t>
  </si>
  <si>
    <t>3.2.1.15</t>
  </si>
  <si>
    <t>3.2.1.16</t>
  </si>
  <si>
    <t>3.2.1.17</t>
  </si>
  <si>
    <t>3.2.2</t>
  </si>
  <si>
    <t>LARANJA</t>
  </si>
  <si>
    <t>ESCAVAÇÃO HORIZONTAL EM SOLO DE 1A CATEGORIA COM TRATOR DE ESTEIRAS (150HP/LÂMINA: 3,18M3). AF_07/2020 - TALUDE DIVISA DOS FUNDOS</t>
  </si>
  <si>
    <t>ESTACA HÉLICE CONTÍNUA, DIÂMETRO DE 40 CM, INCLUSO CONCRETO FCK=30MPA E ARMADURA 10MM E 6,3MM - BASE COMP. SINAPI 100651</t>
  </si>
  <si>
    <t>CORTE E DOBRA DE AÇO CA-60, DIÂMETRO DE 5,0 MM. AF_06/2022</t>
  </si>
  <si>
    <t>REATERRO MECANIZADO DE VALA COM MINICARREGADEIRA, COM COMPACTADOR DE SOLOS DE PERCUSSÃO. AF_08/2023 - TALUDE DIVISA DOS FUNDOS</t>
  </si>
  <si>
    <t>3.2.2.1</t>
  </si>
  <si>
    <t>3.2.2.2</t>
  </si>
  <si>
    <t>3.2.2.4</t>
  </si>
  <si>
    <t>3.2.2.3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</si>
  <si>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</si>
  <si>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</si>
  <si>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</si>
  <si>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</si>
  <si>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</si>
  <si>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</si>
  <si>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</si>
  <si>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</si>
  <si>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</si>
  <si>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</si>
  <si>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</si>
  <si>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3.2.2.16</t>
  </si>
  <si>
    <t>3.2.2.17</t>
  </si>
  <si>
    <t>3.2.2.18</t>
  </si>
  <si>
    <t>3.2.2.19</t>
  </si>
  <si>
    <t xml:space="preserve"> 101115 </t>
  </si>
  <si>
    <t xml:space="preserve"> ESTACA 40 </t>
  </si>
  <si>
    <t xml:space="preserve"> 104740 </t>
  </si>
  <si>
    <t>AZUL</t>
  </si>
  <si>
    <t>3.2.3</t>
  </si>
  <si>
    <t>3.2.3.1</t>
  </si>
  <si>
    <t>3.2.3.2</t>
  </si>
  <si>
    <t>ESTACA HÉLICE CONTÍNUA, DIÂMETRO DE 50 CM, INCLUSO CONCRETO FCK=30MPA E ARMADURA 12,5MM E 6,3MM - BASE COMP. SINAPI 100652</t>
  </si>
  <si>
    <t>CORTE E DOBRA DE AÇO CA-50, DIÂMETRO DE 16,0 MM. AF_06/2022</t>
  </si>
  <si>
    <t>3.2.3.3</t>
  </si>
  <si>
    <t>3.2.3.4</t>
  </si>
  <si>
    <t>3.2.3.5</t>
  </si>
  <si>
    <t>3.2.3.6</t>
  </si>
  <si>
    <t>3.2.3.7</t>
  </si>
  <si>
    <t>3.2.3.8</t>
  </si>
  <si>
    <t>3.2.3.9</t>
  </si>
  <si>
    <t>3.2.3.10</t>
  </si>
  <si>
    <t>3.2.3.11</t>
  </si>
  <si>
    <t>3.2.3.12</t>
  </si>
  <si>
    <t>3.2.3.13</t>
  </si>
  <si>
    <t>3.2.3.14</t>
  </si>
  <si>
    <t>3.2.3.15</t>
  </si>
  <si>
    <t>3.2.3.16</t>
  </si>
  <si>
    <t>3.2.3.17</t>
  </si>
  <si>
    <t>3.2.3.18</t>
  </si>
  <si>
    <t xml:space="preserve"> ESTACA 50 </t>
  </si>
  <si>
    <t xml:space="preserve"> 92805 </t>
  </si>
  <si>
    <t>3.2.4</t>
  </si>
  <si>
    <t>3.2.4.1</t>
  </si>
  <si>
    <t>3.2.4.2</t>
  </si>
  <si>
    <t>ROXO</t>
  </si>
  <si>
    <t>3.2.4.3</t>
  </si>
  <si>
    <t>3.2.4.4</t>
  </si>
  <si>
    <t>3.2.4.5</t>
  </si>
  <si>
    <t>3.2.4.6</t>
  </si>
  <si>
    <t>3.2.4.7</t>
  </si>
  <si>
    <t>3.2.4.8</t>
  </si>
  <si>
    <t>3.2.4.9</t>
  </si>
  <si>
    <t>3.2.4.10</t>
  </si>
  <si>
    <t>3.2.4.11</t>
  </si>
  <si>
    <t>3.2.4.12</t>
  </si>
  <si>
    <t>3.2.4.13</t>
  </si>
  <si>
    <t>3.2.4.14</t>
  </si>
  <si>
    <t>3.2.4.15</t>
  </si>
  <si>
    <t>3.2.4.16</t>
  </si>
  <si>
    <t>3.2.4.17</t>
  </si>
  <si>
    <t>3.2.4.18</t>
  </si>
  <si>
    <t>3.2.5</t>
  </si>
  <si>
    <t>3.2.5.1</t>
  </si>
  <si>
    <t>3.2.5.2</t>
  </si>
  <si>
    <t>VERMELHO</t>
  </si>
  <si>
    <t>FABRICAÇÃO DE FÔRMA PARA LAJES, EM CHAPA DE MADEIRA COMPENSADA RESINADA, E = 17 MM. AF_09/2020</t>
  </si>
  <si>
    <t>CONCRETAGEM DE RADIER, PISO DE CONCRETO OU LAJE SOBRE SOLO, FCK 30 MPA - LANÇAMENTO, ADENSAMENTO E ACABAMENTO. AF_09/2021</t>
  </si>
  <si>
    <t>3.2.5.3</t>
  </si>
  <si>
    <t>3.2.5.4</t>
  </si>
  <si>
    <t>3.2.5.5</t>
  </si>
  <si>
    <t>3.2.5.6</t>
  </si>
  <si>
    <t>3.2.5.7</t>
  </si>
  <si>
    <t>3.2.5.8</t>
  </si>
  <si>
    <t>3.2.5.9</t>
  </si>
  <si>
    <t>3.2.5.10</t>
  </si>
  <si>
    <t>3.2.5.11</t>
  </si>
  <si>
    <t>3.2.5.12</t>
  </si>
  <si>
    <t>3.2.5.13</t>
  </si>
  <si>
    <t>3.2.5.14</t>
  </si>
  <si>
    <t>3.2.5.15</t>
  </si>
  <si>
    <t>3.2.5.16</t>
  </si>
  <si>
    <t>3.2.5.17</t>
  </si>
  <si>
    <t>3.2.5.18</t>
  </si>
  <si>
    <t>3.2.5.19</t>
  </si>
  <si>
    <t>3.2.5.20</t>
  </si>
  <si>
    <t xml:space="preserve"> 92267 </t>
  </si>
  <si>
    <t xml:space="preserve"> 97096 </t>
  </si>
  <si>
    <t>3.3</t>
  </si>
  <si>
    <t>DRENAGEM</t>
  </si>
  <si>
    <t>DRENO EM MURO DE CONTENÇÃO, EXECUTADO NO PÉ DO MURO, COM TUBO DE PVC CORRUGADO RÍGIDO PERFURADO, ENCHIMENTO COM BRITA, ENVOLVIDO COM MANTA GEOTÊXTIL. AF_07/2021</t>
  </si>
  <si>
    <t>BASE PARA POÇO DE VISITA RETANGULAR PARA DRENAGEM, EM ALVENARIA COM BLOCOS DE CONCRETO, DIMENSÕES INTERNAS = 1X1 M, PROFUNDIDADE = 1,40 M, EXCLUINDO TAMPÃO. AF_12/2020_PA</t>
  </si>
  <si>
    <t>LASTRO COM MATERIAL GRANULAR (PEDRA BRITADA N.1 E PEDRA BRITADA N.2), APLICADO EM PISOS OU LAJES SOBRE SOLO, ESPESSURA DE *10 CM*. AF_01/2024</t>
  </si>
  <si>
    <t>LASTRO COM MATERIAL GRANULAR (AREIA MÉDIA), APLICADO EM PISOS OU LAJES SOBRE SOLO, ESPESSURA DE *10 CM*. AF_01/2024</t>
  </si>
  <si>
    <t>3.3.1</t>
  </si>
  <si>
    <t>3.3.2</t>
  </si>
  <si>
    <t>3.3.3</t>
  </si>
  <si>
    <t>3.3.4</t>
  </si>
  <si>
    <t xml:space="preserve"> 102723 </t>
  </si>
  <si>
    <t xml:space="preserve"> 99252 </t>
  </si>
  <si>
    <t xml:space="preserve"> 100324 </t>
  </si>
  <si>
    <t xml:space="preserve"> 100323 </t>
  </si>
  <si>
    <t>FUNDAÇÕES DA AMPLIAÇÃO</t>
  </si>
  <si>
    <t>RADIER</t>
  </si>
  <si>
    <t>4.1</t>
  </si>
  <si>
    <t>COMPACTAÇÃO MECÂNICA DE SOLO PARA EXECUÇÃO DE RADIER, PISO DE CONCRETO OU LAJE SOBRE SOLO, COM COMPACTADOR DE SOLOS A PERCUSSÃO. AF_09/2021</t>
  </si>
  <si>
    <t>LASTRO COM MATERIAL GRANULAR (PEDRA BRITADA N.2), APLICADO EM PISOS OU LAJES SOBRE SOLO, ESPESSURA DE *10 CM*. AF_01/2024</t>
  </si>
  <si>
    <t>CAMADA SEPARADORA PARA EXECUÇÃO DE RADIER, PISO DE CONCRETO OU LAJE SOBRE SOLO, EM LONA PLÁSTICA. AF_09/2021</t>
  </si>
  <si>
    <t>LASTRO DE CONCRETO MAGRO, APLICADO EM PISOS, LAJES SOBRE SOLO OU RADIERS, ESPESSURA DE 5 CM. AF_01/2024</t>
  </si>
  <si>
    <t>FABRICAÇÃO, MONTAGEM E DESMONTAGEM DE FORMA PARA RADIER, PISO DE CONCRETO OU LAJE SOBRE SOLO, EM MADEIRA SERRADA, 4 UTILIZAÇÕES. AF_09/2021</t>
  </si>
  <si>
    <t>ARMAÇÃO PARA EXECUÇÃO DE RADIER, PISO DE CONCRETO OU LAJE SOBRE SOLO, COM USO DE TELA Q-92. AF_09/2021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</si>
  <si>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</si>
  <si>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</si>
  <si>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</si>
  <si>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</si>
  <si>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</si>
  <si>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</si>
  <si>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</si>
  <si>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</si>
  <si>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</si>
  <si>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 xml:space="preserve"> 97083 </t>
  </si>
  <si>
    <t xml:space="preserve"> 96624 </t>
  </si>
  <si>
    <t xml:space="preserve"> 97087 </t>
  </si>
  <si>
    <t xml:space="preserve"> 95241 </t>
  </si>
  <si>
    <t xml:space="preserve"> 97086 </t>
  </si>
  <si>
    <t xml:space="preserve"> 97088 </t>
  </si>
  <si>
    <t>SUPRAESTRUTURA DA AMPLIAÇÃO</t>
  </si>
  <si>
    <t>Sistema de paredes portantes em steel panel</t>
  </si>
  <si>
    <t>5.1</t>
  </si>
  <si>
    <t>Parede externa em steel panel, estruturada com chapa de aço galvanizada de 1,95mm, perfis e montantes em aço zincado, revestida internamente com painel de lã de vidro de 50mm de espessura, com a face interna revestida com chapa OSB de 12mm e placa de gesso acartonado de 15mm, face externa revestida com manta Tyvek e placa cimentícia impermeável com 12mm de espessura. Acabamento interno em massa acrílica.</t>
  </si>
  <si>
    <t>Parede interna em steel panel, estruturada com chapa de aço galvanizada de 1,95mm, perfis e montantes em aço zincado, revestida internamente com painel de lã de vidro de 50mm de espessura, com duas faces revestidas com chapa OSB de 12mm e placa de gesso acartonado de 15mm. Acabamento em massa acrílica.</t>
  </si>
  <si>
    <t xml:space="preserve"> Próprio 01 </t>
  </si>
  <si>
    <t xml:space="preserve"> Próprio 02 </t>
  </si>
  <si>
    <t>5.1.1</t>
  </si>
  <si>
    <t>5.1.2</t>
  </si>
  <si>
    <t>ESTRUTURA METÁLICA</t>
  </si>
  <si>
    <t>5.2</t>
  </si>
  <si>
    <t>ESTRUTURA TRELIÇADA DE COBERTURA, INCLUSOS PERFIS METÁLICOS, CHAPA METÁLICAS, MÃO DE OBRA E TRANSPORTE COM GUINDASTE - FORNECIMENTO E INSTALAÇÃO (KG)</t>
  </si>
  <si>
    <t>PINTURA COM TINTA ALQUÍDICA DE FUNDO E ACABAMENTO (ESMALTE SINTÉTICO GRAFITE) PULVERIZADA SOBRE PERFIL METÁLICO EXECUTADO EM FÁBRICA (POR DEMÃO). AF_01/2020_PE</t>
  </si>
  <si>
    <t>PINTURA COM TINTA ALQUÍDICA DE FUNDO (TIPO ZARCÃO) PULVERIZADA SOBRE PERFIL METÁLICO EXECUTADO EM FÁBRICA (POR DEMÃO). AF_01/2020_PE</t>
  </si>
  <si>
    <t>PINTURA COM TINTA ALQUÍDICA DE ACABAMENTO (ESMALTE SINTÉTICO ACETINADO) PULVERIZADA SOBRE PERFIL METÁLICO EXECUTADO EM FÁBRICA (POR DEMÃO). AF_01/2020_PE</t>
  </si>
  <si>
    <t>5.2.1</t>
  </si>
  <si>
    <t>5.2.2</t>
  </si>
  <si>
    <t>5.2.3</t>
  </si>
  <si>
    <t>5.2.4</t>
  </si>
  <si>
    <t xml:space="preserve"> FNDE 607 </t>
  </si>
  <si>
    <t xml:space="preserve"> 100723 </t>
  </si>
  <si>
    <t xml:space="preserve"> 100719 </t>
  </si>
  <si>
    <t xml:space="preserve"> 100739 </t>
  </si>
  <si>
    <t>SISTEMA DE VEDAÇÃO VERTICAL</t>
  </si>
  <si>
    <t>DIVISÓRIAS</t>
  </si>
  <si>
    <t>6.1</t>
  </si>
  <si>
    <t>DIVISORIA SANITÁRIA, TIPO CABINE, EM GRANITO CINZA POLIDO, ESP = 3CM, ASSENTADO COM ARGAMASSA COLANTE AC III-E, EXCLUSIVE FERRAGENS. AF_01/2021</t>
  </si>
  <si>
    <t>INSTALAÇÃO DE VIDRO TEMPERADO, E = 10 MM, ENCAIXADO EM PERFIL U. AF_01/2021_PS</t>
  </si>
  <si>
    <t>DIVISÓRIA FIXA EM VIDRO TEMPERADO 10 MM, SEM ABERTURA. AF_01/2021_PS</t>
  </si>
  <si>
    <t>6.1.1</t>
  </si>
  <si>
    <t>6.1.2</t>
  </si>
  <si>
    <t>6.1.3</t>
  </si>
  <si>
    <t xml:space="preserve"> 102253 </t>
  </si>
  <si>
    <t xml:space="preserve"> 102181 </t>
  </si>
  <si>
    <t xml:space="preserve"> 102235 </t>
  </si>
  <si>
    <t>7.1</t>
  </si>
  <si>
    <t>7.1.1</t>
  </si>
  <si>
    <t>7.1.2</t>
  </si>
  <si>
    <t>ESQUADRIAS</t>
  </si>
  <si>
    <t>PORTAS DE MADEIRA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</si>
  <si>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</si>
  <si>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</si>
  <si>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 xml:space="preserve"> FNDE 243 </t>
  </si>
  <si>
    <t xml:space="preserve"> FNDE 248 </t>
  </si>
  <si>
    <t>FERRAGENS E ACESSÓRIOS</t>
  </si>
  <si>
    <t>7.2</t>
  </si>
  <si>
    <t>7.2.1</t>
  </si>
  <si>
    <t>7.2.2</t>
  </si>
  <si>
    <t xml:space="preserve"> FNDE 04 </t>
  </si>
  <si>
    <t xml:space="preserve"> 102219 </t>
  </si>
  <si>
    <t>CHAPA METÁLICA (ALUMÍNIO) 0,90 M X 0,40 M, ESPESSURA 1 MM PARA AS PORTAS</t>
  </si>
  <si>
    <t>PINTURA TINTA DE ACABAMENTO (PIGMENTADA) ESMALTE SINTÉTICO ACETINADO EM MADEIRA, 2 DEMÃOS. AF_01/2021</t>
  </si>
  <si>
    <t>PORTAS EM ALUMÍNIO</t>
  </si>
  <si>
    <t>PORTA DE CORRER - PA4- 450 X 265 CM, DE ALUMÍNIO, COM DUAS FOLHAS FIXAS E DUAS FOLHAS DE CORRER PARA VIDRO, INCLUSO VIDRO LISO INCOLOR 8 MM, FECHADURA E PUXADOR, SEM ALIZAR - CONFORME PROJETO DE ESQUADRIAS</t>
  </si>
  <si>
    <t>JANELAS EM ALUMÍNIO</t>
  </si>
  <si>
    <t>JANELA DE ALUMÍNIO - JA-7 - 210 X 75 CM, TIPO MAXIM-AR, COM VIDROS, BATENTE E FERRAGENS. EXCLUSIVE ALIZAR, ACABAMENTO E CONTRAMARCO, CONFORME PROJETO DE ESQUADRIAS</t>
  </si>
  <si>
    <t>JANELA DE ALUMÍNIO - JA-12 - 420 X 50 CM, TIPO MAXIM-AR, COM VIDROS, BATENTE E FERRAGENS. EXCLUSIVE ALIZAR, ACABAMENTO E CONTRAMARCO, CONFORME PROJETO DE ESQUADRIAS</t>
  </si>
  <si>
    <t>ESQUADRIA GERAL</t>
  </si>
  <si>
    <t>PF2 - PORTÃO METÁLICO DE ABRIR,  1,40 X 1,05 M, COM CHAPA METÁLICA, INCLUSO PINTURA, CONFORME PROJETO DE ESQUADRIAS</t>
  </si>
  <si>
    <t>GUARDA-CORPO CONFECCIONADO COM CHAPA METÁLICA PERFURADA, INCLUSO PINTURA, CONFORME PROJETO</t>
  </si>
  <si>
    <t>SISTEMAS DE COBERTURA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</si>
  <si>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</si>
  <si>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CALHA EM CHAPA DE AÇO GALVANIZADO NÚMERO 24, DESENVOLVIMENTO DE 100 CM, INCLUSO TRANSPORTE VERTICAL. AF_07/2019</t>
  </si>
  <si>
    <t>CUMEEIRA NORMAL PARA TELHA TRAPEZOIDAL DE AÇO, E = 0,5 MM, INCLUSO ACESSÓRIOS DE FIXAÇÃO E IÇAMENTO</t>
  </si>
  <si>
    <t>RUFO EXTERNO/INTERNO EM CHAPA DE AÇO GALVANIZADO NÚMERO 26, CORTE DE 33 CM, INCLUSO IÇAMENTO. AF_07/2019</t>
  </si>
  <si>
    <t>CHAPIM (RUFO CAPA) EM AÇO GALVANIZADO, CORTE 33. AF_11/2020</t>
  </si>
  <si>
    <t>Platibanda em steel panel, estruturada com chapa de aço galvanizada de 1,95mm, perfis e montantes em aço zincado, com duas faces externas revestidas com manta Tyvek e placa cimentícia impermeável com 12mm de espessura.</t>
  </si>
  <si>
    <t>7.3</t>
  </si>
  <si>
    <t>7.3.1</t>
  </si>
  <si>
    <t>7.4</t>
  </si>
  <si>
    <t>7.4.1</t>
  </si>
  <si>
    <t>7.4.2</t>
  </si>
  <si>
    <t>7.5</t>
  </si>
  <si>
    <t>7.5.1</t>
  </si>
  <si>
    <t>7.5.2</t>
  </si>
  <si>
    <t>8.1</t>
  </si>
  <si>
    <t>8.2</t>
  </si>
  <si>
    <t>8.3</t>
  </si>
  <si>
    <t>8.4</t>
  </si>
  <si>
    <t>8.5</t>
  </si>
  <si>
    <t>8.6</t>
  </si>
  <si>
    <t xml:space="preserve"> FNDE 254 </t>
  </si>
  <si>
    <t xml:space="preserve"> FNDE 264 </t>
  </si>
  <si>
    <t xml:space="preserve"> FNDE 271 </t>
  </si>
  <si>
    <t xml:space="preserve"> FNDE 08 </t>
  </si>
  <si>
    <t xml:space="preserve"> FNDE 282 </t>
  </si>
  <si>
    <t xml:space="preserve"> FNDE 20 </t>
  </si>
  <si>
    <t xml:space="preserve"> 94229 </t>
  </si>
  <si>
    <t xml:space="preserve"> FNDE 65 </t>
  </si>
  <si>
    <t xml:space="preserve"> 100327 </t>
  </si>
  <si>
    <t xml:space="preserve"> 101979 </t>
  </si>
  <si>
    <t xml:space="preserve"> Própria 03 </t>
  </si>
  <si>
    <t>REVESTIMENTOS INTERNO E EXTERNO</t>
  </si>
  <si>
    <t>EDIFICAÇÃO</t>
  </si>
  <si>
    <t>9.1</t>
  </si>
  <si>
    <t>9.1.1</t>
  </si>
  <si>
    <t>9.1.2</t>
  </si>
  <si>
    <t>EMBOÇO OU MASSA ÚNICA, PARA RECEBIMENTO EM CERÂMICA, EM ARGAMASSA TRAÇO 1:2:8, PREPARO MECÂNICO COM BETONEIRA 400 L, APLICADA MANUALMENTE EM PANOS CEGOS DE FACHADA (SEM PRESENÇA DE VÃOS), ESPESSURA DE 25 MM</t>
  </si>
  <si>
    <t>REVESTIMENTO CERÂMICO PARA PAREDES INTERNAS COM PLACAS TIPO ESMALTADA DE DIMENSÕES 33X45 CM APLICADAS NA ALTURA INTEIRA DAS PAREDES. AF_02/2023_PE</t>
  </si>
  <si>
    <t>RODA MEIO EM MADEIRA, ALTURA 7CM, FIXADO COM COLA</t>
  </si>
  <si>
    <t>CANTONEIRA DE BORRACHA - AMBIENTE SOLÁRIO</t>
  </si>
  <si>
    <t>FORRO EM DRYWALL, PARA AMBIENTES COMERCIAIS, INCLUSIVE ESTRUTURA BIRECIONAL DE FIXAÇÃO. AF_08/2023_PS</t>
  </si>
  <si>
    <t>FORRO DE FIBRA MINERAL EM PLACAS DE 625 X 625 MM, E = 15 MM, BORDA RETA, COM PINTURA ANTIMOFO, APOIADO EM PERFIL DE ACO GALVANIZADO COM 24 MM DE BASE - INSTALADO</t>
  </si>
  <si>
    <t>9.1.3</t>
  </si>
  <si>
    <t>9.1.4</t>
  </si>
  <si>
    <t>9.1.5</t>
  </si>
  <si>
    <t>9.1.6</t>
  </si>
  <si>
    <t xml:space="preserve"> FNDE 291 </t>
  </si>
  <si>
    <t xml:space="preserve"> 87273 </t>
  </si>
  <si>
    <t xml:space="preserve"> FNDE 245 </t>
  </si>
  <si>
    <t xml:space="preserve"> FNDE 37 </t>
  </si>
  <si>
    <t xml:space="preserve"> 96114 </t>
  </si>
  <si>
    <t xml:space="preserve"> FNDE 18 </t>
  </si>
  <si>
    <t>10.1</t>
  </si>
  <si>
    <t>10.1.1</t>
  </si>
  <si>
    <t>10.1.2</t>
  </si>
  <si>
    <t>SISTEMAS DE PISOS</t>
  </si>
  <si>
    <t>PAVIMENTAÇÃO INTERNA</t>
  </si>
  <si>
    <t>CONTRAPISO EM ARGAMASSA TRAÇO 1:4 (CIMENTO E AREIA), PREPARO MECÂNICO COM BETONEIRA 400 L, APLICADO EM ÁREAS SECAS SOBRE LAJE, ADERIDO, ACABAMENTO NÃO REFORÇADO, ESPESSURA 3CM. AF_07/2021</t>
  </si>
  <si>
    <t>CONTRAPISO EM ARGAMASSA TRAÇO 1:4 (CIMENTO E AREIA), PREPARO MECÂNICO COM BETONEIRA 400 L, APLICADO EM ÁREAS MOLHADAS SOBRE LAJE, ADERIDO, ACABAMENTO NÃO REFORÇADO, ESPESSURA 3CM. AF_07/2021</t>
  </si>
  <si>
    <t>REVESTIMENTO CERÂMICO PARA PISO COM PLACAS TIPO ESMALTADA DE DIMENSÕES 60X60 CM APLICADA EM AMBIENTES DE ÁREA MAIOR QUE 10 M2. AF_02/2023_PE</t>
  </si>
  <si>
    <t>NATA DE CIMENTO COM COLA PVA, PARA NIVELAMENTO  DE CONTRAPISO PARA ASSENTAMENTO DE PISO VINÍLICO</t>
  </si>
  <si>
    <t>PISO VINÍLICO, PADRÃO LISO, AMARELO, ESPESSURA 3,2 MM, FIXADO COM COLA</t>
  </si>
  <si>
    <t>PISO VINÍLICO, PADRÃO LISO, CINZA ESCURO, ESPESSURA 3,2 MM, FIXADO COM COLA</t>
  </si>
  <si>
    <t>PISO VINÍLICO, PADRÃO LISO, CINZA CLARO, ESPESSURA 3,2 MM, FIXADO COM COLA</t>
  </si>
  <si>
    <t>RODAPÉ CERÂMICO DE 7CM DE ALTURA COM PLACAS TIPO ESMALTADA DE DIMENSÕES 60X60CM. AF_02/2023</t>
  </si>
  <si>
    <t>RODAPÉ EM POLIESTIRENO, ALTURA 5 CM. AF_09/2020</t>
  </si>
  <si>
    <t>SOLEIRA EM GRANITO, LARGURA 15 CM, ESPESSURA 2,0 CM. AF_09/2020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</si>
  <si>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</si>
  <si>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</si>
  <si>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</si>
  <si>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</si>
  <si>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</si>
  <si>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</si>
  <si>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</si>
  <si>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</si>
  <si>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 xml:space="preserve"> 87630 </t>
  </si>
  <si>
    <t xml:space="preserve"> 87745 </t>
  </si>
  <si>
    <t xml:space="preserve"> 87257 </t>
  </si>
  <si>
    <t xml:space="preserve"> FNDE 09 </t>
  </si>
  <si>
    <t xml:space="preserve"> FNDE 298 </t>
  </si>
  <si>
    <t xml:space="preserve"> FNDE 297 </t>
  </si>
  <si>
    <t xml:space="preserve"> FNDE 300 </t>
  </si>
  <si>
    <t xml:space="preserve"> 88650 </t>
  </si>
  <si>
    <t xml:space="preserve"> 98688 </t>
  </si>
  <si>
    <t xml:space="preserve"> 98689 </t>
  </si>
  <si>
    <t>11.1</t>
  </si>
  <si>
    <t>11.1.1</t>
  </si>
  <si>
    <t>11.1.2</t>
  </si>
  <si>
    <t>11.1.3</t>
  </si>
  <si>
    <t>11.2</t>
  </si>
  <si>
    <t>11.2.1</t>
  </si>
  <si>
    <t>11.2.2</t>
  </si>
  <si>
    <t>12.1</t>
  </si>
  <si>
    <t>PINTURAS E ACABAMENTOS</t>
  </si>
  <si>
    <t>PINTURA E PAREDES</t>
  </si>
  <si>
    <t>PINTURA DE FORROS</t>
  </si>
  <si>
    <t>INSTALAÇÃO HIDRÁULICA</t>
  </si>
  <si>
    <t>TUBULAÇÕES E CONEXÕES DE PVC RÍGIDO</t>
  </si>
  <si>
    <t xml:space="preserve"> 88497 </t>
  </si>
  <si>
    <t xml:space="preserve"> 96135 </t>
  </si>
  <si>
    <t xml:space="preserve"> FNDE 402 </t>
  </si>
  <si>
    <t xml:space="preserve"> 88494 </t>
  </si>
  <si>
    <t xml:space="preserve"> 88488 </t>
  </si>
  <si>
    <t>EMASSAMENTO COM MASSA LÁTEX, APLICAÇÃO EM PAREDE, DUAS DEMÃOS, LIXAMENTO MANUAL. AF_04/2023</t>
  </si>
  <si>
    <t>APLICAÇÃO MANUAL DE MASSA ACRÍLICA EM PAREDES EXTERNAS DE CASAS, DUAS DEMÃOS. AF_03/2024</t>
  </si>
  <si>
    <t>PINTURA LÁTEX ACRÍLICA, COR BRANCO GELO, APLICAÇÃO MANUAL EM PAREDES, DUAS DEMÃOS</t>
  </si>
  <si>
    <t>EMASSAMENTO COM MASSA LÁTEX, APLICAÇÃO EM TETO, UMA DEMÃO, LIXAMENTO MANUAL. AF_04/2023</t>
  </si>
  <si>
    <t>PINTURA LÁTEX ACRÍLICA PREMIUM, APLICAÇÃO MANUAL EM TETO, DUAS DEMÃOS. AF_04/2023</t>
  </si>
  <si>
    <t>TUBO, PVC, SOLDÁVEL, DE 25MM, INSTALADO EM RAMAL OU SUB-RAMAL DE ÁGUA - FORNECIMENTO E INSTALAÇÃO. AF_06/2022</t>
  </si>
  <si>
    <t>TUBO DE DESCARGA, TIPO BENGALA, PARA LIGACAO CAIXA DE DESCARGA - EMBUTIR, PVC, 40 MM X 150 CM</t>
  </si>
  <si>
    <t>ADAPTADOR CURTO COM BOLSA E ROSCA PARA REGISTRO, PVC, SOLDÁVEL, DN 25MM X 3/4 , INSTALADO EM RAMAL DE DISTRIBUIÇÃO DE ÁGUA - FORNECIMENTO E INSTALAÇÃO. AF_06/2022</t>
  </si>
  <si>
    <t>JOELHO 90 GRAUS, PVC, SOLDÁVEL, DN 25MM, INSTALADO EM RAMAL DE DISTRIBUIÇÃO DE ÁGUA - FORNECIMENTO E INSTALAÇÃO. AF_06/2022</t>
  </si>
  <si>
    <t>TE, PVC, SOLDÁVEL, DN 25MM, INSTALADO EM RAMAL DE DISTRIBUIÇÃO DE ÁGUA - FORNECIMENTO E INSTALAÇÃO. AF_06/2022</t>
  </si>
  <si>
    <t>12.1.1</t>
  </si>
  <si>
    <t>12.1.2</t>
  </si>
  <si>
    <t>12.1.3</t>
  </si>
  <si>
    <t>12.1.4</t>
  </si>
  <si>
    <t>12.1.5</t>
  </si>
  <si>
    <t xml:space="preserve"> 89356 </t>
  </si>
  <si>
    <t xml:space="preserve"> FNDE 119 </t>
  </si>
  <si>
    <t xml:space="preserve"> 89429 </t>
  </si>
  <si>
    <t xml:space="preserve"> 89408 </t>
  </si>
  <si>
    <t xml:space="preserve"> 89440 </t>
  </si>
  <si>
    <t>12.2</t>
  </si>
  <si>
    <t>12.2.1</t>
  </si>
  <si>
    <t>12.2.2</t>
  </si>
  <si>
    <t>13.1</t>
  </si>
  <si>
    <t>13.1.1</t>
  </si>
  <si>
    <t>13.1.2</t>
  </si>
  <si>
    <t>TUBULAÇÕES E CONEXÕES - METAIS</t>
  </si>
  <si>
    <t>REGISTRO DE GAVETA BRUTO, LATÃO, ROSCÁVEL, 3/4", COM ACABAMENTO E CANOPLA CROMADOS - FORNECIMENTO E INSTALAÇÃO. AF_08/2021</t>
  </si>
  <si>
    <t>VÁLVULA DE DESCARGA METÁLICA, DUPLO ACIONAMENTO ECO, BASE 1 1/2", ACABAMENTO METALICO CROMADO - FORNECIMENTO E INSTALAÇÃO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</si>
  <si>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</si>
  <si>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</si>
  <si>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</si>
  <si>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</si>
  <si>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</si>
  <si>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</si>
  <si>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</si>
  <si>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</si>
  <si>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BUCHA DE REDUÇÃO LONGA, PVC, SÉRIE NORMAL, ESGOTO PREDIAL, DN 50 X 40 MM, JUNTA SOLDÁVEL E ELÁSTICA, FORNECIDO E INSTALADO EM RAMAL DE DESCARGA OU RAMAL DE ESGOTO SANITÁRIO. AF_08/2022</t>
  </si>
  <si>
    <t>JUNÇÃO SIMPLES, PVC, SERIE R, ÁGUA PLUVIAL, DN 100 X 75 MM, JUNTA ELÁSTICA, FORNECIDO E INSTALADO EM RAMAL DE ENCAMINHAMENTO. AF_06/2022</t>
  </si>
  <si>
    <t>JUNÇÃO SIMPLES, PVC, SERIE R, ÁGUA PLUVIAL, DN 100 x 50 MM, JUNTA ELÁSTICA, FORNECIDO E INSTALADO EM RAMAL DE ENCAMINHAMENTO</t>
  </si>
  <si>
    <t>CAIXA ENTERRADA HIDRÁULICA RETANGULAR EM ALVENARIA COM TIJOLOS CERÂMICOS MACIÇOS, DIMENSÕES INTERNAS: 0,6X0,6X0,6 M PARA REDE DE DRENAGEM. AF_12/2020</t>
  </si>
  <si>
    <t>RALO SIFONADO, PVC, DN 100 X 40 MM, JUNTA SOLDÁVEL, FORNECIDO E INSTALADO EM RAMAIS DE ENCAMINHAMENTO DE ÁGUA PLUVIAL. AF_06/2022</t>
  </si>
  <si>
    <t>INSTALAÇÃO SANITÁRIA</t>
  </si>
  <si>
    <t>TUBULAÇÕES E CONEXÕES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</si>
  <si>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</si>
  <si>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</si>
  <si>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</si>
  <si>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</si>
  <si>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</si>
  <si>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</si>
  <si>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</si>
  <si>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</si>
  <si>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</si>
  <si>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</si>
  <si>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</si>
  <si>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 xml:space="preserve"> 89987 </t>
  </si>
  <si>
    <t xml:space="preserve"> FNDE 215 </t>
  </si>
  <si>
    <t xml:space="preserve"> 89711 </t>
  </si>
  <si>
    <t xml:space="preserve"> 89712 </t>
  </si>
  <si>
    <t xml:space="preserve"> 89713 </t>
  </si>
  <si>
    <t xml:space="preserve"> 89714 </t>
  </si>
  <si>
    <t xml:space="preserve"> 89726 </t>
  </si>
  <si>
    <t xml:space="preserve"> 89732 </t>
  </si>
  <si>
    <t xml:space="preserve"> 89746 </t>
  </si>
  <si>
    <t xml:space="preserve"> 89731 </t>
  </si>
  <si>
    <t xml:space="preserve"> 104341 </t>
  </si>
  <si>
    <t xml:space="preserve"> 89569 </t>
  </si>
  <si>
    <t xml:space="preserve"> FNDE 418 </t>
  </si>
  <si>
    <t xml:space="preserve"> 99253 </t>
  </si>
  <si>
    <t xml:space="preserve"> 89495 </t>
  </si>
  <si>
    <t>VENTILAÇÃO</t>
  </si>
  <si>
    <t>TERMINAL DE VENTILAÇÃO, PVC, SÉRIE NORMAL, ESGOTO PREDIAL, DN 50 MM, JUNTA SOLDÁVEL, FORNECIDO E INSTALADO EM PRUMADA DE ESGOTO SANITÁRIO OU VENTILAÇÃO. AF_08/2022</t>
  </si>
  <si>
    <t>TE, PVC, SÉRIE NORMAL, ESGOTO PREDIAL, DN 100 X 50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</si>
  <si>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</si>
  <si>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TE DE REDUÇÃO, PVC, SOLDÁVEL, DN 75MM X 50MM, INSTALADO EM PRUMADA DE ÁGUA - FORNECIMENTO E INSTALAÇÃO. AF_06/2022</t>
  </si>
  <si>
    <t>LOUÇAS, ACESSÓRIOS E METAIS</t>
  </si>
  <si>
    <t>VASO SANITARIO SIFONADO CONVENCIONAL COM LOUÇA BRANCA, INCLUSO CONJUNTO DE LIGAÇÃO PARA BACIA SANITÁRIA AJUSTÁVEL - FORNECIMENTO E INSTALAÇÃO. AF_01/2020</t>
  </si>
  <si>
    <t>ASSENTO SANITÁRIO CONVENCIONAL - FORNECIMENTO E INSTALACAO. AF_01/2020</t>
  </si>
  <si>
    <t>BANHEIRA PLÁSTICA RÍGIDA, 77x45x20cm DE EMBUTIR, CONFORME DETALHE DE PROJETO</t>
  </si>
  <si>
    <t>LAVATÓRIO LOUÇA BRANCA COM COLUNA, *44 X 35,5* CM, PADRÃO POPULAR - FORNECIMENTO E INSTALAÇÃO. AF_01/2020</t>
  </si>
  <si>
    <t>TANQUE DE LOUÇA BRANCA COM COLUNA, 30L OU EQUIVALENTE - FORNECIMENTO E INSTALAÇÃO. AF_01/2020</t>
  </si>
  <si>
    <t>VÁLVULA EM METAL CROMADO 1.1/2" X 1.1/2" PARA TANQUE OU LAVATÓRIO, COM OU SEM LADRÃO - FORNECIMENTO E INSTALAÇÃO. AF_01/2020</t>
  </si>
  <si>
    <t>SIFÃO DO TIPO FLEXÍVEL EM PVC 1  X 1.1/2  - FORNECIMENTO E INSTALAÇÃO. AF_01/2020</t>
  </si>
  <si>
    <t>TORNEIRA CROMADA DE MESA PARA LAVATORIO, TIPO MONOCOMANDO - ACIONAMENTO TIPO ALAVANCA</t>
  </si>
  <si>
    <t>CHUVEIRO ELÉTRICO COMUM CORPO PLÁSTICO, TIPO DUCHA - FORNECIMENTO E INSTALAÇÃO. AF_01/2020</t>
  </si>
  <si>
    <t>BARRA DE APOIO RETA, EM ACO INOX POLIDO, COMPRIMENTO 40CM, FIXADA NA PAREDE - FORNECIMENTO E INSTALAÇÃO</t>
  </si>
  <si>
    <t>BARRA DE APOIO RETA, EM ACO INOX POLIDO, COMPRIMENTO 70 CM,  FIXADA NA PAREDE - FORNECIMENTO E INSTALAÇÃO. AF_01/2020</t>
  </si>
  <si>
    <t>TOALHEIRO PLASTICO TIPO DISPENSER PARA PAPEL TOALHA INTERFOLHADO</t>
  </si>
  <si>
    <t>PAPELEIRA PLASTICA TIPO DISPENSER PARA PAPEL HIGIENICO ROLAO</t>
  </si>
  <si>
    <t>SABONETEIRA PLASTICA TIPO DISPENSER PARA SABONETE LIQUIDO COM RESERVATORIO 800 A 1500 ML, INCLUSO FIXAÇÃO. AF_01/2020</t>
  </si>
  <si>
    <t>ESPELHO CRISTAL, ESPESSURA 4MM, COM PARAFUSOS DE FIXAÇÃO, SEM MOLDURA</t>
  </si>
  <si>
    <t>CAIXA SIFONADA, COM GRELHA QUADRADA, PVC, DN 150 X 150 X 50 MM, JUNTA SOLDÁVEL, FORNECIDA E INSTALADA EM RAMAL DE DESCARGA OU EM RAMAL DE ESGOTO SANITÁRIO. AF_08/2022</t>
  </si>
  <si>
    <t>DUCHA / CHUVEIRO METALICO, DE PAREDE, ARTICULAVEL, COM DESVIADOR E DUCHA MANUAL</t>
  </si>
  <si>
    <t xml:space="preserve"> 13.2 </t>
  </si>
  <si>
    <t xml:space="preserve"> 13.2.1 </t>
  </si>
  <si>
    <t xml:space="preserve"> 13.2.2 </t>
  </si>
  <si>
    <t xml:space="preserve"> 13.2.3 </t>
  </si>
  <si>
    <t xml:space="preserve"> 13.2.4 </t>
  </si>
  <si>
    <t xml:space="preserve"> 14 </t>
  </si>
  <si>
    <t xml:space="preserve"> 14.1 </t>
  </si>
  <si>
    <t xml:space="preserve"> 14.2 </t>
  </si>
  <si>
    <t xml:space="preserve"> 14.3 </t>
  </si>
  <si>
    <t xml:space="preserve"> 14.4 </t>
  </si>
  <si>
    <t xml:space="preserve"> 14.5 </t>
  </si>
  <si>
    <t xml:space="preserve"> 14.6 </t>
  </si>
  <si>
    <t xml:space="preserve"> 14.7 </t>
  </si>
  <si>
    <t xml:space="preserve"> 14.8 </t>
  </si>
  <si>
    <t xml:space="preserve"> 14.9 </t>
  </si>
  <si>
    <t xml:space="preserve"> 14.10 </t>
  </si>
  <si>
    <t xml:space="preserve"> 14.11 </t>
  </si>
  <si>
    <t xml:space="preserve"> 14.12 </t>
  </si>
  <si>
    <t xml:space="preserve"> 14.13 </t>
  </si>
  <si>
    <t xml:space="preserve"> 14.14 </t>
  </si>
  <si>
    <t xml:space="preserve"> 14.15 </t>
  </si>
  <si>
    <t xml:space="preserve"> 14.16 </t>
  </si>
  <si>
    <t xml:space="preserve"> 14.17 </t>
  </si>
  <si>
    <t xml:space="preserve"> 104348 </t>
  </si>
  <si>
    <t xml:space="preserve"> 104352 </t>
  </si>
  <si>
    <t xml:space="preserve"> 89825 </t>
  </si>
  <si>
    <t xml:space="preserve"> 89630 </t>
  </si>
  <si>
    <t xml:space="preserve"> 95470 </t>
  </si>
  <si>
    <t xml:space="preserve"> 100849 </t>
  </si>
  <si>
    <t xml:space="preserve"> FNDE 11 </t>
  </si>
  <si>
    <t xml:space="preserve"> 86902 </t>
  </si>
  <si>
    <t xml:space="preserve"> 86872 </t>
  </si>
  <si>
    <t xml:space="preserve"> 86877 </t>
  </si>
  <si>
    <t xml:space="preserve"> 86883 </t>
  </si>
  <si>
    <t xml:space="preserve"> FNDE 225 </t>
  </si>
  <si>
    <t xml:space="preserve"> 100860 </t>
  </si>
  <si>
    <t xml:space="preserve"> FNDE 226 </t>
  </si>
  <si>
    <t xml:space="preserve"> 100867 </t>
  </si>
  <si>
    <t xml:space="preserve"> FNDE 15 </t>
  </si>
  <si>
    <t xml:space="preserve"> FNDE 16 </t>
  </si>
  <si>
    <t xml:space="preserve"> 95547 </t>
  </si>
  <si>
    <t xml:space="preserve"> FNDE 12 </t>
  </si>
  <si>
    <t xml:space="preserve"> 104328 </t>
  </si>
  <si>
    <t xml:space="preserve"> FNDE 17 </t>
  </si>
  <si>
    <t>SISTEMA DE PROTEÇÃO CONTRA INCÊNDIO</t>
  </si>
  <si>
    <t>SINALIZAÇÃO</t>
  </si>
  <si>
    <t>LUMINÁRIA DE EMERGÊNCIA, COM 30 LÂMPADAS LED DE 2 W, SEM REATOR - FORNECIMENTO E INSTALAÇÃO. AF_09/2024</t>
  </si>
  <si>
    <t>SINALIZAÇÃO COM PLACA INDICATIVA FIXADA NA ESTRUTURA</t>
  </si>
  <si>
    <t>INSTALAÇÃO ELÉTRICA - 220V</t>
  </si>
  <si>
    <t>ACESSÓRIOS PARA ELETRODUTOS</t>
  </si>
  <si>
    <t>CAIXA OCTOGONAL 4" X 4", PVC, INSTALADA EM LAJE - FORNECIMENTO E INSTALAÇÃO. AF_03/2023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</si>
  <si>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</si>
  <si>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</si>
  <si>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CABOS</t>
  </si>
  <si>
    <t>CABO MULTIPOLAR DE COBRE, FLEXIVEL, CLASSE 4 OU 5, ISOLACAO EM HEPR, COBERTURA EM PVC-ST2, ANTICHAMA BWF-B, 0,6/1 KV, 3 CONDUTORES DE 1,5 MM2</t>
  </si>
  <si>
    <t>CABO MULTIPOLAR DE COBRE, FLEXIVEL, CLASSE 4 OU 5, ISOLACAO EM HEPR, COBERTURA EM PVC-ST2, ANTICHAMA BWF-B, 0,6/1 KV, 3 CONDUTORES DE 2,5 MM2</t>
  </si>
  <si>
    <t>CABO MULTIPOLAR DE COBRE, FLEXIVEL, CLASSE 4 OU 5, ISOLACAO EM HEPR, COBERTURA EM PVC-ST2, ANTICHAMA BWF-B, 0,6/1 KV, 3 CONDUTORES DE 6 MM2</t>
  </si>
  <si>
    <t>CAIXAS DE PASSAGEM</t>
  </si>
  <si>
    <t>CAIXA ENTERRADA ELÉTRICA RETANGULAR, EM ALVENARIA COM BLOCOS DE CONCRETO, FUNDO COM BRITA, DIMENSÕES INTERNAS: 0,4X0,4X0,4 M. AF_12/2020</t>
  </si>
  <si>
    <t>DISPOSITIVOS ELÉTRICOS</t>
  </si>
  <si>
    <t>INTERRUPTOR PARALELO (1 MÓDULO), 10A/250V, INCLUINDO SUPORTE E PLACA - FORNECIMENTO E INSTALAÇÃO. AF_03/2023</t>
  </si>
  <si>
    <t>INTERRUPTOR SIMPLES (1 MÓDULO), 10A/250V, INCLUINDO SUPORTE E PLACA - FORNECIMENTO E INSTALAÇÃO. AF_03/2023</t>
  </si>
  <si>
    <t>TOMADA BAIXA DE EMBUTIR (1 MÓDULO), 2P+T 10 A, SEM SUPORTE E SEM PLACA - FORNECIMENTO E INSTALAÇÃO. AF_03/2023</t>
  </si>
  <si>
    <t>DISPOSITIVOS DE PROTEÇÃO</t>
  </si>
  <si>
    <t>DISJUNTOR MONOPOLAR TIPO DIN, CORRENTE NOMINAL DE 16A - FORNECIMENTO E INSTALAÇÃO. AF_10/2020</t>
  </si>
  <si>
    <t>DISJUNTOR MONOPOLAR TIPO DIN, CORRENTE NOMINAL DE 32A - FORNECIMENTO E INSTALAÇÃO. AF_10/2020</t>
  </si>
  <si>
    <t>ELETRODUTOS</t>
  </si>
  <si>
    <t>ELETRODUTO FLEXÍVEL CORRUGADO REFORÇADO, PVC, DN 32 MM (1"), PARA CIRCUITOS TERMINAIS, INSTALADO EM FORRO - FORNECIMENTO E INSTALAÇÃO. AF_03/2023_PA</t>
  </si>
  <si>
    <t>ELETRODUTO FLEXÍVEL CORRUGADO REFORÇADO, PVC, DN 25 MM (3/4"), PARA CIRCUITOS TERMINAIS, INSTALADO EM PAREDE - FORNECIMENTO E INSTALAÇÃO. AF_03/2023</t>
  </si>
  <si>
    <t>ELETRODUTO FLEXÍVEL CORRUGADO, PEAD, DN 50 (1 1/2"), PARA REDE ENTERRADA DE DISTRIBUIÇÃO DE ENERGIA ELÉTRICA - FORNECIMENTO E INSTALAÇÃO. AF_12/2021</t>
  </si>
  <si>
    <t>ILUMINAÇÃO</t>
  </si>
  <si>
    <t>LUMINÁRIA ARANDELA TIPO TARTARUGA, COM GRADE, DE SOBREPOR, COM 1 LÂMPADA FLUORESCENTE DE 27 W, SEM REATOR - FORNECIMENTO E INSTALAÇÃO</t>
  </si>
  <si>
    <t>LUMINÁRIA DE EMBUTIR COMPLETA EM FORRO DE GESSO OU MODULADO COM PERFIL "T", PARA 2 LAMPADAS T8 16/18W.</t>
  </si>
  <si>
    <t>LUMINÁRIA DE EMBUTIR COMPLETA EM FORRO DE GESSO OU MODULADO COM PERFIL "T", PARA 2 LAMPADAS T8 32/36W.</t>
  </si>
  <si>
    <t xml:space="preserve"> 15 </t>
  </si>
  <si>
    <t xml:space="preserve"> 15.1 </t>
  </si>
  <si>
    <t xml:space="preserve"> 15.1.1 </t>
  </si>
  <si>
    <t xml:space="preserve"> 15.1.2 </t>
  </si>
  <si>
    <t xml:space="preserve"> 16 </t>
  </si>
  <si>
    <t xml:space="preserve"> 16.1 </t>
  </si>
  <si>
    <t xml:space="preserve"> 16.1.1 </t>
  </si>
  <si>
    <t xml:space="preserve"> 16.1.2 </t>
  </si>
  <si>
    <t xml:space="preserve"> 16.1.3 </t>
  </si>
  <si>
    <t xml:space="preserve"> 16.2 </t>
  </si>
  <si>
    <t xml:space="preserve"> 16.2.1 </t>
  </si>
  <si>
    <t xml:space="preserve"> 16.2.2 </t>
  </si>
  <si>
    <t xml:space="preserve"> 16.2.3 </t>
  </si>
  <si>
    <t xml:space="preserve"> 16.3 </t>
  </si>
  <si>
    <t xml:space="preserve"> 16.3.1 </t>
  </si>
  <si>
    <t xml:space="preserve"> 16.4 </t>
  </si>
  <si>
    <t xml:space="preserve"> 16.4.1 </t>
  </si>
  <si>
    <t xml:space="preserve"> 16.4.2 </t>
  </si>
  <si>
    <t xml:space="preserve"> 16.4.3 </t>
  </si>
  <si>
    <t xml:space="preserve"> 16.5 </t>
  </si>
  <si>
    <t xml:space="preserve"> 16.5.1 </t>
  </si>
  <si>
    <t xml:space="preserve"> 16.5.2 </t>
  </si>
  <si>
    <t xml:space="preserve"> 16.6 </t>
  </si>
  <si>
    <t xml:space="preserve"> 16.6.1 </t>
  </si>
  <si>
    <t xml:space="preserve"> 16.6.2 </t>
  </si>
  <si>
    <t xml:space="preserve"> 16.6.3 </t>
  </si>
  <si>
    <t xml:space="preserve"> 16.7 </t>
  </si>
  <si>
    <t xml:space="preserve"> 16.7.1 </t>
  </si>
  <si>
    <t xml:space="preserve"> 16.7.2 </t>
  </si>
  <si>
    <t xml:space="preserve"> 16.7.3 </t>
  </si>
  <si>
    <t xml:space="preserve"> 97599 </t>
  </si>
  <si>
    <t xml:space="preserve"> FNDE 303 </t>
  </si>
  <si>
    <t xml:space="preserve"> 91936 </t>
  </si>
  <si>
    <t xml:space="preserve"> 91939 </t>
  </si>
  <si>
    <t xml:space="preserve"> 91940 </t>
  </si>
  <si>
    <t xml:space="preserve"> 00039257 </t>
  </si>
  <si>
    <t xml:space="preserve"> 00039258 </t>
  </si>
  <si>
    <t xml:space="preserve"> 00039260 </t>
  </si>
  <si>
    <t xml:space="preserve"> 97891 </t>
  </si>
  <si>
    <t xml:space="preserve"> 91955 </t>
  </si>
  <si>
    <t xml:space="preserve"> 91953 </t>
  </si>
  <si>
    <t xml:space="preserve"> 91998 </t>
  </si>
  <si>
    <t xml:space="preserve"> 93654 </t>
  </si>
  <si>
    <t xml:space="preserve"> 93657 </t>
  </si>
  <si>
    <t xml:space="preserve"> 91837 </t>
  </si>
  <si>
    <t xml:space="preserve"> 91855 </t>
  </si>
  <si>
    <t xml:space="preserve"> 97667 </t>
  </si>
  <si>
    <t xml:space="preserve"> FNDE 378 </t>
  </si>
  <si>
    <t xml:space="preserve"> FNDE 379 </t>
  </si>
  <si>
    <t xml:space="preserve"> FNDE 380 </t>
  </si>
  <si>
    <t>INSTALAÇÕES DE CLIMATIZAÇÃO</t>
  </si>
  <si>
    <t>DUTOS</t>
  </si>
  <si>
    <t>CABO DE COBRE FLEXÍVEL ISOLADO, 4 MM², ANTI-CHAMA 0,6/1,0 KV, PARA CIRCUITOS TERMINAIS - FORNECIMENTO E INSTALAÇÃO. AF_03/2023</t>
  </si>
  <si>
    <t>TUBO EM COBRE FLEXÍVEL, DN 3/8", COM ISOLAMENTO, INSTALADO EM RAMAL DE ALIMENTAÇÃO DE AR CONDICIONADO COM CONDENSADORA INDIVIDUAL - FORNECIMENTO E INSTALAÇÃO. AF_12/2015</t>
  </si>
  <si>
    <t>DRENO</t>
  </si>
  <si>
    <t>TUBO, PVC, SOLDÁVEL, DE 40MM, INSTALADO EM RAMAL DE DISTRIBUIÇÃO DE ÁGUA - FORNECIMENTO E INSTALAÇÃO. AF_06/2022</t>
  </si>
  <si>
    <t>JOELHO 90 GRAUS, PVC, SOLDÁVEL, DN 40MM, INSTALADO EM RAMAL DE DISTRIBUIÇÃO DE ÁGUA - FORNECIMENTO E INSTALAÇÃO. AF_06/2022</t>
  </si>
  <si>
    <t>INSTALAÇÕES DE CABEAMENTO ESTRUTURADO</t>
  </si>
  <si>
    <t>ACESSÓRIOS</t>
  </si>
  <si>
    <t>CAIXA RETANGULAR 4" X 2" BAIXA (0,30 M DO PISO), PVC, INSTALADA EM PAREDE - FORNECIMENTO E INSTALAÇÃO. AF_03/2023</t>
  </si>
  <si>
    <t>DISPOSITIVOS</t>
  </si>
  <si>
    <t>TOMADA DE REDE RJ45 - FORNECIMENTO E INSTALAÇÃO. AF_11/2019</t>
  </si>
  <si>
    <t>TOMADA PARA ANTENA DE TV, CABO COAXIAL DE 9 MM FORNECIMENTO E INSTALAÇÃO</t>
  </si>
  <si>
    <t>ELETROCALHAS E ELETRODUTOS</t>
  </si>
  <si>
    <t>ELETROCALHA LISA OU PERFURADA EM AÇO GALVANIZADO, LARGURA  100MM E ALTURA 50MM, INCLUSIVE EMENDA E FIXAÇÃO - FORNECIMENTO E INSTALAÇÃO</t>
  </si>
  <si>
    <t>ELETRODUTO FLEXÍVEL CORRUGADO REFORÇADO, PVC, DN 25 MM (3/4"), PARA CIRCUITOS TERMINAIS, INSTALADO EM FORRO - FORNECIMENTO E INSTALAÇÃO. AF_03/2023_PA</t>
  </si>
  <si>
    <t>CABECOTE PARA ENTRADA DE LINHA DE ALIMENTACAO PARA ELETRODUTO</t>
  </si>
  <si>
    <t>CABEAMENTO</t>
  </si>
  <si>
    <t>CABO ELETRÔNICO CATEGORIA 6, INSTALADO EM EDIFICAÇÃO INSTITUCIONAL - FORNECIMENTO E INSTALAÇÃO. AF_11/2019</t>
  </si>
  <si>
    <t xml:space="preserve"> 17 </t>
  </si>
  <si>
    <t xml:space="preserve"> 17.1 </t>
  </si>
  <si>
    <t xml:space="preserve"> 17.1.1 </t>
  </si>
  <si>
    <t xml:space="preserve"> 17.1.2 </t>
  </si>
  <si>
    <t xml:space="preserve"> 17.2 </t>
  </si>
  <si>
    <t xml:space="preserve"> 17.2.1 </t>
  </si>
  <si>
    <t xml:space="preserve"> 17.2.2 </t>
  </si>
  <si>
    <t xml:space="preserve"> 18 </t>
  </si>
  <si>
    <t xml:space="preserve"> 18.1 </t>
  </si>
  <si>
    <t xml:space="preserve"> 18.1.1 </t>
  </si>
  <si>
    <t xml:space="preserve"> 18.2 </t>
  </si>
  <si>
    <t xml:space="preserve"> 18.2.1 </t>
  </si>
  <si>
    <t xml:space="preserve"> 18.2.2 </t>
  </si>
  <si>
    <t xml:space="preserve"> 18.3 </t>
  </si>
  <si>
    <t xml:space="preserve"> 18.3.1 </t>
  </si>
  <si>
    <t xml:space="preserve"> 18.3.2 </t>
  </si>
  <si>
    <t xml:space="preserve"> 18.3.3 </t>
  </si>
  <si>
    <t xml:space="preserve"> 18.4 </t>
  </si>
  <si>
    <t xml:space="preserve"> 18.4.1 </t>
  </si>
  <si>
    <t xml:space="preserve"> 91929 </t>
  </si>
  <si>
    <t xml:space="preserve"> 97328 </t>
  </si>
  <si>
    <t xml:space="preserve"> 103978 </t>
  </si>
  <si>
    <t xml:space="preserve"> 103980 </t>
  </si>
  <si>
    <t xml:space="preserve"> 91941 </t>
  </si>
  <si>
    <t xml:space="preserve"> 98307 </t>
  </si>
  <si>
    <t xml:space="preserve"> FNDE 375 </t>
  </si>
  <si>
    <t xml:space="preserve"> FNDE 312 </t>
  </si>
  <si>
    <t xml:space="preserve"> 91835 </t>
  </si>
  <si>
    <t xml:space="preserve"> FNDE 346 </t>
  </si>
  <si>
    <t xml:space="preserve"> 98297 </t>
  </si>
  <si>
    <t>SERVIÇOS COMPLEMENTARES</t>
  </si>
  <si>
    <t>ESCANINHOS EM MDF, REVESTIDOS EM LAMINADO MELAMÍNICO</t>
  </si>
  <si>
    <t>SUPORTE MÃO FRANCESA EM AÇO, ABAS IGUAIS 30 CM, CAPACIDADE MINIMA 60 KG, BRANCO - FORNECIMENTO E INSTALAÇÃO. AF_01/2020</t>
  </si>
  <si>
    <t>DIVISORIA EM GRANITO, COM DUAS FACES POLIDAS, TIPO ANDORINHA/ QUARTZ/ CASTELO/ CORUMBA OU OUTROS EQUIVALENTES DA REGIAO, E= *3,0* CM</t>
  </si>
  <si>
    <t>FECHAMENTO - MURO ACABAMENTOS</t>
  </si>
  <si>
    <t>REVESTIMENTO</t>
  </si>
  <si>
    <t>CHAPISCO APLICADO EM ALVENARIAS E ESTRUTURAS DE CONCRETO EXTERNAS, COM COLHER DE PEDREIRO. ARGAMASSA TRAÇO 1:3 COM PREPARO EM BETONEIRA 400L. - EXTERNO</t>
  </si>
  <si>
    <t>EMBOÇO OU MASSA ÚNICA EM ARGAMASSA TRAÇO 1:2:8, PREPARO MECÂNICO COM BETONEIRA 400 L, APLICADA MANUALMENTE EM PANOS CEGOS - REVESTIMENTO INTERNO (SEM PRESENÇA DE VÃOS), ESPESSURA DE 25 MM</t>
  </si>
  <si>
    <t>PINTURA E IMPERMEABILIZAÇÃO</t>
  </si>
  <si>
    <t>APLICAÇÃO MANUAL DE FUNDO SELADOR ACRÍLICO EM PAREDES EXTERNAS DE CASAS. AF_03/2024</t>
  </si>
  <si>
    <t>PINTURA LÁTEX ACRÍLICA, SOBRE REBOCO LISO, COR CINZA CLARO, APLICAÇÃO MANUAL EM PAREDES, DUAS DEMÃOS - FACE EXTERNA MURO</t>
  </si>
  <si>
    <t>IMPERMEABILIZAÇÃO DE SUPERFÍCIE COM MEMBRANA À BASE DE RESINA ACRÍLICA, 3 DEMÃOS. AF_09/2023</t>
  </si>
  <si>
    <t>GRADIL ESTACIONAMENTO E PORTÕES</t>
  </si>
  <si>
    <t>PORTAO DE CORRER EM GRADIL FIXO DE BARRA DE FERRO CHATA DE 3 X 1/4" NA VERTICAL, SEM REQUADRO, ACABAMENTO NATURAL, COM TRILHOS E ROLDANAS</t>
  </si>
  <si>
    <t>KIT PARA AUTOMACAO DE PORTAO DESLIZANTE (CORRER)</t>
  </si>
  <si>
    <t>CERCA/GRADIL H=1,58M, MALHA 5 X 15CM -  GALVANIZADO</t>
  </si>
  <si>
    <t>ESCADA ESTACIONAMENTO E RAMPA ACESSO SERVIÇO</t>
  </si>
  <si>
    <t>ESCADA EM CONCRETO ARMADO MOLDADO IN LOCO, FCK 25 MPA, COM 1 LANCE E LAJE PLANA, FÔRMA EM CHAPA DE MADEIRA COMPENSADA RESINADA. AF_11/2020_PA</t>
  </si>
  <si>
    <t>GUARDA-CORPO DE AÇO GALVANIZADO DE 1,10M, DUPLO CORRIMÃO, MONTANTES TUBULARES DE 1.1/4" ESPAÇADOS 1,20M, TRAVESSA SUPERIOR DE 1.1/2", GRADIL DE TUBOS HORIZONTAIS DE 1" E VERTICAIS DE 3/4", FIXADO COM CHUMBADOR MECÂNICO. AF_04/2019</t>
  </si>
  <si>
    <t>PISO CIMENTADO, TRAÇO 1:3 (CIMENTO E AREIA), ACABAMENTO LISO, ESPESSURA 2,0 CM, PREPARO MECÂNICO DA ARGAMASSA. AF_09/2020</t>
  </si>
  <si>
    <t xml:space="preserve"> 19 </t>
  </si>
  <si>
    <t xml:space="preserve"> 19.1 </t>
  </si>
  <si>
    <t xml:space="preserve"> 19.2 </t>
  </si>
  <si>
    <t xml:space="preserve"> 19.3 </t>
  </si>
  <si>
    <t xml:space="preserve"> 20 </t>
  </si>
  <si>
    <t xml:space="preserve"> 20.1 </t>
  </si>
  <si>
    <t xml:space="preserve"> 20.1.1 </t>
  </si>
  <si>
    <t xml:space="preserve"> 20.1.2 </t>
  </si>
  <si>
    <t xml:space="preserve"> 20.1.3 </t>
  </si>
  <si>
    <t xml:space="preserve"> 20.2 </t>
  </si>
  <si>
    <t xml:space="preserve"> 20.2.1 </t>
  </si>
  <si>
    <t xml:space="preserve"> 20.2.2 </t>
  </si>
  <si>
    <t xml:space="preserve"> 20.2.3 </t>
  </si>
  <si>
    <t xml:space="preserve"> 20.3 </t>
  </si>
  <si>
    <t xml:space="preserve"> 20.3.1 </t>
  </si>
  <si>
    <t xml:space="preserve"> 20.3.2 </t>
  </si>
  <si>
    <t xml:space="preserve"> 20.3.3 </t>
  </si>
  <si>
    <t xml:space="preserve"> 20.3.4 </t>
  </si>
  <si>
    <t xml:space="preserve"> 20.3.5 </t>
  </si>
  <si>
    <t xml:space="preserve"> 20.4 </t>
  </si>
  <si>
    <t xml:space="preserve"> 20.4.1 </t>
  </si>
  <si>
    <t xml:space="preserve"> 20.4.2 </t>
  </si>
  <si>
    <t xml:space="preserve"> 20.4.3 </t>
  </si>
  <si>
    <t xml:space="preserve"> 20.4.4 </t>
  </si>
  <si>
    <t xml:space="preserve"> FNDE 48 </t>
  </si>
  <si>
    <t xml:space="preserve"> 100861 </t>
  </si>
  <si>
    <t xml:space="preserve"> 00044476 </t>
  </si>
  <si>
    <t xml:space="preserve"> FNDE 176 </t>
  </si>
  <si>
    <t xml:space="preserve"> FNDE 178 </t>
  </si>
  <si>
    <t xml:space="preserve"> 88415 </t>
  </si>
  <si>
    <t xml:space="preserve"> FNDE 352 </t>
  </si>
  <si>
    <t xml:space="preserve"> 98554 </t>
  </si>
  <si>
    <t xml:space="preserve"> 00037562 </t>
  </si>
  <si>
    <t xml:space="preserve"> 112564 </t>
  </si>
  <si>
    <t xml:space="preserve"> FNDE 283 </t>
  </si>
  <si>
    <t xml:space="preserve"> 102073 </t>
  </si>
  <si>
    <t xml:space="preserve"> 99847 </t>
  </si>
  <si>
    <t xml:space="preserve"> 98679 </t>
  </si>
  <si>
    <t>PAISAGISMO E PAVIMENTAÇÃO EXTERNA</t>
  </si>
  <si>
    <t>PLAYGROUND</t>
  </si>
  <si>
    <t>ASSENTAMENTO DE GUIA (MEIO-FIO) EM TRECHO CURVO, CONFECCIONADA EM CONCRETO PRÉ-FABRICADO, DIMENSÕES 80X08X08X25 CM (COMPRIMENTO X BASE INFERIOR X BASE SUPERIOR X ALTURA). AF_01/2024</t>
  </si>
  <si>
    <t>MANTA GEOTEXTIL TECIDO DE LAMINETES DE POLIPROPILENO, RESISTENCIA A TRACAO = *25* KN/M</t>
  </si>
  <si>
    <t>AREIA FINA - POSTO JAZIDA/FORNECEDOR (RETIRADO NA JAZIDA, SEM TRANSPORTE)</t>
  </si>
  <si>
    <t>TRANSPORTE COM CAMINHÃO BASCULANTE DE 10 M³, EM VIA URBANA PAVIMENTADA, ADICIONAL PARA DMT EXCEDENTE A 30 KM (UNIDADE: M3XKM). AF_07/2020 - AREIA E BRITA</t>
  </si>
  <si>
    <t>TRANSPORTE COM CAMINHÃO CARROCERIA COM GUINDAUTO (MUNCK),  MOMENTO MÁXIMO DE CARGA 11,7 TM, EM VIA URBANA PAVIMENTADA, DMT ATÉ 30KM (UNIDADE: TXKM). AF_07/2020</t>
  </si>
  <si>
    <t>VEGETAÇÃO</t>
  </si>
  <si>
    <t>PLANTIO DE GRAMA BATATAIS EM PLACAS. AF_07/2024</t>
  </si>
  <si>
    <t>PLANTIO DE FORRAÇÃO. AF_07/2024</t>
  </si>
  <si>
    <t>PLANTIO DE PALMEIRA COM ALTURA DE MUDA MENOR OU IGUAL A 2,00 M . AF_07/2024</t>
  </si>
  <si>
    <t>PLANTIO DE ÁRVORE ORNAMENTAL COM ALTURA DE MUDA MAIOR QUE 2,00 M E MENOR OU IGUAL A 4,00 M . AF_07/2024</t>
  </si>
  <si>
    <t>TERRA VEGETAL (GRANEL)</t>
  </si>
  <si>
    <t>AREIA MEDIA - POSTO JAZIDA/FORNECEDOR (RETIRADO NA JAZIDA, SEM TRANSPORTE)</t>
  </si>
  <si>
    <t>TRANSPORTE COM CAMINHÃO BASCULANTE DE 10 M³, EM VIA URBANA PAVIMENTADA, ADICIONAL PARA DMT EXCEDENTE A 30 KM (UNIDADE: M3XKM). AF_07/2020</t>
  </si>
  <si>
    <t>PAVIMENTAÇÃO ESTACIONAMENTO E CALÇADA</t>
  </si>
  <si>
    <t>ASSENTAMENTO DE GUIA (MEIO-FIO) EM TRECHO RETO, CONFECCIONADA EM CONCRETO PRÉ-FABRICADO, DIMENSÕES 100X15X13X30 CM (COMPRIMENTO X BASE INFERIOR X BASE SUPERIOR X ALTURA). AF_01/2024</t>
  </si>
  <si>
    <t>PO DE PEDRA (POSTO PEDREIRA/FORNECEDOR, SEM FRETE)</t>
  </si>
  <si>
    <t>EXECUÇÃO DE PAVIMENTO EM PISO INTERTRAVADO, COM BLOCO RETANGULAR COR NATURAL DE 20 X 10 CM, ESPESSURA 8 CM. AF_10/2022</t>
  </si>
  <si>
    <t>EXECUÇÃO DE PAVIMENTO EM PISO INTERTRAVADO, COM BLOCO PODOTÁTIL (ALERTA OU DIRECIONAL) RETANGULAR DE 20 X 10 CM, ESPESSURA 6 CM. AF_10/2022</t>
  </si>
  <si>
    <t>PINTURA DE DEMARCAÇÃO DE VAGA COM TINTA ACRÍLICA, E = 10 CM, APLICAÇÃO MANUAL. AF_05/2021</t>
  </si>
  <si>
    <t>SERVIÇOS FINAIS</t>
  </si>
  <si>
    <t>LIMPEZA DE PISO CERÂMICO OU PORCELANATO COM PANO ÚMIDO. AF_04/2019</t>
  </si>
  <si>
    <t>ENGENHEIRO CIVIL - AS BUILT DO PROJETO EXECUTIVO E MANUAL DE OPERAÇÃO DA EDIFICAÇÃO</t>
  </si>
  <si>
    <t xml:space="preserve"> 21 </t>
  </si>
  <si>
    <t xml:space="preserve"> 21.1 </t>
  </si>
  <si>
    <t xml:space="preserve"> 21.1.1 </t>
  </si>
  <si>
    <t xml:space="preserve"> 21.1.2 </t>
  </si>
  <si>
    <t xml:space="preserve"> 21.1.3 </t>
  </si>
  <si>
    <t xml:space="preserve"> 21.1.4 </t>
  </si>
  <si>
    <t xml:space="preserve"> 21.1.5 </t>
  </si>
  <si>
    <t xml:space="preserve"> 21.1.6 </t>
  </si>
  <si>
    <t xml:space="preserve"> 21.1.7 </t>
  </si>
  <si>
    <t xml:space="preserve"> 21.2 </t>
  </si>
  <si>
    <t xml:space="preserve"> 21.2.1 </t>
  </si>
  <si>
    <t xml:space="preserve"> 21.2.2 </t>
  </si>
  <si>
    <t xml:space="preserve"> 21.2.3 </t>
  </si>
  <si>
    <t xml:space="preserve"> 21.2.4 </t>
  </si>
  <si>
    <t xml:space="preserve"> 21.2.5 </t>
  </si>
  <si>
    <t xml:space="preserve"> 21.2.6 </t>
  </si>
  <si>
    <t xml:space="preserve"> 21.2.7 </t>
  </si>
  <si>
    <t xml:space="preserve"> 21.3 </t>
  </si>
  <si>
    <t xml:space="preserve"> 21.3.1 </t>
  </si>
  <si>
    <t xml:space="preserve"> 21.3.2 </t>
  </si>
  <si>
    <t xml:space="preserve"> 21.3.3 </t>
  </si>
  <si>
    <t xml:space="preserve"> 21.3.4 </t>
  </si>
  <si>
    <t xml:space="preserve"> 21.3.5 </t>
  </si>
  <si>
    <t xml:space="preserve"> 21.3.6 </t>
  </si>
  <si>
    <t xml:space="preserve"> 21.3.7 </t>
  </si>
  <si>
    <t xml:space="preserve"> 22 </t>
  </si>
  <si>
    <t xml:space="preserve"> 22.1 </t>
  </si>
  <si>
    <t xml:space="preserve"> 22.2 </t>
  </si>
  <si>
    <t xml:space="preserve"> 94278 </t>
  </si>
  <si>
    <t xml:space="preserve"> 00039323 </t>
  </si>
  <si>
    <t xml:space="preserve"> 00000366 </t>
  </si>
  <si>
    <t xml:space="preserve"> 93590 </t>
  </si>
  <si>
    <t xml:space="preserve"> 100952 </t>
  </si>
  <si>
    <t xml:space="preserve"> 98504 </t>
  </si>
  <si>
    <t xml:space="preserve"> 98505 </t>
  </si>
  <si>
    <t xml:space="preserve"> 98516 </t>
  </si>
  <si>
    <t xml:space="preserve"> 98511 </t>
  </si>
  <si>
    <t xml:space="preserve"> 00007253 </t>
  </si>
  <si>
    <t xml:space="preserve"> 00000370 </t>
  </si>
  <si>
    <t xml:space="preserve"> 94273 </t>
  </si>
  <si>
    <t xml:space="preserve"> 00004741 </t>
  </si>
  <si>
    <t xml:space="preserve"> 92398 </t>
  </si>
  <si>
    <t xml:space="preserve"> 104435 </t>
  </si>
  <si>
    <t xml:space="preserve"> 102500 </t>
  </si>
  <si>
    <t xml:space="preserve"> 99803 </t>
  </si>
  <si>
    <t xml:space="preserve"> 93565 </t>
  </si>
  <si>
    <t>CRONOGRAMA</t>
  </si>
  <si>
    <t>N° do Evento</t>
  </si>
  <si>
    <t>Título do Evento</t>
  </si>
  <si>
    <t>N° da Frente de Obra</t>
  </si>
  <si>
    <t>Frente de Obra</t>
  </si>
  <si>
    <t>N° do Período de Conclusão do Evento</t>
  </si>
  <si>
    <t>Geral 1</t>
  </si>
  <si>
    <t>Geral 2</t>
  </si>
  <si>
    <t>Geral 3</t>
  </si>
  <si>
    <t>Nº EVENTO</t>
  </si>
  <si>
    <t>EVENTO</t>
  </si>
  <si>
    <t>FRENTE DE OBRA</t>
  </si>
  <si>
    <t>ADMINISTRAÇÃO DA OBRA - MOBILIZAÇÃO</t>
  </si>
  <si>
    <t>2.1.1</t>
  </si>
  <si>
    <t>2.1.2</t>
  </si>
  <si>
    <t>ADMINISTRAÇÃO DA OBRA - DESMOBILIZAÇÃO</t>
  </si>
  <si>
    <t>2.2.1</t>
  </si>
  <si>
    <t>2.2.2</t>
  </si>
  <si>
    <t>MOVIMENTAÇÃO DE TERRA</t>
  </si>
  <si>
    <t>MURO DE ARRIMO - VERDE</t>
  </si>
  <si>
    <t>MURO DE ARRIMO - LARANJA</t>
  </si>
  <si>
    <t>MURO DE ARRIMO - AZUL</t>
  </si>
  <si>
    <t>MURO DE ARRIMO - ROXO</t>
  </si>
  <si>
    <t>MURO DE ARRIMO - VERMELHO</t>
  </si>
  <si>
    <t>PAREDES PORTANTES</t>
  </si>
  <si>
    <t>ESTRUTURA METÁLICA COBERTURA</t>
  </si>
  <si>
    <t>FUNDAÇÃO - RADIER</t>
  </si>
  <si>
    <t>INST. CABEAMENTO ESTRUTURADO</t>
  </si>
  <si>
    <t>INSTALAÇÕES SANITÁRIAS</t>
  </si>
  <si>
    <t>INSTALAÇÕES HIDRÁULICAS</t>
  </si>
  <si>
    <t>INSTALAÇÕES ELÉTRICAS</t>
  </si>
  <si>
    <t>DRENAGEM TERRENO</t>
  </si>
  <si>
    <t>REVESTIMENTO MURO</t>
  </si>
  <si>
    <t>PINTURA E IMPERMEABILIZAÇÃO MURO</t>
  </si>
  <si>
    <t>1</t>
  </si>
  <si>
    <t>SERVIÇOS PRELIMINARES</t>
  </si>
  <si>
    <t>2</t>
  </si>
  <si>
    <t>3</t>
  </si>
  <si>
    <t>4</t>
  </si>
  <si>
    <t>Geral 4</t>
  </si>
  <si>
    <t>5</t>
  </si>
  <si>
    <t>Geral 5</t>
  </si>
  <si>
    <t>6</t>
  </si>
  <si>
    <t>Geral 6</t>
  </si>
  <si>
    <t>FUNDAÇÕES</t>
  </si>
  <si>
    <t>SUPRAESTRUTURA</t>
  </si>
  <si>
    <t>7</t>
  </si>
  <si>
    <t>Bloco A</t>
  </si>
  <si>
    <t>8</t>
  </si>
  <si>
    <t>Bloco B</t>
  </si>
  <si>
    <t>ESQUADRIAS - PORTAS DE MADEIRA</t>
  </si>
  <si>
    <t>ESQUADRIAS - FERRAGENS E ACESSÓRIOS</t>
  </si>
  <si>
    <t>ESQUADRIAS - PORTAS EM ALUMÍNIO</t>
  </si>
  <si>
    <t>ESQUADRIAS - JANELAS EM ALUMÍNIO</t>
  </si>
  <si>
    <t>9</t>
  </si>
  <si>
    <t>ESQUADRIAS - PORTAS DE VIDRO</t>
  </si>
  <si>
    <t>10</t>
  </si>
  <si>
    <t>ESQUADRIAS - GERAL</t>
  </si>
  <si>
    <t>11</t>
  </si>
  <si>
    <t>SISTEMA DE COBERTURA</t>
  </si>
  <si>
    <t>12</t>
  </si>
  <si>
    <t>IMPERMEABILIZAÇÃO</t>
  </si>
  <si>
    <t>13</t>
  </si>
  <si>
    <t>REVESTIMENTOS</t>
  </si>
  <si>
    <t>14</t>
  </si>
  <si>
    <t>15</t>
  </si>
  <si>
    <t>PAVIMENTAÇÃO EXTERNA</t>
  </si>
  <si>
    <t>16</t>
  </si>
  <si>
    <t>28</t>
  </si>
  <si>
    <t>17</t>
  </si>
  <si>
    <t>INSTALAÇÃO HIDRÁULICA - TUBULAÇÕES E CONEXÕES DE PVC RÍGIDO</t>
  </si>
  <si>
    <t>18</t>
  </si>
  <si>
    <t>INSTALAÇÃO HIDRÁULICA - TUBULAÇÕES E CONEXÕES DE METAL</t>
  </si>
  <si>
    <t>19</t>
  </si>
  <si>
    <t>INSTALAÇÃO HIDRÁULICA - RESERVATÓRIO</t>
  </si>
  <si>
    <t>20</t>
  </si>
  <si>
    <t>DRENAGEM DE ÁGUAS PLUVIAIS - TUBULAÇÕES E CONEXÕES DE PVC</t>
  </si>
  <si>
    <t>21</t>
  </si>
  <si>
    <t>DRENAGEM DE ÁGUAS PLUVIAIS - ACESSÓRIOS</t>
  </si>
  <si>
    <t>22</t>
  </si>
  <si>
    <t>DRENAGEM DE ÁGUAS PLUVIAIS - SISTEMA DE REUSO DE ÁGUA</t>
  </si>
  <si>
    <t>23</t>
  </si>
  <si>
    <t>INSTALAÇÃO SANITÁRIA - TUBULAÇÕES E CONEXÕES</t>
  </si>
  <si>
    <t>24</t>
  </si>
  <si>
    <t>INSTALAÇÃO SANITÁRIA - ACESSÓRIOS</t>
  </si>
  <si>
    <t>25</t>
  </si>
  <si>
    <t>INSTALAÇÃO SANITÁRIA - UNIDADE DE TRATAMENTO</t>
  </si>
  <si>
    <t>26</t>
  </si>
  <si>
    <t>INSTALAÇÃO SANITÁRIA - VENTILAÇÃO</t>
  </si>
  <si>
    <t>27</t>
  </si>
  <si>
    <t>INSTALAÇÃO SANITÁRIA - LOUÇAS, ACESSÓRIOS E METAIS</t>
  </si>
  <si>
    <t>29</t>
  </si>
  <si>
    <t>INSTALAÇÃO ELÉTRICA - ACESSÓRIOS PERFILADOS PERFURADOS</t>
  </si>
  <si>
    <t>30</t>
  </si>
  <si>
    <t>INSTALAÇÃO ELÉTRICA - ACESSÓRIOS PARA ELETRODUTOS</t>
  </si>
  <si>
    <t>31</t>
  </si>
  <si>
    <t>INSTALAÇÃO ELÉTRICA - ACESSÓRIOS GERAL</t>
  </si>
  <si>
    <t>32</t>
  </si>
  <si>
    <t>INSTALAÇÃO ELÉTRICA - CABOS</t>
  </si>
  <si>
    <t>33</t>
  </si>
  <si>
    <t>INSTALAÇÃO ELÉTRICA - CAIXAS DE PASSAGEM</t>
  </si>
  <si>
    <t>34</t>
  </si>
  <si>
    <t>INSTALAÇÃO ELÉTRICA - DISPOSITIVOS ELÉTRICOS</t>
  </si>
  <si>
    <t>35</t>
  </si>
  <si>
    <t>INSTALAÇÃO ELÉTRICA - DISPOSITIVOS DE PROTEÇÃO</t>
  </si>
  <si>
    <t>36</t>
  </si>
  <si>
    <t>INSTALAÇÃO ELÉTRICA - ELETROCALHAS</t>
  </si>
  <si>
    <t>37</t>
  </si>
  <si>
    <t>INSTALAÇÃO ELÉTRICA - ELETRODUTOS</t>
  </si>
  <si>
    <t>38</t>
  </si>
  <si>
    <t>INSTALAÇÃO ELÉTRICA - PERFILADOS</t>
  </si>
  <si>
    <t>39</t>
  </si>
  <si>
    <t>INSTALAÇÃO ELÉTRICA - ILUMINAÇÃO</t>
  </si>
  <si>
    <t>40</t>
  </si>
  <si>
    <t>INSTALAÇÃO ELÉTRICA - QUADROS</t>
  </si>
  <si>
    <t>41</t>
  </si>
  <si>
    <t>INSTALAÇÕES DE CABEAMENTO ESTRUTURADO - ACESSÓRIOS CABEAMENTO</t>
  </si>
  <si>
    <t>42</t>
  </si>
  <si>
    <t>INSTALAÇÕES DE CABEAMENTO ESTRUTURADO - ACESSÓRIOS GERAL</t>
  </si>
  <si>
    <t>43</t>
  </si>
  <si>
    <t>INSTALAÇÕES DE CABEAMENTO ESTRUTURADO - CAIXAS E QUADROS</t>
  </si>
  <si>
    <t>44</t>
  </si>
  <si>
    <t>INSTALAÇÕES DE CABEAMENTO ESTRUTURADO - DISPOSITIVOS</t>
  </si>
  <si>
    <t>45</t>
  </si>
  <si>
    <t>INSTALAÇÕES DE CABEAMENTO ESTRUTURADO - ELETROCALHAS E ELETRODUTOS</t>
  </si>
  <si>
    <t>46</t>
  </si>
  <si>
    <t>INSTALAÇÃO DO SISTEMA DE PROTEÇÃO CONTRA DESCARGAS ATMOSFÉRICAS (SPDA)</t>
  </si>
  <si>
    <t>47</t>
  </si>
  <si>
    <t>48</t>
  </si>
  <si>
    <t>INSTALAÇÃO DE EXAUSTÃO MECÂNICA</t>
  </si>
  <si>
    <t>49</t>
  </si>
  <si>
    <t>INSTALAÇÃO DE GÁS COMBUSTÍVEL</t>
  </si>
  <si>
    <t>50</t>
  </si>
  <si>
    <t>51</t>
  </si>
  <si>
    <t/>
  </si>
  <si>
    <t>103689</t>
  </si>
  <si>
    <t>FORNECIMENTO E INSTALAÇÃO DE PLACA DE OBRA COM CHAPA GALVANIZADA E ESTRUTURA DE MADEIRA. AF_03/2022_PS</t>
  </si>
  <si>
    <t>M2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</si>
  <si>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</si>
  <si>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</si>
  <si>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</si>
  <si>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</si>
  <si>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</si>
  <si>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</si>
  <si>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</si>
  <si>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Composição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</si>
  <si>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</si>
  <si>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</si>
  <si>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</si>
  <si>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</si>
  <si>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</si>
  <si>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</si>
  <si>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</si>
  <si>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</si>
  <si>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</si>
  <si>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</si>
  <si>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</si>
  <si>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 DE CONTAINER 2,30 X 6,00 M, ALT. 2,50 M, COM 1 SANITARIO, PARA ESCRITORIO, COMPLETO, SEM DIVISORIAS INTERNAS (NAO INCLUI MOBILIZACAO/DESMOBILIZACAO)</t>
  </si>
  <si>
    <t>MES</t>
  </si>
  <si>
    <t>1.8</t>
  </si>
  <si>
    <t>FNDE 230</t>
  </si>
  <si>
    <t>LOCACAO DE CONTAINER 2,30 X 6,00 M, ALT. 2,50 M, PARA ESCRITORIO, SEM DIVISORIAS INTERNAS E SEM SANITARIO (NAO INCLUI MOBILIZACAO/DESMOBILIZACAO)</t>
  </si>
  <si>
    <t>1.9</t>
  </si>
  <si>
    <t>FNDE 232</t>
  </si>
  <si>
    <t>LOCACAO DE CONTAINER 2,30 X 6,00 M, ALT. 2,50 M, PARA SANITARIO, COM 4 BACIAS, 8 CHUVEIROS,1 LAVATORIO E 1 MICTORIO (NAO INCLUI MOBILIZACAO/DESMOBILIZACAO)</t>
  </si>
  <si>
    <t>97083</t>
  </si>
  <si>
    <t>96624</t>
  </si>
  <si>
    <t>M3</t>
  </si>
  <si>
    <t>2.3</t>
  </si>
  <si>
    <t>97087</t>
  </si>
  <si>
    <t>2.4</t>
  </si>
  <si>
    <t>95241</t>
  </si>
  <si>
    <t>2.5</t>
  </si>
  <si>
    <t>97086</t>
  </si>
  <si>
    <t>2.6</t>
  </si>
  <si>
    <t>97088</t>
  </si>
  <si>
    <t>KG</t>
  </si>
  <si>
    <t>2.7</t>
  </si>
  <si>
    <t>92877</t>
  </si>
  <si>
    <t>CORTE E DOBRA DE AÇO CA-25, DIÂMETRO DE 10,0 MM. AF_06/2022</t>
  </si>
  <si>
    <t>2.8</t>
  </si>
  <si>
    <t>92875</t>
  </si>
  <si>
    <t>CORTE E DOBRA DE AÇO CA-25, DIÂMETRO DE 6,3 MM. AF_06/2022</t>
  </si>
  <si>
    <t>2.9</t>
  </si>
  <si>
    <t>97096</t>
  </si>
  <si>
    <t>FUNDAÇÃO - RESERVATÓRIO</t>
  </si>
  <si>
    <t>96521</t>
  </si>
  <si>
    <t>ESCAVAÇÃO MECANIZADA PARA BLOCO DE COROAMENTO OU SAPATA COM RETROESCAVADEIRA (INCLUINDO ESCAVAÇÃO PARA COLOCAÇÃO DE FÔRMAS). AF_01/2024</t>
  </si>
  <si>
    <t>101096</t>
  </si>
  <si>
    <t>TUBULÃO A CÉU ABERTO, DIÂMETRO DO FUSTE DE 70CM, ESCAVAÇÃO MANUAL, SEM ALARGAMENTO DE BASE, CONCRETO FEITO EM OBRA E LANÇADO COM JERICA. AF_05/2020_PA</t>
  </si>
  <si>
    <t>101617</t>
  </si>
  <si>
    <t>PREPARO DE FUNDO DE VALA COM LARGURA MAIOR OU IGUAL A 1,5 M E MENOR QUE 2,5 M (ACERTO DO SOLO NATURAL). AF_08/2020</t>
  </si>
  <si>
    <t>3.4</t>
  </si>
  <si>
    <t>96623</t>
  </si>
  <si>
    <t>LASTRO COM MATERIAL GRANULAR, APLICADO EM BLOCOS DE COROAMENTO, ESPESSURA DE *10 CM*. AF_01/2024</t>
  </si>
  <si>
    <t>3.5</t>
  </si>
  <si>
    <t>96619</t>
  </si>
  <si>
    <t>3.6</t>
  </si>
  <si>
    <t>96534</t>
  </si>
  <si>
    <t>3.7</t>
  </si>
  <si>
    <t>96557</t>
  </si>
  <si>
    <t>3.8</t>
  </si>
  <si>
    <t>96546</t>
  </si>
  <si>
    <t>ARMAÇÃO DE BLOCO UTILIZANDO AÇO CA-50 DE 10 MM - MONTAGEM. AF_01/2024</t>
  </si>
  <si>
    <t>3.9</t>
  </si>
  <si>
    <t>96545</t>
  </si>
  <si>
    <t>ARMAÇÃO DE BLOCO UTILIZANDO AÇO CA-50 DE 8 MM - MONTAGEM. AF_01/2024</t>
  </si>
  <si>
    <t>3.10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</si>
  <si>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</si>
  <si>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</si>
  <si>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SISTEMA DE PAREDES PORTANTES EM STEEL PANEL</t>
  </si>
  <si>
    <t>PRÓPRIA 01</t>
  </si>
  <si>
    <t>4.2</t>
  </si>
  <si>
    <t>PRÓPRIA 02</t>
  </si>
  <si>
    <t>Parede externa em steel panel, estruturada com chapa de aço galvanizada de 1,95mm, perfis e montantes em aço zincado, revestida internamente com painel de lã de vidro de 50mm de espessura, com a face interna revestida com chapa OSB de 12mm e placa de gesso acartonado de 15mm, face externa revestida com manta Tyvek e placa cimentícia impermeável com 12mm de espessura. Acabamento interno em massa acrílica</t>
  </si>
  <si>
    <t>CONCRETO ARMADO - PILARES RESERVATÓRIO</t>
  </si>
  <si>
    <t>92443</t>
  </si>
  <si>
    <t>MONTAGEM E DESMONTAGEM DE FÔRMA DE PILARES RETANGULARES E ESTRUTURAS SIMILARES, PÉ-DIREITO SIMPLES, EM CHAPA DE MADEIRA COMPENSADA PLASTIFICADA, 18 UTILIZAÇÕES. AF_09/2020</t>
  </si>
  <si>
    <t>92762</t>
  </si>
  <si>
    <t>ARMAÇÃO DE PILAR OU VIGA DE ESTRUTURA CONVENCIONAL DE CONCRETO ARMADO UTILIZANDO AÇO CA-50 DE 10,0 MM - MONTAGEM. AF_06/2022</t>
  </si>
  <si>
    <t>5.3</t>
  </si>
  <si>
    <t>92759</t>
  </si>
  <si>
    <t>ARMAÇÃO DE PILAR OU VIGA DE ESTRUTURA CONVENCIONAL DE CONCRETO ARMADO UTILIZANDO AÇO CA-60 DE 5,0 MM - MONTAGEM. AF_06/2022</t>
  </si>
  <si>
    <t>5.4</t>
  </si>
  <si>
    <t>103672</t>
  </si>
  <si>
    <t>CONCRETAGEM DE PILARES, FCK = 25 MPA, COM USO DE BOMBA - LANÇAMENTO, ADENSAMENTO E ACABAMENTO. AF_02/2022_PS</t>
  </si>
  <si>
    <t>5.5</t>
  </si>
  <si>
    <t>92922</t>
  </si>
  <si>
    <t>ARMAÇÃO DE ESTRUTURAS DIVERSAS DE CONCRETO ARMADO, EXCETO VIGAS, PILARES, LAJES E FUNDAÇÕES, UTILIZANDO AÇO CA-50 DE 16,0 MM - MONTAGEM. AF_06/2022</t>
  </si>
  <si>
    <t>CONCRETO ARMADO - VIGAS BALDRAME RESERVATÓRIO</t>
  </si>
  <si>
    <t>96525</t>
  </si>
  <si>
    <t>ESCAVAÇÃO MECANIZADA PARA VIGA BALDRAME OU SAPATA CORRIDA COM MINI-ESCAVADEIRA (INCLUINDO ESCAVAÇÃO PARA COLOCAÇÃO DE FÔRMAS). AF_01/2024</t>
  </si>
  <si>
    <t>6.2</t>
  </si>
  <si>
    <t>6.3</t>
  </si>
  <si>
    <t>96533</t>
  </si>
  <si>
    <t>FABRICAÇÃO, MONTAGEM E DESMONTAGEM DE FÔRMA PARA VIGA BALDRAME, EM MADEIRA SERRADA, E=25 MM, 2 UTILIZAÇÕES. AF_01/2024</t>
  </si>
  <si>
    <t>6.4</t>
  </si>
  <si>
    <t>6.5</t>
  </si>
  <si>
    <t>101616</t>
  </si>
  <si>
    <t>PREPARO DE FUNDO DE VALA COM LARGURA MENOR QUE 1,5 M (ACERTO DO SOLO NATURAL). AF_08/2020</t>
  </si>
  <si>
    <t>6.6</t>
  </si>
  <si>
    <t>6.7</t>
  </si>
  <si>
    <t>98557</t>
  </si>
  <si>
    <t>6.8</t>
  </si>
  <si>
    <t>6.9</t>
  </si>
  <si>
    <t>104918</t>
  </si>
  <si>
    <t>ARMAÇÃO DE SAPATA ISOLADA, VIGA BALDRAME E SAPATA CORRIDA UTILIZANDO AÇO CA-50 DE 8 MM - MONTAGEM. AF_01/2024</t>
  </si>
  <si>
    <t>6.10</t>
  </si>
  <si>
    <t>104919</t>
  </si>
  <si>
    <t>ARMAÇÃO DE SAPATA ISOLADA, VIGA BALDRAME E SAPATA CORRIDA UTILIZANDO AÇO CA-50 DE 10 MM - MONTAGEM. AF_01/2024</t>
  </si>
  <si>
    <t>6.11</t>
  </si>
  <si>
    <t>104920</t>
  </si>
  <si>
    <t>ARMAÇÃO DE BLOCO, SAPATA ISOLADA, VIGA BALDRAME E SAPATA CORRIDA UTILIZANDO AÇO CA-50 DE 12,5 MM - MONTAGEM. AF_01/2024</t>
  </si>
  <si>
    <t>6.12</t>
  </si>
  <si>
    <t>104916</t>
  </si>
  <si>
    <t>ARMAÇÃO DE SAPATA ISOLADA, VIGA BALDRAME E SAPATA CORRIDA UTILIZANDO AÇO CA-60 DE 5 MM - MONTAGEM. AF_01/2024</t>
  </si>
  <si>
    <t>CONCRETO ARMADO - VIGAS RESERVATÓRIO</t>
  </si>
  <si>
    <t>103682</t>
  </si>
  <si>
    <t>CONCRETAGEM DE VIGAS E LAJES, FCK=25 MPA, PARA QUALQUER TIPO DE LAJE COM BALDES EM EDIFICAÇÃO TÉRREA - LANÇAMENTO, ADENSAMENTO E ACABAMENTO. AF_02/2022</t>
  </si>
  <si>
    <t>92270</t>
  </si>
  <si>
    <t>FABRICAÇÃO DE FÔRMA PARA VIGAS, COM MADEIRA SERRADA, E = 25 MM. AF_09/2020</t>
  </si>
  <si>
    <t>92761</t>
  </si>
  <si>
    <t>ARMAÇÃO DE PILAR OU VIGA DE ESTRUTURA CONVENCIONAL DE CONCRETO ARMADO UTILIZANDO AÇO CA-50 DE 8,0 MM - MONTAGEM. AF_06/2022</t>
  </si>
  <si>
    <t>LAJE DE PISO - CASA MÁQUINAS E MASTRO</t>
  </si>
  <si>
    <t>97091</t>
  </si>
  <si>
    <t>ARMAÇÃO PARA EXECUÇÃO DE RADIER, PISO DE CONCRETO OU LAJE SOBRE SOLO, COM USO DE TELA Q-159. AF_09/2021</t>
  </si>
  <si>
    <t>8.7</t>
  </si>
  <si>
    <t>97097</t>
  </si>
  <si>
    <t>ACABAMENTO POLIDO PARA PISO DE CONCRETO ARMADO OU LAJE SOBRE SOLO DE ALTA RESISTÊNCIA. AF_09/2021</t>
  </si>
  <si>
    <t>LAJE DE COBERTURA - CASA DE MÁQUINAS E CASA DE GÁS</t>
  </si>
  <si>
    <t>92538</t>
  </si>
  <si>
    <t>MONTAGEM E DESMONTAGEM DE FÔRMA DE LAJE MACIÇA, PÉ-DIREITO SIMPLES, EM CHAPA DE MADEIRA COMPENSADA PLASTIFICADA, 18 UTILIZAÇÕES. AF_09/2020</t>
  </si>
  <si>
    <t>9.2</t>
  </si>
  <si>
    <t>92769</t>
  </si>
  <si>
    <t>ARMAÇÃO DE LAJE DE ESTRUTURA CONVENCIONAL DE CONCRETO ARMADO UTILIZANDO AÇO CA-50 DE 6,3 MM - MONTAGEM. AF_06/2022</t>
  </si>
  <si>
    <t>9.3</t>
  </si>
  <si>
    <t>92770</t>
  </si>
  <si>
    <t>ARMAÇÃO DE LAJE DE ESTRUTURA CONVENCIONAL DE CONCRETO ARMADO UTILIZANDO AÇO CA-50 DE 8,0 MM - MONTAGEM. AF_06/2022</t>
  </si>
  <si>
    <t>9.4</t>
  </si>
  <si>
    <t>FNDE 240</t>
  </si>
  <si>
    <t>CONCRETAGEM DE VIGAS E LAJES, FCK=30 MPA, PARA LAJES MACIÇAS OU NERVURADAS COM USO DE BOMBA - LANÇAMENTO, ADENSAMENTO E ACABAMENTO.</t>
  </si>
  <si>
    <t>FNDE 607</t>
  </si>
  <si>
    <t>10.2</t>
  </si>
  <si>
    <t>100723</t>
  </si>
  <si>
    <t>10.3</t>
  </si>
  <si>
    <t>100719</t>
  </si>
  <si>
    <t>10.4</t>
  </si>
  <si>
    <t>100739</t>
  </si>
  <si>
    <t>SISTEMA DE VEDAÇÃO VERTICAL - ELEMENTOS VAZADOS</t>
  </si>
  <si>
    <t>101161</t>
  </si>
  <si>
    <t>ALVENARIA DE VEDAÇÃO COM ELEMENTO VAZADO DE CONCRETO (COBOGÓ) DE 7X50X50CM E ARGAMASSA DE ASSENTAMENTO COM PREPARO EM BETONEIRA. AF_05/2020</t>
  </si>
  <si>
    <t>SISTEMA DE VEDAÇÃO VERTICAL - ALVENARIA DE VEDAÇÃO</t>
  </si>
  <si>
    <t>103324</t>
  </si>
  <si>
    <t>ALVENARIA DE VEDAÇÃO DE BLOCOS CERÂMICOS FURADOS NA VERTICAL DE 14X19X39 CM (ESPESSURA 14 CM) E ARGAMASSA DE ASSENTAMENTO COM PREPARO EM BETONEIRA. AF_12/2021</t>
  </si>
  <si>
    <t>103322</t>
  </si>
  <si>
    <t>ALVENARIA DE VEDAÇÃO DE BLOCOS CERÂMICOS FURADOS NA VERTICAL DE 9X19X39 CM (ESPESSURA 9 CM) E ARGAMASSA DE ASSENTAMENTO COM PREPARO EM BETONEIRA. AF_12/2021</t>
  </si>
  <si>
    <t>SISTEMA DE VEDAÇÃO VERTICAL - DIVISÓRIAS</t>
  </si>
  <si>
    <t>102253</t>
  </si>
  <si>
    <t>13.2</t>
  </si>
  <si>
    <t>102181</t>
  </si>
  <si>
    <t>13.3</t>
  </si>
  <si>
    <t>102235</t>
  </si>
  <si>
    <t>14.1</t>
  </si>
  <si>
    <t>FNDE 243</t>
  </si>
  <si>
    <t>14.2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</si>
  <si>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</si>
  <si>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</si>
  <si>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14.3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</si>
  <si>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</si>
  <si>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</si>
  <si>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14.4</t>
  </si>
  <si>
    <t>FNDE 248</t>
  </si>
  <si>
    <t>14.5</t>
  </si>
  <si>
    <t>FNDE 249</t>
  </si>
  <si>
    <t>PM5 -PORTA EM COMPENSADO DE MADEIRA E=2cm REVESTIDA COM LAMINADO MELAMÍNICO NAS CORES: AMARELA, VERDE, LARANJA E AZUL</t>
  </si>
  <si>
    <t>14.6</t>
  </si>
  <si>
    <t>FNDE 250</t>
  </si>
  <si>
    <t>INSTALAÇÃO DE VIDRO LISO INCOLOR ESQUADRIA PM4 , E = 6 MM, EM ESQUADRIA DE MADEIRA, FIXADO COM BAGUETE</t>
  </si>
  <si>
    <t>15.1</t>
  </si>
  <si>
    <t>100705</t>
  </si>
  <si>
    <t>TARJETA TIPO LIVRE/OCUPADO PARA PORTA DE BANHEIRO. AF_12/2019</t>
  </si>
  <si>
    <t>15.2</t>
  </si>
  <si>
    <t>100866</t>
  </si>
  <si>
    <t>BARRA DE APOIO RETA, EM ACO INOX POLIDO, COMPRIMENTO 60CM, FIXADA NA PAREDE - FORNECIMENTO E INSTALAÇÃO. AF_01/2020</t>
  </si>
  <si>
    <t>15.3</t>
  </si>
  <si>
    <t>FNDE 04</t>
  </si>
  <si>
    <t>15.4</t>
  </si>
  <si>
    <t>102219</t>
  </si>
  <si>
    <t>16.1</t>
  </si>
  <si>
    <t>FNDE 251</t>
  </si>
  <si>
    <t>PORTA DE ABRIR - PA1 - 100 X 210 CM EM CHAPA DE ALUMÍNIO, COM VENEZIANA E VIDRO MINIBOREAL 6 MM, INCLUSO FECHADURA E PUXADOR - CONFORME PROJETO DE ESQUADRIAS</t>
  </si>
  <si>
    <t>16.2</t>
  </si>
  <si>
    <t>FNDE 252</t>
  </si>
  <si>
    <t>PORTA DE ABRIR - PA2 - 80 X 210 CM EM CHAPA DE ALUMÍNIO, TIPO VENEZIANA COM GUARNIÇÃO, FIXAÇÃO COM PARAFUSOS - FORNECIMENTO E INSTALAÇÃO - CONFORME PROJETO DE ESQUADRIAS</t>
  </si>
  <si>
    <t>16.3</t>
  </si>
  <si>
    <t>FNDE 253</t>
  </si>
  <si>
    <t>PORTA DE ABRIR 2 FOLHAS - PA3 - 160 X 210 CM EM CHAPA DE ALUMÍNIO, TIPO VENEZIANA COM GUARNIÇÃO, FIXAÇÃO COM PARAFUSOS - FORNECIMENTO E INSTALAÇÃO - CONFORME PROJETO DE ESQUADRIAS</t>
  </si>
  <si>
    <t>16.4</t>
  </si>
  <si>
    <t>FNDE 254</t>
  </si>
  <si>
    <t>16.5</t>
  </si>
  <si>
    <t>FNDE 255</t>
  </si>
  <si>
    <t>PORTA DE CORRER - PA5- 240 X 210 CM, DE ALUMÍNIO, COM DUAS FOLHAS DE CORRER PARA VIDRO, INCLUSO VIDRO LISO INCOLOR 8 MM, FECHADURA E PUXADOR, SEM ALIZAR - CONFORME PROJETO DE ESQUADRIAS</t>
  </si>
  <si>
    <t>16.6</t>
  </si>
  <si>
    <t>FNDE 256</t>
  </si>
  <si>
    <t>PORTA DE ABRIR 2 FOLHAS - PA6 - 110 X 170 CM EM CHAPA DE ALUMÍNIO, TIPO VENEZIANA COM GUARNIÇÃO, FIXAÇÃO COM PARAFUSOS - FORNECIMENTO E INSTALAÇÃO - CONFORME PROJETO DE ESQUADRIAS</t>
  </si>
  <si>
    <t>16.7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</si>
  <si>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</si>
  <si>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</si>
  <si>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17.1</t>
  </si>
  <si>
    <t>FNDE 258</t>
  </si>
  <si>
    <t>JANELA DE ALUMÍNIO - JA-1 - 70 X 125 CM, TIPO GUILHOTINA COMPLETA, COM VIDROS, BATENTE E FERRAGENS. EXCLUSIVE ALIZAR, ACABAMENTO E CONTRAMARCO, CONFORME PROJETO DE ESQUADRIAS</t>
  </si>
  <si>
    <t>17.2</t>
  </si>
  <si>
    <t>FNDE 259</t>
  </si>
  <si>
    <t>JANELA DE ALUMÍNIO - JA-2 - 110 X 145 CM, TIPO GUILHOTINACOMPLETA, COM VIDROS, BATENTE E FERRAGENS. EXCLUSIVE ALIZAR, ACABAMENTO E CONTRAMARCO, CONFORME PROJETO DE ESQUADRIAS</t>
  </si>
  <si>
    <t>17.3</t>
  </si>
  <si>
    <t>FNDE 275</t>
  </si>
  <si>
    <t>JANELA DE ALUMÍNIO JA-3 - 140 X 115, TIPO FIXA, PARA VIDRO, COM VIDRO, BATENTE E FERRAGENS. EXCLUSIVE ACABAMENTO, ALIZAR E CONTRAMARCO, CONFORME PROJETO DE ESQUADRIAS</t>
  </si>
  <si>
    <t>17.4</t>
  </si>
  <si>
    <t>FNDE 262</t>
  </si>
  <si>
    <t>JANELA DE ALUMÍNIO - JA-4 - 140 X 145 CM, TIPO GUILHOTINA COMPLETA, COM VIDROS, BATENTE E FERRAGENS. EXCLUSIVE ALIZAR, ACABAMENTO E CONTRAMARCO, CONFORME PROJETO DE ESQUADRIAS</t>
  </si>
  <si>
    <t>17.5</t>
  </si>
  <si>
    <t>FNDE 276</t>
  </si>
  <si>
    <t>JANELA DE ALUMÍNIO JA-5 - 200 X 128 CM, TIPO FIXA, PARA VIDRO, COM VIDRO, BATENTE E FERRAGENS. EXCLUSIVE ACABAMENTO, ALIZAR E CONTRAMARCO, CONFORME PROJETO DE ESQUADRIAS</t>
  </si>
  <si>
    <t>17.6</t>
  </si>
  <si>
    <t>FNDE 263</t>
  </si>
  <si>
    <t>JANELA DE ALUMÍNIO - JA-6 - 210 X 150 CM, TIPO MAXIM-AR, COM VIDROS, BATENTE E FERRAGENS. EXCLUSIVE ALIZAR, ACABAMENTO E CONTRAMARCO, CONFORME PROJETO DE ESQUADRIAS</t>
  </si>
  <si>
    <t>17.7</t>
  </si>
  <si>
    <t>FNDE 264</t>
  </si>
  <si>
    <t>17.8</t>
  </si>
  <si>
    <t>FNDE 268</t>
  </si>
  <si>
    <t>JANELA DE ALUMÍNIO - JA-8 - 210 X 100 CM, TIPO MAXIM-AR, COM VIDROS, BATENTE E FERRAGENS. EXCLUSIVE ALIZAR, ACABAMENTO E CONTRAMARCO, CONFORME PROJETO DE ESQUADRIAS</t>
  </si>
  <si>
    <t>17.9</t>
  </si>
  <si>
    <t>FNDE 265</t>
  </si>
  <si>
    <t>JANELA DE ALUMÍNIO - JA-9 - 210 X 150 CM, TIPO MAXIM-AR, COM VIDROS, BATENTE E FERRAGENS. EXCLUSIVE ALIZAR, ACABAMENTO E CONTRAMARCO, CONFORME PROJETO DE ESQUADRIAS</t>
  </si>
  <si>
    <t>17.10</t>
  </si>
  <si>
    <t>FNDE 269</t>
  </si>
  <si>
    <t>JANELA DE ALUMÍNIO - JA-10 - 140 X 150 CM, TIPO MAXIM-AR, COM VIDROS, BATENTE E FERRAGENS. EXCLUSIVE ALIZAR, ACABAMENTO E CONTRAMARCO, CONFORME PROJETO DE ESQUADRIAS</t>
  </si>
  <si>
    <t>17.11</t>
  </si>
  <si>
    <t>FNDE 270</t>
  </si>
  <si>
    <t>JANELA DE ALUMÍNIO - JA-11 - 140 X 75 CM, TIPO MAXIM-AR, COM VIDROS, BATENTE E FERRAGENS. EXCLUSIVE ALIZAR, ACABAMENTO E CONTRAMARCO, CONFORME PROJETO DE ESQUADRIAS</t>
  </si>
  <si>
    <t>17.12</t>
  </si>
  <si>
    <t>FNDE 271</t>
  </si>
  <si>
    <t>17.13</t>
  </si>
  <si>
    <t>FNDE 272</t>
  </si>
  <si>
    <t>JANELA DE ALUMÍNIO - JA-13 - 420 X 150 CM, TIPO MAXIM-AR, COM VIDROS, BATENTE E FERRAGENS. EXCLUSIVE ALIZAR, ACABAMENTO E CONTRAMARCO, CONFORME PROJETO DE ESQUADRIAS</t>
  </si>
  <si>
    <t>17.14</t>
  </si>
  <si>
    <t>FNDE 273</t>
  </si>
  <si>
    <t>JANELA DE ALUMÍNIO - JA-14 - 560 X 100 CM, TIPO MAXIM-AR, COM VIDROS, BATENTE E FERRAGENS. EXCLUSIVE ALIZAR, ACABAMENTO E CONTRAMARCO, CONFORME PROJETO DE ESQUADRIAS</t>
  </si>
  <si>
    <t>17.15</t>
  </si>
  <si>
    <t>FNDE 274</t>
  </si>
  <si>
    <t>JANELA DE ALUMÍNIO - JA-15 - 560 X 150 CM, TIPO MAXIM-AR, COM VIDROS, BATENTE E FERRAGENS. EXCLUSIVE ALIZAR, ACABAMENTO E CONTRAMARCO, CONFORME PROJETO DE ESQUADRIAS</t>
  </si>
  <si>
    <t>17.16</t>
  </si>
  <si>
    <t>FNDE 277</t>
  </si>
  <si>
    <t>JANELA DE ALUMÍNIO JA-16 - 160 X 85, TIPO FIXA, PARA VIDRO, COM VIDRO, BATENTE E FERRAGENS. EXCLUSIVE ACABAMENTO, ALIZAR E CONTRAMARCO, CONFORME PROJETO DE ESQUADRIAS</t>
  </si>
  <si>
    <t>17.17</t>
  </si>
  <si>
    <t>FNDE 108</t>
  </si>
  <si>
    <t>JANELA DE ALUMÍNIO - JA-17 - 60 X 20 CM, COM MALHA DE 3 A 7 MM (M2)</t>
  </si>
  <si>
    <t>17.18</t>
  </si>
  <si>
    <t>FNDE 109</t>
  </si>
  <si>
    <t>JANELA DE ALUMÍNIO - JA-18 - 120 X 20 CM, COM MALHA DE 3 A 7 MM (M2)</t>
  </si>
  <si>
    <t>17.19</t>
  </si>
  <si>
    <t>FNDE 05</t>
  </si>
  <si>
    <t>TELA TIPO MOSQUITEIRO - FIXADA NA ESQUADRIA - CONFORME PROJETO DE ESQUADRIAS</t>
  </si>
  <si>
    <t>18.1</t>
  </si>
  <si>
    <t>FNDE 279</t>
  </si>
  <si>
    <t>PORTA DE VIDRO - PV1 - 185 X 230 CM, DE ABRIR DUAS FOLHAS TEMPERADO INCOLOR 10 MM, CONFORME PROJETO</t>
  </si>
  <si>
    <t>18.2</t>
  </si>
  <si>
    <t>FNDE 278</t>
  </si>
  <si>
    <t>PORTA DE VIDRO - PV2 - 285 X 265CM, DE ABRIR DUAS FOLHAS COM BANDEIRA SUPERIOR E LATERAL, VIDRO TEMPERADO INCOLOR 10 MM, CONFORME PROJETO</t>
  </si>
  <si>
    <t>19.1</t>
  </si>
  <si>
    <t>FNDE 280</t>
  </si>
  <si>
    <t>PF1 - PORTÃO METÁLICO DE ABRIR, 1,40 X 2,20 M, COM CHAPA METÁLICA, INCLUSO PINTURA, CONFORME PROJETO DE ESQUADRIAS</t>
  </si>
  <si>
    <t>19.2</t>
  </si>
  <si>
    <t>FNDE 08</t>
  </si>
  <si>
    <t>19.3</t>
  </si>
  <si>
    <t>FNDE 281</t>
  </si>
  <si>
    <t>FECHAMENTO EM CHAPA METÁLICA PERFURADA, INCLUSO PINTURA, CONFORME PROJETO</t>
  </si>
  <si>
    <t>19.4</t>
  </si>
  <si>
    <t>FNDE 282</t>
  </si>
  <si>
    <t>19.5</t>
  </si>
  <si>
    <t>FNDE 60</t>
  </si>
  <si>
    <t>FECHAMENTO DE PLATIBANDA EM CHAPA METÁLICA PERFURADA, INCLUSO PINTURA, CONFORME PROJETO</t>
  </si>
  <si>
    <t>19.6</t>
  </si>
  <si>
    <t>FNDE 283</t>
  </si>
  <si>
    <t>19.7</t>
  </si>
  <si>
    <t>FNDE 284</t>
  </si>
  <si>
    <t>PORTÃO METÁLICO 1,85 x 2,10 M , MALHA 5 X 20CM - FIO 5,00MM, REVESTIDOS EM POLIESTER POR PROCESSO DE PINTURA ELETROSTÁTICA (GRADIL), NA COR BRANCA - FORNECIMENTO E INSTALAÇÃO</t>
  </si>
  <si>
    <t>19.8</t>
  </si>
  <si>
    <t>FNDE 285</t>
  </si>
  <si>
    <t>P02 - PORTÃO METÁLICO 1,40 X 2,00 M , MALHA 5 X 20CM - FIO 5,00MM, REVESTIDOS EM POLIESTER POR PROCESSO DE PINTURA ELETROSTÁTICA (GRADIL), NA COR BRANCA - FORNECIMENTO E INSTALAÇÃO</t>
  </si>
  <si>
    <t>19.9</t>
  </si>
  <si>
    <t>FNDE 286</t>
  </si>
  <si>
    <t>P03 - PORTÃO METÁLICO 1,20 X 2,00 M , MALHA 5 X 20CM - FIO 5,00MM, REVESTIDOS EM POLIESTER POR PROCESSO DE PINTURA ELETROSTÁTICA (GRADIL), NA COR BRANCA - FORNECIMENTO E INSTALAÇÃO</t>
  </si>
  <si>
    <t>19.10</t>
  </si>
  <si>
    <t>FNDE 287</t>
  </si>
  <si>
    <t>P04 - PORTÃO METÁLICO NYLOFOR 1,20 X 2,04 M , MALHA 5 X 20CM - FIO 5,00MM, REVESTIDOS EM POLIESTER POR PROCESSO DE PINTURA ELETROSTÁTICA (GRADIL), NA COR BRANCA - FORNECIMENTO E INSTALAÇÃO</t>
  </si>
  <si>
    <t>19.11</t>
  </si>
  <si>
    <t>FNDE 120</t>
  </si>
  <si>
    <t>GUARDA-CORPO E PORTÃO (1,10 X 1,05)  CONFECCIONADO COM CHAPA METÁLICA PERFURADA, H=1,05, INCLUSO PINTURA, CONFORME PROJETO - CASA DE BOMBAS</t>
  </si>
  <si>
    <t>20.1</t>
  </si>
  <si>
    <t>FNDE 20</t>
  </si>
  <si>
    <t>20.2</t>
  </si>
  <si>
    <t>94228</t>
  </si>
  <si>
    <t>CALHA EM CHAPA DE AÇO GALVANIZADO NÚMERO 24, DESENVOLVIMENTO DE 50 CM, INCLUSO TRANSPORTE VERTICAL. AF_07/2019</t>
  </si>
  <si>
    <t>20.3</t>
  </si>
  <si>
    <t>94229</t>
  </si>
  <si>
    <t>20.4</t>
  </si>
  <si>
    <t>FNDE 65</t>
  </si>
  <si>
    <t>20.5</t>
  </si>
  <si>
    <t>100327</t>
  </si>
  <si>
    <t>20.6</t>
  </si>
  <si>
    <t>101979</t>
  </si>
  <si>
    <t>20.7</t>
  </si>
  <si>
    <t>PRÓPRIA 03</t>
  </si>
  <si>
    <t>21.1</t>
  </si>
  <si>
    <t>FNDE 172</t>
  </si>
  <si>
    <t>IMPERMEABILIZAÇÃO DE VIGA BALDRAME COM EMULSÃO ASFÁLTICA, 2 DEMÃOS</t>
  </si>
  <si>
    <t>21.2</t>
  </si>
  <si>
    <t>FNDE 173</t>
  </si>
  <si>
    <t>IMPERMEABILIZAÇÃO DE LAJE COM EMULSÃO ASFÁLTICA, 2 DEMÃOS</t>
  </si>
  <si>
    <t>21.3</t>
  </si>
  <si>
    <t>FNDE 174</t>
  </si>
  <si>
    <t>IMPERMEABILIZAÇÃO DE PISO COM EMULSÃO ASFÁLTICA, 2 DEMÃOS</t>
  </si>
  <si>
    <t>21.4</t>
  </si>
  <si>
    <t>FNDE 175</t>
  </si>
  <si>
    <t>IMPERMEABILIZAÇÃO DE PAREDE COM EMULSÃO ASFÁLTICA, 2 DEMÃOS</t>
  </si>
  <si>
    <t>21.5</t>
  </si>
  <si>
    <t>98565</t>
  </si>
  <si>
    <t>PROTEÇÃO MECÂNICA DE SUPERFICIE HORIZONTAL COM ARGAMASSA DE CIMENTO E AREIA, TRAÇO 1:3, E=3CM. AF_09/2023</t>
  </si>
  <si>
    <t>22.1</t>
  </si>
  <si>
    <t>FNDE 176</t>
  </si>
  <si>
    <t>22.2</t>
  </si>
  <si>
    <t>FNDE 290</t>
  </si>
  <si>
    <t>EMBOÇO OU MASSA ÚNICA, APLICAÇÃO EXTERNA, EM ARGAMASSA TRAÇO 1:2:8, PREPARO MECÂNICO COM BETONEIRA 400 L, APLICADA MANUALMENTE EM PANOS CEGOS DE FACHADA (SEM PRESENÇA DE VÃOS), ESPESSURA DE 25 MM</t>
  </si>
  <si>
    <t>22.3</t>
  </si>
  <si>
    <t>FNDE 291</t>
  </si>
  <si>
    <t>22.4</t>
  </si>
  <si>
    <t>87273</t>
  </si>
  <si>
    <t>22.5</t>
  </si>
  <si>
    <t>FNDE 293</t>
  </si>
  <si>
    <t>REVESTIMENTO CERÂMICO PARA PAREDES INTERNAS COM PLACAS TIPO ESMALTADA EXTRA DE DIMENSÕES 10X10 CM COR AMARELA APLICADAS NA ALTURA INTEIRA DAS PAREDES</t>
  </si>
  <si>
    <t>22.6</t>
  </si>
  <si>
    <t>FNDE 294</t>
  </si>
  <si>
    <t>REVESTIMENTO CERÂMICO PARA PAREDES INTERNAS COM PLACAS TIPO ESMALTADA EXTRA DE DIMENSÕES 10X10 CM COR AZUL APLICADAS NA ALTURA INTEIRA DAS PAREDES</t>
  </si>
  <si>
    <t>22.7</t>
  </si>
  <si>
    <t>FNDE 295</t>
  </si>
  <si>
    <t>REVESTIMENTO CERÂMICO PARA PAREDES INTERNAS COM PLACAS TIPO ESMALTADA EXTRA DE DIMENSÕES 10X10 CM COR BRANCA APLICADAS NA ALTURA INTEIRA DAS PAREDES</t>
  </si>
  <si>
    <t>22.8</t>
  </si>
  <si>
    <t>FNDE 296</t>
  </si>
  <si>
    <t>REVESTIMENTO CERÂMICO PARA PAREDES INTERNAS COM PLACAS TIPO ESMALTADA EXTRA DE DIMENSÕES 10X10 CM COR VERMELHA APLICADAS NA ALTURA INTEIRA DAS PAREDES</t>
  </si>
  <si>
    <t>22.9</t>
  </si>
  <si>
    <t>FNDE 245</t>
  </si>
  <si>
    <t>22.10</t>
  </si>
  <si>
    <t>FNDE 37</t>
  </si>
  <si>
    <t>22.11</t>
  </si>
  <si>
    <t>96114</t>
  </si>
  <si>
    <t>22.12</t>
  </si>
  <si>
    <t>FNDE 18</t>
  </si>
  <si>
    <t>PAVIMENTAÇÃO INTERNA - PREPARO DE PISO 8CM</t>
  </si>
  <si>
    <t>23.1</t>
  </si>
  <si>
    <t>23.2</t>
  </si>
  <si>
    <t>23.3</t>
  </si>
  <si>
    <t>23.4</t>
  </si>
  <si>
    <t>23.5</t>
  </si>
  <si>
    <t>24.1</t>
  </si>
  <si>
    <t>87630</t>
  </si>
  <si>
    <t>24.2</t>
  </si>
  <si>
    <t>87745</t>
  </si>
  <si>
    <t>24.3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</si>
  <si>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</si>
  <si>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</si>
  <si>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24.4</t>
  </si>
  <si>
    <t>87257</t>
  </si>
  <si>
    <t>24.5</t>
  </si>
  <si>
    <t>87251</t>
  </si>
  <si>
    <t>REVESTIMENTO CERÂMICO PARA PISO COM PLACAS TIPO ESMALTADA DE DIMENSÕES 45X45 CM APLICADA EM AMBIENTES DE ÁREA MAIOR QUE 10 M2. AF_02/2023_PE</t>
  </si>
  <si>
    <t>24.6</t>
  </si>
  <si>
    <t>FNDE 09</t>
  </si>
  <si>
    <t>24.7</t>
  </si>
  <si>
    <t>FNDE 298</t>
  </si>
  <si>
    <t>24.8</t>
  </si>
  <si>
    <t>FNDE 297</t>
  </si>
  <si>
    <t>24.9</t>
  </si>
  <si>
    <t>FNDE 299</t>
  </si>
  <si>
    <t>PISO VINÍLICO, PADRÃO LISO, AZUL, ESPESSURA 3,2 MM, FIXADO COM COLA</t>
  </si>
  <si>
    <t>24.10</t>
  </si>
  <si>
    <t>FNDE 300</t>
  </si>
  <si>
    <t>24.11</t>
  </si>
  <si>
    <t>88650</t>
  </si>
  <si>
    <t>24.12</t>
  </si>
  <si>
    <t>98688</t>
  </si>
  <si>
    <t>24.13</t>
  </si>
  <si>
    <t>98689</t>
  </si>
  <si>
    <t>25.1</t>
  </si>
  <si>
    <t>92400</t>
  </si>
  <si>
    <t>EXECUÇÃO DE PAVIMENTO EM PISO INTERTRAVADO, COM BLOCO RETANGULAR DE 20 X 10 CM, ESPESSURA 10 CM. AF_10/2022</t>
  </si>
  <si>
    <t>25.2</t>
  </si>
  <si>
    <t>FNDE 400</t>
  </si>
  <si>
    <t>PISO PODOTÁTIL DE ALERTA, COR AMARELA, DE BORRACHA, ASSENTADO SOBRE ARGAMASSA</t>
  </si>
  <si>
    <t>25.3</t>
  </si>
  <si>
    <t>FNDE 401</t>
  </si>
  <si>
    <t>PISO PODOTÁTIL DE ALERTA, COR AMARELA, DE AZUL, ASSENTADO SOBRE ARGAMASSA</t>
  </si>
  <si>
    <t>25.4</t>
  </si>
  <si>
    <t>FNDE 190</t>
  </si>
  <si>
    <t>PISO PODOTÁTIL DE ALERTA, COR VERMELHA, DE CONCRETO, ASSENTADO SOBRE ARGAMASSA</t>
  </si>
  <si>
    <t>25.5</t>
  </si>
  <si>
    <t>FNDE 10</t>
  </si>
  <si>
    <t>COLCHÃO DRENANTE DE AREIA H= 30 CM</t>
  </si>
  <si>
    <t>25.6</t>
  </si>
  <si>
    <t>98504</t>
  </si>
  <si>
    <t>25.7</t>
  </si>
  <si>
    <t>FNDE 38</t>
  </si>
  <si>
    <t>FITA 3M COLANTE ANTIDERRAPANTE PARA PISO</t>
  </si>
  <si>
    <t>25.8</t>
  </si>
  <si>
    <t>PAVIMENTAÇÃO EXTERNA - CALÇADA DE CONCRETO 8CM</t>
  </si>
  <si>
    <t>26.1</t>
  </si>
  <si>
    <t>26.2</t>
  </si>
  <si>
    <t>26.3</t>
  </si>
  <si>
    <t>94994</t>
  </si>
  <si>
    <t>EXECUÇÃO DE PASSEIO (CALÇADA) OU PISO DE CONCRETO COM CONCRETO MOLDADO IN LOCO, FEITO EM OBRA, ACABAMENTO CONVENCIONAL, ESPESSURA 8 CM, ARMADO. AF_08/2022</t>
  </si>
  <si>
    <t>PINTURA DE PAREDES</t>
  </si>
  <si>
    <t>27.1</t>
  </si>
  <si>
    <t>88497</t>
  </si>
  <si>
    <t>27.2</t>
  </si>
  <si>
    <t>96135</t>
  </si>
  <si>
    <t>27.3</t>
  </si>
  <si>
    <t>FNDE 402</t>
  </si>
  <si>
    <t>27.4</t>
  </si>
  <si>
    <t>FNDE 403</t>
  </si>
  <si>
    <t>PINTURA LÁTEX ACRÍLICA, COR VERMELHO, APLICAÇÃO MANUAL EM PAREDES, DUAS DEMÃOS</t>
  </si>
  <si>
    <t>27.5</t>
  </si>
  <si>
    <t>FNDE 404</t>
  </si>
  <si>
    <t>PINTURA LÁTEX ACRÍLICA, COR CINZA, APLICAÇÃO MANUAL EM PAREDES, DUAS DEMÃOS</t>
  </si>
  <si>
    <t>27.6</t>
  </si>
  <si>
    <t>FNDE 405</t>
  </si>
  <si>
    <t>PINTURA LÁTEX ACRÍLICA, COR AZUL, APLICAÇÃO MANUAL EM PAREDES, DUAS DEMÃOS</t>
  </si>
  <si>
    <t>27.7</t>
  </si>
  <si>
    <t>FNDE 35</t>
  </si>
  <si>
    <t>PINTURA COM TINTA EPÓXI EM PAREDES, COR VERDE,  APLICAÇÃO MANUAL, 2 DEMÃOS, INCLUSO PRIMER EPÓXI</t>
  </si>
  <si>
    <t>27.8</t>
  </si>
  <si>
    <t>FNDE 36</t>
  </si>
  <si>
    <t>PINTURA COM TINTA EPÓXI EM PAREDES, COR LARANJA,  APLICAÇÃO MANUAL, 2 DEMÃOS, INCLUSO PRIMER EPÓXI</t>
  </si>
  <si>
    <t>27.9</t>
  </si>
  <si>
    <t>FNDE 201</t>
  </si>
  <si>
    <t>PINTURA EM ESMALTE SINTÉTICO EM RODAMEIO DE MADEIRA, 2 DEMÃOS - COR BRANCO</t>
  </si>
  <si>
    <t>28.1</t>
  </si>
  <si>
    <t>88494</t>
  </si>
  <si>
    <t>28.2</t>
  </si>
  <si>
    <t>88488</t>
  </si>
  <si>
    <t>PINTURA PISO ESTACIONAMENTO</t>
  </si>
  <si>
    <t>29.1</t>
  </si>
  <si>
    <t>FNDE 406</t>
  </si>
  <si>
    <t>PINTURA DE PISO COM TINTA EPÓXI, COR AMARELO, APLICAÇÃO MANUAL, 2 DEMÃOS, INCLUSO PRIMER EPÓXI</t>
  </si>
  <si>
    <t>29.2</t>
  </si>
  <si>
    <t>FNDE 407</t>
  </si>
  <si>
    <t>PINTURA DE PISO COM TINTA EPÓXI, COR AZUL, APLICAÇÃO MANUAL, 2 DEMÃOS, INCLUSO PRIMER EPÓXI</t>
  </si>
  <si>
    <t>29.3</t>
  </si>
  <si>
    <t>FNDE 409</t>
  </si>
  <si>
    <t>PINTURA DE PISO COM TINTA EPÓXI, COR CINZA, APLICAÇÃO MANUAL, 2 DEMÃOS, INCLUSO PRIMER EPÓXI</t>
  </si>
  <si>
    <t>PINTURA PISO PLAYGROUND</t>
  </si>
  <si>
    <t>30.1</t>
  </si>
  <si>
    <t>30.2</t>
  </si>
  <si>
    <t>30.3</t>
  </si>
  <si>
    <t>30.4</t>
  </si>
  <si>
    <t>30.5</t>
  </si>
  <si>
    <t>FNDE 410</t>
  </si>
  <si>
    <t>PINTURA DE PISO COM TINTA EPÓXI, COR LARANJA, APLICAÇÃO MANUAL, 2 DEMÃOS, INCLUSO PRIMER EPÓXI</t>
  </si>
  <si>
    <t>30.6</t>
  </si>
  <si>
    <t>FNDE 411</t>
  </si>
  <si>
    <t>PINTURA DE PISO COM TINTA EPÓXI, COR VERDE, APLICAÇÃO MANUAL, 2 DEMÃOS, INCLUSO PRIMER EPÓXI</t>
  </si>
  <si>
    <t>30.7</t>
  </si>
  <si>
    <t>FNDE 412</t>
  </si>
  <si>
    <t>PINTURA DE PISO COM TINTA EPÓXI, COR VERMELHO, APLICAÇÃO MANUAL, 2 DEMÃOS, INCLUSO PRIMER EPÓXI</t>
  </si>
  <si>
    <t>31.1</t>
  </si>
  <si>
    <t>89356</t>
  </si>
  <si>
    <t>31.2</t>
  </si>
  <si>
    <t>103978</t>
  </si>
  <si>
    <t>31.3</t>
  </si>
  <si>
    <t>103979</t>
  </si>
  <si>
    <t>TUBO, PVC, SOLDÁVEL, DE 50MM, INSTALADO EM RAMAL DE DISTRIBUIÇÃO DE ÁGUA - FORNECIMENTO E INSTALAÇÃO. AF_06/2022</t>
  </si>
  <si>
    <t>31.4</t>
  </si>
  <si>
    <t>89450</t>
  </si>
  <si>
    <t>TUBO, PVC, SOLDÁVEL, DE 60MM, INSTALADO EM PRUMADA DE ÁGUA - FORNECIMENTO E INSTALAÇÃO. AF_06/2022</t>
  </si>
  <si>
    <t>31.5</t>
  </si>
  <si>
    <t>89452</t>
  </si>
  <si>
    <t>TUBO, PVC, SOLDÁVEL, DE 85MM, INSTALADO EM PRUMADA DE ÁGUA - FORNECIMENTO E INSTALAÇÃO. AF_06/2022</t>
  </si>
  <si>
    <t>31.6</t>
  </si>
  <si>
    <t>FNDE 119</t>
  </si>
  <si>
    <t>31.7</t>
  </si>
  <si>
    <t>89429</t>
  </si>
  <si>
    <t>31.8</t>
  </si>
  <si>
    <t>94660</t>
  </si>
  <si>
    <t>ADAPTADOR CURTO COM BOLSA E ROSCA PARA REGISTRO, PVC, SOLDÁVEL, DN 40 MM X 1 1/4", INSTALADO EM RESERVAÇÃO PREDIAL DE ÁGUA - FORNECIMENTO E INSTALAÇÃO. AF_04/2024</t>
  </si>
  <si>
    <t>31.9</t>
  </si>
  <si>
    <t>104001</t>
  </si>
  <si>
    <t>ADAPTADOR CURTO COM BOLSA E ROSCA PARA REGISTRO, PVC, SOLDÁVEL, DN 50MM X 1.1/2", INSTALADO EM RAMAL DE DISTRIBUIÇÃO DE ÁGUA - FORNECIMENTO E INSTALAÇÃO. AF_06/2022</t>
  </si>
  <si>
    <t>31.10</t>
  </si>
  <si>
    <t>89616</t>
  </si>
  <si>
    <t>ADAPTADOR CURTO COM BOLSA E ROSCA PARA REGISTRO, PVC, SOLDÁVEL, DN 85MM X 3 , INSTALADO EM PRUMADA DE ÁGUA - FORNECIMENTO E INSTALAÇÃO. AF_06/2022</t>
  </si>
  <si>
    <t>31.11</t>
  </si>
  <si>
    <t>103959</t>
  </si>
  <si>
    <t>BUCHA DE REDUÇÃO, CURTA, PVC, SOLDÁVEL, DN 60 X 50 MM, INSTALADO EM PRUMADA DE ÁGUA - FORNECIMENTO E INSTALAÇÃO. AF_06/2022</t>
  </si>
  <si>
    <t>31.12</t>
  </si>
  <si>
    <t>103968</t>
  </si>
  <si>
    <t>BUCHA DE REDUÇÃO, LONGA, PVC, SOLDÁVEL, DN 60 X 25 MM, INSTALADO EM PRUMADA DE ÁGUA - FORNECIMENTO E INSTALAÇÃO. AF_06/2022</t>
  </si>
  <si>
    <t>31.13</t>
  </si>
  <si>
    <t>FNDE 413</t>
  </si>
  <si>
    <t>BUCHA DE REDUÇÃO, LONGA, PVC, SOLDÁVEL, DN 85 X 60 MM, INSTALADO EM PRUMADA DE ÁGUA - FORNECIMENTO E INSTALAÇÃO</t>
  </si>
  <si>
    <t>31.14</t>
  </si>
  <si>
    <t>89627</t>
  </si>
  <si>
    <t>TÊ DE REDUÇÃO, PVC, SOLDÁVEL, DN 50MM X 25MM, INSTALADO EM PRUMADA DE ÁGUA - FORNECIMENTO E INSTALAÇÃO. AF_06/2022</t>
  </si>
  <si>
    <t>31.15</t>
  </si>
  <si>
    <t>103986</t>
  </si>
  <si>
    <t>CURVA 90 GRAUS, PVC, SOLDÁVEL, DN 50MM, INSTALADO EM RAMAL DE DISTRIBUIÇÃO DE ÁGUA - FORNECIMENTO E INSTALAÇÃO. AF_06/2022</t>
  </si>
  <si>
    <t>31.16</t>
  </si>
  <si>
    <t>89408</t>
  </si>
  <si>
    <t>31.17</t>
  </si>
  <si>
    <t>103980</t>
  </si>
  <si>
    <t>31.18</t>
  </si>
  <si>
    <t>103984</t>
  </si>
  <si>
    <t>JOELHO 90 GRAUS, PVC, SOLDÁVEL, DN 50MM, INSTALADO EM RAMAL DE DISTRIBUIÇÃO DE ÁGUA - FORNECIMENTO E INSTALAÇÃO. AF_06/2022</t>
  </si>
  <si>
    <t>31.19</t>
  </si>
  <si>
    <t>89505</t>
  </si>
  <si>
    <t>JOELHO 90 GRAUS, PVC, SOLDÁVEL, DN 60MM, INSTALADO EM PRUMADA DE ÁGUA - FORNECIMENTO E INSTALAÇÃO. AF_06/2022</t>
  </si>
  <si>
    <t>31.20</t>
  </si>
  <si>
    <t>89521</t>
  </si>
  <si>
    <t>JOELHO 90 GRAUS, PVC, SOLDÁVEL, DN 85MM, INSTALADO EM PRUMADA DE ÁGUA - FORNECIMENTO E INSTALAÇÃO. AF_06/2022</t>
  </si>
  <si>
    <t>31.21</t>
  </si>
  <si>
    <t>FNDE 415</t>
  </si>
  <si>
    <t>JOELHO 90 GRAUS, PVC, SOLDÁVEL, COM ROSCA, DN 25MM x 3/4 - FORNECIMENTO E INSTALAÇÃO. AF_06/2022</t>
  </si>
  <si>
    <t>31.22</t>
  </si>
  <si>
    <t>89409</t>
  </si>
  <si>
    <t>JOELHO 45 GRAUS, PVC, SOLDÁVEL, DN 25MM, INSTALADO EM RAMAL DE DISTRIBUIÇÃO DE ÁGUA - FORNECIMENTO E INSTALAÇÃO. AF_06/2022</t>
  </si>
  <si>
    <t>31.23</t>
  </si>
  <si>
    <t>103981</t>
  </si>
  <si>
    <t>JOELHO 45 GRAUS, PVC, SOLDÁVEL, DN 40MM, INSTALADO EM RAMAL DE DISTRIBUIÇÃO DE ÁGUA - FORNECIMENTO E INSTALAÇÃO. AF_06/2022</t>
  </si>
  <si>
    <t>31.24</t>
  </si>
  <si>
    <t>89366</t>
  </si>
  <si>
    <t>JOELHO 90 GRAUS COM BUCHA DE LATÃO, PVC, SOLDÁVEL, DN 25MM, X 3/4  INSTALADO EM RAMAL OU SUB-RAMAL DE ÁGUA - FORNECIMENTO E INSTALAÇÃO. AF_06/2022</t>
  </si>
  <si>
    <t>31.25</t>
  </si>
  <si>
    <t>90373</t>
  </si>
  <si>
    <t>JOELHO 90 GRAUS COM BUCHA DE LATÃO, PVC, SOLDÁVEL, DN 25MM, X 1/2  INSTALADO EM RAMAL OU SUB-RAMAL DE ÁGUA - FORNECIMENTO E INSTALAÇÃO. AF_06/2022</t>
  </si>
  <si>
    <t>31.26</t>
  </si>
  <si>
    <t>89424</t>
  </si>
  <si>
    <t>LUVA, PVC, SOLDÁVEL, DN 25MM, INSTALADO EM RAMAL DE DISTRIBUIÇÃO DE ÁGUA - FORNECIMENTO E INSTALAÇÃO. AF_06/2022</t>
  </si>
  <si>
    <t>31.27</t>
  </si>
  <si>
    <t>103995</t>
  </si>
  <si>
    <t>LUVA, PVC, SOLDÁVEL, DN 50MM, INSTALADO EM RAMAL DE DISTRIBUIÇÃO DE ÁGUA - FORNECIMENTO E INSTALAÇÃO. AF_06/2022</t>
  </si>
  <si>
    <t>31.28</t>
  </si>
  <si>
    <t>89597</t>
  </si>
  <si>
    <t>LUVA, PVC, SOLDÁVEL, DN 60MM, INSTALADO EM PRUMADA DE ÁGUA - FORNECIMENTO E INSTALAÇÃO. AF_06/2022</t>
  </si>
  <si>
    <t>31.29</t>
  </si>
  <si>
    <t>89385</t>
  </si>
  <si>
    <t>LUVA SOLDÁVEL E COM ROSCA, PVC, SOLDÁVEL, DN 25MM X 3/4 , INSTALADO EM RAMAL OU SUB-RAMAL DE ÁGUA - FORNECIMENTO E INSTALAÇÃO. AF_06/2022</t>
  </si>
  <si>
    <t>31.30</t>
  </si>
  <si>
    <t>89614</t>
  </si>
  <si>
    <t>LUVA, PVC, SOLDÁVEL, DN 85MM, INSTALADO EM PRUMADA DE ÁGUA - FORNECIMENTO E INSTALAÇÃO. AF_06/2022</t>
  </si>
  <si>
    <t>31.31</t>
  </si>
  <si>
    <t>89440</t>
  </si>
  <si>
    <t>31.32</t>
  </si>
  <si>
    <t>104011</t>
  </si>
  <si>
    <t>TE, PVC, SOLDÁVEL, DN 40MM, INSTALADO EM RAMAL DE DISTRIBUIÇÃO DE ÁGUA - FORNECIMENTO E INSTALAÇÃO. AF_06/2022</t>
  </si>
  <si>
    <t>31.33</t>
  </si>
  <si>
    <t>104004</t>
  </si>
  <si>
    <t>TE, PVC, SOLDÁVEL, DN 50MM, INSTALADO EM RAMAL DE DISTRIBUIÇÃO DE ÁGUA - FORNECIMENTO E INSTALAÇÃO. AF_06/2022</t>
  </si>
  <si>
    <t>31.34</t>
  </si>
  <si>
    <t>89628</t>
  </si>
  <si>
    <t>TE, PVC, SOLDÁVEL, DN 60MM, INSTALADO EM PRUMADA DE ÁGUA - FORNECIMENTO E INSTALAÇÃO. AF_06/2022</t>
  </si>
  <si>
    <t>31.35</t>
  </si>
  <si>
    <t>89631</t>
  </si>
  <si>
    <t>TE, PVC, SOLDÁVEL, DN 85MM, INSTALADO EM PRUMADA DE ÁGUA - FORNECIMENTO E INSTALAÇÃO. AF_06/2022</t>
  </si>
  <si>
    <t>31.36</t>
  </si>
  <si>
    <t>31.37</t>
  </si>
  <si>
    <t>89632</t>
  </si>
  <si>
    <t>TE DE REDUÇÃO, PVC, SOLDÁVEL, DN 85MM X 60MM, INSTALADO EM PRUMADA DE ÁGUA - FORNECIMENTO E INSTALAÇÃO. AF_06/2022</t>
  </si>
  <si>
    <t>31.38</t>
  </si>
  <si>
    <t>89396</t>
  </si>
  <si>
    <t>TÊ COM BUCHA DE LATÃO NA BOLSA CENTRAL, PVC, SOLDÁVEL, DN 25MM X 1/2 , INSTALADO EM RAMAL OU SUB-RAMAL DE ÁGUA - FORNECIMENTO E INSTALAÇÃO. AF_06/2022</t>
  </si>
  <si>
    <t>32.1</t>
  </si>
  <si>
    <t>94500</t>
  </si>
  <si>
    <t>REGISTRO DE GAVETA BRUTO, LATÃO, ROSCÁVEL, 3" - FORNECIMENTO E INSTALAÇÃO. AF_08/2021</t>
  </si>
  <si>
    <t>32.2</t>
  </si>
  <si>
    <t>94794</t>
  </si>
  <si>
    <t>REGISTRO DE GAVETA BRUTO, LATÃO, ROSCÁVEL, 1 1/2", COM ACABAMENTO E CANOPLA CROMADOS - FORNECIMENTO E INSTALAÇÃO. AF_08/2021</t>
  </si>
  <si>
    <t>32.3</t>
  </si>
  <si>
    <t>89987</t>
  </si>
  <si>
    <t>32.4</t>
  </si>
  <si>
    <t>89985</t>
  </si>
  <si>
    <t>REGISTRO DE PRESSÃO BRUTO, LATÃO, ROSCÁVEL, 3/4", COM ACABAMENTO E CANOPLA CROMADOS - FORNECIMENTO E INSTALAÇÃO. AF_08/2021</t>
  </si>
  <si>
    <t>32.5</t>
  </si>
  <si>
    <t>103042</t>
  </si>
  <si>
    <t>REGISTRO DE ESFERA, PVC, ROSCÁVEL, COM BORBOLETA, 3/4" - FORNECIMENTO E INSTALAÇÃO. AF_08/2021</t>
  </si>
  <si>
    <t>32.6</t>
  </si>
  <si>
    <t>90371</t>
  </si>
  <si>
    <t>REGISTRO DE ESFERA, PVC, ROSCÁVEL, COM VOLANTE, 3/4" - FORNECIMENTO E INSTALAÇÃO. AF_08/2021</t>
  </si>
  <si>
    <t>32.7</t>
  </si>
  <si>
    <t>94496</t>
  </si>
  <si>
    <t>REGISTRO DE GAVETA BRUTO, LATÃO, ROSCÁVEL, 1 1/4" - FORNECIMENTO E INSTALAÇÃO. AF_08/2021</t>
  </si>
  <si>
    <t>32.8</t>
  </si>
  <si>
    <t>FNDE 215</t>
  </si>
  <si>
    <t>33.1</t>
  </si>
  <si>
    <t>FNDE 471</t>
  </si>
  <si>
    <t>RESERVATÓRIO METÁLICO CILINDRICO CAP. 30.000 LITROS, COM GUARDA-CORPO, ESCADA E PINTURA</t>
  </si>
  <si>
    <t>34.1</t>
  </si>
  <si>
    <t>89578</t>
  </si>
  <si>
    <t>TUBO PVC, SÉRIE R, ÁGUA PLUVIAL, DN 100 MM, FORNECIDO E INSTALADO EM CONDUTORES VERTICAIS DE ÁGUAS PLUVIAIS. AF_06/2022</t>
  </si>
  <si>
    <t>34.2</t>
  </si>
  <si>
    <t>89580</t>
  </si>
  <si>
    <t>TUBO PVC, SÉRIE R, ÁGUA PLUVIAL, DN 150 MM, FORNECIDO E INSTALADO EM CONDUTORES VERTICAIS DE ÁGUAS PLUVIAIS. AF_06/2022</t>
  </si>
  <si>
    <t>34.3</t>
  </si>
  <si>
    <t>90702</t>
  </si>
  <si>
    <t>TUBO DE PVC CORRUGADO DE DUPLA PAREDE PARA REDE COLETORA DE ESGOTO, DN 200 MM, JUNTA ELÁSTICA - FORNECIMENTO E ASSENTAMENTO. AF_01/2021</t>
  </si>
  <si>
    <t>34.4</t>
  </si>
  <si>
    <t>90703</t>
  </si>
  <si>
    <t>TUBO DE PVC CORRUGADO DE DUPLA PAREDE PARA REDE COLETORA DE ESGOTO, DN 250 MM, JUNTA ELÁSTICA - FORNECIMENTO E ASSENTAMENTO. AF_01/2021</t>
  </si>
  <si>
    <t>34.5</t>
  </si>
  <si>
    <t>89509</t>
  </si>
  <si>
    <t>TUBO PVC, SÉRIE R, ÁGUA PLUVIAL, DN 50 MM, FORNECIDO E INSTALADO EM RAMAL DE ENCAMINHAMENTO. AF_06/2022</t>
  </si>
  <si>
    <t>34.6</t>
  </si>
  <si>
    <t>89571</t>
  </si>
  <si>
    <t>TÊ, PVC, SERIE R, ÁGUA PLUVIAL, DN 100 X 100 MM, JUNTA ELÁSTICA, FORNECIDO E INSTALADO EM RAMAL DE ENCAMINHAMENTO. AF_06/2022</t>
  </si>
  <si>
    <t>34.7</t>
  </si>
  <si>
    <t>104178</t>
  </si>
  <si>
    <t>CAP, PVC, SERIE R, ÁGUA PLUVIAL, DN 100 MM, JUNTA ELÁSTICA, FORNECIDO E INSTALADO EM RAMAL DE ENCAMINHAMENTO. AF_06/2022</t>
  </si>
  <si>
    <t>34.8</t>
  </si>
  <si>
    <t>FNDE 30</t>
  </si>
  <si>
    <t>CURVA 45 GRAUS, PVC, SERIE R, ÁGUA PLUVIAL, DN 200 MM,  VINILFORT, JUNTA ELÁSTICA, FORNECIDO E INSTALADO EM RAMAL DE ENCAMINHAMENTO</t>
  </si>
  <si>
    <t>34.9</t>
  </si>
  <si>
    <t>89585</t>
  </si>
  <si>
    <t>JOELHO 45 GRAUS, PVC, SERIE R, ÁGUA PLUVIAL, DN 100 MM, JUNTA ELÁSTICA, FORNECIDO E INSTALADO EM CONDUTORES VERTICAIS DE ÁGUAS PLUVIAIS. AF_06/2022</t>
  </si>
  <si>
    <t>34.10</t>
  </si>
  <si>
    <t>89520</t>
  </si>
  <si>
    <t>JOELHO 45 GRAUS, PVC, SERIE R, ÁGUA PLUVIAL, DN 50 MM, JUNTA ELÁSTICA, FORNECIDO E INSTALADO EM RAMAL DE ENCAMINHAMENTO. AF_06/2022</t>
  </si>
  <si>
    <t>34.11</t>
  </si>
  <si>
    <t>89584</t>
  </si>
  <si>
    <t>JOELHO 90 GRAUS, PVC, SERIE R, ÁGUA PLUVIAL, DN 100 MM, JUNTA ELÁSTICA, FORNECIDO E INSTALADO EM CONDUTORES VERTICAIS DE ÁGUAS PLUVIAIS. AF_06/2022</t>
  </si>
  <si>
    <t>34.12</t>
  </si>
  <si>
    <t>104345</t>
  </si>
  <si>
    <t>JUNÇÃO DE REDUÇÃO INVERTIDA, PVC, SÉRIE NORMAL, ESGOTO PREDIAL, DN 100 X 50 MM, JUNTA ELÁSTICA, FORNECIDO E INSTALADO EM RAMAL DE DESCARGA OU RAMAL DE ESGOTO SANITÁRIO. AF_08/2022</t>
  </si>
  <si>
    <t>34.13</t>
  </si>
  <si>
    <t>FNDE 416</t>
  </si>
  <si>
    <t>JUNÇÃO SIMPLES, PVC, SERIE R, ÁGUA PLUVIAL, DN 100 X 50 MM, JUNTA ELÁSTICA, FORNECIDO E INSTALADO EM CONDUTORES VERTICAIS DE ÁGUAS PLUVIAIS</t>
  </si>
  <si>
    <t>34.14</t>
  </si>
  <si>
    <t>FNDE 421</t>
  </si>
  <si>
    <t>JUNÇÃO SIMPLES, PVC, SERIE R, ÁGUA PLUVIAL, DN 150 X 75 MM, JUNTA ELÁSTICA, FORNECIDO E INSTALADO EM CONDUTORES VERTICAIS DE ÁGUAS PLUVIAIS</t>
  </si>
  <si>
    <t>34.15</t>
  </si>
  <si>
    <t>89549</t>
  </si>
  <si>
    <t>REDUÇÃO EXCÊNTRICA, PVC, SERIE R, ÁGUA PLUVIAL, DN 75 X 50 MM, JUNTA ELÁSTICA, FORNECIDO E INSTALADO EM RAMAL DE ENCAMINHAMENTO. AF_06/2022</t>
  </si>
  <si>
    <t>35.1</t>
  </si>
  <si>
    <t>99253</t>
  </si>
  <si>
    <t>35.2</t>
  </si>
  <si>
    <t>89482</t>
  </si>
  <si>
    <t>CAIXA SIFONADA, PVC, DN 100 X 100 X 50 MM, FORNECIDA E INSTALADA EM RAMAIS DE ENCAMINHAMENTO DE ÁGUA PLUVIAL. AF_06/2022</t>
  </si>
  <si>
    <t>36.1</t>
  </si>
  <si>
    <t>FNDE 78</t>
  </si>
  <si>
    <t>CISTERNA MODULAR 600 Litros</t>
  </si>
  <si>
    <t>36.2</t>
  </si>
  <si>
    <t>FNDE 79</t>
  </si>
  <si>
    <t>SMART FILTRO</t>
  </si>
  <si>
    <t>37.1</t>
  </si>
  <si>
    <t>89711</t>
  </si>
  <si>
    <t>37.2</t>
  </si>
  <si>
    <t>89712</t>
  </si>
  <si>
    <t>37.3</t>
  </si>
  <si>
    <t>89713</t>
  </si>
  <si>
    <t>37.4</t>
  </si>
  <si>
    <t>89714</t>
  </si>
  <si>
    <t>37.5</t>
  </si>
  <si>
    <t>89849</t>
  </si>
  <si>
    <t>TUBO PVC, SERIE NORMAL, ESGOTO PREDIAL, DN 150 MM, FORNECIDO E INSTALADO EM SUBCOLETOR AÉREO DE ESGOTO SANITÁRIO. AF_08/2022</t>
  </si>
  <si>
    <t>37.6</t>
  </si>
  <si>
    <t>104341</t>
  </si>
  <si>
    <t>37.7</t>
  </si>
  <si>
    <t>89728</t>
  </si>
  <si>
    <t>CURVA CURTA 90 GRAUS, PVC, SERIE NORMAL, ESGOTO PREDIAL, DN 40 MM, JUNTA SOLDÁVEL, FORNECIDO E INSTALADO EM RAMAL DE DESCARGA OU RAMAL DE ESGOTO SANITÁRIO. AF_08/2022</t>
  </si>
  <si>
    <t>37.8</t>
  </si>
  <si>
    <t>89803</t>
  </si>
  <si>
    <t>CURVA CURTA 90 GRAUS, PVC, SERIE NORMAL, ESGOTO PREDIAL, DN 50 MM, JUNTA ELÁSTICA, FORNECIDO E INSTALADO EM PRUMADA DE ESGOTO SANITÁRIO OU VENTILAÇÃO. AF_08/2022</t>
  </si>
  <si>
    <t>37.9</t>
  </si>
  <si>
    <t>89748</t>
  </si>
  <si>
    <t>CURVA CURTA 90 GRAUS, PVC, SERIE NORMAL, ESGOTO PREDIAL, DN 100 MM, JUNTA ELÁSTICA, FORNECIDO E INSTALADO EM RAMAL DE DESCARGA OU RAMAL DE ESGOTO SANITÁRIO. AF_08/2022</t>
  </si>
  <si>
    <t>37.10</t>
  </si>
  <si>
    <t>FNDE 417</t>
  </si>
  <si>
    <t>CURVA LONGA 45 GRAUS, PVC, SERIE NORMAL, ESGOTO PREDIAL, DN 75 MM, JUNTA ELÁSTICA, FORNECIDO E INSTALADO EM PRUMADA DE ESGOTO SANITÁRIO OU VENTILAÇÃO</t>
  </si>
  <si>
    <t>37.11</t>
  </si>
  <si>
    <t>104063</t>
  </si>
  <si>
    <t>CURVA LONGA, 45 GRAUS, PVC OCRE, JUNTA ELÁSTICA, DN 100 MM, PARA COLETOR PREDIAL DE ESGOTO. AF_06/2022</t>
  </si>
  <si>
    <t>37.12</t>
  </si>
  <si>
    <t>FNDE 420</t>
  </si>
  <si>
    <t>CURVA CURTA 45 GRAUS, PVC, SERIE NORMAL, ESGOTO PREDIAL, DN 100 MM, JUNTA ELÁSTICA, FORNECIDO E INSTALADO EM RAMAL DE DESCARGA OU RAMAL DE ESGOTO SANITÁRIO</t>
  </si>
  <si>
    <t>37.13</t>
  </si>
  <si>
    <t>89726</t>
  </si>
  <si>
    <t>37.14</t>
  </si>
  <si>
    <t>89732</t>
  </si>
  <si>
    <t>37.15</t>
  </si>
  <si>
    <t>89739</t>
  </si>
  <si>
    <t>JOELHO 45 GRAUS, PVC, SERIE NORMAL, ESGOTO PREDIAL, DN 75 MM, JUNTA ELÁSTICA, FORNECIDO E INSTALADO EM RAMAL DE DESCARGA OU RAMAL DE ESGOTO SANITÁRIO. AF_08/2022</t>
  </si>
  <si>
    <t>37.16</t>
  </si>
  <si>
    <t>89746</t>
  </si>
  <si>
    <t>37.17</t>
  </si>
  <si>
    <t>89855</t>
  </si>
  <si>
    <t>JOELHO 45 GRAUS, PVC, SERIE NORMAL, ESGOTO PREDIAL, DN 150 MM, JUNTA ELÁSTICA, FORNECIDO E INSTALADO EM SUBCOLETOR AÉREO DE ESGOTO SANITÁRIO. AF_08/2022</t>
  </si>
  <si>
    <t>37.18</t>
  </si>
  <si>
    <t>89724</t>
  </si>
  <si>
    <t>JOELHO 90 GRAUS, PVC, SERIE NORMAL, ESGOTO PREDIAL, DN 40 MM, JUNTA SOLDÁVEL, FORNECIDO E INSTALADO EM RAMAL DE DESCARGA OU RAMAL DE ESGOTO SANITÁRIO. AF_08/2022</t>
  </si>
  <si>
    <t>37.19</t>
  </si>
  <si>
    <t>89731</t>
  </si>
  <si>
    <t>37.20</t>
  </si>
  <si>
    <t>89744</t>
  </si>
  <si>
    <t>JOELHO 90 GRAUS, PVC, SERIE NORMAL, ESGOTO PREDIAL, DN 100 MM, JUNTA ELÁSTICA, FORNECIDO E INSTALADO EM RAMAL DE DESCARGA OU RAMAL DE ESGOTO SANITÁRIO. AF_08/2022</t>
  </si>
  <si>
    <t>37.21</t>
  </si>
  <si>
    <t>89834</t>
  </si>
  <si>
    <t>JUNÇÃO SIMPLES, PVC, SERIE NORMAL, ESGOTO PREDIAL, DN 100 X 100 MM, JUNTA ELÁSTICA, FORNECIDO E INSTALADO EM PRUMADA DE ESGOTO SANITÁRIO OU VENTILAÇÃO. AF_08/2022</t>
  </si>
  <si>
    <t>37.22</t>
  </si>
  <si>
    <t>89827</t>
  </si>
  <si>
    <t>JUNÇÃO SIMPLES, PVC, SERIE NORMAL, ESGOTO PREDIAL, DN 50 X 50 MM, JUNTA ELÁSTICA, FORNECIDO E INSTALADO EM PRUMADA DE ESGOTO SANITÁRIO OU VENTILAÇÃO. AF_08/2022</t>
  </si>
  <si>
    <t>37.23</t>
  </si>
  <si>
    <t>89783</t>
  </si>
  <si>
    <t>JUNÇÃO SIMPLES, PVC, SERIE NORMAL, ESGOTO PREDIAL, DN 40 MM, JUNTA SOLDÁVEL, FORNECIDO E INSTALADO EM RAMAL DE DESCARGA OU RAMAL DE ESGOTO SANITÁRIO. AF_08/2022</t>
  </si>
  <si>
    <t>37.24</t>
  </si>
  <si>
    <t>89569</t>
  </si>
  <si>
    <t>37.25</t>
  </si>
  <si>
    <t>FNDE 418</t>
  </si>
  <si>
    <t>37.26</t>
  </si>
  <si>
    <t>FNDE 419</t>
  </si>
  <si>
    <t>JUNÇÃO SIMPLES, PVC, SERIE R, ÁGUA PLUVIAL, DN 75 x 50 MM, JUNTA ELÁSTICA, FORNECIDO E INSTALADO EM RAMAL DE ENCAMINHAMENTO</t>
  </si>
  <si>
    <t>37.27</t>
  </si>
  <si>
    <t>38.1</t>
  </si>
  <si>
    <t>38.2</t>
  </si>
  <si>
    <t>104328</t>
  </si>
  <si>
    <t>38.3</t>
  </si>
  <si>
    <t>89708</t>
  </si>
  <si>
    <t>CAIXA SIFONADA, PVC, DN 150 X 185 X 75 MM, JUNTA ELÁSTICA, FORNECIDA E INSTALADA EM RAMAL DE DESCARGA OU EM RAMAL DE ESGOTO SANITÁRIO. AF_08/2022</t>
  </si>
  <si>
    <t>38.4</t>
  </si>
  <si>
    <t>89495</t>
  </si>
  <si>
    <t>38.5</t>
  </si>
  <si>
    <t>98107</t>
  </si>
  <si>
    <t>CAIXA DE GORDURA SIMPLES (CAPACIDADE: 36 L), RETANGULAR, EM ALVENARIA COM BLOCOS DE CONCRETO, DIMENSÕES INTERNAS = 0,2X0,4 M, ALTURA INTERNA = 0,8 M. AF_12/2020</t>
  </si>
  <si>
    <t>39.1</t>
  </si>
  <si>
    <t>98087</t>
  </si>
  <si>
    <t>TANQUE SÉPTICO RETANGULAR, EM ALVENARIA COM BLOCOS DE CONCRETO, DIMENSÕES INTERNAS: 1,6 X 4,6 X H=2,4 M, VOLUME ÚTIL: 14720 L (PARA 105 CONTRIBUINTES). AF_12/2020</t>
  </si>
  <si>
    <t>39.2</t>
  </si>
  <si>
    <t>98065</t>
  </si>
  <si>
    <t>SUMIDOURO CIRCULAR, EM CONCRETO PRÉ-MOLDADO, DIÂMETRO INTERNO = 2,88 M, ALTURA INTERNA = 3,0 M, ÁREA DE INFILTRAÇÃO: 31,4 M² (PARA 12 CONTRIBUINTES). AF_12/2020_PA</t>
  </si>
  <si>
    <t>39.3</t>
  </si>
  <si>
    <t>98090</t>
  </si>
  <si>
    <t>FILTRO ANAERÓBIO RETANGULAR, EM ALVENARIA COM BLOCOS DE CONCRETO, DIMENSÕES INTERNAS: 1,4 X 3,0 X H=1,67 M, VOLUME ÚTIL: 5040 L (PARA 32 CONTRIBUINTES). AF_12/2020</t>
  </si>
  <si>
    <t>40.1</t>
  </si>
  <si>
    <t>40.2</t>
  </si>
  <si>
    <t>89801</t>
  </si>
  <si>
    <t>JOELHO 90 GRAUS, PVC, SERIE NORMAL, ESGOTO PREDIAL, DN 50 MM, JUNTA ELÁSTICA, FORNECIDO E INSTALADO EM PRUMADA DE ESGOTO SANITÁRIO OU VENTILAÇÃO. AF_08/2022</t>
  </si>
  <si>
    <t>40.3</t>
  </si>
  <si>
    <t>89805</t>
  </si>
  <si>
    <t>JOELHO 90 GRAUS, PVC, SERIE NORMAL, ESGOTO PREDIAL, DN 75 MM, JUNTA ELÁSTICA, FORNECIDO E INSTALADO EM PRUMADA DE ESGOTO SANITÁRIO OU VENTILAÇÃO. AF_08/2022</t>
  </si>
  <si>
    <t>40.4</t>
  </si>
  <si>
    <t>40.5</t>
  </si>
  <si>
    <t>89813</t>
  </si>
  <si>
    <t>LUVA SIMPLES, PVC, SERIE NORMAL, ESGOTO PREDIAL, DN 50 MM, JUNTA ELÁSTICA, FORNECIDO E INSTALADO EM PRUMADA DE ESGOTO SANITÁRIO OU VENTILAÇÃO. AF_08/2022</t>
  </si>
  <si>
    <t>40.6</t>
  </si>
  <si>
    <t>104348</t>
  </si>
  <si>
    <t>40.7</t>
  </si>
  <si>
    <t>40.8</t>
  </si>
  <si>
    <t>89696</t>
  </si>
  <si>
    <t>TÊ, PVC, SERIE R, ÁGUA PLUVIAL, DN 100 X 75 MM, JUNTA ELÁSTICA, FORNECIDO E INSTALADO EM CONDUTORES VERTICAIS DE ÁGUAS PLUVIAIS. AF_06/2022</t>
  </si>
  <si>
    <t>40.9</t>
  </si>
  <si>
    <t>104352</t>
  </si>
  <si>
    <t>40.10</t>
  </si>
  <si>
    <t>89825</t>
  </si>
  <si>
    <t>40.11</t>
  </si>
  <si>
    <t>89630</t>
  </si>
  <si>
    <t>41.1</t>
  </si>
  <si>
    <t>95470</t>
  </si>
  <si>
    <t>41.2</t>
  </si>
  <si>
    <t>100848</t>
  </si>
  <si>
    <t>VASO SANITÁRIO INFANTIL LOUÇA BRANCA - FORNECIMENTO E INSTALACAO. AF_01/2020</t>
  </si>
  <si>
    <t>41.3</t>
  </si>
  <si>
    <t>100849</t>
  </si>
  <si>
    <t>41.4</t>
  </si>
  <si>
    <t>100851</t>
  </si>
  <si>
    <t>ASSENTO SANITÁRIO INFANTIL - FORNECIMENTO E INSTALACAO. AF_01/2020</t>
  </si>
  <si>
    <t>41.5</t>
  </si>
  <si>
    <t>FNDE 11</t>
  </si>
  <si>
    <t>41.6</t>
  </si>
  <si>
    <t>FNDE 219</t>
  </si>
  <si>
    <t>LAVATÓRIO DE CANTO, LOUÇA BRANCA SUSPENSO, 29,5 X 39CM OU EQUIVALENTE, PADRÃO POPULAR - FORNECIMENTO E INSTALAÇÃO</t>
  </si>
  <si>
    <t>41.7</t>
  </si>
  <si>
    <t>86901</t>
  </si>
  <si>
    <t>CUBA DE EMBUTIR OVAL EM LOUÇA BRANCA, 35 X 50CM OU EQUIVALENTE - FORNECIMENTO E INSTALAÇÃO. AF_01/2020</t>
  </si>
  <si>
    <t>41.8</t>
  </si>
  <si>
    <t>86902</t>
  </si>
  <si>
    <t>41.9</t>
  </si>
  <si>
    <t>86872</t>
  </si>
  <si>
    <t>41.10</t>
  </si>
  <si>
    <t>86900</t>
  </si>
  <si>
    <t>CUBA DE EMBUTIR RETANGULAR DE AÇO INOXIDÁVEL, 46 X 30 X 12 CM - FORNECIMENTO E INSTALAÇÃO. AF_01/2020</t>
  </si>
  <si>
    <t>41.11</t>
  </si>
  <si>
    <t>FNDE 217</t>
  </si>
  <si>
    <t>CUBA DE EMBUTIR RETANGULAR DE AÇO INOXIDÁVEL, 50 X 40 X 20 CM - FORNECIMENTO E INSTALAÇÃO</t>
  </si>
  <si>
    <t>41.12</t>
  </si>
  <si>
    <t>100852</t>
  </si>
  <si>
    <t>CUBA DE EMBUTIR RETANGULAR DE AÇO INOXIDÁVEL, 56 X 33 X 12 CM - FORNECIMENTO E INSTALAÇÃO. AF_01/2020</t>
  </si>
  <si>
    <t>41.13</t>
  </si>
  <si>
    <t>86877</t>
  </si>
  <si>
    <t>41.14</t>
  </si>
  <si>
    <t>86878</t>
  </si>
  <si>
    <t>VÁLVULA EM METAL CROMADO TIPO AMERICANA 3.1/2" X 1.1/2" PARA PIA - FORNECIMENTO E INSTALAÇÃO. AF_01/2020</t>
  </si>
  <si>
    <t>41.15</t>
  </si>
  <si>
    <t>86883</t>
  </si>
  <si>
    <t>41.16</t>
  </si>
  <si>
    <t>86882</t>
  </si>
  <si>
    <t>SIFÃO DO TIPO GARRAFA/COPO EM PVC 1.1/4  X 1.1/2" - FORNECIMENTO E INSTALAÇÃO. AF_01/2020</t>
  </si>
  <si>
    <t>41.17</t>
  </si>
  <si>
    <t>FNDE 224</t>
  </si>
  <si>
    <t>TORNEIRA CROMADA DE MESA, 1/2? OU 3/4?, PARA LAVATÓRIO, COM TEMPORIZADOR - FORNECIMENTO E INSTALAÇÃO</t>
  </si>
  <si>
    <t>41.18</t>
  </si>
  <si>
    <t>86911</t>
  </si>
  <si>
    <t>TORNEIRA CROMADA LONGA, DE PAREDE, 1/2" OU 3/4", PARA PIA DE COZINHA, PADRÃO POPULAR - FORNECIMENTO E INSTALAÇÃO. AF_01/2020</t>
  </si>
  <si>
    <t>41.19</t>
  </si>
  <si>
    <t>FNDE 14</t>
  </si>
  <si>
    <t>TORNEIRA ELETRICA DE PAREDE, BICA ALTA, PARA COZINHA, 5500 W (110/220 V)</t>
  </si>
  <si>
    <t>41.20</t>
  </si>
  <si>
    <t>86913</t>
  </si>
  <si>
    <t>TORNEIRA CROMADA 1/2" OU 3/4" PARA TANQUE, PADRÃO POPULAR - FORNECIMENTO E INSTALAÇÃO. AF_01/2020</t>
  </si>
  <si>
    <t>41.21</t>
  </si>
  <si>
    <t>FNDE 225</t>
  </si>
  <si>
    <t>41.22</t>
  </si>
  <si>
    <t>FNDE 13</t>
  </si>
  <si>
    <t>TORNEIRA ELÉTRICA COM MANGUEIRA PLÁSTICA FORTTI MAXI, LORENZETTI OU EQUIVALENTE</t>
  </si>
  <si>
    <t>41.23</t>
  </si>
  <si>
    <t>86887</t>
  </si>
  <si>
    <t>ENGATE FLEXÍVEL EM INOX, 1/2  X 40CM - FORNECIMENTO E INSTALAÇÃO. AF_01/2020</t>
  </si>
  <si>
    <t>41.24</t>
  </si>
  <si>
    <t>100860</t>
  </si>
  <si>
    <t>41.25</t>
  </si>
  <si>
    <t>FNDE 17</t>
  </si>
  <si>
    <t>41.26</t>
  </si>
  <si>
    <t>FNDE 226</t>
  </si>
  <si>
    <t>41.27</t>
  </si>
  <si>
    <t>100867</t>
  </si>
  <si>
    <t>41.28</t>
  </si>
  <si>
    <t>100868</t>
  </si>
  <si>
    <t>BARRA DE APOIO RETA, EM ACO INOX POLIDO, COMPRIMENTO 80 CM,  FIXADA NA PAREDE - FORNECIMENTO E INSTALAÇÃO. AF_01/2020</t>
  </si>
  <si>
    <t>41.29</t>
  </si>
  <si>
    <t>100875</t>
  </si>
  <si>
    <t>BANCO ARTICULADO, EM ACO INOX, PARA PCD, FIXADO NA PAREDE - FORNECIMENTO E INSTALAÇÃO. AF_01/2020</t>
  </si>
  <si>
    <t>41.30</t>
  </si>
  <si>
    <t>FNDE 15</t>
  </si>
  <si>
    <t>41.31</t>
  </si>
  <si>
    <t>FNDE 16</t>
  </si>
  <si>
    <t>41.32</t>
  </si>
  <si>
    <t>95547</t>
  </si>
  <si>
    <t>41.33</t>
  </si>
  <si>
    <t>FNDE 12</t>
  </si>
  <si>
    <t>41.34</t>
  </si>
  <si>
    <t>FNDE 34</t>
  </si>
  <si>
    <t>CABIDE/GANCHO DE BANHEIRO SIMPLES EM METAL CROMADO</t>
  </si>
  <si>
    <t>SISTEMA DE PROTEÇÃO CONTRA INCÊNDIO - EXTINTORES</t>
  </si>
  <si>
    <t>42.1</t>
  </si>
  <si>
    <t>101908</t>
  </si>
  <si>
    <t>EXTINTOR DE INCÊNDIO PORTÁTIL COM CARGA DE PQS DE 4 KG, CLASSE BC - FORNECIMENTO E INSTALAÇÃO. AF_10/2020_PE</t>
  </si>
  <si>
    <t>42.2</t>
  </si>
  <si>
    <t>101909</t>
  </si>
  <si>
    <t>EXTINTOR DE INCÊNDIO PORTÁTIL COM CARGA DE PQS DE 6 KG, CLASSE BC - FORNECIMENTO E INSTALAÇÃO. AF_10/2020_PE</t>
  </si>
  <si>
    <t>SISTEMA DE PROTEÇÃO CONTRA INCÊNDIO - HIDRANTES</t>
  </si>
  <si>
    <t>43.1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</si>
  <si>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</si>
  <si>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</si>
  <si>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43.2</t>
  </si>
  <si>
    <t>101916</t>
  </si>
  <si>
    <t>HIDRANTE SUBTERRÂNEO PREDIAL (COM CURVA LONGA E CAIXA), DN 75 MM - FORNECIMENTO E INSTALAÇÃO. AF_10/2020</t>
  </si>
  <si>
    <t>SISTEMA DE PROTEÇÃO CONTRA INCÊNDIO - ACESSÓRIOS</t>
  </si>
  <si>
    <t>44.1</t>
  </si>
  <si>
    <t>44.2</t>
  </si>
  <si>
    <t>94499</t>
  </si>
  <si>
    <t>REGISTRO DE GAVETA BRUTO, LATÃO, ROSCÁVEL, 2 1/2" - FORNECIMENTO E INSTALAÇÃO. AF_08/2021</t>
  </si>
  <si>
    <t>44.3</t>
  </si>
  <si>
    <t>44.4</t>
  </si>
  <si>
    <t>99622</t>
  </si>
  <si>
    <t>VÁLVULA DE RETENÇÃO HORIZONTAL, DE BRONZE, ROSCÁVEL, 1 1/2"  - FORNECIMENTO E INSTALAÇÃO. AF_08/2021</t>
  </si>
  <si>
    <t>44.5</t>
  </si>
  <si>
    <t>99624</t>
  </si>
  <si>
    <t>VÁLVULA DE RETENÇÃO HORIZONTAL, DE BRONZE, ROSCÁVEL, 2 1/2" - FORNECIMENTO E INSTALAÇÃO. AF_08/2021</t>
  </si>
  <si>
    <t>44.6</t>
  </si>
  <si>
    <t>99625</t>
  </si>
  <si>
    <t>VÁLVULA DE RETENÇÃO HORIZONTAL, DE BRONZE, ROSCÁVEL, 3" - FORNECIMENTO E INSTALAÇÃO. AF_08/2021</t>
  </si>
  <si>
    <t>44.7</t>
  </si>
  <si>
    <t>FNDE 261</t>
  </si>
  <si>
    <t>REGISTRO OU VÁLVULA GLOBO ANGULAR EM LATÃO, PARA HIDRANTES EM INSTALAÇÃO PREDIAL DE INCÊNDIO, 45 GRAUS, 1 1/2" - FORNECIMENTO E INSTALAÇÃO. AF_08/2021</t>
  </si>
  <si>
    <t>44.8</t>
  </si>
  <si>
    <t>101917</t>
  </si>
  <si>
    <t>MANÔMETRO 0 A 200 PSI (0 A 14 KGF/CM2), D = 50MM - FORNECIMENTO E INSTALAÇÃO. AF_10/2020</t>
  </si>
  <si>
    <t>44.9</t>
  </si>
  <si>
    <t>95249</t>
  </si>
  <si>
    <t>VÁLVULA DE ESFERA BRUTA, BRONZE, ROSCÁVEL, 3/4'' - FORNECIMENTO E INSTALAÇÃO. AF_08/2021</t>
  </si>
  <si>
    <t>44.10</t>
  </si>
  <si>
    <t>FNDE 332</t>
  </si>
  <si>
    <t>MOTOBOMBA CENTRIFUGA</t>
  </si>
  <si>
    <t>44.11</t>
  </si>
  <si>
    <t>FNDE 112</t>
  </si>
  <si>
    <t>PRESSOSTATO</t>
  </si>
  <si>
    <t>44.12</t>
  </si>
  <si>
    <t>FNDE 113</t>
  </si>
  <si>
    <t>TANQUE DE PRESSÃO</t>
  </si>
  <si>
    <t>44.13</t>
  </si>
  <si>
    <t>FNDE 114</t>
  </si>
  <si>
    <t>VÁLVULA DE ALÍVIO</t>
  </si>
  <si>
    <t>44.14</t>
  </si>
  <si>
    <t>102118</t>
  </si>
  <si>
    <t>BOMBA CENTRÍFUGA, TRIFÁSICA, 3 CV OU 2,96 HP, HM 34 A 40 M, Q 8,6 A 14,8 M3/H - FORNECIMENTO E INSTALAÇÃO. AF_12/2020</t>
  </si>
  <si>
    <t>44.15</t>
  </si>
  <si>
    <t>FNDE 603</t>
  </si>
  <si>
    <t>BOMBA JOCKEY IP-21 BT4 60Hz, PRESSÃO 15 MCA - VAZÃO 1,23 M³/H - FORNECIMENTO E INSTALAÇÃO</t>
  </si>
  <si>
    <t>SISTEMA DE PROTEÇÃO CONTRA INCÊNDIO - TUBULAÇÕES E CONEXÕES</t>
  </si>
  <si>
    <t>45.1</t>
  </si>
  <si>
    <t>97498</t>
  </si>
  <si>
    <t>TUBO DE AÇO GALVANIZADO COM COSTURA, CLASSE MÉDIA, DN 25 (1"), CONEXÃO ROSQUEADA, INSTALADO EM REDE DE ALIMENTAÇÃO PARA HIDRANTE - FORNECIMENTO E INSTALAÇÃO. AF_10/2020</t>
  </si>
  <si>
    <t>45.2</t>
  </si>
  <si>
    <t>92364</t>
  </si>
  <si>
    <t>TUBO DE AÇO GALVANIZADO COM COSTURA, CLASSE MÉDIA, DN 32 (1 1/4"), CONEXÃO ROSQUEADA, INSTALADO EM REDE DE ALIMENTAÇÃO PARA HIDRANTE - FORNECIMENTO E INSTALAÇÃO. AF_10/2020</t>
  </si>
  <si>
    <t>45.3</t>
  </si>
  <si>
    <t>92365</t>
  </si>
  <si>
    <t>TUBO DE AÇO GALVANIZADO COM COSTURA, CLASSE MÉDIA, DN 40 (1 1/2"), CONEXÃO ROSQUEADA, INSTALADO EM REDE DE ALIMENTAÇÃO PARA HIDRANTE - FORNECIMENTO E INSTALAÇÃO. AF_10/2020</t>
  </si>
  <si>
    <t>45.4</t>
  </si>
  <si>
    <t>92366</t>
  </si>
  <si>
    <t>TUBO DE AÇO GALVANIZADO COM COSTURA, CLASSE MÉDIA, DN 50 (2"), CONEXÃO ROSQUEADA, INSTALADO EM REDE DE ALIMENTAÇÃO PARA HIDRANTE - FORNECIMENTO E INSTALAÇÃO. AF_10/2020</t>
  </si>
  <si>
    <t>45.5</t>
  </si>
  <si>
    <t>92367</t>
  </si>
  <si>
    <t>TUBO DE AÇO GALVANIZADO COM COSTURA, CLASSE MÉDIA, DN 65 (2 1/2"), CONEXÃO ROSQUEADA, INSTALADO EM REDE DE ALIMENTAÇÃO PARA HIDRANTE - FORNECIMENTO E INSTALAÇÃO. AF_10/2020</t>
  </si>
  <si>
    <t>45.6</t>
  </si>
  <si>
    <t>92368</t>
  </si>
  <si>
    <t>TUBO DE AÇO GALVANIZADO COM COSTURA, CLASSE MÉDIA, DN 80 (3"), CONEXÃO ROSQUEADA, INSTALADO EM REDE DE ALIMENTAÇÃO PARA HIDRANTE - FORNECIMENTO E INSTALAÇÃO. AF_10/2020</t>
  </si>
  <si>
    <t>45.7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</si>
  <si>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</si>
  <si>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</si>
  <si>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45.8</t>
  </si>
  <si>
    <t>FNDE 328</t>
  </si>
  <si>
    <t>COTOVELO 90 GRAUS, EM FERRO GALVANIZADO, CONEXÃO ROSQUEADA, DN 40, INSTALADO EM RESERVAÇÃO DE ÁGUA DE EDIFICAÇÃO QUE POSSUA RESERVATÓRIO DE FIBRA/FIBROCIMENTO - FORNECIMENTO E INSTALAÇÃO</t>
  </si>
  <si>
    <t>45.9</t>
  </si>
  <si>
    <t>94473</t>
  </si>
  <si>
    <t>COTOVELO 90 GRAUS, EM FERRO GALVANIZADO, CONEXÃO ROSQUEADA, DN 65 MM (2 1/2"), INSTALADO EM RESERVAÇÃO PREDIAL DE ÁGUA - FORNECIMENTO E INSTALAÇÃO. AF_04/2024</t>
  </si>
  <si>
    <t>45.10</t>
  </si>
  <si>
    <t>94475</t>
  </si>
  <si>
    <t>COTOVELO 90 GRAUS, EM FERRO GALVANIZADO, CONEXÃO ROSQUEADA, DN 80 MM (3"), INSTALADO EM RESERVAÇÃO PREDIAL DE ÁGUA - FORNECIMENTO E INSTALAÇÃO. AF_04/2024</t>
  </si>
  <si>
    <t>45.11</t>
  </si>
  <si>
    <t>FNDE 345</t>
  </si>
  <si>
    <t>BUCHA DE REDUCAO DE FERRO GALVANIZADO, COM ROSCA BSP, DE 3/4" X 1/2"</t>
  </si>
  <si>
    <t>45.12</t>
  </si>
  <si>
    <t>92920</t>
  </si>
  <si>
    <t>LUVA DE REDUÇÃO, EM FERRO GALVANIZADO, 1" X 3/4", CONEXÃO ROSQUEADA, INSTALADO EM REDE DE ALIMENTAÇÃO PARA HIDRANTE - FORNECIMENTO E INSTALAÇÃO. AF_10/2020</t>
  </si>
  <si>
    <t>45.13</t>
  </si>
  <si>
    <t>97503</t>
  </si>
  <si>
    <t>LUVA COM REDUÇÃO, EM AÇO, CONEXÃO SOLDADA, DN 32 X 25 MM (1 1/4"  X 1"), INSTALADO EM REDE DE ALIMENTAÇÃO PARA SPRINKLER - FORNECIMENTO E INSTALAÇÃO. AF_10/2020</t>
  </si>
  <si>
    <t>45.14</t>
  </si>
  <si>
    <t>FNDE 333</t>
  </si>
  <si>
    <t>LUVA COM REDUÇÃO, EM AÇO, CONEXÃO SOLDADA, DN 40  X 25 MM (1 1/2" X 1"), INSTALADO EM REDE DE ALIMENTAÇÃO PARA HIDRANTE - FORNECIMENTO E INSTALAÇÃO</t>
  </si>
  <si>
    <t>45.15</t>
  </si>
  <si>
    <t>97447</t>
  </si>
  <si>
    <t>LUVA COM REDUÇÃO, EM AÇO, CONEXÃO SOLDADA, DN 65 X 50 MM (2 1/2" X 2"), INSTALADO EM PRUMADAS - FORNECIMENTO E INSTALAÇÃO. AF_10/2020</t>
  </si>
  <si>
    <t>45.16</t>
  </si>
  <si>
    <t>FNDE 331</t>
  </si>
  <si>
    <t>LUVA COM REDUÇÃO, EM AÇO, CONEXÃO SOLDADA, DN 75 X 65 MM, INSTALADO EM PRUMADAS - FORNECIMENTO E INSTALAÇÃO</t>
  </si>
  <si>
    <t>45.17</t>
  </si>
  <si>
    <t>FNDE 335</t>
  </si>
  <si>
    <t>LUVA COM REDUÇÃO, EM AÇO, CONEXÃO SOLDADA, DN 80 X 40 MM , INSTALADO EM PRUMADAS - FORNECIMENTO E INSTALAÇÃO</t>
  </si>
  <si>
    <t>45.18</t>
  </si>
  <si>
    <t>FNDE 336</t>
  </si>
  <si>
    <t>LUVA COM REDUÇÃO, EM AÇO, CONEXÃO SOLDADA, DN 80 X 50 MM, INSTALADO EM PRUMADAS - FORNECIMENTO E INSTALAÇÃO</t>
  </si>
  <si>
    <t>45.19</t>
  </si>
  <si>
    <t>97450</t>
  </si>
  <si>
    <t>LUVA COM REDUÇÃO, EM AÇO, CONEXÃO SOLDADA, DN 80 X 65 MM (3" X 2 1/2"), INSTALADO EM PRUMADAS - FORNECIMENTO E INSTALAÇÃO. AF_10/2020</t>
  </si>
  <si>
    <t>45.20</t>
  </si>
  <si>
    <t>92637</t>
  </si>
  <si>
    <t>TÊ, EM FERRO GALVANIZADO, CONEXÃO ROSQUEADA, DN 25 (1"), INSTALADO EM REDE DE ALIMENTAÇÃO PARA HIDRANTE - FORNECIMENTO E INSTALAÇÃO. AF_10/2020</t>
  </si>
  <si>
    <t>45.21</t>
  </si>
  <si>
    <t>FNDE 338</t>
  </si>
  <si>
    <t>TE DE REDUCAO DE FERRO GALVANIZADO, COM ROSCA BSP, DE 1" X 3/4"</t>
  </si>
  <si>
    <t>45.22</t>
  </si>
  <si>
    <t>FNDE 339</t>
  </si>
  <si>
    <t>TE DE REDUCAO DE FERRO GALVANIZADO, COM ROSCA BSP, DE 2 1/2" X 1"</t>
  </si>
  <si>
    <t>45.23</t>
  </si>
  <si>
    <t>FNDE 340</t>
  </si>
  <si>
    <t>TE DE REDUCAO DE FERRO GALVANIZADO, COM ROSCA BSP, DE 2 1/2" X 1 1/2</t>
  </si>
  <si>
    <t>45.24</t>
  </si>
  <si>
    <t>FNDE 341</t>
  </si>
  <si>
    <t>TE DE REDUCAO DE FERRO GALVANIZADO, COM ROSCA BSP, DE 2 1/2" X 2"</t>
  </si>
  <si>
    <t>45.25</t>
  </si>
  <si>
    <t>92642</t>
  </si>
  <si>
    <t>TÊ, EM FERRO GALVANIZADO, CONEXÃO ROSQUEADA, DN 65 (2 1/2"), INSTALADO EM REDE DE ALIMENTAÇÃO PARA HIDRANTE - FORNECIMENTO E INSTALAÇÃO. AF_10/2020</t>
  </si>
  <si>
    <t>45.26</t>
  </si>
  <si>
    <t>92644</t>
  </si>
  <si>
    <t>TÊ, EM FERRO GALVANIZADO, CONEXÃO ROSQUEADA, DN 80 (3"), INSTALADO EM REDE DE ALIMENTAÇÃO PARA HIDRANTE - FORNECIMENTO E INSTALAÇÃO. AF_10/2020</t>
  </si>
  <si>
    <t>45.27</t>
  </si>
  <si>
    <t>FNDE 343</t>
  </si>
  <si>
    <t>ADAPTADOR PARA MANÔMETRO</t>
  </si>
  <si>
    <t>45.28</t>
  </si>
  <si>
    <t>95727</t>
  </si>
  <si>
    <t>ELETRODUTO RÍGIDO SOLDÁVEL, PVC, DN 25 MM (3/4"), APARENTE - FORNECIMENTO E INSTALAÇÃO. AF_10/2022_PA</t>
  </si>
  <si>
    <t>45.29</t>
  </si>
  <si>
    <t>95817</t>
  </si>
  <si>
    <t>CONDULETE DE PVC, TIPO X, PARA ELETRODUTO DE PVC SOLDÁVEL DN 25 MM (3/4"), APARENTE - FORNECIMENTO E INSTALAÇÃO. AF_10/2022</t>
  </si>
  <si>
    <t>45.30</t>
  </si>
  <si>
    <t>91914</t>
  </si>
  <si>
    <t>CURVA 90 GRAUS PARA ELETRODUTO, PVC, ROSCÁVEL, DN 25 MM (3/4"), PARA CIRCUITOS TERMINAIS, INSTALADA EM PAREDE - FORNECIMENTO E INSTALAÇÃO. AF_03/2023</t>
  </si>
  <si>
    <t>45.31</t>
  </si>
  <si>
    <t>FNDE 330</t>
  </si>
  <si>
    <t>TAMPA CEGA EM PVC PARA CONDULETE 4 X 2"</t>
  </si>
  <si>
    <t>45.32</t>
  </si>
  <si>
    <t>91875</t>
  </si>
  <si>
    <t>LUVA PARA ELETRODUTO, PVC, ROSCÁVEL, DN 25 MM (3/4"), PARA CIRCUITOS TERMINAIS, INSTALADA EM FORRO - FORNECIMENTO E INSTALAÇÃO. AF_03/2023</t>
  </si>
  <si>
    <t>45.33</t>
  </si>
  <si>
    <t>FNDE 604</t>
  </si>
  <si>
    <t>ADAPTADOR PARA CONDULETE 25MM</t>
  </si>
  <si>
    <t>SISTEMA DE PROTEÇÃO CONTRA INCÊNDIO - SINALIZAÇÕES</t>
  </si>
  <si>
    <t>46.1</t>
  </si>
  <si>
    <t>97599</t>
  </si>
  <si>
    <t>46.2</t>
  </si>
  <si>
    <t>FNDE 303</t>
  </si>
  <si>
    <t>46.3</t>
  </si>
  <si>
    <t>102520</t>
  </si>
  <si>
    <t>PINTURA DE SINALIZAÇÃO VERTICAL DE SEGURANÇA, FAIXAS AMARELA E PRETA, APLICAÇÃO MANUAL, 2 DEMÃOS. AF_05/2021</t>
  </si>
  <si>
    <t>47.1</t>
  </si>
  <si>
    <t>FNDE 350</t>
  </si>
  <si>
    <t>TERMINAL METALICO A PRESSAO PARA 1 CABO DE 35 MM2</t>
  </si>
  <si>
    <t>47.2</t>
  </si>
  <si>
    <t>FNDE 346</t>
  </si>
  <si>
    <t>48.1</t>
  </si>
  <si>
    <t>FNDE 347</t>
  </si>
  <si>
    <t>ARRUELA EM ALUMINIO, COM ROSCA, DE 1 1/2", PARA ELETRODUTO</t>
  </si>
  <si>
    <t>48.2</t>
  </si>
  <si>
    <t>FNDE 353</t>
  </si>
  <si>
    <t>ARRUELA EM ALUMINIO</t>
  </si>
  <si>
    <t>48.3</t>
  </si>
  <si>
    <t>91941</t>
  </si>
  <si>
    <t>48.4</t>
  </si>
  <si>
    <t>91936</t>
  </si>
  <si>
    <t>48.5</t>
  </si>
  <si>
    <t>92867</t>
  </si>
  <si>
    <t>CAIXA RETANGULAR 4" X 2" ALTA (2,00 M DO PISO), METÁLICA, INSTALADA EM PAREDE - FORNECIMENTO E INSTALAÇÃO. AF_03/2023</t>
  </si>
  <si>
    <t>48.6</t>
  </si>
  <si>
    <t>48.7</t>
  </si>
  <si>
    <t>91899</t>
  </si>
  <si>
    <t>CURVA 90 GRAUS PARA ELETRODUTO, PVC, ROSCÁVEL, DN 20 MM (1/2"), PARA CIRCUITOS TERMINAIS, INSTALADA EM LAJE - FORNECIMENTO E INSTALAÇÃO. AF_03/2023</t>
  </si>
  <si>
    <t>48.8</t>
  </si>
  <si>
    <t>FNDE 150</t>
  </si>
  <si>
    <t>CURVA 135 GRAUS PARA ELETRODUTO, PVC, ROSCÁVEL, DN 38 MM (1 1/2"), PARA CIRCUITOS TERMINAIS, INSTALADA EM PAREDE - FORNECIMENTO E INSTALAÇÃO.</t>
  </si>
  <si>
    <t>49.1</t>
  </si>
  <si>
    <t>49.2</t>
  </si>
  <si>
    <t>FNDE 354</t>
  </si>
  <si>
    <t>BUCHA DE NYLON</t>
  </si>
  <si>
    <t>49.3</t>
  </si>
  <si>
    <t>FNDE 355</t>
  </si>
  <si>
    <t>PARAFUSO DE ACO ZINCADO COM ROSCA SOBERBA, CABECA CHATA E FENDA SIMPLES, DIAMETRO 4,2 MM, COMPRIMENTO * 32 * MM</t>
  </si>
  <si>
    <t>49.4</t>
  </si>
  <si>
    <t>FNDE 356</t>
  </si>
  <si>
    <t>PORCA ZINCADA, SEXTAVADA, DIAMETRO 1/4"</t>
  </si>
  <si>
    <t>49.5</t>
  </si>
  <si>
    <t>90460</t>
  </si>
  <si>
    <t>SUPORTE PARA 2 TUBOS HORIZONTAIS, ESPAÇADO A CADA 56 CM, EM PERFILADO COM COMPRIMENTO DE 25 CM FIXADO EM LAJE, POR METRO DE TUBULAÇÃO FIXADA. AF_09/2023</t>
  </si>
  <si>
    <t>49.6</t>
  </si>
  <si>
    <t>FNDE 357</t>
  </si>
  <si>
    <t>VERGALHAO ZINCADO ROSCA TOTAL, 1/4 " (6,3 MM)</t>
  </si>
  <si>
    <t>49.7</t>
  </si>
  <si>
    <t>101553</t>
  </si>
  <si>
    <t>ALÇA PREFORMADA DE DISTRIBUIÇÃO, EM  AÇO GALVANIZADO, AWG 1 - FORNECIMENTO E INSTALAÇÃO. AF_07/2020</t>
  </si>
  <si>
    <t>49.8</t>
  </si>
  <si>
    <t>FNDE 358</t>
  </si>
  <si>
    <t>ARMACAO VERTICAL COM HASTE E CONTRA-PINO, EM CHAPA DE ACO GALVANIZADO 3/16", COM 1 ESTRIBO E 1 ISOLADOR</t>
  </si>
  <si>
    <t>49.9</t>
  </si>
  <si>
    <t>98306</t>
  </si>
  <si>
    <t>BLOCO DE ENGATE RÁPIDO PARA BASTIDOR TIPO M10 - FORNECIMENTO E INSTALAÇÃO. AF_11/2019</t>
  </si>
  <si>
    <t>49.10</t>
  </si>
  <si>
    <t>FNDE 359</t>
  </si>
  <si>
    <t>CABO DE COBRE NU 6 MM2 MEIO-DURO</t>
  </si>
  <si>
    <t>49.11</t>
  </si>
  <si>
    <t>FNDE 360</t>
  </si>
  <si>
    <t>CAIXA DE INSPECAO PARA ATERRAMENTO OU OUTRO USO, EM PVC, DN = 250 X 250 MM</t>
  </si>
  <si>
    <t>49.12</t>
  </si>
  <si>
    <t>FNDE 362</t>
  </si>
  <si>
    <t>CHUMBADOR DE ACO TIPO PARABOLT, * 5/8" X 200* MM, COM PORCA E ARRUELA</t>
  </si>
  <si>
    <t>49.13</t>
  </si>
  <si>
    <t>FNDE 361</t>
  </si>
  <si>
    <t>CONECTOR DE ALUMINIO TIPO PRENSA CABO, BITOLA 3/8", PARA CABOS DE DIAMETRO DE 9 A 10 MM</t>
  </si>
  <si>
    <t>49.14</t>
  </si>
  <si>
    <t>96986</t>
  </si>
  <si>
    <t>HASTE DE ATERRAMENTO, DIÂMETRO 3/4", COM 3 METROS - FORNECIMENTO E INSTALAÇÃO. AF_08/2023</t>
  </si>
  <si>
    <t>49.15</t>
  </si>
  <si>
    <t>101548</t>
  </si>
  <si>
    <t>ISOLADOR, TIPO ROLDANA, PARA BAIXA TENSÃO - FORNECIMENTO E INSTALAÇÃO. AF_07/2020</t>
  </si>
  <si>
    <t>49.16</t>
  </si>
  <si>
    <t>FNDE 364</t>
  </si>
  <si>
    <t>PARAFUSO DE LATAO COM ROSCA SOBERBA, CABECA CHATA E FENDA SIMPLES, DIAMETRO 3,2 MM, COMPRIMENTO 16 MM</t>
  </si>
  <si>
    <t>49.17</t>
  </si>
  <si>
    <t>FNDE 363</t>
  </si>
  <si>
    <t>CONECTOR DE ALUMINIO TIPO PRENSA CABO, BITOLA 1", PARA CABOS DE DIAMETRO DE 22,5 A 25 MM</t>
  </si>
  <si>
    <t>50.1</t>
  </si>
  <si>
    <t>92996</t>
  </si>
  <si>
    <t>CABO DE COBRE FLEXÍVEL ISOLADO, 150 MM², ANTI-CHAMA 0,6/1,0 KV, PARA REDE ENTERRADA DE DISTRIBUIÇÃO DE ENERGIA ELÉTRICA - FORNECIMENTO E INSTALAÇÃO. AF_12/2021</t>
  </si>
  <si>
    <t>50.2</t>
  </si>
  <si>
    <t>101567</t>
  </si>
  <si>
    <t>CABO DE COBRE FLEXÍVEL ISOLADO, 95 MM², 0,6/1,0 KV, PARA REDE AÉREA DE DISTRIBUIÇÃO DE ENERGIA ELÉTRICA DE BAIXA TENSÃO - FORNECIMENTO E INSTALAÇÃO. AF_07/2020</t>
  </si>
  <si>
    <t>50.3</t>
  </si>
  <si>
    <t>92982</t>
  </si>
  <si>
    <t>CABO DE COBRE FLEXÍVEL ISOLADO, 16 MM², ANTI-CHAMA 0,6/1,0 KV, PARA DISTRIBUIÇÃO - FORNECIMENTO E INSTALAÇÃO. AF_10/2020</t>
  </si>
  <si>
    <t>50.4</t>
  </si>
  <si>
    <t>92986</t>
  </si>
  <si>
    <t>CABO DE COBRE FLEXÍVEL ISOLADO, 35 MM², ANTI-CHAMA 0,6/1,0 KV, PARA REDE ENTERRADA DE DISTRIBUIÇÃO DE ENERGIA ELÉTRICA - FORNECIMENTO E INSTALAÇÃO. AF_12/2021</t>
  </si>
  <si>
    <t>50.5</t>
  </si>
  <si>
    <t>91924</t>
  </si>
  <si>
    <t>CABO DE COBRE FLEXÍVEL ISOLADO, 1,5 MM², ANTI-CHAMA 450/750 V, PARA CIRCUITOS TERMINAIS - FORNECIMENTO E INSTALAÇÃO. AF_03/2023</t>
  </si>
  <si>
    <t>50.6</t>
  </si>
  <si>
    <t>91932</t>
  </si>
  <si>
    <t>CABO DE COBRE FLEXÍVEL ISOLADO, 10 MM², ANTI-CHAMA 450/750 V, PARA CIRCUITOS TERMINAIS - FORNECIMENTO E INSTALAÇÃO. AF_03/2023</t>
  </si>
  <si>
    <t>50.7</t>
  </si>
  <si>
    <t>91934</t>
  </si>
  <si>
    <t>CABO DE COBRE FLEXÍVEL ISOLADO, 16 MM², ANTI-CHAMA 450/750 V, PARA CIRCUITOS TERMINAIS - FORNECIMENTO E INSTALAÇÃO. AF_03/2023</t>
  </si>
  <si>
    <t>50.8</t>
  </si>
  <si>
    <t>91926</t>
  </si>
  <si>
    <t>CABO DE COBRE FLEXÍVEL ISOLADO, 2,5 MM², ANTI-CHAMA 450/750 V, PARA CIRCUITOS TERMINAIS - FORNECIMENTO E INSTALAÇÃO. AF_03/2023</t>
  </si>
  <si>
    <t>50.9</t>
  </si>
  <si>
    <t>101563</t>
  </si>
  <si>
    <t>CABO DE COBRE FLEXÍVEL ISOLADO, 35 MM², 0,6/1,0 KV, PARA REDE AÉREA DE DISTRIBUIÇÃO DE ENERGIA ELÉTRICA DE BAIXA TENSÃO - FORNECIMENTO E INSTALAÇÃO. AF_07/2020</t>
  </si>
  <si>
    <t>50.10</t>
  </si>
  <si>
    <t>91928</t>
  </si>
  <si>
    <t>CABO DE COBRE FLEXÍVEL ISOLADO, 4 MM², ANTI-CHAMA 450/750 V, PARA CIRCUITOS TERMINAIS - FORNECIMENTO E INSTALAÇÃO. AF_03/2023</t>
  </si>
  <si>
    <t>50.11</t>
  </si>
  <si>
    <t>91930</t>
  </si>
  <si>
    <t>CABO DE COBRE FLEXÍVEL ISOLADO, 6 MM², ANTI-CHAMA 450/750 V, PARA CIRCUITOS TERMINAIS - FORNECIMENTO E INSTALAÇÃO. AF_03/2023</t>
  </si>
  <si>
    <t>51.1</t>
  </si>
  <si>
    <t>100556</t>
  </si>
  <si>
    <t>CAIXA DE PASSAGEM PARA TELEFONE 15X15X10CM (SOBREPOR), FORNECIMENTO E INSTALACAO. AF_11/2019</t>
  </si>
  <si>
    <t>51.2</t>
  </si>
  <si>
    <t>43097</t>
  </si>
  <si>
    <t>CAIXA DE PASSAGEM ELETRICA DE PAREDE, DE SOBREPOR, EM TERMOPLASTICO / PVC, COM TAMPA APARAFUSADA, DIMENSOES, 150 X 150 X *100* MM</t>
  </si>
  <si>
    <t>51.3</t>
  </si>
  <si>
    <t>97891</t>
  </si>
  <si>
    <t>52</t>
  </si>
  <si>
    <t>52.1</t>
  </si>
  <si>
    <t>91955</t>
  </si>
  <si>
    <t>52.2</t>
  </si>
  <si>
    <t>91953</t>
  </si>
  <si>
    <t>52.3</t>
  </si>
  <si>
    <t>91959</t>
  </si>
  <si>
    <t>INTERRUPTOR SIMPLES (2 MÓDULOS), 10A/250V, INCLUINDO SUPORTE E PLACA - FORNECIMENTO E INSTALAÇÃO. AF_03/2023</t>
  </si>
  <si>
    <t>52.4</t>
  </si>
  <si>
    <t>91967</t>
  </si>
  <si>
    <t>INTERRUPTOR SIMPLES (3 MÓDULOS), 10A/250V, INCLUINDO SUPORTE E PLACA - FORNECIMENTO E INSTALAÇÃO. AF_03/2023</t>
  </si>
  <si>
    <t>52.5</t>
  </si>
  <si>
    <t>FNDE 309</t>
  </si>
  <si>
    <t>ESPELHO / PLACA CEGA 4" X 2", PARA INSTALACAO DE TOMADAS E INTERRUPTORES</t>
  </si>
  <si>
    <t>52.6</t>
  </si>
  <si>
    <t>91946</t>
  </si>
  <si>
    <t>SUPORTE PARAFUSADO COM PLACA DE ENCAIXE 4" X 2" MÉDIO (1,30 M DO PISO) PARA PONTO ELÉTRICO - FORNECIMENTO E INSTALAÇÃO. AF_03/2023</t>
  </si>
  <si>
    <t>52.7</t>
  </si>
  <si>
    <t>92023</t>
  </si>
  <si>
    <t>INTERRUPTOR SIMPLES (1 MÓDULO) COM 1 TOMADA DE EMBUTIR 2P+T 10 A, INCLUINDO SUPORTE E PLACA - FORNECIMENTO E INSTALAÇÃO. AF_03/2023</t>
  </si>
  <si>
    <t>52.8</t>
  </si>
  <si>
    <t>92029</t>
  </si>
  <si>
    <t>INTERRUPTOR PARALELO (1 MÓDULO) COM 1 TOMADA DE EMBUTIR 2P+T 10 A, INCLUINDO SUPORTE E PLACA - FORNECIMENTO E INSTALAÇÃO. AF_03/2023</t>
  </si>
  <si>
    <t>52.9</t>
  </si>
  <si>
    <t>91957</t>
  </si>
  <si>
    <t>INTERRUPTOR SIMPLES (1 MÓDULO) COM INTERRUPTOR PARALELO (1 MÓDULO), 10A/250V, INCLUINDO SUPORTE E PLACA - FORNECIMENTO E INSTALAÇÃO. AF_03/2023</t>
  </si>
  <si>
    <t>52.10</t>
  </si>
  <si>
    <t>92027</t>
  </si>
  <si>
    <t>INTERRUPTOR SIMPLES (2 MÓDULOS) COM 1 TOMADA DE EMBUTIR 2P+T 10 A, INCLUINDO SUPORTE E PLACA - FORNECIMENTO E INSTALAÇÃO. AF_03/2023</t>
  </si>
  <si>
    <t>52.11</t>
  </si>
  <si>
    <t>91996</t>
  </si>
  <si>
    <t>TOMADA MÉDIA DE EMBUTIR (1 MÓDULO), 2P+T 10 A, INCLUINDO SUPORTE E PLACA - FORNECIMENTO E INSTALAÇÃO. AF_03/2023</t>
  </si>
  <si>
    <t>52.12</t>
  </si>
  <si>
    <t>91997</t>
  </si>
  <si>
    <t>TOMADA MÉDIA DE EMBUTIR (1 MÓDULO), 2P+T 20 A, INCLUINDO SUPORTE E PLACA - FORNECIMENTO E INSTALAÇÃO. AF_03/2023</t>
  </si>
  <si>
    <t>53</t>
  </si>
  <si>
    <t>53.1</t>
  </si>
  <si>
    <t>93667</t>
  </si>
  <si>
    <t>DISJUNTOR TRIPOLAR TIPO DIN, CORRENTE NOMINAL DE 10A - FORNECIMENTO E INSTALAÇÃO. AF_10/2020</t>
  </si>
  <si>
    <t>53.2</t>
  </si>
  <si>
    <t>93653</t>
  </si>
  <si>
    <t>DISJUNTOR MONOPOLAR TIPO DIN, CORRENTE NOMINAL DE 10A - FORNECIMENTO E INSTALAÇÃO. AF_10/2020</t>
  </si>
  <si>
    <t>53.3</t>
  </si>
  <si>
    <t>93654</t>
  </si>
  <si>
    <t>53.4</t>
  </si>
  <si>
    <t>93656</t>
  </si>
  <si>
    <t>DISJUNTOR MONOPOLAR TIPO DIN, CORRENTE NOMINAL DE 25A - FORNECIMENTO E INSTALAÇÃO. AF_10/2020</t>
  </si>
  <si>
    <t>53.5</t>
  </si>
  <si>
    <t>93657</t>
  </si>
  <si>
    <t>53.6</t>
  </si>
  <si>
    <t>101895</t>
  </si>
  <si>
    <t>DISJUNTOR TERMOMAGNÉTICO TRIPOLAR , CORRENTE NOMINAL DE 125A - FORNECIMENTO E INSTALAÇÃO. AF_10/2020</t>
  </si>
  <si>
    <t>53.7</t>
  </si>
  <si>
    <t>93668</t>
  </si>
  <si>
    <t>DISJUNTOR TRIPOLAR TIPO DIN, CORRENTE NOMINAL DE 16A - FORNECIMENTO E INSTALAÇÃO. AF_10/2020</t>
  </si>
  <si>
    <t>53.8</t>
  </si>
  <si>
    <t>101896</t>
  </si>
  <si>
    <t>DISJUNTOR TERMOMAGNÉTICO TRIPOLAR , CORRENTE NOMINAL DE 200A - FORNECIMENTO E INSTALAÇÃO. AF_10/2020</t>
  </si>
  <si>
    <t>53.9</t>
  </si>
  <si>
    <t>93670</t>
  </si>
  <si>
    <t>DISJUNTOR TRIPOLAR TIPO DIN, CORRENTE NOMINAL DE 25A - FORNECIMENTO E INSTALAÇÃO. AF_10/2020</t>
  </si>
  <si>
    <t>53.10</t>
  </si>
  <si>
    <t>93671</t>
  </si>
  <si>
    <t>DISJUNTOR TRIPOLAR TIPO DIN, CORRENTE NOMINAL DE 32A - FORNECIMENTO E INSTALAÇÃO. AF_10/2020</t>
  </si>
  <si>
    <t>53.11</t>
  </si>
  <si>
    <t>101894</t>
  </si>
  <si>
    <t>DISJUNTOR TRIPOLAR TIPO NEMA, CORRENTE NOMINAL DE 60 ATÉ 100A - FORNECIMENTO E INSTALAÇÃO. AF_10/2020</t>
  </si>
  <si>
    <t>53.12</t>
  </si>
  <si>
    <t>FNDE 22</t>
  </si>
  <si>
    <t>DISPOSITIVO CONTRA SURTO - DPS 8 kA</t>
  </si>
  <si>
    <t>53.13</t>
  </si>
  <si>
    <t>93676</t>
  </si>
  <si>
    <t>DISJUNTOR TETRAPOLAR TIPO DR, CORRENTE NOMINAL DE 40A - 30mA</t>
  </si>
  <si>
    <t>53.14</t>
  </si>
  <si>
    <t>FNDE 84</t>
  </si>
  <si>
    <t>DISJUNTOR TETRAPOLAR TIPO DR, CORRENTE NOMINAL DE 63A - 30mA</t>
  </si>
  <si>
    <t>53.15</t>
  </si>
  <si>
    <t>FNDE 85</t>
  </si>
  <si>
    <t>DISJUNTOR TETRAPOLAR TIPO DR, CORRENTE NOMINAL DE 80A - 30mA</t>
  </si>
  <si>
    <t>54</t>
  </si>
  <si>
    <t>54.1</t>
  </si>
  <si>
    <t>FNDE 24</t>
  </si>
  <si>
    <t>ELETROCALHA LISA OU PERFURADA EM AÇO GALVANIZADO, LARGURA  200MM E ALTURA 75MM, INCLUSIVE EMENDA E FIXAÇÃO - FORNECIMENTO E INSTALAÇÃO</t>
  </si>
  <si>
    <t>54.2</t>
  </si>
  <si>
    <t>FNDE 25</t>
  </si>
  <si>
    <t>ELETROCALHA LISA OU PERFURADA EM AÇO GALVANIZADO, LARGURA  50MM E ALTURA 50MM, INCLUSIVE EMENDA E FIXAÇÃO - FORNECIMENTO E INSTALAÇÃO</t>
  </si>
  <si>
    <t>54.3</t>
  </si>
  <si>
    <t>54.4</t>
  </si>
  <si>
    <t>FNDE 366</t>
  </si>
  <si>
    <t>TÊ HORIZONTAL 90º, PARA ELETROCALHA, LISA OU PERFURADA EM AÇO GALVANIZADO, LARGURA DE 200MM E ALTURA DE 50MM - FORNECIMENTO E INSTALAÇÃO</t>
  </si>
  <si>
    <t>54.5</t>
  </si>
  <si>
    <t>FNDE 367</t>
  </si>
  <si>
    <t>TÊ HORIZONTAL 90º, PARA ELETROCALHA, LISA OU PERFURADA EM AÇO GALVANIZADO, LARGURA DE 50MM E ALTURA DE 50MM - FORNECIMENTO E INSTALAÇÃO</t>
  </si>
  <si>
    <t>54.6</t>
  </si>
  <si>
    <t>FNDE 368</t>
  </si>
  <si>
    <t>TÊ HORIZONTAL 90º, PARA ELETROCALHA, LISA OU PERFURADA EM AÇO GALVANIZADO, LARGURA DE 200MM E ALTURA DE 75MM - FORNECIMENTO E INSTALAÇÃO</t>
  </si>
  <si>
    <t>54.7</t>
  </si>
  <si>
    <t>FNDE 369</t>
  </si>
  <si>
    <t>CRUZETA DE FERRO GALVANIZADO, COM ROSCA BSP, DE 2"</t>
  </si>
  <si>
    <t>54.8</t>
  </si>
  <si>
    <t>FNDE 371</t>
  </si>
  <si>
    <t>TAMPAO / TERMINAL / PLUG, D = 4" , PARA DUTO CORRUGADO PEAD</t>
  </si>
  <si>
    <t>54.9</t>
  </si>
  <si>
    <t>FNDE 370</t>
  </si>
  <si>
    <t>TAMPAO / TERMINAL / PLUG, D = 2" , PARA DUTO CORRUGADO PEAD</t>
  </si>
  <si>
    <t>55</t>
  </si>
  <si>
    <t>55.1</t>
  </si>
  <si>
    <t>91837</t>
  </si>
  <si>
    <t>55.2</t>
  </si>
  <si>
    <t>91855</t>
  </si>
  <si>
    <t>55.3</t>
  </si>
  <si>
    <t>97667</t>
  </si>
  <si>
    <t>55.4</t>
  </si>
  <si>
    <t>97669</t>
  </si>
  <si>
    <t>ELETRODUTO FLEXÍVEL CORRUGADO, PEAD, DN 90 (3"), PARA REDE ENTERRADA DE DISTRIBUIÇÃO DE ENERGIA ELÉTRICA - FORNECIMENTO E INSTALAÇÃO. AF_12/2021</t>
  </si>
  <si>
    <t>55.5</t>
  </si>
  <si>
    <t>FNDE 372</t>
  </si>
  <si>
    <t>ELETRODUTO FLEXÍVEL CORRUGADO, PEAD, DN 100 (5"), PARA REDE ENTERRADA DE DISTRIBUIÇÃO DE ENERGIA ELÉTRICA - FORNECIMENTO E INSTALAÇÃO</t>
  </si>
  <si>
    <t>55.6</t>
  </si>
  <si>
    <t>91870</t>
  </si>
  <si>
    <t>ELETRODUTO RÍGIDO ROSCÁVEL, PVC, DN 20 MM (1/2"), PARA CIRCUITOS TERMINAIS, INSTALADO EM PAREDE - FORNECIMENTO E INSTALAÇÃO. AF_03/2023</t>
  </si>
  <si>
    <t>55.7</t>
  </si>
  <si>
    <t>55.8</t>
  </si>
  <si>
    <t>104409</t>
  </si>
  <si>
    <t>ELETRODUTO RIGIDO, EM ACO ZINCADO OU GALVANIZADO, TIPO PESADO, DN=1 1/2", APARENTE - FORNECIMENTO E INSTALAÇÃO. AF_10/2022</t>
  </si>
  <si>
    <t>56</t>
  </si>
  <si>
    <t>56.1</t>
  </si>
  <si>
    <t>FNDE 373</t>
  </si>
  <si>
    <t>GANCHO PARA PERFILADO 44X32 MM</t>
  </si>
  <si>
    <t>56.2</t>
  </si>
  <si>
    <t>104764</t>
  </si>
  <si>
    <t>SUPORTE PARA 2 ELETRODUTOS, ESPAÇADO A CADA 80 CM, EM PERFILADO COM COMPRIMENTO DE 25 CM FIXADO EM LAJE, POR METRO DE ELETRODUTO FIXADO. AF_09/2023</t>
  </si>
  <si>
    <t>56.3</t>
  </si>
  <si>
    <t>FNDE 32</t>
  </si>
  <si>
    <t>PERFILADO PERFURADO 38X38 MM</t>
  </si>
  <si>
    <t>57</t>
  </si>
  <si>
    <t>57.1</t>
  </si>
  <si>
    <t>FNDE 96</t>
  </si>
  <si>
    <t>LUMINÁRIA DE EMBUTIR, COM LÂMPADA LED DE 18 W (UN)</t>
  </si>
  <si>
    <t>57.2</t>
  </si>
  <si>
    <t>FNDE 97</t>
  </si>
  <si>
    <t>LUMINÁRIA DE EMBUTIR, COM LÂMPADA LED DE 31 W (UN)</t>
  </si>
  <si>
    <t>57.3</t>
  </si>
  <si>
    <t>FNDE 308</t>
  </si>
  <si>
    <t>LUMINÁRIA DE EMBUTIR, COM LÂMPADA LED DE 39 W (UN)</t>
  </si>
  <si>
    <t>57.4</t>
  </si>
  <si>
    <t>100903</t>
  </si>
  <si>
    <t>LÂMPADA TUBULAR LED DE 18/20 W, COM SOQUETE, BASE G13 - FORNECIMENTO E INSTALAÇÃO. AF_09/2024_PS</t>
  </si>
  <si>
    <t>57.5</t>
  </si>
  <si>
    <t>FNDE 98</t>
  </si>
  <si>
    <t>REFLETOR EM ALUMÍNIO, DE SUPORTE E ALÇA, COM LÂMPADA LED DE 200 W (UN)</t>
  </si>
  <si>
    <t>57.6</t>
  </si>
  <si>
    <t>FNDE 99</t>
  </si>
  <si>
    <t>LUMINÁRIA TIPO SPOT BALIZADOR LED 12W (UN)</t>
  </si>
  <si>
    <t>57.7</t>
  </si>
  <si>
    <t>97607</t>
  </si>
  <si>
    <t>LUMINÁRIA ARANDELA TIPO TARTARUGA, DE SOBREPOR, COM 1 LÂMPADA LED DE 6 W, SEM REATOR - FORNECIMENTO E INSTALAÇÃO. AF_09/2024</t>
  </si>
  <si>
    <t>58</t>
  </si>
  <si>
    <t>58.1</t>
  </si>
  <si>
    <t>101946</t>
  </si>
  <si>
    <t>QUADRO DE MEDIÇÃO GERAL DE ENERGIA PARA 1 MEDIDOR DE SOBREPOR - FORNECIMENTO E INSTALAÇÃO. AF_10/2020</t>
  </si>
  <si>
    <t>58.2</t>
  </si>
  <si>
    <t>FNDE 383</t>
  </si>
  <si>
    <t>QUADRO DE DISTRIBUIÇÃO DE ENERGIA EM CHAPA DE AÇO GALVANIZADO, DE EMBUTIR, COM BARRAMENTO TRIFÁSICO, PARA 46 DISJUNTORES DIN 100A - FORNECIMENTO E INSTALAÇÃO</t>
  </si>
  <si>
    <t>59</t>
  </si>
  <si>
    <t>59.1</t>
  </si>
  <si>
    <t>FNDE 384</t>
  </si>
  <si>
    <t>SWITCH TIPO 48 PORTAS</t>
  </si>
  <si>
    <t>59.2</t>
  </si>
  <si>
    <t>FNDE 385</t>
  </si>
  <si>
    <t>PATCH CORD, CATEGORIA 6 UTP, 4 PARES.</t>
  </si>
  <si>
    <t>59.3</t>
  </si>
  <si>
    <t>98302</t>
  </si>
  <si>
    <t>PATCH PANEL 24 PORTAS, CATEGORIA 6 - FORNECIMENTO E INSTALAÇÃO. AF_11/2019</t>
  </si>
  <si>
    <t>59.4</t>
  </si>
  <si>
    <t>FNDE 388</t>
  </si>
  <si>
    <t>RÉGUA DE TOMADAS ELÉTRICAS, COM 10 TOMADAS, PADRÃO RACK 19"</t>
  </si>
  <si>
    <t>59.5</t>
  </si>
  <si>
    <t>FNDE 123</t>
  </si>
  <si>
    <t>GUIA DE CABOS FECHADO 1U</t>
  </si>
  <si>
    <t>59.6</t>
  </si>
  <si>
    <t>FNDE 122</t>
  </si>
  <si>
    <t>BANDEJA MÓVEL, PADRÃO 19"</t>
  </si>
  <si>
    <t>59.7</t>
  </si>
  <si>
    <t>100555</t>
  </si>
  <si>
    <t>RACK ABERTO EM COLUNA 44U PARA SERVIDOR - FORNECIMENTO E INSTALAÇÃO. AF_11/2019</t>
  </si>
  <si>
    <t>59.8</t>
  </si>
  <si>
    <t>FNDE 125</t>
  </si>
  <si>
    <t>GUIA VERTICAL 200 MM PARA CABOS</t>
  </si>
  <si>
    <t>60</t>
  </si>
  <si>
    <t>60.1</t>
  </si>
  <si>
    <t>60.2</t>
  </si>
  <si>
    <t>60.3</t>
  </si>
  <si>
    <t>60.4</t>
  </si>
  <si>
    <t>FNDE 389</t>
  </si>
  <si>
    <t>PARAFUSO EM ACO GALVANIZADO, TIPO MAQUINA, SEXTAVADO, SEM PORCA</t>
  </si>
  <si>
    <t>60.5</t>
  </si>
  <si>
    <t>60.6</t>
  </si>
  <si>
    <t>92884</t>
  </si>
  <si>
    <t>ARMAÇÃO UTILIZANDO AÇO CA-25 DE 10,0 MM - MONTAGEM. AF_06/2022</t>
  </si>
  <si>
    <t>60.7</t>
  </si>
  <si>
    <t>98463</t>
  </si>
  <si>
    <t>SUPORTE ISOLADOR PARA FIXAÇÃO DA CORDOALHA DE COBRE EM ALVENARIA OU CONCRETO - FORNECIMENTO E INSTALAÇÃO. AF_08/2023</t>
  </si>
  <si>
    <t>61</t>
  </si>
  <si>
    <t>61.1</t>
  </si>
  <si>
    <t>FNDE 31</t>
  </si>
  <si>
    <t>CAIXA DE CONCRETO ARMADO PRE-MOLDADO, COM FUNDO E TAMPA, DIMENSOES DE 0,30 X 0,30 X 0,30 M</t>
  </si>
  <si>
    <t>61.2</t>
  </si>
  <si>
    <t>100557</t>
  </si>
  <si>
    <t>CAIXA DE PASSAGEM PARA TELEFONE 80X80X15CM (SOBREPOR) FORNECIMENTO E INSTALACAO. AF_11/2019</t>
  </si>
  <si>
    <t>61.3</t>
  </si>
  <si>
    <t>62</t>
  </si>
  <si>
    <t>62.1</t>
  </si>
  <si>
    <t>98307</t>
  </si>
  <si>
    <t>62.2</t>
  </si>
  <si>
    <t>FNDE 375</t>
  </si>
  <si>
    <t>63</t>
  </si>
  <si>
    <t>63.1</t>
  </si>
  <si>
    <t>FNDE 312</t>
  </si>
  <si>
    <t>63.2</t>
  </si>
  <si>
    <t>63.3</t>
  </si>
  <si>
    <t>91835</t>
  </si>
  <si>
    <t>63.4</t>
  </si>
  <si>
    <t>91865</t>
  </si>
  <si>
    <t>ELETRODUTO RÍGIDO ROSCÁVEL, PVC, DN 40 MM (1 1/4"), PARA CIRCUITOS TERMINAIS, INSTALADO EM FORRO - FORNECIMENTO E INSTALAÇÃO. AF_03/2023</t>
  </si>
  <si>
    <t>63.5</t>
  </si>
  <si>
    <t>93011</t>
  </si>
  <si>
    <t>ELETRODUTO RÍGIDO ROSCÁVEL, PVC, DN 85 MM (3"), PARA REDE ENTERRADA DE DISTRIBUIÇÃO DE ENERGIA ELÉTRICA - FORNECIMENTO E INSTALAÇÃO. AF_12/2021</t>
  </si>
  <si>
    <t>63.6</t>
  </si>
  <si>
    <t>FNDE 374</t>
  </si>
  <si>
    <t>CRUZETA DE FERRO GALVANIZADO, COM ROSCA BSP, DE 3"</t>
  </si>
  <si>
    <t>63.7</t>
  </si>
  <si>
    <t>63.8</t>
  </si>
  <si>
    <t>63.9</t>
  </si>
  <si>
    <t>FNDE 70</t>
  </si>
  <si>
    <t>TERMINAL A COMPRESSÃO</t>
  </si>
  <si>
    <t>63.10</t>
  </si>
  <si>
    <t>FNDE 116</t>
  </si>
  <si>
    <t>TÊ HORIZONTAL 90º, PARA ELETROCALHA, LISA OU PERFURADA EM AÇO GALVANIZADO, LARGURA DE 100MM E ALTURA DE 50MM - FORNECIMENTO E INSTALAÇÃO</t>
  </si>
  <si>
    <t>64</t>
  </si>
  <si>
    <t>64.1</t>
  </si>
  <si>
    <t>98111</t>
  </si>
  <si>
    <t>CAIXA DE INSPEÇÃO PARA ATERRAMENTO, CIRCULAR, EM POLIETILENO, DIÂMETRO INTERNO = 0,3 M. AF_12/2020</t>
  </si>
  <si>
    <t>64.2</t>
  </si>
  <si>
    <t>96985</t>
  </si>
  <si>
    <t>HASTE DE ATERRAMENTO, DIÂMETRO 5/8", COM 3 METROS - FORNECIMENTO E INSTALAÇÃO. AF_08/2023</t>
  </si>
  <si>
    <t>64.3</t>
  </si>
  <si>
    <t>C3478</t>
  </si>
  <si>
    <t>TERMINAL AÉREO EM BARRA CHATA EM ALUMÍNIO 300 MM (UN)</t>
  </si>
  <si>
    <t>64.4</t>
  </si>
  <si>
    <t>100873</t>
  </si>
  <si>
    <t>BARRA DE APOIO RETA, EM ALUMINIO, COMPRIMENTO 90 CM,  FIXADA NA PAREDE - FORNECIMENTO E INSTALAÇÃO. AF_01/2020</t>
  </si>
  <si>
    <t>64.5</t>
  </si>
  <si>
    <t>96977</t>
  </si>
  <si>
    <t>CORDOALHA DE COBRE NU 50 MM², ENTERRADA - FORNECIMENTO E INSTALAÇÃO. AF_08/2023</t>
  </si>
  <si>
    <t>64.6</t>
  </si>
  <si>
    <t>BARRA RE-BAR REDONDA AÇO GALVANIZADO 80MM2 (UN)</t>
  </si>
  <si>
    <t>65</t>
  </si>
  <si>
    <t>INSTALAÇÕES DE CLIMATIZAÇÃO - DUTOS</t>
  </si>
  <si>
    <t>65.1</t>
  </si>
  <si>
    <t>91927</t>
  </si>
  <si>
    <t>CABO DE COBRE FLEXÍVEL ISOLADO, 2,5 MM², ANTI-CHAMA 0,6/1,0 KV, PARA CIRCUITOS TERMINAIS - FORNECIMENTO E INSTALAÇÃO. AF_03/2023</t>
  </si>
  <si>
    <t>65.2</t>
  </si>
  <si>
    <t>91929</t>
  </si>
  <si>
    <t>65.3</t>
  </si>
  <si>
    <t>97327</t>
  </si>
  <si>
    <t>TUBO EM COBRE FLEXÍVEL, DN 1/4", COM ISOLAMENTO, INSTALADO EM RAMAL DE ALIMENTAÇÃO DE AR CONDICIONADO COM CONDENSADORA INDIVIDUAL   FORNECIMENTO E INSTALAÇÃO. AF_12/2015</t>
  </si>
  <si>
    <t>65.4</t>
  </si>
  <si>
    <t>97328</t>
  </si>
  <si>
    <t>65.5</t>
  </si>
  <si>
    <t>103292</t>
  </si>
  <si>
    <t>TUBO EM COBRE FLEXÍVEL, DN 5/8", COM ISOLAMENTO, INSTALADO EM FORRO, PARA RAMAL DE ALIMENTAÇÃO DE AR CONDICIONADO, INCLUSO FIXADOR. AF_11/2021_PA</t>
  </si>
  <si>
    <t>66</t>
  </si>
  <si>
    <t>INSTALAÇÕES DE CLIMATIZAÇÃO - DRENO</t>
  </si>
  <si>
    <t>66.1</t>
  </si>
  <si>
    <t>66.2</t>
  </si>
  <si>
    <t>66.3</t>
  </si>
  <si>
    <t>66.4</t>
  </si>
  <si>
    <t>67</t>
  </si>
  <si>
    <t>67.1</t>
  </si>
  <si>
    <t>FNDE 42</t>
  </si>
  <si>
    <t>INSTALAÇÃO DE EXAUSTOR ELÉTRICO TIPO DOMICILIAR</t>
  </si>
  <si>
    <t>67.2</t>
  </si>
  <si>
    <t>FNDE 44</t>
  </si>
  <si>
    <t>DUTO DE ALONGAMENTO PARA EXAUSTOR</t>
  </si>
  <si>
    <t>67.3</t>
  </si>
  <si>
    <t>FNDE 45</t>
  </si>
  <si>
    <t>COIFA EM AÇO INOX 100CM X 150CM</t>
  </si>
  <si>
    <t>68</t>
  </si>
  <si>
    <t>68.1</t>
  </si>
  <si>
    <t>95248</t>
  </si>
  <si>
    <t>VÁLVULA DE ESFERA BRUTA, BRONZE, ROSCÁVEL, 1/2" - FORNECIMENTO E INSTALAÇÃO. AF_08/2021</t>
  </si>
  <si>
    <t>68.2</t>
  </si>
  <si>
    <t>68.3</t>
  </si>
  <si>
    <t>FNDE 29</t>
  </si>
  <si>
    <t>REGULADOR DE ALTA PRESSÃO GLP</t>
  </si>
  <si>
    <t>68.4</t>
  </si>
  <si>
    <t>103029</t>
  </si>
  <si>
    <t>REGISTRO OU REGULADOR DE GÁS DE COZINHA - FORNECIMENTO E INSTALAÇÃO. AF_08/2021</t>
  </si>
  <si>
    <t>68.5</t>
  </si>
  <si>
    <t>92688</t>
  </si>
  <si>
    <t>TUBO DE AÇO GALVANIZADO COM COSTURA, CLASSE MÉDIA, CONEXÃO ROSQUEADA, DN 20 (3/4"), INSTALADO EM RAMAIS E SUB-RAMAIS DE GÁS - FORNECIMENTO E INSTALAÇÃO. AF_10/2020</t>
  </si>
  <si>
    <t>68.6</t>
  </si>
  <si>
    <t>92705</t>
  </si>
  <si>
    <t>TÊ, EM FERRO GALVANIZADO, CONEXÃO ROSQUEADA, DN 20 (3/4"), INSTALADO EM RAMAIS E SUB-RAMAIS DE GÁS - FORNECIMENTO E INSTALAÇÃO. AF_10/2020</t>
  </si>
  <si>
    <t>68.7</t>
  </si>
  <si>
    <t>FNDE 301</t>
  </si>
  <si>
    <t>CAP OU TAMPAO DE FERRO GALVANIZADO, COM ROSCA BSP, DE 3/4"</t>
  </si>
  <si>
    <t>68.8</t>
  </si>
  <si>
    <t>92695</t>
  </si>
  <si>
    <t>LUVA, EM FERRO GALVANIZADO, CONEXÃO ROSQUEADA, DN 20 (3/4"), INSTALADO EM RAMAIS E SUB-RAMAIS DE GÁS - FORNECIMENTO E INSTALAÇÃO. AF_10/2020</t>
  </si>
  <si>
    <t>68.9</t>
  </si>
  <si>
    <t>FNDE 260</t>
  </si>
  <si>
    <t>MANGUEIRA PARA GAS - GLP</t>
  </si>
  <si>
    <t>68.10</t>
  </si>
  <si>
    <t>97548</t>
  </si>
  <si>
    <t>CURVA 45 GRAUS, EM AÇO, CONEXÃO SOLDADA, DN 20 (3/4"), INSTALADO EM RAMAIS E SUB-RAMAIS DE GÁS - FORNECIMENTO E INSTALAÇÃO. AF_10/2020</t>
  </si>
  <si>
    <t>68.11</t>
  </si>
  <si>
    <t>97549</t>
  </si>
  <si>
    <t>CURVA 90 GRAUS, EM AÇO, CONEXÃO SOLDADA, DN 20 (3/4"), INSTALADO EM RAMAIS E SUB-RAMAIS DE GÁS - FORNECIMENTO E INSTALAÇÃO. AF_10/2020</t>
  </si>
  <si>
    <t>68.12</t>
  </si>
  <si>
    <t>97547</t>
  </si>
  <si>
    <t>CURVA 90 GRAUS, EM AÇO, CONEXÃO SOLDADA, DN 15 (1/2"), INSTALADO EM RAMAIS E SUB-RAMAIS DE GÁS - FORNECIMENTO E INSTALAÇÃO. AF_10/2020</t>
  </si>
  <si>
    <t>69</t>
  </si>
  <si>
    <t>69.1</t>
  </si>
  <si>
    <t>FNDE 39</t>
  </si>
  <si>
    <t>CONJUNTO DE MASTRO P/ TRÊS BANDEIRAS E PEDESTAL</t>
  </si>
  <si>
    <t>69.2</t>
  </si>
  <si>
    <t>FNDE 40</t>
  </si>
  <si>
    <t>BANCADA DE GRANITO CINZA ANDORINHA, INCLUSIVE PASSA PRATOS, ESPESSURA 2 CM - FORNECIMENTO E INSTALAÇÃO</t>
  </si>
  <si>
    <t>69.3</t>
  </si>
  <si>
    <t>FNDE 46</t>
  </si>
  <si>
    <t>BANCO DE GRANITO CINZA ANDORINHA, ESPESSURA 2 CM - FORNECIMENTO E INSTALAÇÃO</t>
  </si>
  <si>
    <t>69.4</t>
  </si>
  <si>
    <t>FNDE 47</t>
  </si>
  <si>
    <t>PRATELEIRA DE GRANITO CINZA ANDORINHA, ESPESSURA 2 CM - FORNECIMENTO E INSTALAÇÃO</t>
  </si>
  <si>
    <t>69.5</t>
  </si>
  <si>
    <t>FNDE 48</t>
  </si>
  <si>
    <t>69.6</t>
  </si>
  <si>
    <t>101965</t>
  </si>
  <si>
    <t>PEITORIL LINEAR EM GRANITO OU MÁRMORE, L = 15CM, COMPRIMENTO DE ATÉ 2M, ASSENTADO COM ARGAMASSA 1:6 COM ADITIVO. AF_11/2020</t>
  </si>
  <si>
    <t>69.7</t>
  </si>
  <si>
    <t>FNDE 351</t>
  </si>
  <si>
    <t>PEITORIL EM GRANITO CINZA ANDORINHA, L = 15CM, COMPRIMENTO DE ATÉ 2M, ASSENTADO COM ARGAMASSA 1:6 COM ADITIVO - CHUVEIRO.</t>
  </si>
  <si>
    <t>69.8</t>
  </si>
  <si>
    <t>100861</t>
  </si>
  <si>
    <t>69.9</t>
  </si>
  <si>
    <t>99856</t>
  </si>
  <si>
    <t>CORRIMÃO SIMPLES, DIÂMETRO EXTERNO = 1 1/2", EM AÇO INOX. AF_04/2019</t>
  </si>
  <si>
    <t>69.10</t>
  </si>
  <si>
    <t>FNDE 51</t>
  </si>
  <si>
    <t>BANCO DE CONCRETO SEM ENCOSTO, DIM. 2,50 X 0,60 M</t>
  </si>
  <si>
    <t>69.11</t>
  </si>
  <si>
    <t>105001</t>
  </si>
  <si>
    <t>RAMPA DE ACESSIBILIDADE PARA ACESSO A EDIFICAÇÕES COM INCLINAÇÃO DE 8,33% EM CONCRETO MOLDADO IN LOCO, COM LARGURA DE 1,50M, FCK 25MPA, NÃO ARMADA, COM JUNTA A CADA 2M COM CORTE À SECO. AF_03/2024_PA</t>
  </si>
  <si>
    <t>70</t>
  </si>
  <si>
    <t>70.1</t>
  </si>
  <si>
    <t>FNDE 602</t>
  </si>
  <si>
    <t>LIMPEZA GROSSA DE OBRA</t>
  </si>
  <si>
    <t>70.2</t>
  </si>
  <si>
    <t>FNDE 601</t>
  </si>
  <si>
    <t>LIMPEZA FINA DE OBRA</t>
  </si>
  <si>
    <t>70.3</t>
  </si>
  <si>
    <t>FNDE 560</t>
  </si>
  <si>
    <t>FORNECIMENTO E INSTALAÇÃO DE PLACA DE INAUGURAÇÃO EM AÇO INOX - 500 X 700 MM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</si>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</sst>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color indexed="9"/>
      <name val="Arial"/>
    </font>
    <font>
      <sz val="10"/>
      <name val="Arial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bgColor indexed="49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3" applyNumberFormat="0" applyAlignment="0" applyProtection="0"/>
    <xf numFmtId="0" fontId="25" fillId="11" borderId="24" applyNumberFormat="0" applyAlignment="0" applyProtection="0"/>
    <xf numFmtId="0" fontId="26" fillId="11" borderId="23" applyNumberFormat="0" applyAlignment="0" applyProtection="0"/>
    <xf numFmtId="0" fontId="27" fillId="0" borderId="25" applyNumberFormat="0" applyFill="0" applyAlignment="0" applyProtection="0"/>
    <xf numFmtId="0" fontId="1" fillId="12" borderId="26" applyNumberFormat="0" applyAlignment="0" applyProtection="0"/>
    <xf numFmtId="0" fontId="8" fillId="0" borderId="0" applyNumberFormat="0" applyFill="0" applyBorder="0" applyAlignment="0" applyProtection="0"/>
    <xf numFmtId="0" fontId="9" fillId="13" borderId="27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28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10" fillId="0" borderId="0"/>
  </cellStyleXfs>
  <cellXfs count="292">
    <xf numFmtId="0" fontId="0" fillId="0" borderId="0" xfId="0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10" fontId="0" fillId="0" borderId="0" xfId="0" applyNumberFormat="1"/>
    <xf numFmtId="0" fontId="1" fillId="2" borderId="6" xfId="0" applyFont="1" applyFill="1" applyBorder="1"/>
    <xf numFmtId="0" fontId="2" fillId="0" borderId="0" xfId="0" applyFont="1"/>
    <xf numFmtId="0" fontId="1" fillId="2" borderId="8" xfId="0" applyFont="1" applyFill="1" applyBorder="1"/>
    <xf numFmtId="0" fontId="1" fillId="2" borderId="9" xfId="0" applyFont="1" applyFill="1" applyBorder="1"/>
    <xf numFmtId="0" fontId="1" fillId="0" borderId="0" xfId="0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5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18" xfId="0" applyFont="1" applyFill="1" applyBorder="1" applyAlignment="1">
      <alignment vertical="center" wrapText="1"/>
    </xf>
    <xf numFmtId="0" fontId="15" fillId="6" borderId="15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vertical="center" wrapText="1"/>
    </xf>
    <xf numFmtId="0" fontId="16" fillId="5" borderId="17" xfId="0" applyFont="1" applyFill="1" applyBorder="1" applyAlignment="1">
      <alignment vertical="center" wrapText="1"/>
    </xf>
    <xf numFmtId="0" fontId="15" fillId="6" borderId="16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" fillId="0" borderId="29" xfId="0" applyFont="1" applyBorder="1" applyAlignment="1" applyProtection="1">
      <alignment horizontal="left"/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3" borderId="1" xfId="0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1" fontId="0" fillId="0" borderId="1" xfId="0" applyNumberFormat="1" applyBorder="1" applyAlignment="1" applyProtection="1">
      <alignment horizontal="center"/>
      <protection locked="0"/>
    </xf>
    <xf numFmtId="1" fontId="0" fillId="38" borderId="1" xfId="0" applyNumberFormat="1" applyFill="1" applyBorder="1" applyProtection="1">
      <protection locked="0"/>
    </xf>
    <xf numFmtId="1" fontId="11" fillId="38" borderId="1" xfId="0" applyNumberFormat="1" applyFont="1" applyFill="1" applyBorder="1" applyAlignment="1" applyProtection="1">
      <alignment horizontal="center" vertical="center"/>
      <protection locked="0"/>
    </xf>
    <xf numFmtId="0" fontId="0" fillId="38" borderId="1" xfId="0" applyFill="1" applyBorder="1" applyProtection="1">
      <protection locked="0"/>
    </xf>
    <xf numFmtId="167" fontId="0" fillId="38" borderId="1" xfId="0" applyNumberFormat="1" applyFill="1" applyBorder="1" applyProtection="1">
      <protection locked="0"/>
    </xf>
    <xf numFmtId="0" fontId="11" fillId="38" borderId="1" xfId="0" applyFont="1" applyFill="1" applyBorder="1" applyAlignment="1" applyProtection="1">
      <alignment vertical="center" wrapText="1"/>
      <protection locked="0"/>
    </xf>
    <xf numFmtId="10" fontId="0" fillId="38" borderId="1" xfId="48" applyNumberFormat="1" applyFont="1" applyFill="1" applyBorder="1" applyProtection="1">
      <protection locked="0"/>
    </xf>
    <xf numFmtId="0" fontId="0" fillId="38" borderId="1" xfId="0" applyFill="1" applyBorder="1" applyAlignment="1" applyProtection="1">
      <alignment wrapText="1"/>
      <protection locked="0"/>
    </xf>
    <xf numFmtId="0" fontId="0" fillId="38" borderId="0" xfId="0" applyFill="1" applyProtection="1">
      <protection locked="0"/>
    </xf>
    <xf numFmtId="1" fontId="11" fillId="38" borderId="1" xfId="0" applyNumberFormat="1" applyFont="1" applyFill="1" applyBorder="1" applyProtection="1">
      <protection locked="0"/>
    </xf>
    <xf numFmtId="0" fontId="11" fillId="38" borderId="1" xfId="0" applyFont="1" applyFill="1" applyBorder="1" applyProtection="1">
      <protection locked="0"/>
    </xf>
    <xf numFmtId="167" fontId="11" fillId="38" borderId="1" xfId="0" applyNumberFormat="1" applyFont="1" applyFill="1" applyBorder="1" applyProtection="1">
      <protection locked="0"/>
    </xf>
    <xf numFmtId="0" fontId="11" fillId="38" borderId="1" xfId="0" applyFont="1" applyFill="1" applyBorder="1" applyAlignment="1" applyProtection="1">
      <alignment wrapText="1"/>
      <protection locked="0"/>
    </xf>
    <xf numFmtId="10" fontId="11" fillId="38" borderId="1" xfId="48" applyNumberFormat="1" applyFont="1" applyFill="1" applyBorder="1" applyProtection="1">
      <protection locked="0"/>
    </xf>
    <xf numFmtId="0" fontId="11" fillId="38" borderId="0" xfId="0" applyFont="1" applyFill="1" applyProtection="1">
      <protection locked="0"/>
    </xf>
    <xf numFmtId="0" fontId="0" fillId="38" borderId="1" xfId="0" applyFill="1" applyBorder="1" applyAlignment="1">
      <alignment wrapText="1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1" fillId="38" borderId="1" xfId="0" applyNumberFormat="1" applyFont="1" applyFill="1" applyBorder="1" applyAlignment="1" applyProtection="1">
      <alignment horizontal="center" vertical="center"/>
      <protection locked="0"/>
    </xf>
    <xf numFmtId="164" fontId="0" fillId="38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8" borderId="1" xfId="0" applyFill="1" applyBorder="1" applyAlignment="1" applyProtection="1">
      <alignment horizontal="center" vertical="center"/>
      <protection locked="0"/>
    </xf>
    <xf numFmtId="0" fontId="11" fillId="38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68" fontId="4" fillId="38" borderId="1" xfId="0" applyNumberFormat="1" applyFont="1" applyFill="1" applyBorder="1" applyAlignment="1" applyProtection="1">
      <alignment horizontal="center" vertical="center"/>
      <protection locked="0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168" fontId="3" fillId="38" borderId="1" xfId="0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11" fillId="38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" fontId="0" fillId="38" borderId="1" xfId="0" applyNumberFormat="1" applyFill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1" fontId="11" fillId="3" borderId="1" xfId="0" applyNumberFormat="1" applyFont="1" applyFill="1" applyBorder="1" applyAlignment="1" applyProtection="1">
      <alignment horizontal="center" vertical="center"/>
      <protection locked="0"/>
    </xf>
    <xf numFmtId="164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Protection="1">
      <protection locked="0"/>
    </xf>
    <xf numFmtId="167" fontId="11" fillId="3" borderId="1" xfId="0" applyNumberFormat="1" applyFont="1" applyFill="1" applyBorder="1" applyProtection="1">
      <protection locked="0"/>
    </xf>
    <xf numFmtId="0" fontId="11" fillId="3" borderId="1" xfId="0" applyFont="1" applyFill="1" applyBorder="1" applyAlignment="1" applyProtection="1">
      <alignment vertical="center" wrapText="1"/>
      <protection locked="0"/>
    </xf>
    <xf numFmtId="168" fontId="3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10" fontId="11" fillId="3" borderId="1" xfId="48" applyNumberFormat="1" applyFont="1" applyFill="1" applyBorder="1" applyProtection="1">
      <protection locked="0"/>
    </xf>
    <xf numFmtId="1" fontId="11" fillId="3" borderId="1" xfId="0" applyNumberFormat="1" applyFont="1" applyFill="1" applyBorder="1" applyProtection="1">
      <protection locked="0"/>
    </xf>
    <xf numFmtId="0" fontId="11" fillId="3" borderId="1" xfId="0" applyFont="1" applyFill="1" applyBorder="1" applyAlignment="1" applyProtection="1">
      <alignment wrapText="1"/>
      <protection locked="0"/>
    </xf>
    <xf numFmtId="0" fontId="11" fillId="3" borderId="0" xfId="0" applyFont="1" applyFill="1" applyProtection="1">
      <protection locked="0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/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38" borderId="0" xfId="0" applyNumberFormat="1" applyFill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11" fillId="38" borderId="0" xfId="0" applyNumberFormat="1" applyFont="1" applyFill="1" applyAlignment="1" applyProtection="1">
      <alignment horizontal="center" vertical="center"/>
      <protection locked="0"/>
    </xf>
    <xf numFmtId="164" fontId="11" fillId="3" borderId="0" xfId="0" applyNumberFormat="1" applyFont="1" applyFill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4" fillId="38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64" fontId="3" fillId="38" borderId="1" xfId="0" applyNumberFormat="1" applyFont="1" applyFill="1" applyBorder="1" applyAlignment="1" applyProtection="1">
      <alignment horizontal="center" vertical="center"/>
      <protection locked="0"/>
    </xf>
    <xf numFmtId="164" fontId="4" fillId="38" borderId="1" xfId="0" applyNumberFormat="1" applyFont="1" applyFill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164" fontId="8" fillId="0" borderId="0" xfId="0" applyNumberFormat="1" applyFont="1" applyAlignment="1">
      <alignment horizontal="left"/>
    </xf>
    <xf numFmtId="164" fontId="0" fillId="38" borderId="1" xfId="0" applyNumberFormat="1" applyFill="1" applyBorder="1" applyProtection="1">
      <protection locked="0"/>
    </xf>
    <xf numFmtId="164" fontId="11" fillId="38" borderId="1" xfId="0" applyNumberFormat="1" applyFont="1" applyFill="1" applyBorder="1" applyProtection="1">
      <protection locked="0"/>
    </xf>
    <xf numFmtId="164" fontId="11" fillId="3" borderId="1" xfId="0" applyNumberFormat="1" applyFont="1" applyFill="1" applyBorder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167" fontId="11" fillId="3" borderId="1" xfId="0" applyNumberFormat="1" applyFont="1" applyFill="1" applyBorder="1" applyAlignment="1" applyProtection="1">
      <alignment horizontal="center" vertical="center"/>
      <protection locked="0"/>
    </xf>
    <xf numFmtId="10" fontId="11" fillId="3" borderId="1" xfId="48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38" borderId="0" xfId="0" applyFill="1" applyAlignment="1" applyProtection="1">
      <alignment horizontal="center" vertical="center"/>
      <protection locked="0"/>
    </xf>
    <xf numFmtId="0" fontId="11" fillId="38" borderId="0" xfId="0" applyFont="1" applyFill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horizontal="center" vertical="center"/>
      <protection locked="0"/>
    </xf>
    <xf numFmtId="0" fontId="29" fillId="39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11" fillId="38" borderId="0" xfId="0" applyNumberFormat="1" applyFont="1" applyFill="1" applyProtection="1">
      <protection locked="0"/>
    </xf>
    <xf numFmtId="164" fontId="11" fillId="3" borderId="0" xfId="0" applyNumberFormat="1" applyFont="1" applyFill="1" applyProtection="1">
      <protection locked="0"/>
    </xf>
    <xf numFmtId="44" fontId="0" fillId="0" borderId="0" xfId="0" applyNumberFormat="1" applyProtection="1">
      <protection locked="0"/>
    </xf>
    <xf numFmtId="0" fontId="29" fillId="39" borderId="0" xfId="49" applyFont="1" applyFill="1" applyAlignment="1">
      <alignment horizontal="center"/>
    </xf>
    <xf numFmtId="0" fontId="10" fillId="0" borderId="0" xfId="49"/>
    <xf numFmtId="0" fontId="30" fillId="0" borderId="0" xfId="49" applyFont="1" applyAlignment="1">
      <alignment horizontal="center" vertical="center" wrapText="1"/>
    </xf>
    <xf numFmtId="10" fontId="0" fillId="0" borderId="0" xfId="48" applyNumberFormat="1" applyFont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10" fontId="2" fillId="0" borderId="0" xfId="48" applyNumberFormat="1" applyFont="1" applyAlignment="1" applyProtection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1" fontId="4" fillId="3" borderId="10" xfId="0" applyNumberFormat="1" applyFont="1" applyFill="1" applyBorder="1" applyAlignment="1">
      <alignment horizontal="center" vertical="center"/>
    </xf>
    <xf numFmtId="10" fontId="4" fillId="0" borderId="0" xfId="48" applyNumberFormat="1" applyFont="1" applyFill="1" applyBorder="1" applyAlignment="1" applyProtection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10" fontId="4" fillId="0" borderId="0" xfId="48" applyNumberFormat="1" applyFont="1" applyAlignment="1" applyProtection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 wrapText="1"/>
      <protection locked="0"/>
    </xf>
    <xf numFmtId="10" fontId="0" fillId="0" borderId="0" xfId="48" applyNumberFormat="1" applyFont="1" applyAlignment="1" applyProtection="1">
      <alignment horizontal="center" vertical="center" wrapText="1"/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" fontId="0" fillId="0" borderId="0" xfId="0" applyNumberFormat="1"/>
    <xf numFmtId="0" fontId="1" fillId="2" borderId="30" xfId="0" applyFont="1" applyFill="1" applyBorder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31" xfId="0" applyFont="1" applyFill="1" applyBorder="1" applyAlignment="1">
      <alignment horizontal="center"/>
    </xf>
    <xf numFmtId="10" fontId="2" fillId="0" borderId="0" xfId="48" applyNumberFormat="1" applyFont="1"/>
    <xf numFmtId="0" fontId="1" fillId="2" borderId="7" xfId="0" applyFont="1" applyFill="1" applyBorder="1"/>
    <xf numFmtId="49" fontId="4" fillId="0" borderId="32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0" fontId="4" fillId="0" borderId="0" xfId="48" applyNumberFormat="1" applyFont="1"/>
    <xf numFmtId="1" fontId="5" fillId="0" borderId="0" xfId="0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/>
    <xf numFmtId="168" fontId="4" fillId="3" borderId="1" xfId="0" applyNumberFormat="1" applyFont="1" applyFill="1" applyBorder="1"/>
    <xf numFmtId="168" fontId="4" fillId="0" borderId="1" xfId="0" applyNumberFormat="1" applyFont="1" applyBorder="1" applyProtection="1">
      <protection locked="0"/>
    </xf>
    <xf numFmtId="10" fontId="0" fillId="0" borderId="1" xfId="0" applyNumberFormat="1" applyBorder="1" applyProtection="1">
      <protection locked="0"/>
    </xf>
    <xf numFmtId="3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49" fontId="4" fillId="0" borderId="0" xfId="0" applyNumberFormat="1" applyFont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3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68" fontId="4" fillId="3" borderId="1" xfId="0" applyNumberFormat="1" applyFont="1" applyFill="1" applyBorder="1" applyAlignment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3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33" xfId="0" applyNumberFormat="1" applyFont="1" applyFill="1" applyBorder="1" applyAlignment="1">
      <alignment horizontal="center" vertical="center" wrapText="1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30" fillId="0" borderId="0" xfId="49" applyFont="1" applyAlignment="1">
      <alignment horizontal="center" vertical="center" wrapText="1"/>
    </xf>
    <xf numFmtId="0" fontId="10" fillId="0" borderId="0" xfId="49"/>
    <xf numFmtId="0" fontId="29" fillId="39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8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ria.wollmann\Desktop\Planilha_LICITACON_v.44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</sheetNames>
    <sheetDataSet>
      <sheetData sheetId="0">
        <row r="3">
          <cell r="B3" t="str">
            <v>Construção da nova EMEI Tio Riba - itens financiáveis</v>
          </cell>
        </row>
        <row r="4">
          <cell r="B4" t="str">
            <v>Prefeitura Municipal de Montenegro</v>
          </cell>
        </row>
      </sheetData>
      <sheetData sheetId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72" sqref="B72"/>
    </sheetView>
  </sheetViews>
  <sheetFormatPr defaultRowHeight="15" x14ac:dyDescent="0.25"/>
  <cols>
    <col min="1" max="1" width="20.42578125" style="23" customWidth="1"/>
    <col min="2" max="2" width="53.42578125" style="22" customWidth="1"/>
    <col min="3" max="3" width="16.5703125" style="24" bestFit="1" customWidth="1"/>
    <col min="4" max="4" width="4.5703125" style="24" bestFit="1" customWidth="1"/>
    <col min="5" max="5" width="6.85546875" style="19" customWidth="1"/>
    <col min="6" max="6" width="6.85546875" style="19" bestFit="1" customWidth="1"/>
    <col min="7" max="7" width="17" style="19" customWidth="1"/>
    <col min="8" max="16384" width="9.140625" style="19"/>
  </cols>
  <sheetData>
    <row r="1" spans="1:8" ht="16.5" thickBot="1" x14ac:dyDescent="0.3">
      <c r="A1" s="235" t="s">
        <v>182</v>
      </c>
      <c r="B1" s="236"/>
      <c r="C1" s="236"/>
      <c r="D1" s="236"/>
      <c r="E1" s="236"/>
      <c r="F1" s="236"/>
      <c r="G1" s="237"/>
    </row>
    <row r="2" spans="1:8" s="33" customFormat="1" ht="15.75" thickBot="1" x14ac:dyDescent="0.3">
      <c r="A2" s="8" t="s">
        <v>142</v>
      </c>
      <c r="B2" s="241" t="s">
        <v>207</v>
      </c>
      <c r="C2" s="241"/>
      <c r="D2" s="25" t="s">
        <v>143</v>
      </c>
      <c r="E2" s="41"/>
      <c r="F2" s="9" t="s">
        <v>144</v>
      </c>
      <c r="G2" s="1">
        <v>2025</v>
      </c>
      <c r="H2" s="30"/>
    </row>
    <row r="3" spans="1:8" s="33" customFormat="1" ht="15.75" thickBot="1" x14ac:dyDescent="0.3">
      <c r="A3" s="66" t="s">
        <v>134</v>
      </c>
      <c r="B3" s="242" t="s">
        <v>209</v>
      </c>
      <c r="C3" s="242"/>
      <c r="D3" s="242"/>
      <c r="E3" s="242"/>
      <c r="F3" s="242"/>
      <c r="G3" s="243"/>
    </row>
    <row r="4" spans="1:8" s="33" customFormat="1" ht="15.75" thickBot="1" x14ac:dyDescent="0.3">
      <c r="A4" s="8" t="s">
        <v>156</v>
      </c>
      <c r="B4" s="244" t="s">
        <v>208</v>
      </c>
      <c r="C4" s="244"/>
      <c r="D4" s="244"/>
      <c r="E4" s="245"/>
      <c r="F4" s="9" t="s">
        <v>160</v>
      </c>
      <c r="G4" s="48"/>
    </row>
    <row r="5" spans="1:8" s="33" customFormat="1" ht="15.75" thickBot="1" x14ac:dyDescent="0.3">
      <c r="A5" s="8" t="s">
        <v>194</v>
      </c>
      <c r="B5" s="49" t="s">
        <v>151</v>
      </c>
      <c r="C5" s="8" t="s">
        <v>204</v>
      </c>
      <c r="D5" s="8"/>
      <c r="E5" s="8"/>
      <c r="F5" s="246"/>
      <c r="G5" s="247"/>
    </row>
    <row r="6" spans="1:8" s="35" customFormat="1" ht="15.75" thickBot="1" x14ac:dyDescent="0.3">
      <c r="A6" s="8" t="s">
        <v>136</v>
      </c>
      <c r="B6" s="26">
        <f>'PLANILHA NÃO FINANCIAVEIS'!C6</f>
        <v>2799532.2700000033</v>
      </c>
      <c r="C6" s="15"/>
      <c r="D6" s="15"/>
      <c r="E6" s="12"/>
      <c r="F6" s="15"/>
      <c r="G6" s="36"/>
      <c r="H6" s="34"/>
    </row>
    <row r="7" spans="1:8" s="35" customFormat="1" ht="15.75" thickBot="1" x14ac:dyDescent="0.3">
      <c r="A7" s="8" t="s">
        <v>153</v>
      </c>
      <c r="B7" s="26" t="e">
        <f>#REF!</f>
        <v>#REF!</v>
      </c>
      <c r="C7" s="15"/>
      <c r="D7" s="15"/>
      <c r="E7" s="12"/>
      <c r="F7" s="15"/>
      <c r="G7" s="36"/>
      <c r="H7" s="34"/>
    </row>
    <row r="8" spans="1:8" s="35" customFormat="1" ht="15.75" thickBot="1" x14ac:dyDescent="0.3">
      <c r="A8" s="8" t="s">
        <v>178</v>
      </c>
      <c r="B8" s="32">
        <f>COUNT('PLANILHA NÃO FINANCIAVEIS'!B12:B39710)</f>
        <v>277</v>
      </c>
      <c r="C8" s="15"/>
      <c r="D8" s="15"/>
      <c r="E8" s="12"/>
      <c r="F8" s="15"/>
      <c r="G8" s="36"/>
      <c r="H8" s="34"/>
    </row>
    <row r="9" spans="1:8" s="35" customFormat="1" x14ac:dyDescent="0.25">
      <c r="A9" s="62" t="s">
        <v>202</v>
      </c>
      <c r="B9" s="27"/>
      <c r="C9" s="15"/>
      <c r="D9" s="15"/>
      <c r="E9" s="12"/>
      <c r="F9" s="15"/>
      <c r="G9" s="36"/>
      <c r="H9" s="34"/>
    </row>
    <row r="10" spans="1:8" s="35" customFormat="1" x14ac:dyDescent="0.25">
      <c r="A10" s="11" t="s">
        <v>135</v>
      </c>
      <c r="B10" s="12"/>
      <c r="C10" s="11" t="s">
        <v>179</v>
      </c>
      <c r="D10" s="15"/>
      <c r="E10" s="12"/>
      <c r="F10" s="15"/>
      <c r="G10" s="36"/>
      <c r="H10" s="34"/>
    </row>
    <row r="11" spans="1:8" ht="13.5" customHeight="1" x14ac:dyDescent="0.25">
      <c r="A11" s="238" t="s">
        <v>180</v>
      </c>
      <c r="B11" s="239" t="s">
        <v>181</v>
      </c>
      <c r="C11" s="31" t="s">
        <v>146</v>
      </c>
      <c r="D11" s="38"/>
      <c r="E11" s="38"/>
      <c r="F11" s="38"/>
      <c r="G11" s="31" t="s">
        <v>152</v>
      </c>
    </row>
    <row r="12" spans="1:8" x14ac:dyDescent="0.25">
      <c r="A12" s="238"/>
      <c r="B12" s="240"/>
      <c r="C12" s="37" t="s">
        <v>145</v>
      </c>
      <c r="D12" s="38"/>
      <c r="E12" s="39"/>
      <c r="F12" s="39"/>
      <c r="G12" s="37" t="s">
        <v>145</v>
      </c>
    </row>
    <row r="13" spans="1:8" x14ac:dyDescent="0.25">
      <c r="A13" s="67">
        <v>1</v>
      </c>
      <c r="B13" s="3" t="s">
        <v>209</v>
      </c>
      <c r="C13" s="28">
        <f>SUMIF('PLANILHA NÃO FINANCIAVEIS'!$A$12:$A$39712,Identificação!$A13,'PLANILHA NÃO FINANCIAVEIS'!$K$12:$K$39712)</f>
        <v>2808991.1900000037</v>
      </c>
      <c r="D13" s="38"/>
      <c r="E13" s="39"/>
      <c r="F13" s="39"/>
      <c r="G13" s="28" t="e">
        <f>SUMIF(#REF!,Identificação!$A13,#REF!)</f>
        <v>#REF!</v>
      </c>
    </row>
    <row r="14" spans="1:8" x14ac:dyDescent="0.25">
      <c r="A14" s="2"/>
      <c r="B14" s="3"/>
      <c r="C14" s="59">
        <f>SUMIF('PLANILHA NÃO FINANCIAVEIS'!$A$12:$A$39712,Identificação!$A14,'PLANILHA NÃO FINANCIAVEIS'!$K$12:$K$39712)</f>
        <v>0</v>
      </c>
      <c r="D14" s="60"/>
      <c r="E14" s="61"/>
      <c r="F14" s="61"/>
      <c r="G14" s="59" t="e">
        <f>SUMIF(#REF!,Identificação!$A14,#REF!)</f>
        <v>#REF!</v>
      </c>
    </row>
    <row r="15" spans="1:8" x14ac:dyDescent="0.25">
      <c r="A15" s="2"/>
      <c r="B15" s="3"/>
      <c r="C15" s="59">
        <f>SUMIF('PLANILHA NÃO FINANCIAVEIS'!$A$12:$A$39712,Identificação!$A15,'PLANILHA NÃO FINANCIAVEIS'!$K$12:$K$39712)</f>
        <v>0</v>
      </c>
      <c r="D15" s="60"/>
      <c r="E15" s="61"/>
      <c r="F15" s="61"/>
      <c r="G15" s="59" t="e">
        <f>SUMIF(#REF!,Identificação!$A15,#REF!)</f>
        <v>#REF!</v>
      </c>
    </row>
    <row r="16" spans="1:8" x14ac:dyDescent="0.25">
      <c r="A16" s="2"/>
      <c r="B16" s="3"/>
      <c r="C16" s="59">
        <f>SUMIF('PLANILHA NÃO FINANCIAVEIS'!$A$12:$A$39712,Identificação!$A16,'PLANILHA NÃO FINANCIAVEIS'!$K$12:$K$39712)</f>
        <v>0</v>
      </c>
      <c r="D16" s="60"/>
      <c r="E16" s="61"/>
      <c r="F16" s="61"/>
      <c r="G16" s="59" t="e">
        <f>SUMIF(#REF!,Identificação!$A16,#REF!)</f>
        <v>#REF!</v>
      </c>
    </row>
    <row r="17" spans="1:7" x14ac:dyDescent="0.25">
      <c r="A17" s="2"/>
      <c r="B17" s="3"/>
      <c r="C17" s="59">
        <f>SUMIF('PLANILHA NÃO FINANCIAVEIS'!$A$12:$A$39712,Identificação!$A17,'PLANILHA NÃO FINANCIAVEIS'!$K$12:$K$39712)</f>
        <v>0</v>
      </c>
      <c r="D17" s="60"/>
      <c r="E17" s="61"/>
      <c r="F17" s="61"/>
      <c r="G17" s="59" t="e">
        <f>SUMIF(#REF!,Identificação!$A17,#REF!)</f>
        <v>#REF!</v>
      </c>
    </row>
    <row r="18" spans="1:7" x14ac:dyDescent="0.25">
      <c r="A18" s="2"/>
      <c r="B18" s="3"/>
      <c r="C18" s="59">
        <f>SUMIF('PLANILHA NÃO FINANCIAVEIS'!$A$12:$A$39712,Identificação!$A18,'PLANILHA NÃO FINANCIAVEIS'!$K$12:$K$39712)</f>
        <v>0</v>
      </c>
      <c r="D18" s="60"/>
      <c r="E18" s="61"/>
      <c r="F18" s="61"/>
      <c r="G18" s="59" t="e">
        <f>SUMIF(#REF!,Identificação!$A18,#REF!)</f>
        <v>#REF!</v>
      </c>
    </row>
    <row r="19" spans="1:7" x14ac:dyDescent="0.25">
      <c r="A19" s="2"/>
      <c r="B19" s="3"/>
      <c r="C19" s="59">
        <f>SUMIF('PLANILHA NÃO FINANCIAVEIS'!$A$12:$A$39712,Identificação!$A19,'PLANILHA NÃO FINANCIAVEIS'!$K$12:$K$39712)</f>
        <v>0</v>
      </c>
      <c r="D19" s="60"/>
      <c r="E19" s="61"/>
      <c r="F19" s="61"/>
      <c r="G19" s="59" t="e">
        <f>SUMIF(#REF!,Identificação!$A19,#REF!)</f>
        <v>#REF!</v>
      </c>
    </row>
    <row r="20" spans="1:7" x14ac:dyDescent="0.25">
      <c r="A20" s="2"/>
      <c r="B20" s="3"/>
      <c r="C20" s="59">
        <f>SUMIF('PLANILHA NÃO FINANCIAVEIS'!$A$12:$A$39712,Identificação!$A20,'PLANILHA NÃO FINANCIAVEIS'!$K$12:$K$39712)</f>
        <v>0</v>
      </c>
      <c r="D20" s="60"/>
      <c r="E20" s="61"/>
      <c r="F20" s="61"/>
      <c r="G20" s="59" t="e">
        <f>SUMIF(#REF!,Identificação!$A20,#REF!)</f>
        <v>#REF!</v>
      </c>
    </row>
    <row r="21" spans="1:7" x14ac:dyDescent="0.25">
      <c r="A21" s="2"/>
      <c r="B21" s="3"/>
      <c r="C21" s="59">
        <f>SUMIF('PLANILHA NÃO FINANCIAVEIS'!$A$12:$A$39712,Identificação!$A21,'PLANILHA NÃO FINANCIAVEIS'!$K$12:$K$39712)</f>
        <v>0</v>
      </c>
      <c r="D21" s="60"/>
      <c r="E21" s="61"/>
      <c r="F21" s="61"/>
      <c r="G21" s="59" t="e">
        <f>SUMIF(#REF!,Identificação!$A21,#REF!)</f>
        <v>#REF!</v>
      </c>
    </row>
    <row r="22" spans="1:7" x14ac:dyDescent="0.25">
      <c r="A22" s="2"/>
      <c r="B22" s="3"/>
      <c r="C22" s="59">
        <f>SUMIF('PLANILHA NÃO FINANCIAVEIS'!$A$12:$A$39712,Identificação!$A22,'PLANILHA NÃO FINANCIAVEIS'!$K$12:$K$39712)</f>
        <v>0</v>
      </c>
      <c r="D22" s="60"/>
      <c r="E22" s="61"/>
      <c r="F22" s="61"/>
      <c r="G22" s="59" t="e">
        <f>SUMIF(#REF!,Identificação!$A22,#REF!)</f>
        <v>#REF!</v>
      </c>
    </row>
    <row r="23" spans="1:7" x14ac:dyDescent="0.25">
      <c r="A23" s="2"/>
      <c r="B23" s="3"/>
      <c r="C23" s="59">
        <f>SUMIF('PLANILHA NÃO FINANCIAVEIS'!$A$12:$A$39712,Identificação!$A23,'PLANILHA NÃO FINANCIAVEIS'!$K$12:$K$39712)</f>
        <v>0</v>
      </c>
      <c r="D23" s="60"/>
      <c r="E23" s="61"/>
      <c r="F23" s="61"/>
      <c r="G23" s="59" t="e">
        <f>SUMIF(#REF!,Identificação!$A23,#REF!)</f>
        <v>#REF!</v>
      </c>
    </row>
    <row r="24" spans="1:7" x14ac:dyDescent="0.25">
      <c r="A24" s="2"/>
      <c r="B24" s="3"/>
      <c r="C24" s="59">
        <f>SUMIF('PLANILHA NÃO FINANCIAVEIS'!$A$12:$A$39712,Identificação!$A24,'PLANILHA NÃO FINANCIAVEIS'!$K$12:$K$39712)</f>
        <v>0</v>
      </c>
      <c r="D24" s="60"/>
      <c r="E24" s="61"/>
      <c r="F24" s="61"/>
      <c r="G24" s="59" t="e">
        <f>SUMIF(#REF!,Identificação!$A24,#REF!)</f>
        <v>#REF!</v>
      </c>
    </row>
    <row r="25" spans="1:7" x14ac:dyDescent="0.25">
      <c r="A25" s="2"/>
      <c r="B25" s="3"/>
      <c r="C25" s="59">
        <f>SUMIF('PLANILHA NÃO FINANCIAVEIS'!$A$12:$A$39712,Identificação!$A25,'PLANILHA NÃO FINANCIAVEIS'!$K$12:$K$39712)</f>
        <v>0</v>
      </c>
      <c r="D25" s="60"/>
      <c r="E25" s="61"/>
      <c r="F25" s="61"/>
      <c r="G25" s="59" t="e">
        <f>SUMIF(#REF!,Identificação!$A25,#REF!)</f>
        <v>#REF!</v>
      </c>
    </row>
    <row r="26" spans="1:7" x14ac:dyDescent="0.25">
      <c r="A26" s="2"/>
      <c r="B26" s="3"/>
      <c r="C26" s="59">
        <f>SUMIF('PLANILHA NÃO FINANCIAVEIS'!$A$12:$A$39712,Identificação!$A26,'PLANILHA NÃO FINANCIAVEIS'!$K$12:$K$39712)</f>
        <v>0</v>
      </c>
      <c r="D26" s="60"/>
      <c r="E26" s="61"/>
      <c r="F26" s="61"/>
      <c r="G26" s="59" t="e">
        <f>SUMIF(#REF!,Identificação!$A26,#REF!)</f>
        <v>#REF!</v>
      </c>
    </row>
    <row r="27" spans="1:7" x14ac:dyDescent="0.25">
      <c r="A27" s="2"/>
      <c r="B27" s="3"/>
      <c r="C27" s="59">
        <f>SUMIF('PLANILHA NÃO FINANCIAVEIS'!$A$12:$A$39712,Identificação!$A27,'PLANILHA NÃO FINANCIAVEIS'!$K$12:$K$39712)</f>
        <v>0</v>
      </c>
      <c r="D27" s="60"/>
      <c r="E27" s="61"/>
      <c r="F27" s="61"/>
      <c r="G27" s="59" t="e">
        <f>SUMIF(#REF!,Identificação!$A27,#REF!)</f>
        <v>#REF!</v>
      </c>
    </row>
    <row r="28" spans="1:7" x14ac:dyDescent="0.25">
      <c r="A28" s="2"/>
      <c r="B28" s="3"/>
      <c r="C28" s="59">
        <f>SUMIF('PLANILHA NÃO FINANCIAVEIS'!$A$12:$A$39712,Identificação!$A28,'PLANILHA NÃO FINANCIAVEIS'!$K$12:$K$39712)</f>
        <v>0</v>
      </c>
      <c r="D28" s="60"/>
      <c r="E28" s="61"/>
      <c r="F28" s="61"/>
      <c r="G28" s="59" t="e">
        <f>SUMIF(#REF!,Identificação!$A28,#REF!)</f>
        <v>#REF!</v>
      </c>
    </row>
    <row r="29" spans="1:7" x14ac:dyDescent="0.25">
      <c r="A29" s="2"/>
      <c r="B29" s="3"/>
      <c r="C29" s="59">
        <f>SUMIF('PLANILHA NÃO FINANCIAVEIS'!$A$12:$A$39712,Identificação!$A29,'PLANILHA NÃO FINANCIAVEIS'!$K$12:$K$39712)</f>
        <v>0</v>
      </c>
      <c r="D29" s="60"/>
      <c r="E29" s="61"/>
      <c r="F29" s="61"/>
      <c r="G29" s="59" t="e">
        <f>SUMIF(#REF!,Identificação!$A29,#REF!)</f>
        <v>#REF!</v>
      </c>
    </row>
    <row r="30" spans="1:7" x14ac:dyDescent="0.25">
      <c r="A30" s="2"/>
      <c r="B30" s="3"/>
      <c r="C30" s="59">
        <f>SUMIF('PLANILHA NÃO FINANCIAVEIS'!$A$12:$A$39712,Identificação!$A30,'PLANILHA NÃO FINANCIAVEIS'!$K$12:$K$39712)</f>
        <v>0</v>
      </c>
      <c r="D30" s="60"/>
      <c r="E30" s="61"/>
      <c r="F30" s="61"/>
      <c r="G30" s="59" t="e">
        <f>SUMIF(#REF!,Identificação!$A30,#REF!)</f>
        <v>#REF!</v>
      </c>
    </row>
    <row r="31" spans="1:7" x14ac:dyDescent="0.25">
      <c r="A31" s="2"/>
      <c r="B31" s="3"/>
      <c r="C31" s="59">
        <f>SUMIF('PLANILHA NÃO FINANCIAVEIS'!$A$12:$A$39712,Identificação!$A31,'PLANILHA NÃO FINANCIAVEIS'!$K$12:$K$39712)</f>
        <v>0</v>
      </c>
      <c r="D31" s="60"/>
      <c r="E31" s="61"/>
      <c r="F31" s="61"/>
      <c r="G31" s="59" t="e">
        <f>SUMIF(#REF!,Identificação!$A31,#REF!)</f>
        <v>#REF!</v>
      </c>
    </row>
    <row r="32" spans="1:7" x14ac:dyDescent="0.25">
      <c r="A32" s="2"/>
      <c r="B32" s="3"/>
      <c r="C32" s="59">
        <f>SUMIF('PLANILHA NÃO FINANCIAVEIS'!$A$12:$A$39712,Identificação!$A32,'PLANILHA NÃO FINANCIAVEIS'!$K$12:$K$39712)</f>
        <v>0</v>
      </c>
      <c r="D32" s="60"/>
      <c r="E32" s="61"/>
      <c r="F32" s="61"/>
      <c r="G32" s="59" t="e">
        <f>SUMIF(#REF!,Identificação!$A32,#REF!)</f>
        <v>#REF!</v>
      </c>
    </row>
    <row r="33" spans="1:7" x14ac:dyDescent="0.25">
      <c r="A33" s="2"/>
      <c r="B33" s="3"/>
      <c r="C33" s="59">
        <f>SUMIF('PLANILHA NÃO FINANCIAVEIS'!$A$12:$A$39712,Identificação!$A33,'PLANILHA NÃO FINANCIAVEIS'!$K$12:$K$39712)</f>
        <v>0</v>
      </c>
      <c r="D33" s="60"/>
      <c r="E33" s="61"/>
      <c r="F33" s="61"/>
      <c r="G33" s="59" t="e">
        <f>SUMIF(#REF!,Identificação!$A33,#REF!)</f>
        <v>#REF!</v>
      </c>
    </row>
    <row r="34" spans="1:7" x14ac:dyDescent="0.25">
      <c r="A34" s="2"/>
      <c r="B34" s="3"/>
      <c r="C34" s="59">
        <f>SUMIF('PLANILHA NÃO FINANCIAVEIS'!$A$12:$A$39712,Identificação!$A34,'PLANILHA NÃO FINANCIAVEIS'!$K$12:$K$39712)</f>
        <v>0</v>
      </c>
      <c r="D34" s="60"/>
      <c r="E34" s="61"/>
      <c r="F34" s="61"/>
      <c r="G34" s="59" t="e">
        <f>SUMIF(#REF!,Identificação!$A34,#REF!)</f>
        <v>#REF!</v>
      </c>
    </row>
    <row r="35" spans="1:7" x14ac:dyDescent="0.25">
      <c r="A35" s="2"/>
      <c r="B35" s="3"/>
      <c r="C35" s="59">
        <f>SUMIF('PLANILHA NÃO FINANCIAVEIS'!$A$12:$A$39712,Identificação!$A35,'PLANILHA NÃO FINANCIAVEIS'!$K$12:$K$39712)</f>
        <v>0</v>
      </c>
      <c r="D35" s="60"/>
      <c r="E35" s="61"/>
      <c r="F35" s="61"/>
      <c r="G35" s="59" t="e">
        <f>SUMIF(#REF!,Identificação!$A35,#REF!)</f>
        <v>#REF!</v>
      </c>
    </row>
    <row r="36" spans="1:7" x14ac:dyDescent="0.25">
      <c r="A36" s="2"/>
      <c r="B36" s="3"/>
      <c r="C36" s="59">
        <f>SUMIF('PLANILHA NÃO FINANCIAVEIS'!$A$12:$A$39712,Identificação!$A36,'PLANILHA NÃO FINANCIAVEIS'!$K$12:$K$39712)</f>
        <v>0</v>
      </c>
      <c r="D36" s="60"/>
      <c r="E36" s="61"/>
      <c r="F36" s="61"/>
      <c r="G36" s="59" t="e">
        <f>SUMIF(#REF!,Identificação!$A36,#REF!)</f>
        <v>#REF!</v>
      </c>
    </row>
    <row r="37" spans="1:7" x14ac:dyDescent="0.25">
      <c r="A37" s="2"/>
      <c r="B37" s="3"/>
      <c r="C37" s="59">
        <f>SUMIF('PLANILHA NÃO FINANCIAVEIS'!$A$12:$A$39712,Identificação!$A37,'PLANILHA NÃO FINANCIAVEIS'!$K$12:$K$39712)</f>
        <v>0</v>
      </c>
      <c r="D37" s="60"/>
      <c r="E37" s="61"/>
      <c r="F37" s="61"/>
      <c r="G37" s="59" t="e">
        <f>SUMIF(#REF!,Identificação!$A37,#REF!)</f>
        <v>#REF!</v>
      </c>
    </row>
    <row r="38" spans="1:7" x14ac:dyDescent="0.25">
      <c r="A38" s="2"/>
      <c r="B38" s="3"/>
      <c r="C38" s="59">
        <f>SUMIF('PLANILHA NÃO FINANCIAVEIS'!$A$12:$A$39712,Identificação!$A38,'PLANILHA NÃO FINANCIAVEIS'!$K$12:$K$39712)</f>
        <v>0</v>
      </c>
      <c r="D38" s="60"/>
      <c r="E38" s="61"/>
      <c r="F38" s="61"/>
      <c r="G38" s="59" t="e">
        <f>SUMIF(#REF!,Identificação!$A38,#REF!)</f>
        <v>#REF!</v>
      </c>
    </row>
    <row r="39" spans="1:7" x14ac:dyDescent="0.25">
      <c r="A39" s="2"/>
      <c r="B39" s="3"/>
      <c r="C39" s="59">
        <f>SUMIF('PLANILHA NÃO FINANCIAVEIS'!$A$12:$A$39712,Identificação!$A39,'PLANILHA NÃO FINANCIAVEIS'!$K$12:$K$39712)</f>
        <v>0</v>
      </c>
      <c r="D39" s="60"/>
      <c r="E39" s="61"/>
      <c r="F39" s="61"/>
      <c r="G39" s="59" t="e">
        <f>SUMIF(#REF!,Identificação!$A39,#REF!)</f>
        <v>#REF!</v>
      </c>
    </row>
    <row r="40" spans="1:7" x14ac:dyDescent="0.25">
      <c r="A40" s="2"/>
      <c r="B40" s="3"/>
      <c r="C40" s="59">
        <f>SUMIF('PLANILHA NÃO FINANCIAVEIS'!$A$12:$A$39712,Identificação!$A40,'PLANILHA NÃO FINANCIAVEIS'!$K$12:$K$39712)</f>
        <v>0</v>
      </c>
      <c r="D40" s="60"/>
      <c r="E40" s="61"/>
      <c r="F40" s="61"/>
      <c r="G40" s="59" t="e">
        <f>SUMIF(#REF!,Identificação!$A40,#REF!)</f>
        <v>#REF!</v>
      </c>
    </row>
    <row r="41" spans="1:7" x14ac:dyDescent="0.25">
      <c r="A41" s="2"/>
      <c r="B41" s="3"/>
      <c r="C41" s="59">
        <f>SUMIF('PLANILHA NÃO FINANCIAVEIS'!$A$12:$A$39712,Identificação!$A41,'PLANILHA NÃO FINANCIAVEIS'!$K$12:$K$39712)</f>
        <v>0</v>
      </c>
      <c r="D41" s="60"/>
      <c r="E41" s="61"/>
      <c r="F41" s="61"/>
      <c r="G41" s="59" t="e">
        <f>SUMIF(#REF!,Identificação!$A41,#REF!)</f>
        <v>#REF!</v>
      </c>
    </row>
    <row r="42" spans="1:7" x14ac:dyDescent="0.25">
      <c r="A42" s="2"/>
      <c r="B42" s="3"/>
      <c r="C42" s="59">
        <f>SUMIF('PLANILHA NÃO FINANCIAVEIS'!$A$12:$A$39712,Identificação!$A42,'PLANILHA NÃO FINANCIAVEIS'!$K$12:$K$39712)</f>
        <v>0</v>
      </c>
      <c r="D42" s="60"/>
      <c r="E42" s="61"/>
      <c r="F42" s="61"/>
      <c r="G42" s="59" t="e">
        <f>SUMIF(#REF!,Identificação!$A42,#REF!)</f>
        <v>#REF!</v>
      </c>
    </row>
    <row r="43" spans="1:7" x14ac:dyDescent="0.25">
      <c r="A43" s="2"/>
      <c r="B43" s="3"/>
      <c r="C43" s="59">
        <f>SUMIF('PLANILHA NÃO FINANCIAVEIS'!$A$12:$A$39712,Identificação!$A43,'PLANILHA NÃO FINANCIAVEIS'!$K$12:$K$39712)</f>
        <v>0</v>
      </c>
      <c r="D43" s="60"/>
      <c r="E43" s="61"/>
      <c r="F43" s="61"/>
      <c r="G43" s="59" t="e">
        <f>SUMIF(#REF!,Identificação!$A43,#REF!)</f>
        <v>#REF!</v>
      </c>
    </row>
    <row r="44" spans="1:7" x14ac:dyDescent="0.25">
      <c r="A44" s="2"/>
      <c r="B44" s="3"/>
      <c r="C44" s="59">
        <f>SUMIF('PLANILHA NÃO FINANCIAVEIS'!$A$12:$A$39712,Identificação!$A44,'PLANILHA NÃO FINANCIAVEIS'!$K$12:$K$39712)</f>
        <v>0</v>
      </c>
      <c r="D44" s="60"/>
      <c r="E44" s="61"/>
      <c r="F44" s="61"/>
      <c r="G44" s="59" t="e">
        <f>SUMIF(#REF!,Identificação!$A44,#REF!)</f>
        <v>#REF!</v>
      </c>
    </row>
    <row r="45" spans="1:7" x14ac:dyDescent="0.25">
      <c r="A45" s="2"/>
      <c r="B45" s="3"/>
      <c r="C45" s="59">
        <f>SUMIF('PLANILHA NÃO FINANCIAVEIS'!$A$12:$A$39712,Identificação!$A45,'PLANILHA NÃO FINANCIAVEIS'!$K$12:$K$39712)</f>
        <v>0</v>
      </c>
      <c r="D45" s="60"/>
      <c r="E45" s="61"/>
      <c r="F45" s="61"/>
      <c r="G45" s="59" t="e">
        <f>SUMIF(#REF!,Identificação!$A45,#REF!)</f>
        <v>#REF!</v>
      </c>
    </row>
    <row r="46" spans="1:7" x14ac:dyDescent="0.25">
      <c r="A46" s="2"/>
      <c r="B46" s="3"/>
      <c r="C46" s="59">
        <f>SUMIF('PLANILHA NÃO FINANCIAVEIS'!$A$12:$A$39712,Identificação!$A46,'PLANILHA NÃO FINANCIAVEIS'!$K$12:$K$39712)</f>
        <v>0</v>
      </c>
      <c r="D46" s="60"/>
      <c r="E46" s="61"/>
      <c r="F46" s="61"/>
      <c r="G46" s="59" t="e">
        <f>SUMIF(#REF!,Identificação!$A46,#REF!)</f>
        <v>#REF!</v>
      </c>
    </row>
    <row r="47" spans="1:7" x14ac:dyDescent="0.25">
      <c r="A47" s="2"/>
      <c r="B47" s="3"/>
      <c r="C47" s="59">
        <f>SUMIF('PLANILHA NÃO FINANCIAVEIS'!$A$12:$A$39712,Identificação!$A47,'PLANILHA NÃO FINANCIAVEIS'!$K$12:$K$39712)</f>
        <v>0</v>
      </c>
      <c r="D47" s="60"/>
      <c r="E47" s="61"/>
      <c r="F47" s="61"/>
      <c r="G47" s="59" t="e">
        <f>SUMIF(#REF!,Identificação!$A47,#REF!)</f>
        <v>#REF!</v>
      </c>
    </row>
    <row r="48" spans="1:7" x14ac:dyDescent="0.25">
      <c r="A48" s="2"/>
      <c r="B48" s="3"/>
      <c r="C48" s="59">
        <f>SUMIF('PLANILHA NÃO FINANCIAVEIS'!$A$12:$A$39712,Identificação!$A48,'PLANILHA NÃO FINANCIAVEIS'!$K$12:$K$39712)</f>
        <v>0</v>
      </c>
      <c r="D48" s="60"/>
      <c r="E48" s="61"/>
      <c r="F48" s="61"/>
      <c r="G48" s="59" t="e">
        <f>SUMIF(#REF!,Identificação!$A48,#REF!)</f>
        <v>#REF!</v>
      </c>
    </row>
    <row r="49" spans="1:7" x14ac:dyDescent="0.25">
      <c r="A49" s="2"/>
      <c r="B49" s="3"/>
      <c r="C49" s="59">
        <f>SUMIF('PLANILHA NÃO FINANCIAVEIS'!$A$12:$A$39712,Identificação!$A49,'PLANILHA NÃO FINANCIAVEIS'!$K$12:$K$39712)</f>
        <v>0</v>
      </c>
      <c r="D49" s="60"/>
      <c r="E49" s="61"/>
      <c r="F49" s="61"/>
      <c r="G49" s="59" t="e">
        <f>SUMIF(#REF!,Identificação!$A49,#REF!)</f>
        <v>#REF!</v>
      </c>
    </row>
    <row r="50" spans="1:7" x14ac:dyDescent="0.25">
      <c r="A50" s="2"/>
      <c r="B50" s="3"/>
      <c r="C50" s="59">
        <f>SUMIF('PLANILHA NÃO FINANCIAVEIS'!$A$12:$A$39712,Identificação!$A50,'PLANILHA NÃO FINANCIAVEIS'!$K$12:$K$39712)</f>
        <v>0</v>
      </c>
      <c r="D50" s="60"/>
      <c r="E50" s="61"/>
      <c r="F50" s="61"/>
      <c r="G50" s="59" t="e">
        <f>SUMIF(#REF!,Identificação!$A50,#REF!)</f>
        <v>#REF!</v>
      </c>
    </row>
    <row r="51" spans="1:7" x14ac:dyDescent="0.25">
      <c r="A51" s="2"/>
      <c r="B51" s="3"/>
      <c r="C51" s="59">
        <f>SUMIF('PLANILHA NÃO FINANCIAVEIS'!$A$12:$A$39712,Identificação!$A51,'PLANILHA NÃO FINANCIAVEIS'!$K$12:$K$39712)</f>
        <v>0</v>
      </c>
      <c r="D51" s="60"/>
      <c r="E51" s="61"/>
      <c r="F51" s="61"/>
      <c r="G51" s="59" t="e">
        <f>SUMIF(#REF!,Identificação!$A51,#REF!)</f>
        <v>#REF!</v>
      </c>
    </row>
    <row r="52" spans="1:7" x14ac:dyDescent="0.25">
      <c r="A52" s="2"/>
      <c r="B52" s="3"/>
      <c r="C52" s="59">
        <f>SUMIF('PLANILHA NÃO FINANCIAVEIS'!$A$12:$A$39712,Identificação!$A52,'PLANILHA NÃO FINANCIAVEIS'!$K$12:$K$39712)</f>
        <v>0</v>
      </c>
      <c r="D52" s="60"/>
      <c r="E52" s="61"/>
      <c r="F52" s="61"/>
      <c r="G52" s="59" t="e">
        <f>SUMIF(#REF!,Identificação!$A52,#REF!)</f>
        <v>#REF!</v>
      </c>
    </row>
    <row r="53" spans="1:7" x14ac:dyDescent="0.25">
      <c r="A53" s="2"/>
      <c r="B53" s="3"/>
      <c r="C53" s="59">
        <f>SUMIF('PLANILHA NÃO FINANCIAVEIS'!$A$12:$A$39712,Identificação!$A53,'PLANILHA NÃO FINANCIAVEIS'!$K$12:$K$39712)</f>
        <v>0</v>
      </c>
      <c r="D53" s="60"/>
      <c r="E53" s="61"/>
      <c r="F53" s="61"/>
      <c r="G53" s="59" t="e">
        <f>SUMIF(#REF!,Identificação!$A53,#REF!)</f>
        <v>#REF!</v>
      </c>
    </row>
    <row r="54" spans="1:7" x14ac:dyDescent="0.25">
      <c r="A54" s="2"/>
      <c r="B54" s="3"/>
      <c r="C54" s="59">
        <f>SUMIF('PLANILHA NÃO FINANCIAVEIS'!$A$12:$A$39712,Identificação!$A54,'PLANILHA NÃO FINANCIAVEIS'!$K$12:$K$39712)</f>
        <v>0</v>
      </c>
      <c r="D54" s="60"/>
      <c r="E54" s="61"/>
      <c r="F54" s="61"/>
      <c r="G54" s="59" t="e">
        <f>SUMIF(#REF!,Identificação!$A54,#REF!)</f>
        <v>#REF!</v>
      </c>
    </row>
    <row r="55" spans="1:7" x14ac:dyDescent="0.25">
      <c r="A55" s="2"/>
      <c r="B55" s="3"/>
      <c r="C55" s="59">
        <f>SUMIF('PLANILHA NÃO FINANCIAVEIS'!$A$12:$A$39712,Identificação!$A55,'PLANILHA NÃO FINANCIAVEIS'!$K$12:$K$39712)</f>
        <v>0</v>
      </c>
      <c r="D55" s="60"/>
      <c r="E55" s="61"/>
      <c r="F55" s="61"/>
      <c r="G55" s="59" t="e">
        <f>SUMIF(#REF!,Identificação!$A55,#REF!)</f>
        <v>#REF!</v>
      </c>
    </row>
    <row r="56" spans="1:7" x14ac:dyDescent="0.25">
      <c r="A56" s="2"/>
      <c r="B56" s="3"/>
      <c r="C56" s="59">
        <f>SUMIF('PLANILHA NÃO FINANCIAVEIS'!$A$12:$A$39712,Identificação!$A56,'PLANILHA NÃO FINANCIAVEIS'!$K$12:$K$39712)</f>
        <v>0</v>
      </c>
      <c r="D56" s="60"/>
      <c r="E56" s="61"/>
      <c r="F56" s="61"/>
      <c r="G56" s="59" t="e">
        <f>SUMIF(#REF!,Identificação!$A56,#REF!)</f>
        <v>#REF!</v>
      </c>
    </row>
    <row r="57" spans="1:7" x14ac:dyDescent="0.25">
      <c r="A57" s="2"/>
      <c r="B57" s="3"/>
      <c r="C57" s="59">
        <f>SUMIF('PLANILHA NÃO FINANCIAVEIS'!$A$12:$A$39712,Identificação!$A57,'PLANILHA NÃO FINANCIAVEIS'!$K$12:$K$39712)</f>
        <v>0</v>
      </c>
      <c r="D57" s="60"/>
      <c r="E57" s="61"/>
      <c r="F57" s="61"/>
      <c r="G57" s="59" t="e">
        <f>SUMIF(#REF!,Identificação!$A57,#REF!)</f>
        <v>#REF!</v>
      </c>
    </row>
    <row r="58" spans="1:7" x14ac:dyDescent="0.25">
      <c r="A58" s="2"/>
      <c r="B58" s="3"/>
      <c r="C58" s="59">
        <f>SUMIF('PLANILHA NÃO FINANCIAVEIS'!$A$12:$A$39712,Identificação!$A58,'PLANILHA NÃO FINANCIAVEIS'!$K$12:$K$39712)</f>
        <v>0</v>
      </c>
      <c r="D58" s="60"/>
      <c r="E58" s="61"/>
      <c r="F58" s="61"/>
      <c r="G58" s="59" t="e">
        <f>SUMIF(#REF!,Identificação!$A58,#REF!)</f>
        <v>#REF!</v>
      </c>
    </row>
    <row r="59" spans="1:7" x14ac:dyDescent="0.25">
      <c r="A59" s="2"/>
      <c r="B59" s="3"/>
      <c r="C59" s="59">
        <f>SUMIF('PLANILHA NÃO FINANCIAVEIS'!$A$12:$A$39712,Identificação!$A59,'PLANILHA NÃO FINANCIAVEIS'!$K$12:$K$39712)</f>
        <v>0</v>
      </c>
      <c r="D59" s="60"/>
      <c r="E59" s="61"/>
      <c r="F59" s="61"/>
      <c r="G59" s="59" t="e">
        <f>SUMIF(#REF!,Identificação!$A59,#REF!)</f>
        <v>#REF!</v>
      </c>
    </row>
    <row r="60" spans="1:7" x14ac:dyDescent="0.25">
      <c r="A60" s="2"/>
      <c r="B60" s="3"/>
      <c r="C60" s="59">
        <f>SUMIF('PLANILHA NÃO FINANCIAVEIS'!$A$12:$A$39712,Identificação!$A60,'PLANILHA NÃO FINANCIAVEIS'!$K$12:$K$39712)</f>
        <v>0</v>
      </c>
      <c r="D60" s="60"/>
      <c r="E60" s="61"/>
      <c r="F60" s="61"/>
      <c r="G60" s="59" t="e">
        <f>SUMIF(#REF!,Identificação!$A60,#REF!)</f>
        <v>#REF!</v>
      </c>
    </row>
    <row r="61" spans="1:7" x14ac:dyDescent="0.25">
      <c r="A61" s="2"/>
      <c r="B61" s="3"/>
      <c r="C61" s="59">
        <f>SUMIF('PLANILHA NÃO FINANCIAVEIS'!$A$12:$A$39712,Identificação!$A61,'PLANILHA NÃO FINANCIAVEIS'!$K$12:$K$39712)</f>
        <v>0</v>
      </c>
      <c r="D61" s="60"/>
      <c r="E61" s="61"/>
      <c r="F61" s="61"/>
      <c r="G61" s="59" t="e">
        <f>SUMIF(#REF!,Identificação!$A61,#REF!)</f>
        <v>#REF!</v>
      </c>
    </row>
    <row r="62" spans="1:7" x14ac:dyDescent="0.25">
      <c r="A62" s="2"/>
      <c r="B62" s="3"/>
      <c r="C62" s="59">
        <f>SUMIF('PLANILHA NÃO FINANCIAVEIS'!$A$12:$A$39712,Identificação!$A62,'PLANILHA NÃO FINANCIAVEIS'!$K$12:$K$39712)</f>
        <v>0</v>
      </c>
      <c r="D62" s="60"/>
      <c r="E62" s="61"/>
      <c r="F62" s="61"/>
      <c r="G62" s="59" t="e">
        <f>SUMIF(#REF!,Identificação!$A62,#REF!)</f>
        <v>#REF!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count="2">
    <dataValidation type="list" allowBlank="1" showInputMessage="1" showErrorMessage="1" errorTitle="Tipo de Objeto Inválido" error="O tipo de objeto informado é inválido. _x000a_Selecione o Tipo de Objeto na lista suspensa." sqref="B5" xr:uid="{00000000-0002-0000-0000-000000000000}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 xr:uid="{00000000-0002-0000-00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649"/>
  <sheetViews>
    <sheetView tabSelected="1" topLeftCell="A124" zoomScaleNormal="100" workbookViewId="0">
      <selection activeCell="F20" sqref="F20"/>
    </sheetView>
  </sheetViews>
  <sheetFormatPr defaultRowHeight="15" x14ac:dyDescent="0.25"/>
  <cols>
    <col min="1" max="1" width="8.28515625" style="89" customWidth="1"/>
    <col min="2" max="2" width="8.5703125" style="89" customWidth="1"/>
    <col min="3" max="3" width="6.28515625" style="97" customWidth="1"/>
    <col min="4" max="4" width="14.140625" style="89" customWidth="1"/>
    <col min="5" max="5" width="10.85546875" style="89" customWidth="1"/>
    <col min="6" max="6" width="11" style="184" customWidth="1"/>
    <col min="7" max="7" width="51.85546875" style="22" customWidth="1"/>
    <col min="8" max="8" width="11.140625" style="109" bestFit="1" customWidth="1"/>
    <col min="9" max="9" width="9.7109375" style="103" customWidth="1"/>
    <col min="10" max="10" width="14" style="185" customWidth="1"/>
    <col min="11" max="11" width="16.42578125" style="154" bestFit="1" customWidth="1"/>
    <col min="12" max="12" width="8" style="186" customWidth="1"/>
    <col min="13" max="13" width="12.7109375" style="58" customWidth="1"/>
    <col min="14" max="14" width="7.140625" style="24" hidden="1" customWidth="1"/>
    <col min="15" max="15" width="57.28515625" style="21" hidden="1" customWidth="1"/>
    <col min="16" max="16" width="7.140625" style="21" hidden="1" customWidth="1"/>
    <col min="17" max="17" width="47.7109375" style="21" hidden="1" customWidth="1"/>
    <col min="18" max="18" width="26.85546875" style="19" customWidth="1"/>
    <col min="19" max="19" width="11.28515625" style="19" hidden="1" customWidth="1"/>
    <col min="20" max="16384" width="9.140625" style="19"/>
  </cols>
  <sheetData>
    <row r="1" spans="1:19" customFormat="1" ht="16.5" thickBot="1" x14ac:dyDescent="0.3">
      <c r="A1" s="266" t="s">
        <v>164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170"/>
      <c r="M1" s="51"/>
      <c r="N1" s="4"/>
      <c r="O1" s="5"/>
      <c r="P1" s="5"/>
      <c r="Q1" s="5"/>
    </row>
    <row r="2" spans="1:19" s="7" customFormat="1" ht="15.75" thickBot="1" x14ac:dyDescent="0.3">
      <c r="A2" s="171" t="s">
        <v>0</v>
      </c>
      <c r="B2" s="172"/>
      <c r="C2" s="269" t="str">
        <f>IF([1]Identificação!B2=0,"",[1]Identificação!B2)</f>
        <v/>
      </c>
      <c r="D2" s="269"/>
      <c r="E2" s="269"/>
      <c r="F2" s="269"/>
      <c r="G2" s="269"/>
      <c r="H2" s="104" t="s">
        <v>132</v>
      </c>
      <c r="I2" s="99" t="str">
        <f>IF([1]Identificação!E2=0,"",[1]Identificação!E2)</f>
        <v/>
      </c>
      <c r="J2" s="104" t="s">
        <v>133</v>
      </c>
      <c r="K2" s="99" t="str">
        <f>IF([1]Identificação!G2=0,"",[1]Identificação!G2)</f>
        <v/>
      </c>
      <c r="L2" s="173"/>
      <c r="M2" s="52"/>
    </row>
    <row r="3" spans="1:19" s="7" customFormat="1" ht="32.25" customHeight="1" thickBot="1" x14ac:dyDescent="0.3">
      <c r="A3" s="270" t="s">
        <v>134</v>
      </c>
      <c r="B3" s="271"/>
      <c r="C3" s="272" t="str">
        <f>IF([1]Identificação!B3=0,"",[1]Identificação!B3)</f>
        <v>Construção da nova EMEI Tio Riba - itens financiáveis</v>
      </c>
      <c r="D3" s="272"/>
      <c r="E3" s="272"/>
      <c r="F3" s="272"/>
      <c r="G3" s="272"/>
      <c r="H3" s="272"/>
      <c r="I3" s="272"/>
      <c r="J3" s="272"/>
      <c r="K3" s="273"/>
      <c r="L3" s="173"/>
      <c r="M3" s="52"/>
    </row>
    <row r="4" spans="1:19" s="7" customFormat="1" ht="15.75" thickBot="1" x14ac:dyDescent="0.3">
      <c r="A4" s="174" t="s">
        <v>157</v>
      </c>
      <c r="B4" s="175"/>
      <c r="C4" s="274" t="str">
        <f>IF([1]Identificação!B4=0,"",[1]Identificação!B4)</f>
        <v>Prefeitura Municipal de Montenegro</v>
      </c>
      <c r="D4" s="274"/>
      <c r="E4" s="274"/>
      <c r="F4" s="274"/>
      <c r="G4" s="274"/>
      <c r="H4" s="274"/>
      <c r="I4" s="274"/>
      <c r="J4" s="110" t="s">
        <v>154</v>
      </c>
      <c r="K4" s="176" t="str">
        <f>IF([1]Identificação!G4=0,"",[1]Identificação!G4)</f>
        <v/>
      </c>
      <c r="L4" s="173"/>
      <c r="M4" s="52"/>
    </row>
    <row r="5" spans="1:19" s="7" customFormat="1" ht="15.75" thickBot="1" x14ac:dyDescent="0.3">
      <c r="A5" s="174" t="s">
        <v>150</v>
      </c>
      <c r="B5" s="175"/>
      <c r="C5" s="274" t="str">
        <f>IF([1]Identificação!B5=0,"",[1]Identificação!B5)</f>
        <v/>
      </c>
      <c r="D5" s="274"/>
      <c r="E5" s="274"/>
      <c r="F5" s="274"/>
      <c r="G5" s="275"/>
      <c r="H5" s="85"/>
      <c r="I5" s="100"/>
      <c r="J5" s="86"/>
      <c r="K5" s="94"/>
      <c r="L5" s="177"/>
      <c r="M5" s="52"/>
    </row>
    <row r="6" spans="1:19" s="7" customFormat="1" ht="15.75" thickBot="1" x14ac:dyDescent="0.3">
      <c r="A6" s="174" t="s">
        <v>187</v>
      </c>
      <c r="B6" s="175"/>
      <c r="C6" s="256">
        <f>SUMIFS(K12:K39903,B12:B39903,"&gt;0",K12:K39903,"&lt;&gt;0")</f>
        <v>7571926.2899999991</v>
      </c>
      <c r="D6" s="256"/>
      <c r="E6" s="256"/>
      <c r="F6" s="256"/>
      <c r="G6" s="257"/>
      <c r="H6" s="85"/>
      <c r="I6" s="94"/>
      <c r="J6" s="94"/>
      <c r="K6" s="178"/>
      <c r="L6" s="173"/>
      <c r="M6" s="52"/>
    </row>
    <row r="7" spans="1:19" s="7" customFormat="1" x14ac:dyDescent="0.25">
      <c r="A7" s="94"/>
      <c r="B7" s="94"/>
      <c r="C7" s="94"/>
      <c r="D7" s="85"/>
      <c r="E7" s="85"/>
      <c r="F7" s="85"/>
      <c r="G7" s="179"/>
      <c r="H7" s="91"/>
      <c r="I7" s="94"/>
      <c r="J7" s="94"/>
      <c r="K7" s="178"/>
      <c r="L7" s="173"/>
      <c r="M7" s="52"/>
    </row>
    <row r="8" spans="1:19" s="7" customFormat="1" ht="19.5" customHeight="1" x14ac:dyDescent="0.25">
      <c r="A8" s="180" t="s">
        <v>201</v>
      </c>
      <c r="B8" s="94"/>
      <c r="C8" s="94"/>
      <c r="D8" s="85"/>
      <c r="E8" s="85"/>
      <c r="F8" s="85"/>
      <c r="G8" s="179"/>
      <c r="H8" s="85"/>
      <c r="I8" s="94"/>
      <c r="J8" s="94"/>
      <c r="K8" s="178"/>
      <c r="L8" s="173"/>
      <c r="M8" s="52"/>
    </row>
    <row r="9" spans="1:19" s="14" customFormat="1" x14ac:dyDescent="0.25">
      <c r="A9" s="111" t="s">
        <v>188</v>
      </c>
      <c r="B9" s="111"/>
      <c r="C9" s="95"/>
      <c r="D9" s="86"/>
      <c r="E9" s="86"/>
      <c r="F9" s="111" t="s">
        <v>155</v>
      </c>
      <c r="H9" s="105" t="s">
        <v>189</v>
      </c>
      <c r="I9" s="86"/>
      <c r="J9" s="133"/>
      <c r="K9" s="133"/>
      <c r="L9" s="181"/>
      <c r="M9" s="54"/>
      <c r="R9" s="7"/>
    </row>
    <row r="10" spans="1:19" customFormat="1" ht="15" customHeight="1" x14ac:dyDescent="0.25">
      <c r="A10" s="258" t="s">
        <v>186</v>
      </c>
      <c r="B10" s="258" t="s">
        <v>184</v>
      </c>
      <c r="C10" s="258" t="s">
        <v>185</v>
      </c>
      <c r="D10" s="260" t="s">
        <v>163</v>
      </c>
      <c r="E10" s="262" t="s">
        <v>149</v>
      </c>
      <c r="F10" s="264" t="s">
        <v>162</v>
      </c>
      <c r="G10" s="260" t="s">
        <v>137</v>
      </c>
      <c r="H10" s="248" t="s">
        <v>146</v>
      </c>
      <c r="I10" s="249"/>
      <c r="J10" s="249"/>
      <c r="K10" s="249"/>
      <c r="L10" s="249"/>
      <c r="M10" s="250"/>
      <c r="N10" s="251" t="s">
        <v>158</v>
      </c>
      <c r="O10" s="252"/>
      <c r="P10" s="253" t="s">
        <v>159</v>
      </c>
      <c r="Q10" s="254"/>
      <c r="R10" s="255" t="s">
        <v>165</v>
      </c>
    </row>
    <row r="11" spans="1:19" customFormat="1" ht="30" x14ac:dyDescent="0.25">
      <c r="A11" s="259"/>
      <c r="B11" s="259"/>
      <c r="C11" s="259"/>
      <c r="D11" s="261"/>
      <c r="E11" s="263"/>
      <c r="F11" s="265"/>
      <c r="G11" s="261"/>
      <c r="H11" s="65" t="s">
        <v>138</v>
      </c>
      <c r="I11" s="31" t="s">
        <v>139</v>
      </c>
      <c r="J11" s="17" t="s">
        <v>140</v>
      </c>
      <c r="K11" s="17" t="s">
        <v>141</v>
      </c>
      <c r="L11" s="55" t="s">
        <v>147</v>
      </c>
      <c r="M11" s="55" t="s">
        <v>148</v>
      </c>
      <c r="N11" s="18" t="s">
        <v>195</v>
      </c>
      <c r="O11" s="31" t="s">
        <v>161</v>
      </c>
      <c r="P11" s="18" t="s">
        <v>195</v>
      </c>
      <c r="Q11" s="31" t="s">
        <v>161</v>
      </c>
      <c r="R11" s="255"/>
    </row>
    <row r="12" spans="1:19" x14ac:dyDescent="0.25">
      <c r="A12" s="83">
        <v>1</v>
      </c>
      <c r="B12" s="113" t="str">
        <f>IF(AND(G12&lt;&gt;"",H12&gt;0,I12&lt;&gt;"",J12&lt;&gt;0,K12&lt;&gt;0),COUNT($B$11:B11)+1,"")</f>
        <v/>
      </c>
      <c r="C12" s="96" t="s">
        <v>1035</v>
      </c>
      <c r="D12" s="84" t="s">
        <v>1135</v>
      </c>
      <c r="E12" s="83" t="s">
        <v>1135</v>
      </c>
      <c r="F12" s="98">
        <v>45658</v>
      </c>
      <c r="G12" s="20" t="s">
        <v>1036</v>
      </c>
      <c r="H12" s="107"/>
      <c r="I12" s="83"/>
      <c r="J12" s="107"/>
      <c r="K12" s="182" t="str">
        <f>IFERROR(IF(H12*J12&lt;&gt;0,ROUND(ROUND(H12,4)*ROUND(J12,4),2),""),"")</f>
        <v/>
      </c>
      <c r="L12" s="129"/>
      <c r="M12" s="56"/>
      <c r="N12" s="2"/>
      <c r="O12" s="29" t="str">
        <f ca="1">IF(N12="","", INDIRECT("base!"&amp;ADDRESS(MATCH(N12,#REF!:#REF!,0)+1,4,4)))</f>
        <v/>
      </c>
      <c r="P12" s="20"/>
      <c r="Q12" s="29" t="str">
        <f ca="1">IF(P12="","", INDIRECT("base!"&amp;ADDRESS(MATCH(CONCATENATE(N12,"|",P12),#REF!:#REF!,0)+1,6,4)))</f>
        <v/>
      </c>
      <c r="R12" s="20" t="s">
        <v>170</v>
      </c>
    </row>
    <row r="13" spans="1:19" ht="45" x14ac:dyDescent="0.25">
      <c r="A13" s="83">
        <v>1</v>
      </c>
      <c r="B13" s="113">
        <f>IF(AND(G13&lt;&gt;"",H13&gt;0,I13&lt;&gt;"",J13&lt;&gt;0,K13&lt;&gt;0),COUNT($B$11:B12)+1,"")</f>
        <v>1</v>
      </c>
      <c r="C13" s="96" t="s">
        <v>240</v>
      </c>
      <c r="D13" s="84" t="s">
        <v>192</v>
      </c>
      <c r="E13" s="83" t="s">
        <v>1136</v>
      </c>
      <c r="F13" s="98">
        <v>45658</v>
      </c>
      <c r="G13" s="20" t="s">
        <v>1137</v>
      </c>
      <c r="H13" s="107">
        <v>6.48</v>
      </c>
      <c r="I13" s="83" t="s">
        <v>1138</v>
      </c>
      <c r="J13" s="107">
        <f>ROUND(S13,2)</f>
        <v>587.33000000000004</v>
      </c>
      <c r="K13" s="182">
        <f>IFERROR(IF(H13*J13&lt;&gt;0,ROUND(ROUND(H13,4)*ROUND(J13,4),2),""),"")</f>
        <v>3805.9</v>
      </c>
      <c r="L13" s="129">
        <v>0.28489999999999999</v>
      </c>
      <c r="M13" s="129">
        <v>0.9022</v>
      </c>
      <c r="N13" s="2"/>
      <c r="O13" s="29" t="str">
        <f ca="1">IF(N13="","", INDIRECT("base!"&amp;ADDRESS(MATCH(N13,#REF!:#REF!,0)+1,4,4)))</f>
        <v/>
      </c>
      <c r="P13" s="20"/>
      <c r="Q13" s="29" t="str">
        <f ca="1">IF(P13="","", INDIRECT("base!"&amp;ADDRESS(MATCH(CONCATENATE(N13,"|",P13),#REF!:#REF!,0)+1,6,4)))</f>
        <v/>
      </c>
      <c r="R13" s="90" t="s">
        <v>170</v>
      </c>
      <c r="S13" s="19">
        <v>587.32779000000005</v>
      </c>
    </row>
    <row r="14" spans="1:19" x14ac:dyDescent="0.25">
      <c r="A14" s="83">
        <v>1</v>
      </c>
      <c r="B14" s="114">
        <f>IF(AND(G14&lt;&gt;"",H14&gt;0,I14&lt;&gt;"",J14&lt;&gt;0,K14&lt;&gt;0),COUNT($B$11:B13)+1,"")</f>
        <v>2</v>
      </c>
      <c r="C14" s="96" t="s">
        <v>241</v>
      </c>
      <c r="D14" s="84" t="s">
        <v>192</v>
      </c>
      <c r="E14" s="83" t="s">
        <v>1139</v>
      </c>
      <c r="F14" s="98">
        <v>45658</v>
      </c>
      <c r="G14" s="20" t="s">
        <v>1140</v>
      </c>
      <c r="H14" s="107">
        <v>501.6</v>
      </c>
      <c r="I14" s="83" t="s">
        <v>1138</v>
      </c>
      <c r="J14" s="107">
        <f t="shared" ref="J14:J77" si="0">ROUND(S14,2)</f>
        <v>101.98</v>
      </c>
      <c r="K14" s="183">
        <f>IFERROR(IF(H14*J14&lt;&gt;0,ROUND(ROUND(H14,4)*ROUND(J14,4),2),""),"")</f>
        <v>51153.17</v>
      </c>
      <c r="L14" s="129">
        <v>0.28489999999999999</v>
      </c>
      <c r="M14" s="129">
        <v>0.9022</v>
      </c>
      <c r="N14" s="2"/>
      <c r="O14" s="64" t="str">
        <f ca="1">IF(N14="","", INDIRECT("base!"&amp;ADDRESS(MATCH(N14,#REF!:#REF!,0)+1,4,4)))</f>
        <v/>
      </c>
      <c r="P14" s="20"/>
      <c r="Q14" s="64" t="str">
        <f ca="1">IF(P14="","", INDIRECT("base!"&amp;ADDRESS(MATCH(CONCATENATE(N14,"|",P14),#REF!:#REF!,0)+1,6,4)))</f>
        <v/>
      </c>
      <c r="R14" s="90" t="s">
        <v>170</v>
      </c>
      <c r="S14" s="19">
        <v>101.98251300000001</v>
      </c>
    </row>
    <row r="15" spans="1:19" ht="60" x14ac:dyDescent="0.25">
      <c r="A15" s="83">
        <v>1</v>
      </c>
      <c r="B15" s="114">
        <f>IF(AND(G15&lt;&gt;"",H15&gt;0,I15&lt;&gt;"",J15&lt;&gt;0,K15&lt;&gt;0),COUNT($B$11:B14)+1,"")</f>
        <v>3</v>
      </c>
      <c r="C15" s="96" t="s">
        <v>1141</v>
      </c>
      <c r="D15" s="84" t="s">
        <v>192</v>
      </c>
      <c r="E15" s="83" t="s">
        <v>1142</v>
      </c>
      <c r="F15" s="98">
        <v>45658</v>
      </c>
      <c r="G15" s="20" t="s">
        <v>1143</v>
      </c>
      <c r="H15" s="107">
        <v>1</v>
      </c>
      <c r="I15" s="83" t="s">
        <v>1144</v>
      </c>
      <c r="J15" s="107">
        <f t="shared" si="0"/>
        <v>2444.0100000000002</v>
      </c>
      <c r="K15" s="183">
        <f t="shared" ref="K15:K78" si="1">IFERROR(IF(H15*J15&lt;&gt;0,ROUND(ROUND(H15,4)*ROUND(J15,4),2),""),"")</f>
        <v>2444.0100000000002</v>
      </c>
      <c r="L15" s="129">
        <v>0.28489999999999999</v>
      </c>
      <c r="M15" s="129">
        <v>0.9022</v>
      </c>
      <c r="N15" s="2"/>
      <c r="O15" s="64" t="str">
        <f ca="1">IF(N15="","", INDIRECT("base!"&amp;ADDRESS(MATCH(N15,#REF!:#REF!,0)+1,4,4)))</f>
        <v/>
      </c>
      <c r="P15" s="20"/>
      <c r="Q15" s="64" t="str">
        <f ca="1">IF(P15="","", INDIRECT("base!"&amp;ADDRESS(MATCH(CONCATENATE(N15,"|",P15),#REF!:#REF!,0)+1,6,4)))</f>
        <v/>
      </c>
      <c r="R15" s="90" t="s">
        <v>170</v>
      </c>
      <c r="S15" s="19">
        <v>2444.0082899999998</v>
      </c>
    </row>
    <row r="16" spans="1:19" x14ac:dyDescent="0.25">
      <c r="A16" s="83">
        <v>1</v>
      </c>
      <c r="B16" s="114">
        <f>IF(AND(G16&lt;&gt;"",H16&gt;0,I16&lt;&gt;"",J16&lt;&gt;0,K16&lt;&gt;0),COUNT($B$11:B15)+1,"")</f>
        <v>4</v>
      </c>
      <c r="C16" s="96" t="s">
        <v>1145</v>
      </c>
      <c r="D16" s="84" t="s">
        <v>1146</v>
      </c>
      <c r="E16" s="83" t="s">
        <v>1147</v>
      </c>
      <c r="F16" s="98">
        <v>45658</v>
      </c>
      <c r="G16" s="20" t="s">
        <v>1148</v>
      </c>
      <c r="H16" s="107">
        <v>1</v>
      </c>
      <c r="I16" s="83" t="s">
        <v>1144</v>
      </c>
      <c r="J16" s="107">
        <f t="shared" si="0"/>
        <v>3621.67</v>
      </c>
      <c r="K16" s="183">
        <f t="shared" si="1"/>
        <v>3621.67</v>
      </c>
      <c r="L16" s="129">
        <v>0.28489999999999999</v>
      </c>
      <c r="M16" s="129">
        <v>0.9022</v>
      </c>
      <c r="N16" s="2"/>
      <c r="O16" s="64" t="str">
        <f ca="1">IF(N16="","", INDIRECT("base!"&amp;ADDRESS(MATCH(N16,#REF!:#REF!,0)+1,4,4)))</f>
        <v/>
      </c>
      <c r="P16" s="20"/>
      <c r="Q16" s="64" t="str">
        <f ca="1">IF(P16="","", INDIRECT("base!"&amp;ADDRESS(MATCH(CONCATENATE(N16,"|",P16),#REF!:#REF!,0)+1,6,4)))</f>
        <v/>
      </c>
      <c r="R16" s="90" t="s">
        <v>170</v>
      </c>
      <c r="S16" s="19">
        <v>3621.6705359999996</v>
      </c>
    </row>
    <row r="17" spans="1:19" ht="45" x14ac:dyDescent="0.25">
      <c r="A17" s="83">
        <v>1</v>
      </c>
      <c r="B17" s="114">
        <f>IF(AND(G17&lt;&gt;"",H17&gt;0,I17&lt;&gt;"",J17&lt;&gt;0,K17&lt;&gt;0),COUNT($B$11:B16)+1,"")</f>
        <v>5</v>
      </c>
      <c r="C17" s="96" t="s">
        <v>1149</v>
      </c>
      <c r="D17" s="84" t="s">
        <v>192</v>
      </c>
      <c r="E17" s="83" t="s">
        <v>1150</v>
      </c>
      <c r="F17" s="98">
        <v>45658</v>
      </c>
      <c r="G17" s="20" t="s">
        <v>1151</v>
      </c>
      <c r="H17" s="107">
        <v>254</v>
      </c>
      <c r="I17" s="83" t="s">
        <v>1152</v>
      </c>
      <c r="J17" s="107">
        <f t="shared" si="0"/>
        <v>72.92</v>
      </c>
      <c r="K17" s="183">
        <f t="shared" si="1"/>
        <v>18521.68</v>
      </c>
      <c r="L17" s="129">
        <v>0.28489999999999999</v>
      </c>
      <c r="M17" s="129">
        <v>0.9022</v>
      </c>
      <c r="N17" s="2"/>
      <c r="O17" s="64" t="str">
        <f ca="1">IF(N17="","", INDIRECT("base!"&amp;ADDRESS(MATCH(N17,#REF!:#REF!,0)+1,4,4)))</f>
        <v/>
      </c>
      <c r="P17" s="20"/>
      <c r="Q17" s="64" t="str">
        <f ca="1">IF(P17="","", INDIRECT("base!"&amp;ADDRESS(MATCH(CONCATENATE(N17,"|",P17),#REF!:#REF!,0)+1,6,4)))</f>
        <v/>
      </c>
      <c r="R17" s="90" t="s">
        <v>170</v>
      </c>
      <c r="S17" s="19">
        <v>72.918075000000002</v>
      </c>
    </row>
    <row r="18" spans="1:19" x14ac:dyDescent="0.25">
      <c r="A18" s="83">
        <v>1</v>
      </c>
      <c r="B18" s="114">
        <f>IF(AND(G18&lt;&gt;"",H18&gt;0,I18&lt;&gt;"",J18&lt;&gt;0,K18&lt;&gt;0),COUNT($B$11:B17)+1,"")</f>
        <v>6</v>
      </c>
      <c r="C18" s="96" t="s">
        <v>1153</v>
      </c>
      <c r="D18" s="84" t="s">
        <v>1146</v>
      </c>
      <c r="E18" s="83" t="s">
        <v>1154</v>
      </c>
      <c r="F18" s="98">
        <v>45658</v>
      </c>
      <c r="G18" s="20" t="s">
        <v>1155</v>
      </c>
      <c r="H18" s="107">
        <v>1</v>
      </c>
      <c r="I18" s="83" t="s">
        <v>1144</v>
      </c>
      <c r="J18" s="107">
        <f t="shared" si="0"/>
        <v>625076.87</v>
      </c>
      <c r="K18" s="183">
        <f t="shared" si="1"/>
        <v>625076.87</v>
      </c>
      <c r="L18" s="129">
        <v>0.28489999999999999</v>
      </c>
      <c r="M18" s="129">
        <v>0.9022</v>
      </c>
      <c r="N18" s="2"/>
      <c r="O18" s="64" t="str">
        <f ca="1">IF(N18="","", INDIRECT("base!"&amp;ADDRESS(MATCH(N18,#REF!:#REF!,0)+1,4,4)))</f>
        <v/>
      </c>
      <c r="P18" s="20"/>
      <c r="Q18" s="64" t="str">
        <f ca="1">IF(P18="","", INDIRECT("base!"&amp;ADDRESS(MATCH(CONCATENATE(N18,"|",P18),#REF!:#REF!,0)+1,6,4)))</f>
        <v/>
      </c>
      <c r="R18" s="90" t="s">
        <v>170</v>
      </c>
      <c r="S18" s="19">
        <v>625076.86710000003</v>
      </c>
    </row>
    <row r="19" spans="1:19" ht="60" x14ac:dyDescent="0.25">
      <c r="A19" s="83">
        <v>1</v>
      </c>
      <c r="B19" s="114">
        <f>IF(AND(G19&lt;&gt;"",H19&gt;0,I19&lt;&gt;"",J19&lt;&gt;0,K19&lt;&gt;0),COUNT($B$11:B18)+1,"")</f>
        <v>7</v>
      </c>
      <c r="C19" s="96" t="s">
        <v>1156</v>
      </c>
      <c r="D19" s="84" t="s">
        <v>1146</v>
      </c>
      <c r="E19" s="83" t="s">
        <v>1157</v>
      </c>
      <c r="F19" s="98">
        <v>45658</v>
      </c>
      <c r="G19" s="20" t="s">
        <v>1158</v>
      </c>
      <c r="H19" s="107">
        <v>6</v>
      </c>
      <c r="I19" s="83" t="s">
        <v>1159</v>
      </c>
      <c r="J19" s="107">
        <f t="shared" si="0"/>
        <v>1510.26</v>
      </c>
      <c r="K19" s="183">
        <f t="shared" si="1"/>
        <v>9061.56</v>
      </c>
      <c r="L19" s="129">
        <v>0.28489999999999999</v>
      </c>
      <c r="M19" s="129">
        <v>0.9022</v>
      </c>
      <c r="N19" s="2"/>
      <c r="O19" s="64" t="str">
        <f ca="1">IF(N19="","", INDIRECT("base!"&amp;ADDRESS(MATCH(N19,#REF!:#REF!,0)+1,4,4)))</f>
        <v/>
      </c>
      <c r="P19" s="20"/>
      <c r="Q19" s="64" t="str">
        <f ca="1">IF(P19="","", INDIRECT("base!"&amp;ADDRESS(MATCH(CONCATENATE(N19,"|",P19),#REF!:#REF!,0)+1,6,4)))</f>
        <v/>
      </c>
      <c r="R19" s="90" t="s">
        <v>170</v>
      </c>
      <c r="S19" s="19">
        <v>1510.2586110000002</v>
      </c>
    </row>
    <row r="20" spans="1:19" ht="60" x14ac:dyDescent="0.25">
      <c r="A20" s="83">
        <v>1</v>
      </c>
      <c r="B20" s="114">
        <f>IF(AND(G20&lt;&gt;"",H20&gt;0,I20&lt;&gt;"",J20&lt;&gt;0,K20&lt;&gt;0),COUNT($B$11:B19)+1,"")</f>
        <v>8</v>
      </c>
      <c r="C20" s="96" t="s">
        <v>1160</v>
      </c>
      <c r="D20" s="84" t="s">
        <v>1146</v>
      </c>
      <c r="E20" s="83" t="s">
        <v>1161</v>
      </c>
      <c r="F20" s="98">
        <v>45658</v>
      </c>
      <c r="G20" s="20" t="s">
        <v>1162</v>
      </c>
      <c r="H20" s="107">
        <v>6</v>
      </c>
      <c r="I20" s="83" t="s">
        <v>1159</v>
      </c>
      <c r="J20" s="107">
        <f t="shared" si="0"/>
        <v>1229.19</v>
      </c>
      <c r="K20" s="183">
        <f t="shared" si="1"/>
        <v>7375.14</v>
      </c>
      <c r="L20" s="129">
        <v>0.28489999999999999</v>
      </c>
      <c r="M20" s="129">
        <v>0.9022</v>
      </c>
      <c r="N20" s="2"/>
      <c r="O20" s="64" t="str">
        <f ca="1">IF(N20="","", INDIRECT("base!"&amp;ADDRESS(MATCH(N20,#REF!:#REF!,0)+1,4,4)))</f>
        <v/>
      </c>
      <c r="P20" s="20"/>
      <c r="Q20" s="64" t="str">
        <f ca="1">IF(P20="","", INDIRECT("base!"&amp;ADDRESS(MATCH(CONCATENATE(N20,"|",P20),#REF!:#REF!,0)+1,6,4)))</f>
        <v/>
      </c>
      <c r="R20" s="90" t="s">
        <v>170</v>
      </c>
      <c r="S20" s="19">
        <v>1229.1867360000001</v>
      </c>
    </row>
    <row r="21" spans="1:19" ht="60" x14ac:dyDescent="0.25">
      <c r="A21" s="83">
        <v>1</v>
      </c>
      <c r="B21" s="114">
        <f>IF(AND(G21&lt;&gt;"",H21&gt;0,I21&lt;&gt;"",J21&lt;&gt;0,K21&lt;&gt;0),COUNT($B$11:B20)+1,"")</f>
        <v>9</v>
      </c>
      <c r="C21" s="96" t="s">
        <v>1163</v>
      </c>
      <c r="D21" s="84" t="s">
        <v>1146</v>
      </c>
      <c r="E21" s="83" t="s">
        <v>1164</v>
      </c>
      <c r="F21" s="98">
        <v>45658</v>
      </c>
      <c r="G21" s="20" t="s">
        <v>1165</v>
      </c>
      <c r="H21" s="107">
        <v>6</v>
      </c>
      <c r="I21" s="83" t="s">
        <v>1159</v>
      </c>
      <c r="J21" s="107">
        <f t="shared" si="0"/>
        <v>1831.48</v>
      </c>
      <c r="K21" s="183">
        <f t="shared" si="1"/>
        <v>10988.88</v>
      </c>
      <c r="L21" s="129">
        <v>0.28489999999999999</v>
      </c>
      <c r="M21" s="129">
        <v>0.9022</v>
      </c>
      <c r="N21" s="2"/>
      <c r="O21" s="64" t="str">
        <f ca="1">IF(N21="","", INDIRECT("base!"&amp;ADDRESS(MATCH(N21,#REF!:#REF!,0)+1,4,4)))</f>
        <v/>
      </c>
      <c r="P21" s="20"/>
      <c r="Q21" s="64" t="str">
        <f ca="1">IF(P21="","", INDIRECT("base!"&amp;ADDRESS(MATCH(CONCATENATE(N21,"|",P21),#REF!:#REF!,0)+1,6,4)))</f>
        <v/>
      </c>
      <c r="R21" s="90" t="s">
        <v>170</v>
      </c>
      <c r="S21" s="19">
        <v>1831.4836110000001</v>
      </c>
    </row>
    <row r="22" spans="1:19" x14ac:dyDescent="0.25">
      <c r="A22" s="83">
        <v>1</v>
      </c>
      <c r="B22" s="114" t="str">
        <f>IF(AND(G22&lt;&gt;"",H22&gt;0,I22&lt;&gt;"",J22&lt;&gt;0,K22&lt;&gt;0),COUNT($B$11:B21)+1,"")</f>
        <v/>
      </c>
      <c r="C22" s="96" t="s">
        <v>1037</v>
      </c>
      <c r="D22" s="84" t="s">
        <v>1135</v>
      </c>
      <c r="E22" s="83" t="s">
        <v>1135</v>
      </c>
      <c r="F22" s="98"/>
      <c r="G22" s="20" t="s">
        <v>1027</v>
      </c>
      <c r="H22" s="107" t="s">
        <v>1135</v>
      </c>
      <c r="I22" s="83" t="s">
        <v>1135</v>
      </c>
      <c r="J22" s="107"/>
      <c r="K22" s="183" t="str">
        <f t="shared" si="1"/>
        <v/>
      </c>
      <c r="L22" s="129" t="s">
        <v>1135</v>
      </c>
      <c r="M22" s="129">
        <v>0.9022</v>
      </c>
      <c r="N22" s="2"/>
      <c r="O22" s="64" t="str">
        <f ca="1">IF(N22="","", INDIRECT("base!"&amp;ADDRESS(MATCH(N22,#REF!:#REF!,0)+1,4,4)))</f>
        <v/>
      </c>
      <c r="P22" s="20"/>
      <c r="Q22" s="64" t="str">
        <f ca="1">IF(P22="","", INDIRECT("base!"&amp;ADDRESS(MATCH(CONCATENATE(N22,"|",P22),#REF!:#REF!,0)+1,6,4)))</f>
        <v/>
      </c>
      <c r="R22" s="90" t="s">
        <v>170</v>
      </c>
      <c r="S22" s="19" t="s">
        <v>1135</v>
      </c>
    </row>
    <row r="23" spans="1:19" ht="60" x14ac:dyDescent="0.25">
      <c r="A23" s="83">
        <v>1</v>
      </c>
      <c r="B23" s="114">
        <f>IF(AND(G23&lt;&gt;"",H23&gt;0,I23&lt;&gt;"",J23&lt;&gt;0,K23&lt;&gt;0),COUNT($B$11:B22)+1,"")</f>
        <v>10</v>
      </c>
      <c r="C23" s="96" t="s">
        <v>242</v>
      </c>
      <c r="D23" s="84" t="s">
        <v>192</v>
      </c>
      <c r="E23" s="83" t="s">
        <v>1166</v>
      </c>
      <c r="F23" s="98">
        <v>45658</v>
      </c>
      <c r="G23" s="20" t="s">
        <v>422</v>
      </c>
      <c r="H23" s="107">
        <v>1527.45</v>
      </c>
      <c r="I23" s="83" t="s">
        <v>1138</v>
      </c>
      <c r="J23" s="107">
        <f t="shared" si="0"/>
        <v>4.1500000000000004</v>
      </c>
      <c r="K23" s="183">
        <f t="shared" si="1"/>
        <v>6338.92</v>
      </c>
      <c r="L23" s="129">
        <v>0.28489999999999999</v>
      </c>
      <c r="M23" s="129">
        <v>0.9022</v>
      </c>
      <c r="N23" s="2"/>
      <c r="O23" s="64" t="str">
        <f ca="1">IF(N23="","", INDIRECT("base!"&amp;ADDRESS(MATCH(N23,#REF!:#REF!,0)+1,4,4)))</f>
        <v/>
      </c>
      <c r="P23" s="20"/>
      <c r="Q23" s="64" t="str">
        <f ca="1">IF(P23="","", INDIRECT("base!"&amp;ADDRESS(MATCH(CONCATENATE(N23,"|",P23),#REF!:#REF!,0)+1,6,4)))</f>
        <v/>
      </c>
      <c r="R23" s="90" t="s">
        <v>170</v>
      </c>
      <c r="S23" s="19">
        <v>4.1502270000000001</v>
      </c>
    </row>
    <row r="24" spans="1:19" ht="45" x14ac:dyDescent="0.25">
      <c r="A24" s="83">
        <v>1</v>
      </c>
      <c r="B24" s="114">
        <f>IF(AND(G24&lt;&gt;"",H24&gt;0,I24&lt;&gt;"",J24&lt;&gt;0,K24&lt;&gt;0),COUNT($B$11:B23)+1,"")</f>
        <v>11</v>
      </c>
      <c r="C24" s="96" t="s">
        <v>243</v>
      </c>
      <c r="D24" s="84" t="s">
        <v>192</v>
      </c>
      <c r="E24" s="83" t="s">
        <v>1167</v>
      </c>
      <c r="F24" s="98">
        <v>45658</v>
      </c>
      <c r="G24" s="20" t="s">
        <v>423</v>
      </c>
      <c r="H24" s="107">
        <v>152.75</v>
      </c>
      <c r="I24" s="83" t="s">
        <v>1168</v>
      </c>
      <c r="J24" s="107">
        <f t="shared" si="0"/>
        <v>200.92</v>
      </c>
      <c r="K24" s="183">
        <f t="shared" si="1"/>
        <v>30690.53</v>
      </c>
      <c r="L24" s="129">
        <v>0.28489999999999999</v>
      </c>
      <c r="M24" s="129">
        <v>0.9022</v>
      </c>
      <c r="N24" s="2"/>
      <c r="O24" s="64" t="str">
        <f ca="1">IF(N24="","", INDIRECT("base!"&amp;ADDRESS(MATCH(N24,#REF!:#REF!,0)+1,4,4)))</f>
        <v/>
      </c>
      <c r="P24" s="20"/>
      <c r="Q24" s="64" t="str">
        <f ca="1">IF(P24="","", INDIRECT("base!"&amp;ADDRESS(MATCH(CONCATENATE(N24,"|",P24),#REF!:#REF!,0)+1,6,4)))</f>
        <v/>
      </c>
      <c r="R24" s="90" t="s">
        <v>170</v>
      </c>
      <c r="S24" s="19">
        <v>200.919813</v>
      </c>
    </row>
    <row r="25" spans="1:19" ht="45" x14ac:dyDescent="0.25">
      <c r="A25" s="83">
        <v>1</v>
      </c>
      <c r="B25" s="114">
        <f>IF(AND(G25&lt;&gt;"",H25&gt;0,I25&lt;&gt;"",J25&lt;&gt;0,K25&lt;&gt;0),COUNT($B$11:B24)+1,"")</f>
        <v>12</v>
      </c>
      <c r="C25" s="96" t="s">
        <v>1169</v>
      </c>
      <c r="D25" s="84" t="s">
        <v>192</v>
      </c>
      <c r="E25" s="83" t="s">
        <v>1170</v>
      </c>
      <c r="F25" s="98">
        <v>45658</v>
      </c>
      <c r="G25" s="20" t="s">
        <v>424</v>
      </c>
      <c r="H25" s="107">
        <v>1527.45</v>
      </c>
      <c r="I25" s="83" t="s">
        <v>1138</v>
      </c>
      <c r="J25" s="107">
        <f t="shared" si="0"/>
        <v>4.24</v>
      </c>
      <c r="K25" s="183">
        <f t="shared" si="1"/>
        <v>6476.39</v>
      </c>
      <c r="L25" s="129">
        <v>0.28489999999999999</v>
      </c>
      <c r="M25" s="129">
        <v>0.9022</v>
      </c>
      <c r="N25" s="2"/>
      <c r="O25" s="64" t="str">
        <f ca="1">IF(N25="","", INDIRECT("base!"&amp;ADDRESS(MATCH(N25,#REF!:#REF!,0)+1,4,4)))</f>
        <v/>
      </c>
      <c r="P25" s="20"/>
      <c r="Q25" s="64" t="str">
        <f ca="1">IF(P25="","", INDIRECT("base!"&amp;ADDRESS(MATCH(CONCATENATE(N25,"|",P25),#REF!:#REF!,0)+1,6,4)))</f>
        <v/>
      </c>
      <c r="R25" s="90" t="s">
        <v>170</v>
      </c>
      <c r="S25" s="19">
        <v>4.24017</v>
      </c>
    </row>
    <row r="26" spans="1:19" ht="45" x14ac:dyDescent="0.25">
      <c r="A26" s="83">
        <v>1</v>
      </c>
      <c r="B26" s="114">
        <f>IF(AND(G26&lt;&gt;"",H26&gt;0,I26&lt;&gt;"",J26&lt;&gt;0,K26&lt;&gt;0),COUNT($B$11:B25)+1,"")</f>
        <v>13</v>
      </c>
      <c r="C26" s="96" t="s">
        <v>1171</v>
      </c>
      <c r="D26" s="84" t="s">
        <v>192</v>
      </c>
      <c r="E26" s="83" t="s">
        <v>1172</v>
      </c>
      <c r="F26" s="98">
        <v>45658</v>
      </c>
      <c r="G26" s="20" t="s">
        <v>425</v>
      </c>
      <c r="H26" s="107">
        <v>1527.45</v>
      </c>
      <c r="I26" s="83" t="s">
        <v>1138</v>
      </c>
      <c r="J26" s="107">
        <f t="shared" si="0"/>
        <v>46.64</v>
      </c>
      <c r="K26" s="183">
        <f t="shared" si="1"/>
        <v>71240.27</v>
      </c>
      <c r="L26" s="129">
        <v>0.28489999999999999</v>
      </c>
      <c r="M26" s="129">
        <v>0.9022</v>
      </c>
      <c r="N26" s="2"/>
      <c r="O26" s="64" t="str">
        <f ca="1">IF(N26="","", INDIRECT("base!"&amp;ADDRESS(MATCH(N26,#REF!:#REF!,0)+1,4,4)))</f>
        <v/>
      </c>
      <c r="P26" s="20"/>
      <c r="Q26" s="64" t="str">
        <f ca="1">IF(P26="","", INDIRECT("base!"&amp;ADDRESS(MATCH(CONCATENATE(N26,"|",P26),#REF!:#REF!,0)+1,6,4)))</f>
        <v/>
      </c>
      <c r="R26" s="90" t="s">
        <v>170</v>
      </c>
      <c r="S26" s="19">
        <v>46.641869999999997</v>
      </c>
    </row>
    <row r="27" spans="1:19" ht="45" x14ac:dyDescent="0.25">
      <c r="A27" s="83">
        <v>1</v>
      </c>
      <c r="B27" s="114">
        <f>IF(AND(G27&lt;&gt;"",H27&gt;0,I27&lt;&gt;"",J27&lt;&gt;0,K27&lt;&gt;0),COUNT($B$11:B26)+1,"")</f>
        <v>14</v>
      </c>
      <c r="C27" s="96" t="s">
        <v>1173</v>
      </c>
      <c r="D27" s="84" t="s">
        <v>192</v>
      </c>
      <c r="E27" s="83" t="s">
        <v>1174</v>
      </c>
      <c r="F27" s="98">
        <v>45658</v>
      </c>
      <c r="G27" s="20" t="s">
        <v>426</v>
      </c>
      <c r="H27" s="107">
        <v>115.4</v>
      </c>
      <c r="I27" s="83" t="s">
        <v>1138</v>
      </c>
      <c r="J27" s="107">
        <f t="shared" si="0"/>
        <v>150.27000000000001</v>
      </c>
      <c r="K27" s="183">
        <f t="shared" si="1"/>
        <v>17341.16</v>
      </c>
      <c r="L27" s="129">
        <v>0.28489999999999999</v>
      </c>
      <c r="M27" s="129">
        <v>0.9022</v>
      </c>
      <c r="N27" s="2"/>
      <c r="O27" s="64" t="str">
        <f ca="1">IF(N27="","", INDIRECT("base!"&amp;ADDRESS(MATCH(N27,#REF!:#REF!,0)+1,4,4)))</f>
        <v/>
      </c>
      <c r="P27" s="20"/>
      <c r="Q27" s="64" t="str">
        <f ca="1">IF(P27="","", INDIRECT("base!"&amp;ADDRESS(MATCH(CONCATENATE(N27,"|",P27),#REF!:#REF!,0)+1,6,4)))</f>
        <v/>
      </c>
      <c r="R27" s="90" t="s">
        <v>170</v>
      </c>
      <c r="S27" s="19">
        <v>150.26905500000001</v>
      </c>
    </row>
    <row r="28" spans="1:19" ht="45" x14ac:dyDescent="0.25">
      <c r="A28" s="83">
        <v>1</v>
      </c>
      <c r="B28" s="114">
        <f>IF(AND(G28&lt;&gt;"",H28&gt;0,I28&lt;&gt;"",J28&lt;&gt;0,K28&lt;&gt;0),COUNT($B$11:B27)+1,"")</f>
        <v>15</v>
      </c>
      <c r="C28" s="96" t="s">
        <v>1175</v>
      </c>
      <c r="D28" s="84" t="s">
        <v>192</v>
      </c>
      <c r="E28" s="83" t="s">
        <v>1176</v>
      </c>
      <c r="F28" s="98">
        <v>45658</v>
      </c>
      <c r="G28" s="20" t="s">
        <v>427</v>
      </c>
      <c r="H28" s="107">
        <v>5554.11</v>
      </c>
      <c r="I28" s="83" t="s">
        <v>1177</v>
      </c>
      <c r="J28" s="107">
        <f t="shared" si="0"/>
        <v>23.18</v>
      </c>
      <c r="K28" s="183">
        <f t="shared" si="1"/>
        <v>128744.27</v>
      </c>
      <c r="L28" s="129">
        <v>0.28489999999999999</v>
      </c>
      <c r="M28" s="129">
        <v>0.9022</v>
      </c>
      <c r="N28" s="2"/>
      <c r="O28" s="64" t="str">
        <f ca="1">IF(N28="","", INDIRECT("base!"&amp;ADDRESS(MATCH(N28,#REF!:#REF!,0)+1,4,4)))</f>
        <v/>
      </c>
      <c r="P28" s="20"/>
      <c r="Q28" s="64" t="str">
        <f ca="1">IF(P28="","", INDIRECT("base!"&amp;ADDRESS(MATCH(CONCATENATE(N28,"|",P28),#REF!:#REF!,0)+1,6,4)))</f>
        <v/>
      </c>
      <c r="R28" s="90" t="s">
        <v>170</v>
      </c>
      <c r="S28" s="19">
        <v>23.179595999999997</v>
      </c>
    </row>
    <row r="29" spans="1:19" ht="30" x14ac:dyDescent="0.25">
      <c r="A29" s="83">
        <v>1</v>
      </c>
      <c r="B29" s="114">
        <f>IF(AND(G29&lt;&gt;"",H29&gt;0,I29&lt;&gt;"",J29&lt;&gt;0,K29&lt;&gt;0),COUNT($B$11:B28)+1,"")</f>
        <v>16</v>
      </c>
      <c r="C29" s="96" t="s">
        <v>1178</v>
      </c>
      <c r="D29" s="84" t="s">
        <v>192</v>
      </c>
      <c r="E29" s="83" t="s">
        <v>1179</v>
      </c>
      <c r="F29" s="98">
        <v>45658</v>
      </c>
      <c r="G29" s="20" t="s">
        <v>1180</v>
      </c>
      <c r="H29" s="107">
        <v>696.21</v>
      </c>
      <c r="I29" s="83" t="s">
        <v>1177</v>
      </c>
      <c r="J29" s="107">
        <f t="shared" si="0"/>
        <v>13.97</v>
      </c>
      <c r="K29" s="183">
        <f t="shared" si="1"/>
        <v>9726.0499999999993</v>
      </c>
      <c r="L29" s="129">
        <v>0.28489999999999999</v>
      </c>
      <c r="M29" s="129">
        <v>0.9022</v>
      </c>
      <c r="N29" s="2"/>
      <c r="O29" s="64" t="str">
        <f ca="1">IF(N29="","", INDIRECT("base!"&amp;ADDRESS(MATCH(N29,#REF!:#REF!,0)+1,4,4)))</f>
        <v/>
      </c>
      <c r="P29" s="20"/>
      <c r="Q29" s="64" t="str">
        <f ca="1">IF(P29="","", INDIRECT("base!"&amp;ADDRESS(MATCH(CONCATENATE(N29,"|",P29),#REF!:#REF!,0)+1,6,4)))</f>
        <v/>
      </c>
      <c r="R29" s="90" t="s">
        <v>170</v>
      </c>
      <c r="S29" s="19">
        <v>13.966862999999998</v>
      </c>
    </row>
    <row r="30" spans="1:19" ht="30" x14ac:dyDescent="0.25">
      <c r="A30" s="83">
        <v>1</v>
      </c>
      <c r="B30" s="114">
        <f>IF(AND(G30&lt;&gt;"",H30&gt;0,I30&lt;&gt;"",J30&lt;&gt;0,K30&lt;&gt;0),COUNT($B$11:B29)+1,"")</f>
        <v>17</v>
      </c>
      <c r="C30" s="96" t="s">
        <v>1181</v>
      </c>
      <c r="D30" s="84" t="s">
        <v>192</v>
      </c>
      <c r="E30" s="83" t="s">
        <v>1182</v>
      </c>
      <c r="F30" s="98">
        <v>45658</v>
      </c>
      <c r="G30" s="20" t="s">
        <v>1183</v>
      </c>
      <c r="H30" s="107">
        <v>269.75</v>
      </c>
      <c r="I30" s="83" t="s">
        <v>1177</v>
      </c>
      <c r="J30" s="107">
        <f t="shared" si="0"/>
        <v>13.17</v>
      </c>
      <c r="K30" s="183">
        <f t="shared" si="1"/>
        <v>3552.61</v>
      </c>
      <c r="L30" s="129">
        <v>0.28489999999999999</v>
      </c>
      <c r="M30" s="129">
        <v>0.9022</v>
      </c>
      <c r="N30" s="2"/>
      <c r="O30" s="64" t="str">
        <f ca="1">IF(N30="","", INDIRECT("base!"&amp;ADDRESS(MATCH(N30,#REF!:#REF!,0)+1,4,4)))</f>
        <v/>
      </c>
      <c r="P30" s="20"/>
      <c r="Q30" s="64" t="str">
        <f ca="1">IF(P30="","", INDIRECT("base!"&amp;ADDRESS(MATCH(CONCATENATE(N30,"|",P30),#REF!:#REF!,0)+1,6,4)))</f>
        <v/>
      </c>
      <c r="R30" s="90" t="s">
        <v>170</v>
      </c>
      <c r="S30" s="19">
        <v>13.170225</v>
      </c>
    </row>
    <row r="31" spans="1:19" ht="45" x14ac:dyDescent="0.25">
      <c r="A31" s="83">
        <v>1</v>
      </c>
      <c r="B31" s="114">
        <f>IF(AND(G31&lt;&gt;"",H31&gt;0,I31&lt;&gt;"",J31&lt;&gt;0,K31&lt;&gt;0),COUNT($B$11:B30)+1,"")</f>
        <v>18</v>
      </c>
      <c r="C31" s="96" t="s">
        <v>1184</v>
      </c>
      <c r="D31" s="84" t="s">
        <v>192</v>
      </c>
      <c r="E31" s="83" t="s">
        <v>1185</v>
      </c>
      <c r="F31" s="98">
        <v>45658</v>
      </c>
      <c r="G31" s="20" t="s">
        <v>384</v>
      </c>
      <c r="H31" s="107">
        <v>210.22</v>
      </c>
      <c r="I31" s="83" t="s">
        <v>1168</v>
      </c>
      <c r="J31" s="107">
        <f t="shared" si="0"/>
        <v>873.32</v>
      </c>
      <c r="K31" s="183">
        <f t="shared" si="1"/>
        <v>183589.33</v>
      </c>
      <c r="L31" s="129">
        <v>0.28489999999999999</v>
      </c>
      <c r="M31" s="129">
        <v>0.9022</v>
      </c>
      <c r="N31" s="2"/>
      <c r="O31" s="64" t="str">
        <f ca="1">IF(N31="","", INDIRECT("base!"&amp;ADDRESS(MATCH(N31,#REF!:#REF!,0)+1,4,4)))</f>
        <v/>
      </c>
      <c r="P31" s="20"/>
      <c r="Q31" s="64" t="str">
        <f ca="1">IF(P31="","", INDIRECT("base!"&amp;ADDRESS(MATCH(CONCATENATE(N31,"|",P31),#REF!:#REF!,0)+1,6,4)))</f>
        <v/>
      </c>
      <c r="R31" s="90" t="s">
        <v>170</v>
      </c>
      <c r="S31" s="19">
        <v>873.32083199999988</v>
      </c>
    </row>
    <row r="32" spans="1:19" x14ac:dyDescent="0.25">
      <c r="A32" s="83">
        <v>1</v>
      </c>
      <c r="B32" s="114" t="str">
        <f>IF(AND(G32&lt;&gt;"",H32&gt;0,I32&lt;&gt;"",J32&lt;&gt;0,K32&lt;&gt;0),COUNT($B$11:B31)+1,"")</f>
        <v/>
      </c>
      <c r="C32" s="96" t="s">
        <v>1038</v>
      </c>
      <c r="D32" s="84" t="s">
        <v>1135</v>
      </c>
      <c r="E32" s="83" t="s">
        <v>1135</v>
      </c>
      <c r="F32" s="98">
        <v>45658</v>
      </c>
      <c r="G32" s="20" t="s">
        <v>1186</v>
      </c>
      <c r="H32" s="107" t="s">
        <v>1135</v>
      </c>
      <c r="I32" s="83" t="s">
        <v>1135</v>
      </c>
      <c r="J32" s="107"/>
      <c r="K32" s="183" t="str">
        <f t="shared" si="1"/>
        <v/>
      </c>
      <c r="L32" s="129" t="s">
        <v>1135</v>
      </c>
      <c r="M32" s="129">
        <v>0.9022</v>
      </c>
      <c r="N32" s="2"/>
      <c r="O32" s="64" t="str">
        <f ca="1">IF(N32="","", INDIRECT("base!"&amp;ADDRESS(MATCH(N32,#REF!:#REF!,0)+1,4,4)))</f>
        <v/>
      </c>
      <c r="P32" s="20"/>
      <c r="Q32" s="64" t="str">
        <f ca="1">IF(P32="","", INDIRECT("base!"&amp;ADDRESS(MATCH(CONCATENATE(N32,"|",P32),#REF!:#REF!,0)+1,6,4)))</f>
        <v/>
      </c>
      <c r="R32" s="90" t="s">
        <v>170</v>
      </c>
      <c r="S32" s="19" t="s">
        <v>1135</v>
      </c>
    </row>
    <row r="33" spans="1:19" ht="60" x14ac:dyDescent="0.25">
      <c r="A33" s="83">
        <v>1</v>
      </c>
      <c r="B33" s="114">
        <f>IF(AND(G33&lt;&gt;"",H33&gt;0,I33&lt;&gt;"",J33&lt;&gt;0,K33&lt;&gt;0),COUNT($B$11:B32)+1,"")</f>
        <v>19</v>
      </c>
      <c r="C33" s="96" t="s">
        <v>227</v>
      </c>
      <c r="D33" s="84" t="s">
        <v>192</v>
      </c>
      <c r="E33" s="83" t="s">
        <v>1187</v>
      </c>
      <c r="F33" s="98">
        <v>45658</v>
      </c>
      <c r="G33" s="20" t="s">
        <v>1188</v>
      </c>
      <c r="H33" s="107">
        <v>16.760000000000002</v>
      </c>
      <c r="I33" s="83" t="s">
        <v>1168</v>
      </c>
      <c r="J33" s="107">
        <f t="shared" si="0"/>
        <v>53.14</v>
      </c>
      <c r="K33" s="183">
        <f t="shared" si="1"/>
        <v>890.63</v>
      </c>
      <c r="L33" s="129">
        <v>0.28489999999999999</v>
      </c>
      <c r="M33" s="129">
        <v>0.9022</v>
      </c>
      <c r="N33" s="2"/>
      <c r="O33" s="64" t="str">
        <f ca="1">IF(N33="","", INDIRECT("base!"&amp;ADDRESS(MATCH(N33,#REF!:#REF!,0)+1,4,4)))</f>
        <v/>
      </c>
      <c r="P33" s="20"/>
      <c r="Q33" s="64" t="str">
        <f ca="1">IF(P33="","", INDIRECT("base!"&amp;ADDRESS(MATCH(CONCATENATE(N33,"|",P33),#REF!:#REF!,0)+1,6,4)))</f>
        <v/>
      </c>
      <c r="R33" s="90" t="s">
        <v>170</v>
      </c>
      <c r="S33" s="19">
        <v>53.143463999999994</v>
      </c>
    </row>
    <row r="34" spans="1:19" ht="60" x14ac:dyDescent="0.25">
      <c r="A34" s="83">
        <v>1</v>
      </c>
      <c r="B34" s="114">
        <f>IF(AND(G34&lt;&gt;"",H34&gt;0,I34&lt;&gt;"",J34&lt;&gt;0,K34&lt;&gt;0),COUNT($B$11:B33)+1,"")</f>
        <v>20</v>
      </c>
      <c r="C34" s="96" t="s">
        <v>244</v>
      </c>
      <c r="D34" s="84" t="s">
        <v>192</v>
      </c>
      <c r="E34" s="83" t="s">
        <v>1189</v>
      </c>
      <c r="F34" s="98">
        <v>45658</v>
      </c>
      <c r="G34" s="20" t="s">
        <v>1190</v>
      </c>
      <c r="H34" s="107">
        <v>2.5099999999999998</v>
      </c>
      <c r="I34" s="83" t="s">
        <v>1168</v>
      </c>
      <c r="J34" s="107">
        <f t="shared" si="0"/>
        <v>1820.91</v>
      </c>
      <c r="K34" s="183">
        <f t="shared" si="1"/>
        <v>4570.4799999999996</v>
      </c>
      <c r="L34" s="129">
        <v>0.28489999999999999</v>
      </c>
      <c r="M34" s="129">
        <v>0.9022</v>
      </c>
      <c r="N34" s="2"/>
      <c r="O34" s="64" t="str">
        <f ca="1">IF(N34="","", INDIRECT("base!"&amp;ADDRESS(MATCH(N34,#REF!:#REF!,0)+1,4,4)))</f>
        <v/>
      </c>
      <c r="P34" s="20"/>
      <c r="Q34" s="64" t="str">
        <f ca="1">IF(P34="","", INDIRECT("base!"&amp;ADDRESS(MATCH(CONCATENATE(N34,"|",P34),#REF!:#REF!,0)+1,6,4)))</f>
        <v/>
      </c>
      <c r="R34" s="90" t="s">
        <v>170</v>
      </c>
      <c r="S34" s="19">
        <v>1820.9088840000002</v>
      </c>
    </row>
    <row r="35" spans="1:19" ht="45" x14ac:dyDescent="0.25">
      <c r="A35" s="83">
        <v>1</v>
      </c>
      <c r="B35" s="114">
        <f>IF(AND(G35&lt;&gt;"",H35&gt;0,I35&lt;&gt;"",J35&lt;&gt;0,K35&lt;&gt;0),COUNT($B$11:B34)+1,"")</f>
        <v>21</v>
      </c>
      <c r="C35" s="96" t="s">
        <v>405</v>
      </c>
      <c r="D35" s="84" t="s">
        <v>192</v>
      </c>
      <c r="E35" s="83" t="s">
        <v>1191</v>
      </c>
      <c r="F35" s="98">
        <v>45658</v>
      </c>
      <c r="G35" s="20" t="s">
        <v>1192</v>
      </c>
      <c r="H35" s="107">
        <v>11.56</v>
      </c>
      <c r="I35" s="83" t="s">
        <v>1138</v>
      </c>
      <c r="J35" s="107">
        <f t="shared" si="0"/>
        <v>3.91</v>
      </c>
      <c r="K35" s="183">
        <f t="shared" si="1"/>
        <v>45.2</v>
      </c>
      <c r="L35" s="129">
        <v>0.28489999999999999</v>
      </c>
      <c r="M35" s="129">
        <v>0.9022</v>
      </c>
      <c r="N35" s="2"/>
      <c r="O35" s="64" t="str">
        <f ca="1">IF(N35="","", INDIRECT("base!"&amp;ADDRESS(MATCH(N35,#REF!:#REF!,0)+1,4,4)))</f>
        <v/>
      </c>
      <c r="P35" s="20"/>
      <c r="Q35" s="64" t="str">
        <f ca="1">IF(P35="","", INDIRECT("base!"&amp;ADDRESS(MATCH(CONCATENATE(N35,"|",P35),#REF!:#REF!,0)+1,6,4)))</f>
        <v/>
      </c>
      <c r="R35" s="90" t="s">
        <v>170</v>
      </c>
      <c r="S35" s="19">
        <v>3.9060959999999998</v>
      </c>
    </row>
    <row r="36" spans="1:19" ht="45" x14ac:dyDescent="0.25">
      <c r="A36" s="83">
        <v>1</v>
      </c>
      <c r="B36" s="114">
        <f>IF(AND(G36&lt;&gt;"",H36&gt;0,I36&lt;&gt;"",J36&lt;&gt;0,K36&lt;&gt;0),COUNT($B$11:B35)+1,"")</f>
        <v>22</v>
      </c>
      <c r="C36" s="96" t="s">
        <v>1193</v>
      </c>
      <c r="D36" s="84" t="s">
        <v>192</v>
      </c>
      <c r="E36" s="83" t="s">
        <v>1194</v>
      </c>
      <c r="F36" s="98">
        <v>45658</v>
      </c>
      <c r="G36" s="20" t="s">
        <v>1195</v>
      </c>
      <c r="H36" s="107">
        <v>0.57999999999999996</v>
      </c>
      <c r="I36" s="83" t="s">
        <v>1168</v>
      </c>
      <c r="J36" s="107">
        <f t="shared" si="0"/>
        <v>218.59</v>
      </c>
      <c r="K36" s="183">
        <f t="shared" si="1"/>
        <v>126.78</v>
      </c>
      <c r="L36" s="129">
        <v>0.28489999999999999</v>
      </c>
      <c r="M36" s="129">
        <v>0.9022</v>
      </c>
      <c r="N36" s="2"/>
      <c r="O36" s="64" t="str">
        <f ca="1">IF(N36="","", INDIRECT("base!"&amp;ADDRESS(MATCH(N36,#REF!:#REF!,0)+1,4,4)))</f>
        <v/>
      </c>
      <c r="P36" s="20"/>
      <c r="Q36" s="64" t="str">
        <f ca="1">IF(P36="","", INDIRECT("base!"&amp;ADDRESS(MATCH(CONCATENATE(N36,"|",P36),#REF!:#REF!,0)+1,6,4)))</f>
        <v/>
      </c>
      <c r="R36" s="90" t="s">
        <v>170</v>
      </c>
      <c r="S36" s="19">
        <v>218.587188</v>
      </c>
    </row>
    <row r="37" spans="1:19" ht="45" x14ac:dyDescent="0.25">
      <c r="A37" s="83">
        <v>1</v>
      </c>
      <c r="B37" s="114">
        <f>IF(AND(G37&lt;&gt;"",H37&gt;0,I37&lt;&gt;"",J37&lt;&gt;0,K37&lt;&gt;0),COUNT($B$11:B36)+1,"")</f>
        <v>23</v>
      </c>
      <c r="C37" s="96" t="s">
        <v>1196</v>
      </c>
      <c r="D37" s="84" t="s">
        <v>192</v>
      </c>
      <c r="E37" s="83" t="s">
        <v>1197</v>
      </c>
      <c r="F37" s="98">
        <v>45658</v>
      </c>
      <c r="G37" s="20" t="s">
        <v>259</v>
      </c>
      <c r="H37" s="107">
        <v>11.56</v>
      </c>
      <c r="I37" s="83" t="s">
        <v>1138</v>
      </c>
      <c r="J37" s="107">
        <f t="shared" si="0"/>
        <v>50.3</v>
      </c>
      <c r="K37" s="183">
        <f t="shared" si="1"/>
        <v>581.47</v>
      </c>
      <c r="L37" s="129">
        <v>0.28489999999999999</v>
      </c>
      <c r="M37" s="129">
        <v>0.9022</v>
      </c>
      <c r="N37" s="2"/>
      <c r="O37" s="64" t="str">
        <f ca="1">IF(N37="","", INDIRECT("base!"&amp;ADDRESS(MATCH(N37,#REF!:#REF!,0)+1,4,4)))</f>
        <v/>
      </c>
      <c r="P37" s="20"/>
      <c r="Q37" s="64" t="str">
        <f ca="1">IF(P37="","", INDIRECT("base!"&amp;ADDRESS(MATCH(CONCATENATE(N37,"|",P37),#REF!:#REF!,0)+1,6,4)))</f>
        <v/>
      </c>
      <c r="R37" s="90" t="s">
        <v>170</v>
      </c>
      <c r="S37" s="19">
        <v>50.303834999999999</v>
      </c>
    </row>
    <row r="38" spans="1:19" ht="45" x14ac:dyDescent="0.25">
      <c r="A38" s="83">
        <v>1</v>
      </c>
      <c r="B38" s="114">
        <f>IF(AND(G38&lt;&gt;"",H38&gt;0,I38&lt;&gt;"",J38&lt;&gt;0,K38&lt;&gt;0),COUNT($B$11:B37)+1,"")</f>
        <v>24</v>
      </c>
      <c r="C38" s="96" t="s">
        <v>1198</v>
      </c>
      <c r="D38" s="84" t="s">
        <v>192</v>
      </c>
      <c r="E38" s="83" t="s">
        <v>1199</v>
      </c>
      <c r="F38" s="98">
        <v>45658</v>
      </c>
      <c r="G38" s="20" t="s">
        <v>260</v>
      </c>
      <c r="H38" s="107">
        <v>13.92</v>
      </c>
      <c r="I38" s="83" t="s">
        <v>1138</v>
      </c>
      <c r="J38" s="107">
        <f t="shared" si="0"/>
        <v>90.01</v>
      </c>
      <c r="K38" s="183">
        <f t="shared" si="1"/>
        <v>1252.94</v>
      </c>
      <c r="L38" s="129">
        <v>0.28489999999999999</v>
      </c>
      <c r="M38" s="129">
        <v>0.9022</v>
      </c>
      <c r="N38" s="2"/>
      <c r="O38" s="64" t="str">
        <f ca="1">IF(N38="","", INDIRECT("base!"&amp;ADDRESS(MATCH(N38,#REF!:#REF!,0)+1,4,4)))</f>
        <v/>
      </c>
      <c r="P38" s="20"/>
      <c r="Q38" s="64" t="str">
        <f ca="1">IF(P38="","", INDIRECT("base!"&amp;ADDRESS(MATCH(CONCATENATE(N38,"|",P38),#REF!:#REF!,0)+1,6,4)))</f>
        <v/>
      </c>
      <c r="R38" s="90" t="s">
        <v>170</v>
      </c>
      <c r="S38" s="19">
        <v>90.007244999999998</v>
      </c>
    </row>
    <row r="39" spans="1:19" ht="60" x14ac:dyDescent="0.25">
      <c r="A39" s="83">
        <v>1</v>
      </c>
      <c r="B39" s="114">
        <f>IF(AND(G39&lt;&gt;"",H39&gt;0,I39&lt;&gt;"",J39&lt;&gt;0,K39&lt;&gt;0),COUNT($B$11:B38)+1,"")</f>
        <v>25</v>
      </c>
      <c r="C39" s="96" t="s">
        <v>1200</v>
      </c>
      <c r="D39" s="84" t="s">
        <v>192</v>
      </c>
      <c r="E39" s="83" t="s">
        <v>1201</v>
      </c>
      <c r="F39" s="98">
        <v>45658</v>
      </c>
      <c r="G39" s="20" t="s">
        <v>268</v>
      </c>
      <c r="H39" s="107">
        <v>8.35</v>
      </c>
      <c r="I39" s="83" t="s">
        <v>1168</v>
      </c>
      <c r="J39" s="107">
        <f t="shared" si="0"/>
        <v>1009.38</v>
      </c>
      <c r="K39" s="183">
        <f t="shared" si="1"/>
        <v>8428.32</v>
      </c>
      <c r="L39" s="129">
        <v>0.28489999999999999</v>
      </c>
      <c r="M39" s="129">
        <v>0.9022</v>
      </c>
      <c r="N39" s="2"/>
      <c r="O39" s="64" t="str">
        <f ca="1">IF(N39="","", INDIRECT("base!"&amp;ADDRESS(MATCH(N39,#REF!:#REF!,0)+1,4,4)))</f>
        <v/>
      </c>
      <c r="P39" s="20"/>
      <c r="Q39" s="64" t="str">
        <f ca="1">IF(P39="","", INDIRECT("base!"&amp;ADDRESS(MATCH(CONCATENATE(N39,"|",P39),#REF!:#REF!,0)+1,6,4)))</f>
        <v/>
      </c>
      <c r="R39" s="90" t="s">
        <v>170</v>
      </c>
      <c r="S39" s="19">
        <v>1009.3788930000001</v>
      </c>
    </row>
    <row r="40" spans="1:19" ht="30" x14ac:dyDescent="0.25">
      <c r="A40" s="83">
        <v>1</v>
      </c>
      <c r="B40" s="114">
        <f>IF(AND(G40&lt;&gt;"",H40&gt;0,I40&lt;&gt;"",J40&lt;&gt;0,K40&lt;&gt;0),COUNT($B$11:B39)+1,"")</f>
        <v>26</v>
      </c>
      <c r="C40" s="96" t="s">
        <v>1202</v>
      </c>
      <c r="D40" s="84" t="s">
        <v>192</v>
      </c>
      <c r="E40" s="83" t="s">
        <v>1203</v>
      </c>
      <c r="F40" s="98">
        <v>45658</v>
      </c>
      <c r="G40" s="20" t="s">
        <v>1204</v>
      </c>
      <c r="H40" s="107">
        <v>111.84</v>
      </c>
      <c r="I40" s="83" t="s">
        <v>1177</v>
      </c>
      <c r="J40" s="107">
        <f t="shared" si="0"/>
        <v>18.72</v>
      </c>
      <c r="K40" s="183">
        <f t="shared" si="1"/>
        <v>2093.64</v>
      </c>
      <c r="L40" s="129">
        <v>0.28489999999999999</v>
      </c>
      <c r="M40" s="129">
        <v>0.9022</v>
      </c>
      <c r="N40" s="2"/>
      <c r="O40" s="64" t="str">
        <f ca="1">IF(N40="","", INDIRECT("base!"&amp;ADDRESS(MATCH(N40,#REF!:#REF!,0)+1,4,4)))</f>
        <v/>
      </c>
      <c r="P40" s="20"/>
      <c r="Q40" s="64" t="str">
        <f ca="1">IF(P40="","", INDIRECT("base!"&amp;ADDRESS(MATCH(CONCATENATE(N40,"|",P40),#REF!:#REF!,0)+1,6,4)))</f>
        <v/>
      </c>
      <c r="R40" s="90" t="s">
        <v>170</v>
      </c>
      <c r="S40" s="19">
        <v>18.720993</v>
      </c>
    </row>
    <row r="41" spans="1:19" ht="30" x14ac:dyDescent="0.25">
      <c r="A41" s="83">
        <v>1</v>
      </c>
      <c r="B41" s="114">
        <f>IF(AND(G41&lt;&gt;"",H41&gt;0,I41&lt;&gt;"",J41&lt;&gt;0,K41&lt;&gt;0),COUNT($B$11:B40)+1,"")</f>
        <v>27</v>
      </c>
      <c r="C41" s="96" t="s">
        <v>1205</v>
      </c>
      <c r="D41" s="84" t="s">
        <v>192</v>
      </c>
      <c r="E41" s="83" t="s">
        <v>1206</v>
      </c>
      <c r="F41" s="98">
        <v>45658</v>
      </c>
      <c r="G41" s="20" t="s">
        <v>1207</v>
      </c>
      <c r="H41" s="107">
        <v>318</v>
      </c>
      <c r="I41" s="83" t="s">
        <v>1177</v>
      </c>
      <c r="J41" s="107">
        <f t="shared" si="0"/>
        <v>21.25</v>
      </c>
      <c r="K41" s="183">
        <f t="shared" si="1"/>
        <v>6757.5</v>
      </c>
      <c r="L41" s="129">
        <v>0.28489999999999999</v>
      </c>
      <c r="M41" s="129">
        <v>0.9022</v>
      </c>
      <c r="N41" s="2"/>
      <c r="O41" s="64" t="str">
        <f ca="1">IF(N41="","", INDIRECT("base!"&amp;ADDRESS(MATCH(N41,#REF!:#REF!,0)+1,4,4)))</f>
        <v/>
      </c>
      <c r="P41" s="20"/>
      <c r="Q41" s="64" t="str">
        <f ca="1">IF(P41="","", INDIRECT("base!"&amp;ADDRESS(MATCH(CONCATENATE(N41,"|",P41),#REF!:#REF!,0)+1,6,4)))</f>
        <v/>
      </c>
      <c r="R41" s="90" t="s">
        <v>170</v>
      </c>
      <c r="S41" s="19">
        <v>21.252246</v>
      </c>
    </row>
    <row r="42" spans="1:19" ht="90" x14ac:dyDescent="0.25">
      <c r="A42" s="83">
        <v>1</v>
      </c>
      <c r="B42" s="114">
        <f>IF(AND(G42&lt;&gt;"",H42&gt;0,I42&lt;&gt;"",J42&lt;&gt;0,K42&lt;&gt;0),COUNT($B$11:B41)+1,"")</f>
        <v>28</v>
      </c>
      <c r="C42" s="96" t="s">
        <v>1208</v>
      </c>
      <c r="D42" s="84" t="s">
        <v>192</v>
      </c>
      <c r="E42" s="83" t="s">
        <v>1209</v>
      </c>
      <c r="F42" s="98">
        <v>45658</v>
      </c>
      <c r="G42" s="20" t="s">
        <v>1210</v>
      </c>
      <c r="H42" s="107">
        <v>8.41</v>
      </c>
      <c r="I42" s="83" t="s">
        <v>1168</v>
      </c>
      <c r="J42" s="107">
        <f t="shared" si="0"/>
        <v>17.420000000000002</v>
      </c>
      <c r="K42" s="183">
        <f t="shared" si="1"/>
        <v>146.5</v>
      </c>
      <c r="L42" s="129">
        <v>0.28489999999999999</v>
      </c>
      <c r="M42" s="129">
        <v>0.9022</v>
      </c>
      <c r="N42" s="2"/>
      <c r="O42" s="64" t="str">
        <f ca="1">IF(N42="","", INDIRECT("base!"&amp;ADDRESS(MATCH(N42,#REF!:#REF!,0)+1,4,4)))</f>
        <v/>
      </c>
      <c r="P42" s="20"/>
      <c r="Q42" s="64" t="str">
        <f ca="1">IF(P42="","", INDIRECT("base!"&amp;ADDRESS(MATCH(CONCATENATE(N42,"|",P42),#REF!:#REF!,0)+1,6,4)))</f>
        <v/>
      </c>
      <c r="R42" s="90" t="s">
        <v>170</v>
      </c>
      <c r="S42" s="19">
        <v>17.423244</v>
      </c>
    </row>
    <row r="43" spans="1:19" x14ac:dyDescent="0.25">
      <c r="A43" s="83">
        <v>1</v>
      </c>
      <c r="B43" s="114" t="str">
        <f>IF(AND(G43&lt;&gt;"",H43&gt;0,I43&lt;&gt;"",J43&lt;&gt;0,K43&lt;&gt;0),COUNT($B$11:B42)+1,"")</f>
        <v/>
      </c>
      <c r="C43" s="96" t="s">
        <v>1039</v>
      </c>
      <c r="D43" s="84" t="s">
        <v>1135</v>
      </c>
      <c r="E43" s="83" t="s">
        <v>1135</v>
      </c>
      <c r="F43" s="98">
        <v>45658</v>
      </c>
      <c r="G43" s="20" t="s">
        <v>1211</v>
      </c>
      <c r="H43" s="107" t="s">
        <v>1135</v>
      </c>
      <c r="I43" s="83" t="s">
        <v>1135</v>
      </c>
      <c r="J43" s="107"/>
      <c r="K43" s="183" t="str">
        <f t="shared" si="1"/>
        <v/>
      </c>
      <c r="L43" s="129" t="s">
        <v>1135</v>
      </c>
      <c r="M43" s="129">
        <v>0.9022</v>
      </c>
      <c r="N43" s="2"/>
      <c r="O43" s="64" t="str">
        <f ca="1">IF(N43="","", INDIRECT("base!"&amp;ADDRESS(MATCH(N43,#REF!:#REF!,0)+1,4,4)))</f>
        <v/>
      </c>
      <c r="P43" s="20"/>
      <c r="Q43" s="64" t="str">
        <f ca="1">IF(P43="","", INDIRECT("base!"&amp;ADDRESS(MATCH(CONCATENATE(N43,"|",P43),#REF!:#REF!,0)+1,6,4)))</f>
        <v/>
      </c>
      <c r="R43" s="90" t="s">
        <v>170</v>
      </c>
      <c r="S43" s="19" t="s">
        <v>1135</v>
      </c>
    </row>
    <row r="44" spans="1:19" ht="90" x14ac:dyDescent="0.25">
      <c r="A44" s="83">
        <v>1</v>
      </c>
      <c r="B44" s="114">
        <f>IF(AND(G44&lt;&gt;"",H44&gt;0,I44&lt;&gt;"",J44&lt;&gt;0,K44&lt;&gt;0),COUNT($B$11:B43)+1,"")</f>
        <v>29</v>
      </c>
      <c r="C44" s="96" t="s">
        <v>421</v>
      </c>
      <c r="D44" s="84" t="s">
        <v>1146</v>
      </c>
      <c r="E44" s="83" t="s">
        <v>1212</v>
      </c>
      <c r="F44" s="98">
        <v>45658</v>
      </c>
      <c r="G44" s="20" t="s">
        <v>447</v>
      </c>
      <c r="H44" s="107">
        <v>1175.6500000000001</v>
      </c>
      <c r="I44" s="83" t="s">
        <v>1138</v>
      </c>
      <c r="J44" s="107">
        <f t="shared" si="0"/>
        <v>1016.84</v>
      </c>
      <c r="K44" s="183">
        <f t="shared" si="1"/>
        <v>1195447.95</v>
      </c>
      <c r="L44" s="129">
        <v>0.28489999999999999</v>
      </c>
      <c r="M44" s="129">
        <v>0.9022</v>
      </c>
      <c r="N44" s="2"/>
      <c r="O44" s="64" t="str">
        <f ca="1">IF(N44="","", INDIRECT("base!"&amp;ADDRESS(MATCH(N44,#REF!:#REF!,0)+1,4,4)))</f>
        <v/>
      </c>
      <c r="P44" s="20"/>
      <c r="Q44" s="64" t="str">
        <f ca="1">IF(P44="","", INDIRECT("base!"&amp;ADDRESS(MATCH(CONCATENATE(N44,"|",P44),#REF!:#REF!,0)+1,6,4)))</f>
        <v/>
      </c>
      <c r="R44" s="90" t="s">
        <v>170</v>
      </c>
      <c r="S44" s="19">
        <v>1016.844162</v>
      </c>
    </row>
    <row r="45" spans="1:19" ht="120" x14ac:dyDescent="0.25">
      <c r="A45" s="83">
        <v>1</v>
      </c>
      <c r="B45" s="114">
        <f>IF(AND(G45&lt;&gt;"",H45&gt;0,I45&lt;&gt;"",J45&lt;&gt;0,K45&lt;&gt;0),COUNT($B$11:B44)+1,"")</f>
        <v>30</v>
      </c>
      <c r="C45" s="96" t="s">
        <v>1213</v>
      </c>
      <c r="D45" s="84" t="s">
        <v>1146</v>
      </c>
      <c r="E45" s="83" t="s">
        <v>1214</v>
      </c>
      <c r="F45" s="98">
        <v>45658</v>
      </c>
      <c r="G45" s="20" t="s">
        <v>1215</v>
      </c>
      <c r="H45" s="107">
        <v>539.88</v>
      </c>
      <c r="I45" s="83" t="s">
        <v>1138</v>
      </c>
      <c r="J45" s="107">
        <f t="shared" si="0"/>
        <v>1114.97</v>
      </c>
      <c r="K45" s="183">
        <f t="shared" si="1"/>
        <v>601950</v>
      </c>
      <c r="L45" s="129">
        <v>0.28489999999999999</v>
      </c>
      <c r="M45" s="129">
        <v>0.9022</v>
      </c>
      <c r="N45" s="2"/>
      <c r="O45" s="64" t="str">
        <f ca="1">IF(N45="","", INDIRECT("base!"&amp;ADDRESS(MATCH(N45,#REF!:#REF!,0)+1,4,4)))</f>
        <v/>
      </c>
      <c r="P45" s="20"/>
      <c r="Q45" s="64" t="str">
        <f ca="1">IF(P45="","", INDIRECT("base!"&amp;ADDRESS(MATCH(CONCATENATE(N45,"|",P45),#REF!:#REF!,0)+1,6,4)))</f>
        <v/>
      </c>
      <c r="R45" s="90" t="s">
        <v>170</v>
      </c>
      <c r="S45" s="19">
        <v>1114.9719749999999</v>
      </c>
    </row>
    <row r="46" spans="1:19" x14ac:dyDescent="0.25">
      <c r="A46" s="83">
        <v>1</v>
      </c>
      <c r="B46" s="114" t="str">
        <f>IF(AND(G46&lt;&gt;"",H46&gt;0,I46&lt;&gt;"",J46&lt;&gt;0,K46&lt;&gt;0),COUNT($B$11:B45)+1,"")</f>
        <v/>
      </c>
      <c r="C46" s="96" t="s">
        <v>1041</v>
      </c>
      <c r="D46" s="84" t="s">
        <v>1135</v>
      </c>
      <c r="E46" s="83" t="s">
        <v>1135</v>
      </c>
      <c r="F46" s="98">
        <v>45658</v>
      </c>
      <c r="G46" s="20" t="s">
        <v>1216</v>
      </c>
      <c r="H46" s="107" t="s">
        <v>1135</v>
      </c>
      <c r="I46" s="83" t="s">
        <v>1135</v>
      </c>
      <c r="J46" s="107"/>
      <c r="K46" s="183" t="str">
        <f t="shared" si="1"/>
        <v/>
      </c>
      <c r="L46" s="129" t="s">
        <v>1135</v>
      </c>
      <c r="M46" s="129">
        <v>0.9022</v>
      </c>
      <c r="N46" s="2"/>
      <c r="O46" s="64" t="str">
        <f ca="1">IF(N46="","", INDIRECT("base!"&amp;ADDRESS(MATCH(N46,#REF!:#REF!,0)+1,4,4)))</f>
        <v/>
      </c>
      <c r="P46" s="20"/>
      <c r="Q46" s="64" t="str">
        <f ca="1">IF(P46="","", INDIRECT("base!"&amp;ADDRESS(MATCH(CONCATENATE(N46,"|",P46),#REF!:#REF!,0)+1,6,4)))</f>
        <v/>
      </c>
      <c r="R46" s="90" t="s">
        <v>170</v>
      </c>
      <c r="S46" s="19" t="s">
        <v>1135</v>
      </c>
    </row>
    <row r="47" spans="1:19" ht="60" x14ac:dyDescent="0.25">
      <c r="A47" s="83">
        <v>1</v>
      </c>
      <c r="B47" s="114">
        <f>IF(AND(G47&lt;&gt;"",H47&gt;0,I47&lt;&gt;"",J47&lt;&gt;0,K47&lt;&gt;0),COUNT($B$11:B46)+1,"")</f>
        <v>31</v>
      </c>
      <c r="C47" s="96" t="s">
        <v>445</v>
      </c>
      <c r="D47" s="84" t="s">
        <v>192</v>
      </c>
      <c r="E47" s="83" t="s">
        <v>1217</v>
      </c>
      <c r="F47" s="98">
        <v>45658</v>
      </c>
      <c r="G47" s="20" t="s">
        <v>1218</v>
      </c>
      <c r="H47" s="107">
        <v>2.62</v>
      </c>
      <c r="I47" s="83" t="s">
        <v>1138</v>
      </c>
      <c r="J47" s="107">
        <f t="shared" si="0"/>
        <v>65.2</v>
      </c>
      <c r="K47" s="183">
        <f t="shared" si="1"/>
        <v>170.82</v>
      </c>
      <c r="L47" s="129">
        <v>0.28489999999999999</v>
      </c>
      <c r="M47" s="129">
        <v>0.9022</v>
      </c>
      <c r="N47" s="2"/>
      <c r="O47" s="64" t="str">
        <f ca="1">IF(N47="","", INDIRECT("base!"&amp;ADDRESS(MATCH(N47,#REF!:#REF!,0)+1,4,4)))</f>
        <v/>
      </c>
      <c r="P47" s="20"/>
      <c r="Q47" s="64" t="str">
        <f ca="1">IF(P47="","", INDIRECT("base!"&amp;ADDRESS(MATCH(CONCATENATE(N47,"|",P47),#REF!:#REF!,0)+1,6,4)))</f>
        <v/>
      </c>
      <c r="R47" s="90" t="s">
        <v>170</v>
      </c>
      <c r="S47" s="19">
        <v>65.195825999999997</v>
      </c>
    </row>
    <row r="48" spans="1:19" ht="45" x14ac:dyDescent="0.25">
      <c r="A48" s="83">
        <v>1</v>
      </c>
      <c r="B48" s="114">
        <f>IF(AND(G48&lt;&gt;"",H48&gt;0,I48&lt;&gt;"",J48&lt;&gt;0,K48&lt;&gt;0),COUNT($B$11:B47)+1,"")</f>
        <v>32</v>
      </c>
      <c r="C48" s="96" t="s">
        <v>453</v>
      </c>
      <c r="D48" s="84" t="s">
        <v>192</v>
      </c>
      <c r="E48" s="83" t="s">
        <v>1219</v>
      </c>
      <c r="F48" s="98">
        <v>45658</v>
      </c>
      <c r="G48" s="20" t="s">
        <v>1220</v>
      </c>
      <c r="H48" s="107">
        <v>5.7</v>
      </c>
      <c r="I48" s="83" t="s">
        <v>1177</v>
      </c>
      <c r="J48" s="107">
        <f t="shared" si="0"/>
        <v>15.11</v>
      </c>
      <c r="K48" s="183">
        <f t="shared" si="1"/>
        <v>86.13</v>
      </c>
      <c r="L48" s="129">
        <v>0.28489999999999999</v>
      </c>
      <c r="M48" s="129">
        <v>0.9022</v>
      </c>
      <c r="N48" s="2"/>
      <c r="O48" s="64" t="str">
        <f ca="1">IF(N48="","", INDIRECT("base!"&amp;ADDRESS(MATCH(N48,#REF!:#REF!,0)+1,4,4)))</f>
        <v/>
      </c>
      <c r="P48" s="20"/>
      <c r="Q48" s="64" t="str">
        <f ca="1">IF(P48="","", INDIRECT("base!"&amp;ADDRESS(MATCH(CONCATENATE(N48,"|",P48),#REF!:#REF!,0)+1,6,4)))</f>
        <v/>
      </c>
      <c r="R48" s="90" t="s">
        <v>170</v>
      </c>
      <c r="S48" s="19">
        <v>15.110424</v>
      </c>
    </row>
    <row r="49" spans="1:19" ht="45" x14ac:dyDescent="0.25">
      <c r="A49" s="83">
        <v>1</v>
      </c>
      <c r="B49" s="114">
        <f>IF(AND(G49&lt;&gt;"",H49&gt;0,I49&lt;&gt;"",J49&lt;&gt;0,K49&lt;&gt;0),COUNT($B$11:B48)+1,"")</f>
        <v>33</v>
      </c>
      <c r="C49" s="96" t="s">
        <v>1221</v>
      </c>
      <c r="D49" s="84" t="s">
        <v>192</v>
      </c>
      <c r="E49" s="83" t="s">
        <v>1222</v>
      </c>
      <c r="F49" s="98">
        <v>45658</v>
      </c>
      <c r="G49" s="20" t="s">
        <v>1223</v>
      </c>
      <c r="H49" s="107">
        <v>3.63</v>
      </c>
      <c r="I49" s="83" t="s">
        <v>1177</v>
      </c>
      <c r="J49" s="107">
        <f t="shared" si="0"/>
        <v>18.5</v>
      </c>
      <c r="K49" s="183">
        <f t="shared" si="1"/>
        <v>67.16</v>
      </c>
      <c r="L49" s="129">
        <v>0.28489999999999999</v>
      </c>
      <c r="M49" s="129">
        <v>0.9022</v>
      </c>
      <c r="N49" s="2"/>
      <c r="O49" s="64" t="str">
        <f ca="1">IF(N49="","", INDIRECT("base!"&amp;ADDRESS(MATCH(N49,#REF!:#REF!,0)+1,4,4)))</f>
        <v/>
      </c>
      <c r="P49" s="20"/>
      <c r="Q49" s="64" t="str">
        <f ca="1">IF(P49="","", INDIRECT("base!"&amp;ADDRESS(MATCH(CONCATENATE(N49,"|",P49),#REF!:#REF!,0)+1,6,4)))</f>
        <v/>
      </c>
      <c r="R49" s="90" t="s">
        <v>170</v>
      </c>
      <c r="S49" s="19">
        <v>18.502559999999999</v>
      </c>
    </row>
    <row r="50" spans="1:19" ht="45" x14ac:dyDescent="0.25">
      <c r="A50" s="83">
        <v>1</v>
      </c>
      <c r="B50" s="114">
        <f>IF(AND(G50&lt;&gt;"",H50&gt;0,I50&lt;&gt;"",J50&lt;&gt;0,K50&lt;&gt;0),COUNT($B$11:B49)+1,"")</f>
        <v>34</v>
      </c>
      <c r="C50" s="96" t="s">
        <v>1224</v>
      </c>
      <c r="D50" s="84" t="s">
        <v>192</v>
      </c>
      <c r="E50" s="83" t="s">
        <v>1225</v>
      </c>
      <c r="F50" s="98">
        <v>45658</v>
      </c>
      <c r="G50" s="20" t="s">
        <v>1226</v>
      </c>
      <c r="H50" s="107">
        <v>0.11</v>
      </c>
      <c r="I50" s="83" t="s">
        <v>1168</v>
      </c>
      <c r="J50" s="107">
        <f t="shared" si="0"/>
        <v>908.33</v>
      </c>
      <c r="K50" s="183">
        <f t="shared" si="1"/>
        <v>99.92</v>
      </c>
      <c r="L50" s="129">
        <v>0.28489999999999999</v>
      </c>
      <c r="M50" s="129">
        <v>0.9022</v>
      </c>
      <c r="N50" s="2"/>
      <c r="O50" s="64" t="str">
        <f ca="1">IF(N50="","", INDIRECT("base!"&amp;ADDRESS(MATCH(N50,#REF!:#REF!,0)+1,4,4)))</f>
        <v/>
      </c>
      <c r="P50" s="20"/>
      <c r="Q50" s="64" t="str">
        <f ca="1">IF(P50="","", INDIRECT("base!"&amp;ADDRESS(MATCH(CONCATENATE(N50,"|",P50),#REF!:#REF!,0)+1,6,4)))</f>
        <v/>
      </c>
      <c r="R50" s="90" t="s">
        <v>170</v>
      </c>
      <c r="S50" s="19">
        <v>908.33435699999995</v>
      </c>
    </row>
    <row r="51" spans="1:19" ht="60" x14ac:dyDescent="0.25">
      <c r="A51" s="83">
        <v>1</v>
      </c>
      <c r="B51" s="114">
        <f>IF(AND(G51&lt;&gt;"",H51&gt;0,I51&lt;&gt;"",J51&lt;&gt;0,K51&lt;&gt;0),COUNT($B$11:B50)+1,"")</f>
        <v>35</v>
      </c>
      <c r="C51" s="96" t="s">
        <v>1227</v>
      </c>
      <c r="D51" s="84" t="s">
        <v>192</v>
      </c>
      <c r="E51" s="83" t="s">
        <v>1228</v>
      </c>
      <c r="F51" s="98">
        <v>45658</v>
      </c>
      <c r="G51" s="20" t="s">
        <v>1229</v>
      </c>
      <c r="H51" s="107">
        <v>14.58</v>
      </c>
      <c r="I51" s="83" t="s">
        <v>1177</v>
      </c>
      <c r="J51" s="107">
        <f t="shared" si="0"/>
        <v>12.98</v>
      </c>
      <c r="K51" s="183">
        <f t="shared" si="1"/>
        <v>189.25</v>
      </c>
      <c r="L51" s="129">
        <v>0.28489999999999999</v>
      </c>
      <c r="M51" s="129">
        <v>0.9022</v>
      </c>
      <c r="N51" s="2"/>
      <c r="O51" s="64" t="str">
        <f ca="1">IF(N51="","", INDIRECT("base!"&amp;ADDRESS(MATCH(N51,#REF!:#REF!,0)+1,4,4)))</f>
        <v/>
      </c>
      <c r="P51" s="20"/>
      <c r="Q51" s="64" t="str">
        <f ca="1">IF(P51="","", INDIRECT("base!"&amp;ADDRESS(MATCH(CONCATENATE(N51,"|",P51),#REF!:#REF!,0)+1,6,4)))</f>
        <v/>
      </c>
      <c r="R51" s="90" t="s">
        <v>170</v>
      </c>
      <c r="S51" s="19">
        <v>12.97749</v>
      </c>
    </row>
    <row r="52" spans="1:19" x14ac:dyDescent="0.25">
      <c r="A52" s="83">
        <v>1</v>
      </c>
      <c r="B52" s="114" t="str">
        <f>IF(AND(G52&lt;&gt;"",H52&gt;0,I52&lt;&gt;"",J52&lt;&gt;0,K52&lt;&gt;0),COUNT($B$11:B51)+1,"")</f>
        <v/>
      </c>
      <c r="C52" s="96" t="s">
        <v>1043</v>
      </c>
      <c r="D52" s="84" t="s">
        <v>1135</v>
      </c>
      <c r="E52" s="83" t="s">
        <v>1135</v>
      </c>
      <c r="F52" s="98">
        <v>45658</v>
      </c>
      <c r="G52" s="20" t="s">
        <v>1230</v>
      </c>
      <c r="H52" s="107" t="s">
        <v>1135</v>
      </c>
      <c r="I52" s="83" t="s">
        <v>1135</v>
      </c>
      <c r="J52" s="107"/>
      <c r="K52" s="183" t="str">
        <f t="shared" si="1"/>
        <v/>
      </c>
      <c r="L52" s="129" t="s">
        <v>1135</v>
      </c>
      <c r="M52" s="129">
        <v>0.9022</v>
      </c>
      <c r="N52" s="2"/>
      <c r="O52" s="64" t="str">
        <f ca="1">IF(N52="","", INDIRECT("base!"&amp;ADDRESS(MATCH(N52,#REF!:#REF!,0)+1,4,4)))</f>
        <v/>
      </c>
      <c r="P52" s="20"/>
      <c r="Q52" s="64" t="str">
        <f ca="1">IF(P52="","", INDIRECT("base!"&amp;ADDRESS(MATCH(CONCATENATE(N52,"|",P52),#REF!:#REF!,0)+1,6,4)))</f>
        <v/>
      </c>
      <c r="R52" s="90" t="s">
        <v>170</v>
      </c>
      <c r="S52" s="19" t="s">
        <v>1135</v>
      </c>
    </row>
    <row r="53" spans="1:19" ht="60" x14ac:dyDescent="0.25">
      <c r="A53" s="83">
        <v>1</v>
      </c>
      <c r="B53" s="114">
        <f>IF(AND(G53&lt;&gt;"",H53&gt;0,I53&lt;&gt;"",J53&lt;&gt;0,K53&lt;&gt;0),COUNT($B$11:B52)+1,"")</f>
        <v>36</v>
      </c>
      <c r="C53" s="96" t="s">
        <v>468</v>
      </c>
      <c r="D53" s="84" t="s">
        <v>192</v>
      </c>
      <c r="E53" s="83" t="s">
        <v>1231</v>
      </c>
      <c r="F53" s="98">
        <v>45658</v>
      </c>
      <c r="G53" s="20" t="s">
        <v>1232</v>
      </c>
      <c r="H53" s="107">
        <v>2.4500000000000002</v>
      </c>
      <c r="I53" s="83" t="s">
        <v>1168</v>
      </c>
      <c r="J53" s="107">
        <f t="shared" si="0"/>
        <v>69.260000000000005</v>
      </c>
      <c r="K53" s="183">
        <f t="shared" si="1"/>
        <v>169.69</v>
      </c>
      <c r="L53" s="129">
        <v>0.28489999999999999</v>
      </c>
      <c r="M53" s="129">
        <v>0.9022</v>
      </c>
      <c r="N53" s="2"/>
      <c r="O53" s="64" t="str">
        <f ca="1">IF(N53="","", INDIRECT("base!"&amp;ADDRESS(MATCH(N53,#REF!:#REF!,0)+1,4,4)))</f>
        <v/>
      </c>
      <c r="P53" s="20"/>
      <c r="Q53" s="64" t="str">
        <f ca="1">IF(P53="","", INDIRECT("base!"&amp;ADDRESS(MATCH(CONCATENATE(N53,"|",P53),#REF!:#REF!,0)+1,6,4)))</f>
        <v/>
      </c>
      <c r="R53" s="90" t="s">
        <v>170</v>
      </c>
      <c r="S53" s="19">
        <v>69.256109999999993</v>
      </c>
    </row>
    <row r="54" spans="1:19" ht="90" x14ac:dyDescent="0.25">
      <c r="A54" s="83">
        <v>1</v>
      </c>
      <c r="B54" s="114">
        <f>IF(AND(G54&lt;&gt;"",H54&gt;0,I54&lt;&gt;"",J54&lt;&gt;0,K54&lt;&gt;0),COUNT($B$11:B53)+1,"")</f>
        <v>37</v>
      </c>
      <c r="C54" s="96" t="s">
        <v>1233</v>
      </c>
      <c r="D54" s="84" t="s">
        <v>192</v>
      </c>
      <c r="E54" s="83" t="s">
        <v>1209</v>
      </c>
      <c r="F54" s="98">
        <v>45658</v>
      </c>
      <c r="G54" s="20" t="s">
        <v>1210</v>
      </c>
      <c r="H54" s="107">
        <v>2.0699999999999998</v>
      </c>
      <c r="I54" s="83" t="s">
        <v>1168</v>
      </c>
      <c r="J54" s="107">
        <f t="shared" si="0"/>
        <v>17.420000000000002</v>
      </c>
      <c r="K54" s="183">
        <f t="shared" si="1"/>
        <v>36.06</v>
      </c>
      <c r="L54" s="129">
        <v>0.28489999999999999</v>
      </c>
      <c r="M54" s="129">
        <v>0.9022</v>
      </c>
      <c r="N54" s="2"/>
      <c r="O54" s="64" t="str">
        <f ca="1">IF(N54="","", INDIRECT("base!"&amp;ADDRESS(MATCH(N54,#REF!:#REF!,0)+1,4,4)))</f>
        <v/>
      </c>
      <c r="P54" s="20"/>
      <c r="Q54" s="64" t="str">
        <f ca="1">IF(P54="","", INDIRECT("base!"&amp;ADDRESS(MATCH(CONCATENATE(N54,"|",P54),#REF!:#REF!,0)+1,6,4)))</f>
        <v/>
      </c>
      <c r="R54" s="90" t="s">
        <v>170</v>
      </c>
      <c r="S54" s="19">
        <v>17.423244</v>
      </c>
    </row>
    <row r="55" spans="1:19" ht="45" x14ac:dyDescent="0.25">
      <c r="A55" s="83">
        <v>1</v>
      </c>
      <c r="B55" s="114">
        <f>IF(AND(G55&lt;&gt;"",H55&gt;0,I55&lt;&gt;"",J55&lt;&gt;0,K55&lt;&gt;0),COUNT($B$11:B54)+1,"")</f>
        <v>38</v>
      </c>
      <c r="C55" s="96" t="s">
        <v>1234</v>
      </c>
      <c r="D55" s="84" t="s">
        <v>192</v>
      </c>
      <c r="E55" s="83" t="s">
        <v>1235</v>
      </c>
      <c r="F55" s="98">
        <v>45658</v>
      </c>
      <c r="G55" s="20" t="s">
        <v>1236</v>
      </c>
      <c r="H55" s="107">
        <v>5.17</v>
      </c>
      <c r="I55" s="83" t="s">
        <v>1138</v>
      </c>
      <c r="J55" s="107">
        <f t="shared" si="0"/>
        <v>107.43</v>
      </c>
      <c r="K55" s="183">
        <f t="shared" si="1"/>
        <v>555.41</v>
      </c>
      <c r="L55" s="129">
        <v>0.28489999999999999</v>
      </c>
      <c r="M55" s="129">
        <v>0.9022</v>
      </c>
      <c r="N55" s="2"/>
      <c r="O55" s="64" t="str">
        <f ca="1">IF(N55="","", INDIRECT("base!"&amp;ADDRESS(MATCH(N55,#REF!:#REF!,0)+1,4,4)))</f>
        <v/>
      </c>
      <c r="P55" s="20"/>
      <c r="Q55" s="64" t="str">
        <f ca="1">IF(P55="","", INDIRECT("base!"&amp;ADDRESS(MATCH(CONCATENATE(N55,"|",P55),#REF!:#REF!,0)+1,6,4)))</f>
        <v/>
      </c>
      <c r="R55" s="90" t="s">
        <v>170</v>
      </c>
      <c r="S55" s="19">
        <v>107.43048899999999</v>
      </c>
    </row>
    <row r="56" spans="1:19" ht="45" x14ac:dyDescent="0.25">
      <c r="A56" s="83">
        <v>1</v>
      </c>
      <c r="B56" s="114">
        <f>IF(AND(G56&lt;&gt;"",H56&gt;0,I56&lt;&gt;"",J56&lt;&gt;0,K56&lt;&gt;0),COUNT($B$11:B55)+1,"")</f>
        <v>39</v>
      </c>
      <c r="C56" s="96" t="s">
        <v>1237</v>
      </c>
      <c r="D56" s="84" t="s">
        <v>192</v>
      </c>
      <c r="E56" s="83" t="s">
        <v>1194</v>
      </c>
      <c r="F56" s="98">
        <v>45658</v>
      </c>
      <c r="G56" s="20" t="s">
        <v>1195</v>
      </c>
      <c r="H56" s="107">
        <v>0.41</v>
      </c>
      <c r="I56" s="83" t="s">
        <v>1168</v>
      </c>
      <c r="J56" s="107">
        <f t="shared" si="0"/>
        <v>218.59</v>
      </c>
      <c r="K56" s="183">
        <f t="shared" si="1"/>
        <v>89.62</v>
      </c>
      <c r="L56" s="129">
        <v>0.28489999999999999</v>
      </c>
      <c r="M56" s="129">
        <v>0.9022</v>
      </c>
      <c r="N56" s="2"/>
      <c r="O56" s="64" t="str">
        <f ca="1">IF(N56="","", INDIRECT("base!"&amp;ADDRESS(MATCH(N56,#REF!:#REF!,0)+1,4,4)))</f>
        <v/>
      </c>
      <c r="P56" s="20"/>
      <c r="Q56" s="64" t="str">
        <f ca="1">IF(P56="","", INDIRECT("base!"&amp;ADDRESS(MATCH(CONCATENATE(N56,"|",P56),#REF!:#REF!,0)+1,6,4)))</f>
        <v/>
      </c>
      <c r="R56" s="90" t="s">
        <v>170</v>
      </c>
      <c r="S56" s="19">
        <v>218.587188</v>
      </c>
    </row>
    <row r="57" spans="1:19" ht="30" x14ac:dyDescent="0.25">
      <c r="A57" s="83">
        <v>1</v>
      </c>
      <c r="B57" s="114">
        <f>IF(AND(G57&lt;&gt;"",H57&gt;0,I57&lt;&gt;"",J57&lt;&gt;0,K57&lt;&gt;0),COUNT($B$11:B56)+1,"")</f>
        <v>40</v>
      </c>
      <c r="C57" s="96" t="s">
        <v>1238</v>
      </c>
      <c r="D57" s="84" t="s">
        <v>192</v>
      </c>
      <c r="E57" s="83" t="s">
        <v>1239</v>
      </c>
      <c r="F57" s="98">
        <v>45658</v>
      </c>
      <c r="G57" s="20" t="s">
        <v>1240</v>
      </c>
      <c r="H57" s="107">
        <v>8.18</v>
      </c>
      <c r="I57" s="83" t="s">
        <v>1138</v>
      </c>
      <c r="J57" s="107">
        <f t="shared" si="0"/>
        <v>7.94</v>
      </c>
      <c r="K57" s="183">
        <f t="shared" si="1"/>
        <v>64.95</v>
      </c>
      <c r="L57" s="129">
        <v>0.28489999999999999</v>
      </c>
      <c r="M57" s="129">
        <v>0.9022</v>
      </c>
      <c r="N57" s="2"/>
      <c r="O57" s="64" t="str">
        <f ca="1">IF(N57="","", INDIRECT("base!"&amp;ADDRESS(MATCH(N57,#REF!:#REF!,0)+1,4,4)))</f>
        <v/>
      </c>
      <c r="P57" s="20"/>
      <c r="Q57" s="64" t="str">
        <f ca="1">IF(P57="","", INDIRECT("base!"&amp;ADDRESS(MATCH(CONCATENATE(N57,"|",P57),#REF!:#REF!,0)+1,6,4)))</f>
        <v/>
      </c>
      <c r="R57" s="90" t="s">
        <v>170</v>
      </c>
      <c r="S57" s="19">
        <v>7.9406819999999998</v>
      </c>
    </row>
    <row r="58" spans="1:19" ht="45" x14ac:dyDescent="0.25">
      <c r="A58" s="83">
        <v>1</v>
      </c>
      <c r="B58" s="114">
        <f>IF(AND(G58&lt;&gt;"",H58&gt;0,I58&lt;&gt;"",J58&lt;&gt;0,K58&lt;&gt;0),COUNT($B$11:B57)+1,"")</f>
        <v>41</v>
      </c>
      <c r="C58" s="96" t="s">
        <v>1241</v>
      </c>
      <c r="D58" s="84" t="s">
        <v>192</v>
      </c>
      <c r="E58" s="83" t="s">
        <v>1197</v>
      </c>
      <c r="F58" s="98">
        <v>45658</v>
      </c>
      <c r="G58" s="20" t="s">
        <v>259</v>
      </c>
      <c r="H58" s="107">
        <v>8.18</v>
      </c>
      <c r="I58" s="83" t="s">
        <v>1138</v>
      </c>
      <c r="J58" s="107">
        <f t="shared" si="0"/>
        <v>50.3</v>
      </c>
      <c r="K58" s="183">
        <f t="shared" si="1"/>
        <v>411.45</v>
      </c>
      <c r="L58" s="129">
        <v>0.28489999999999999</v>
      </c>
      <c r="M58" s="129">
        <v>0.9022</v>
      </c>
      <c r="N58" s="2"/>
      <c r="O58" s="64" t="str">
        <f ca="1">IF(N58="","", INDIRECT("base!"&amp;ADDRESS(MATCH(N58,#REF!:#REF!,0)+1,4,4)))</f>
        <v/>
      </c>
      <c r="P58" s="20"/>
      <c r="Q58" s="64" t="str">
        <f ca="1">IF(P58="","", INDIRECT("base!"&amp;ADDRESS(MATCH(CONCATENATE(N58,"|",P58),#REF!:#REF!,0)+1,6,4)))</f>
        <v/>
      </c>
      <c r="R58" s="90" t="s">
        <v>170</v>
      </c>
      <c r="S58" s="19">
        <v>50.303834999999999</v>
      </c>
    </row>
    <row r="59" spans="1:19" ht="30" x14ac:dyDescent="0.25">
      <c r="A59" s="83">
        <v>1</v>
      </c>
      <c r="B59" s="114">
        <f>IF(AND(G59&lt;&gt;"",H59&gt;0,I59&lt;&gt;"",J59&lt;&gt;0,K59&lt;&gt;0),COUNT($B$11:B58)+1,"")</f>
        <v>42</v>
      </c>
      <c r="C59" s="96" t="s">
        <v>1242</v>
      </c>
      <c r="D59" s="84" t="s">
        <v>192</v>
      </c>
      <c r="E59" s="83" t="s">
        <v>1243</v>
      </c>
      <c r="F59" s="98">
        <v>45658</v>
      </c>
      <c r="G59" s="20" t="s">
        <v>271</v>
      </c>
      <c r="H59" s="107">
        <v>6.46</v>
      </c>
      <c r="I59" s="83" t="s">
        <v>1138</v>
      </c>
      <c r="J59" s="107">
        <f t="shared" si="0"/>
        <v>61.74</v>
      </c>
      <c r="K59" s="183">
        <f t="shared" si="1"/>
        <v>398.84</v>
      </c>
      <c r="L59" s="129">
        <v>0.28489999999999999</v>
      </c>
      <c r="M59" s="129">
        <v>0.9022</v>
      </c>
      <c r="N59" s="2"/>
      <c r="O59" s="64" t="str">
        <f ca="1">IF(N59="","", INDIRECT("base!"&amp;ADDRESS(MATCH(N59,#REF!:#REF!,0)+1,4,4)))</f>
        <v/>
      </c>
      <c r="P59" s="20"/>
      <c r="Q59" s="64" t="str">
        <f ca="1">IF(P59="","", INDIRECT("base!"&amp;ADDRESS(MATCH(CONCATENATE(N59,"|",P59),#REF!:#REF!,0)+1,6,4)))</f>
        <v/>
      </c>
      <c r="R59" s="90" t="s">
        <v>170</v>
      </c>
      <c r="S59" s="19">
        <v>61.739444999999996</v>
      </c>
    </row>
    <row r="60" spans="1:19" ht="60" x14ac:dyDescent="0.25">
      <c r="A60" s="83">
        <v>1</v>
      </c>
      <c r="B60" s="114">
        <f>IF(AND(G60&lt;&gt;"",H60&gt;0,I60&lt;&gt;"",J60&lt;&gt;0,K60&lt;&gt;0),COUNT($B$11:B59)+1,"")</f>
        <v>43</v>
      </c>
      <c r="C60" s="96" t="s">
        <v>1244</v>
      </c>
      <c r="D60" s="84" t="s">
        <v>192</v>
      </c>
      <c r="E60" s="83" t="s">
        <v>1201</v>
      </c>
      <c r="F60" s="98">
        <v>45658</v>
      </c>
      <c r="G60" s="20" t="s">
        <v>268</v>
      </c>
      <c r="H60" s="107">
        <v>0.39</v>
      </c>
      <c r="I60" s="83" t="s">
        <v>1168</v>
      </c>
      <c r="J60" s="107">
        <f t="shared" si="0"/>
        <v>1009.38</v>
      </c>
      <c r="K60" s="183">
        <f t="shared" si="1"/>
        <v>393.66</v>
      </c>
      <c r="L60" s="129">
        <v>0.28489999999999999</v>
      </c>
      <c r="M60" s="129">
        <v>0.9022</v>
      </c>
      <c r="N60" s="2"/>
      <c r="O60" s="64" t="str">
        <f ca="1">IF(N60="","", INDIRECT("base!"&amp;ADDRESS(MATCH(N60,#REF!:#REF!,0)+1,4,4)))</f>
        <v/>
      </c>
      <c r="P60" s="20"/>
      <c r="Q60" s="64" t="str">
        <f ca="1">IF(P60="","", INDIRECT("base!"&amp;ADDRESS(MATCH(CONCATENATE(N60,"|",P60),#REF!:#REF!,0)+1,6,4)))</f>
        <v/>
      </c>
      <c r="R60" s="90" t="s">
        <v>170</v>
      </c>
      <c r="S60" s="19">
        <v>1009.3788930000001</v>
      </c>
    </row>
    <row r="61" spans="1:19" ht="45" x14ac:dyDescent="0.25">
      <c r="A61" s="83">
        <v>1</v>
      </c>
      <c r="B61" s="114">
        <f>IF(AND(G61&lt;&gt;"",H61&gt;0,I61&lt;&gt;"",J61&lt;&gt;0,K61&lt;&gt;0),COUNT($B$11:B60)+1,"")</f>
        <v>44</v>
      </c>
      <c r="C61" s="96" t="s">
        <v>1245</v>
      </c>
      <c r="D61" s="84" t="s">
        <v>192</v>
      </c>
      <c r="E61" s="83" t="s">
        <v>1246</v>
      </c>
      <c r="F61" s="98">
        <v>45658</v>
      </c>
      <c r="G61" s="20" t="s">
        <v>1247</v>
      </c>
      <c r="H61" s="107">
        <v>7.04</v>
      </c>
      <c r="I61" s="83" t="s">
        <v>1177</v>
      </c>
      <c r="J61" s="107">
        <f t="shared" si="0"/>
        <v>19.13</v>
      </c>
      <c r="K61" s="183">
        <f t="shared" si="1"/>
        <v>134.68</v>
      </c>
      <c r="L61" s="129">
        <v>0.28489999999999999</v>
      </c>
      <c r="M61" s="129">
        <v>0.9022</v>
      </c>
      <c r="N61" s="2"/>
      <c r="O61" s="64" t="str">
        <f ca="1">IF(N61="","", INDIRECT("base!"&amp;ADDRESS(MATCH(N61,#REF!:#REF!,0)+1,4,4)))</f>
        <v/>
      </c>
      <c r="P61" s="20"/>
      <c r="Q61" s="64" t="str">
        <f ca="1">IF(P61="","", INDIRECT("base!"&amp;ADDRESS(MATCH(CONCATENATE(N61,"|",P61),#REF!:#REF!,0)+1,6,4)))</f>
        <v/>
      </c>
      <c r="R61" s="90" t="s">
        <v>170</v>
      </c>
      <c r="S61" s="19">
        <v>19.132161</v>
      </c>
    </row>
    <row r="62" spans="1:19" ht="45" x14ac:dyDescent="0.25">
      <c r="A62" s="83">
        <v>1</v>
      </c>
      <c r="B62" s="114">
        <f>IF(AND(G62&lt;&gt;"",H62&gt;0,I62&lt;&gt;"",J62&lt;&gt;0,K62&lt;&gt;0),COUNT($B$11:B61)+1,"")</f>
        <v>45</v>
      </c>
      <c r="C62" s="96" t="s">
        <v>1248</v>
      </c>
      <c r="D62" s="84" t="s">
        <v>192</v>
      </c>
      <c r="E62" s="83" t="s">
        <v>1249</v>
      </c>
      <c r="F62" s="98">
        <v>45658</v>
      </c>
      <c r="G62" s="20" t="s">
        <v>1250</v>
      </c>
      <c r="H62" s="107">
        <v>2.2000000000000002</v>
      </c>
      <c r="I62" s="83" t="s">
        <v>1177</v>
      </c>
      <c r="J62" s="107">
        <f t="shared" si="0"/>
        <v>17.170000000000002</v>
      </c>
      <c r="K62" s="183">
        <f t="shared" si="1"/>
        <v>37.770000000000003</v>
      </c>
      <c r="L62" s="129">
        <v>0.28489999999999999</v>
      </c>
      <c r="M62" s="129">
        <v>0.9022</v>
      </c>
      <c r="N62" s="2"/>
      <c r="O62" s="64" t="str">
        <f ca="1">IF(N62="","", INDIRECT("base!"&amp;ADDRESS(MATCH(N62,#REF!:#REF!,0)+1,4,4)))</f>
        <v/>
      </c>
      <c r="P62" s="20"/>
      <c r="Q62" s="64" t="str">
        <f ca="1">IF(P62="","", INDIRECT("base!"&amp;ADDRESS(MATCH(CONCATENATE(N62,"|",P62),#REF!:#REF!,0)+1,6,4)))</f>
        <v/>
      </c>
      <c r="R62" s="90" t="s">
        <v>170</v>
      </c>
      <c r="S62" s="19">
        <v>17.166263999999998</v>
      </c>
    </row>
    <row r="63" spans="1:19" ht="45" x14ac:dyDescent="0.25">
      <c r="A63" s="83">
        <v>1</v>
      </c>
      <c r="B63" s="114">
        <f>IF(AND(G63&lt;&gt;"",H63&gt;0,I63&lt;&gt;"",J63&lt;&gt;0,K63&lt;&gt;0),COUNT($B$11:B62)+1,"")</f>
        <v>46</v>
      </c>
      <c r="C63" s="96" t="s">
        <v>1251</v>
      </c>
      <c r="D63" s="84" t="s">
        <v>192</v>
      </c>
      <c r="E63" s="83" t="s">
        <v>1252</v>
      </c>
      <c r="F63" s="98">
        <v>45658</v>
      </c>
      <c r="G63" s="20" t="s">
        <v>1253</v>
      </c>
      <c r="H63" s="107">
        <v>5.17</v>
      </c>
      <c r="I63" s="83" t="s">
        <v>1177</v>
      </c>
      <c r="J63" s="107">
        <f t="shared" si="0"/>
        <v>14.6</v>
      </c>
      <c r="K63" s="183">
        <f t="shared" si="1"/>
        <v>75.48</v>
      </c>
      <c r="L63" s="129">
        <v>0.28489999999999999</v>
      </c>
      <c r="M63" s="129">
        <v>0.9022</v>
      </c>
      <c r="N63" s="2"/>
      <c r="O63" s="64" t="str">
        <f ca="1">IF(N63="","", INDIRECT("base!"&amp;ADDRESS(MATCH(N63,#REF!:#REF!,0)+1,4,4)))</f>
        <v/>
      </c>
      <c r="P63" s="20"/>
      <c r="Q63" s="64" t="str">
        <f ca="1">IF(P63="","", INDIRECT("base!"&amp;ADDRESS(MATCH(CONCATENATE(N63,"|",P63),#REF!:#REF!,0)+1,6,4)))</f>
        <v/>
      </c>
      <c r="R63" s="90" t="s">
        <v>170</v>
      </c>
      <c r="S63" s="19">
        <v>14.596463999999999</v>
      </c>
    </row>
    <row r="64" spans="1:19" ht="45" x14ac:dyDescent="0.25">
      <c r="A64" s="83">
        <v>1</v>
      </c>
      <c r="B64" s="114">
        <f>IF(AND(G64&lt;&gt;"",H64&gt;0,I64&lt;&gt;"",J64&lt;&gt;0,K64&lt;&gt;0),COUNT($B$11:B63)+1,"")</f>
        <v>47</v>
      </c>
      <c r="C64" s="96" t="s">
        <v>1254</v>
      </c>
      <c r="D64" s="84" t="s">
        <v>192</v>
      </c>
      <c r="E64" s="83" t="s">
        <v>1255</v>
      </c>
      <c r="F64" s="98">
        <v>45658</v>
      </c>
      <c r="G64" s="20" t="s">
        <v>1256</v>
      </c>
      <c r="H64" s="107">
        <v>3.21</v>
      </c>
      <c r="I64" s="83" t="s">
        <v>1177</v>
      </c>
      <c r="J64" s="107">
        <f t="shared" si="0"/>
        <v>21.73</v>
      </c>
      <c r="K64" s="183">
        <f t="shared" si="1"/>
        <v>69.75</v>
      </c>
      <c r="L64" s="129">
        <v>0.28489999999999999</v>
      </c>
      <c r="M64" s="129">
        <v>0.9022</v>
      </c>
      <c r="N64" s="2"/>
      <c r="O64" s="64" t="str">
        <f ca="1">IF(N64="","", INDIRECT("base!"&amp;ADDRESS(MATCH(N64,#REF!:#REF!,0)+1,4,4)))</f>
        <v/>
      </c>
      <c r="P64" s="20"/>
      <c r="Q64" s="64" t="str">
        <f ca="1">IF(P64="","", INDIRECT("base!"&amp;ADDRESS(MATCH(CONCATENATE(N64,"|",P64),#REF!:#REF!,0)+1,6,4)))</f>
        <v/>
      </c>
      <c r="R64" s="90" t="s">
        <v>170</v>
      </c>
      <c r="S64" s="19">
        <v>21.727658999999999</v>
      </c>
    </row>
    <row r="65" spans="1:19" x14ac:dyDescent="0.25">
      <c r="A65" s="83">
        <v>1</v>
      </c>
      <c r="B65" s="114" t="str">
        <f>IF(AND(G65&lt;&gt;"",H65&gt;0,I65&lt;&gt;"",J65&lt;&gt;0,K65&lt;&gt;0),COUNT($B$11:B64)+1,"")</f>
        <v/>
      </c>
      <c r="C65" s="96" t="s">
        <v>1047</v>
      </c>
      <c r="D65" s="84" t="s">
        <v>1135</v>
      </c>
      <c r="E65" s="83" t="s">
        <v>1135</v>
      </c>
      <c r="F65" s="98">
        <v>45658</v>
      </c>
      <c r="G65" s="20" t="s">
        <v>1257</v>
      </c>
      <c r="H65" s="107" t="s">
        <v>1135</v>
      </c>
      <c r="I65" s="83" t="s">
        <v>1135</v>
      </c>
      <c r="J65" s="107"/>
      <c r="K65" s="183" t="str">
        <f t="shared" si="1"/>
        <v/>
      </c>
      <c r="L65" s="129" t="s">
        <v>1135</v>
      </c>
      <c r="M65" s="129">
        <v>0.9022</v>
      </c>
      <c r="N65" s="2"/>
      <c r="O65" s="64" t="str">
        <f ca="1">IF(N65="","", INDIRECT("base!"&amp;ADDRESS(MATCH(N65,#REF!:#REF!,0)+1,4,4)))</f>
        <v/>
      </c>
      <c r="P65" s="20"/>
      <c r="Q65" s="64" t="str">
        <f ca="1">IF(P65="","", INDIRECT("base!"&amp;ADDRESS(MATCH(CONCATENATE(N65,"|",P65),#REF!:#REF!,0)+1,6,4)))</f>
        <v/>
      </c>
      <c r="R65" s="90" t="s">
        <v>170</v>
      </c>
      <c r="S65" s="19" t="s">
        <v>1135</v>
      </c>
    </row>
    <row r="66" spans="1:19" ht="60" x14ac:dyDescent="0.25">
      <c r="A66" s="83">
        <v>1</v>
      </c>
      <c r="B66" s="114">
        <f>IF(AND(G66&lt;&gt;"",H66&gt;0,I66&lt;&gt;"",J66&lt;&gt;0,K66&lt;&gt;0),COUNT($B$11:B65)+1,"")</f>
        <v>48</v>
      </c>
      <c r="C66" s="96" t="s">
        <v>478</v>
      </c>
      <c r="D66" s="84" t="s">
        <v>192</v>
      </c>
      <c r="E66" s="83" t="s">
        <v>1258</v>
      </c>
      <c r="F66" s="98">
        <v>45658</v>
      </c>
      <c r="G66" s="20" t="s">
        <v>1259</v>
      </c>
      <c r="H66" s="107">
        <v>0.23</v>
      </c>
      <c r="I66" s="83" t="s">
        <v>1168</v>
      </c>
      <c r="J66" s="107">
        <f t="shared" si="0"/>
        <v>1298.6500000000001</v>
      </c>
      <c r="K66" s="183">
        <f t="shared" si="1"/>
        <v>298.69</v>
      </c>
      <c r="L66" s="129">
        <v>0.28489999999999999</v>
      </c>
      <c r="M66" s="129">
        <v>0.9022</v>
      </c>
      <c r="N66" s="2"/>
      <c r="O66" s="64" t="str">
        <f ca="1">IF(N66="","", INDIRECT("base!"&amp;ADDRESS(MATCH(N66,#REF!:#REF!,0)+1,4,4)))</f>
        <v/>
      </c>
      <c r="P66" s="20"/>
      <c r="Q66" s="64" t="str">
        <f ca="1">IF(P66="","", INDIRECT("base!"&amp;ADDRESS(MATCH(CONCATENATE(N66,"|",P66),#REF!:#REF!,0)+1,6,4)))</f>
        <v/>
      </c>
      <c r="R66" s="90" t="s">
        <v>170</v>
      </c>
      <c r="S66" s="19">
        <v>1298.64843</v>
      </c>
    </row>
    <row r="67" spans="1:19" ht="30" x14ac:dyDescent="0.25">
      <c r="A67" s="83">
        <v>1</v>
      </c>
      <c r="B67" s="114">
        <f>IF(AND(G67&lt;&gt;"",H67&gt;0,I67&lt;&gt;"",J67&lt;&gt;0,K67&lt;&gt;0),COUNT($B$11:B66)+1,"")</f>
        <v>49</v>
      </c>
      <c r="C67" s="96" t="s">
        <v>488</v>
      </c>
      <c r="D67" s="84" t="s">
        <v>192</v>
      </c>
      <c r="E67" s="83" t="s">
        <v>1260</v>
      </c>
      <c r="F67" s="98">
        <v>45658</v>
      </c>
      <c r="G67" s="20" t="s">
        <v>1261</v>
      </c>
      <c r="H67" s="107">
        <v>3.99</v>
      </c>
      <c r="I67" s="83" t="s">
        <v>1138</v>
      </c>
      <c r="J67" s="107">
        <f t="shared" si="0"/>
        <v>179.69</v>
      </c>
      <c r="K67" s="183">
        <f t="shared" si="1"/>
        <v>716.96</v>
      </c>
      <c r="L67" s="129">
        <v>0.28489999999999999</v>
      </c>
      <c r="M67" s="129">
        <v>0.9022</v>
      </c>
      <c r="N67" s="2"/>
      <c r="O67" s="64" t="str">
        <f ca="1">IF(N67="","", INDIRECT("base!"&amp;ADDRESS(MATCH(N67,#REF!:#REF!,0)+1,4,4)))</f>
        <v/>
      </c>
      <c r="P67" s="20"/>
      <c r="Q67" s="64" t="str">
        <f ca="1">IF(P67="","", INDIRECT("base!"&amp;ADDRESS(MATCH(CONCATENATE(N67,"|",P67),#REF!:#REF!,0)+1,6,4)))</f>
        <v/>
      </c>
      <c r="R67" s="90" t="s">
        <v>170</v>
      </c>
      <c r="S67" s="19">
        <v>179.693265</v>
      </c>
    </row>
    <row r="68" spans="1:19" ht="45" x14ac:dyDescent="0.25">
      <c r="A68" s="83">
        <v>1</v>
      </c>
      <c r="B68" s="114">
        <f>IF(AND(G68&lt;&gt;"",H68&gt;0,I68&lt;&gt;"",J68&lt;&gt;0,K68&lt;&gt;0),COUNT($B$11:B67)+1,"")</f>
        <v>50</v>
      </c>
      <c r="C68" s="96" t="s">
        <v>510</v>
      </c>
      <c r="D68" s="84" t="s">
        <v>192</v>
      </c>
      <c r="E68" s="83" t="s">
        <v>1262</v>
      </c>
      <c r="F68" s="98">
        <v>45658</v>
      </c>
      <c r="G68" s="20" t="s">
        <v>1263</v>
      </c>
      <c r="H68" s="107">
        <v>12.6</v>
      </c>
      <c r="I68" s="83" t="s">
        <v>1177</v>
      </c>
      <c r="J68" s="107">
        <f t="shared" si="0"/>
        <v>16.809999999999999</v>
      </c>
      <c r="K68" s="183">
        <f t="shared" si="1"/>
        <v>211.81</v>
      </c>
      <c r="L68" s="129">
        <v>0.28489999999999999</v>
      </c>
      <c r="M68" s="129">
        <v>0.9022</v>
      </c>
      <c r="N68" s="2"/>
      <c r="O68" s="64" t="str">
        <f ca="1">IF(N68="","", INDIRECT("base!"&amp;ADDRESS(MATCH(N68,#REF!:#REF!,0)+1,4,4)))</f>
        <v/>
      </c>
      <c r="P68" s="20"/>
      <c r="Q68" s="64" t="str">
        <f ca="1">IF(P68="","", INDIRECT("base!"&amp;ADDRESS(MATCH(CONCATENATE(N68,"|",P68),#REF!:#REF!,0)+1,6,4)))</f>
        <v/>
      </c>
      <c r="R68" s="90" t="s">
        <v>170</v>
      </c>
      <c r="S68" s="19">
        <v>16.806491999999999</v>
      </c>
    </row>
    <row r="69" spans="1:19" ht="45" x14ac:dyDescent="0.25">
      <c r="A69" s="83">
        <v>1</v>
      </c>
      <c r="B69" s="114">
        <f>IF(AND(G69&lt;&gt;"",H69&gt;0,I69&lt;&gt;"",J69&lt;&gt;0,K69&lt;&gt;0),COUNT($B$11:B68)+1,"")</f>
        <v>51</v>
      </c>
      <c r="C69" s="96" t="s">
        <v>512</v>
      </c>
      <c r="D69" s="84" t="s">
        <v>192</v>
      </c>
      <c r="E69" s="83" t="s">
        <v>1222</v>
      </c>
      <c r="F69" s="98">
        <v>45658</v>
      </c>
      <c r="G69" s="20" t="s">
        <v>1223</v>
      </c>
      <c r="H69" s="107">
        <v>4.1900000000000004</v>
      </c>
      <c r="I69" s="83" t="s">
        <v>1177</v>
      </c>
      <c r="J69" s="107">
        <f t="shared" si="0"/>
        <v>18.5</v>
      </c>
      <c r="K69" s="183">
        <f t="shared" si="1"/>
        <v>77.52</v>
      </c>
      <c r="L69" s="129">
        <v>0.28489999999999999</v>
      </c>
      <c r="M69" s="129">
        <v>0.9022</v>
      </c>
      <c r="N69" s="2"/>
      <c r="O69" s="64" t="str">
        <f ca="1">IF(N69="","", INDIRECT("base!"&amp;ADDRESS(MATCH(N69,#REF!:#REF!,0)+1,4,4)))</f>
        <v/>
      </c>
      <c r="P69" s="20"/>
      <c r="Q69" s="64" t="str">
        <f ca="1">IF(P69="","", INDIRECT("base!"&amp;ADDRESS(MATCH(CONCATENATE(N69,"|",P69),#REF!:#REF!,0)+1,6,4)))</f>
        <v/>
      </c>
      <c r="R69" s="90" t="s">
        <v>170</v>
      </c>
      <c r="S69" s="19">
        <v>18.502559999999999</v>
      </c>
    </row>
    <row r="70" spans="1:19" x14ac:dyDescent="0.25">
      <c r="A70" s="83">
        <v>1</v>
      </c>
      <c r="B70" s="114" t="str">
        <f>IF(AND(G70&lt;&gt;"",H70&gt;0,I70&lt;&gt;"",J70&lt;&gt;0,K70&lt;&gt;0),COUNT($B$11:B69)+1,"")</f>
        <v/>
      </c>
      <c r="C70" s="96" t="s">
        <v>1049</v>
      </c>
      <c r="D70" s="84" t="s">
        <v>1135</v>
      </c>
      <c r="E70" s="83" t="s">
        <v>1135</v>
      </c>
      <c r="F70" s="98">
        <v>45658</v>
      </c>
      <c r="G70" s="20" t="s">
        <v>1264</v>
      </c>
      <c r="H70" s="107" t="s">
        <v>1135</v>
      </c>
      <c r="I70" s="83" t="s">
        <v>1135</v>
      </c>
      <c r="J70" s="107"/>
      <c r="K70" s="183" t="str">
        <f t="shared" si="1"/>
        <v/>
      </c>
      <c r="L70" s="129" t="s">
        <v>1135</v>
      </c>
      <c r="M70" s="129">
        <v>0.9022</v>
      </c>
      <c r="N70" s="2"/>
      <c r="O70" s="64" t="str">
        <f ca="1">IF(N70="","", INDIRECT("base!"&amp;ADDRESS(MATCH(N70,#REF!:#REF!,0)+1,4,4)))</f>
        <v/>
      </c>
      <c r="P70" s="20"/>
      <c r="Q70" s="64" t="str">
        <f ca="1">IF(P70="","", INDIRECT("base!"&amp;ADDRESS(MATCH(CONCATENATE(N70,"|",P70),#REF!:#REF!,0)+1,6,4)))</f>
        <v/>
      </c>
      <c r="R70" s="90" t="s">
        <v>170</v>
      </c>
      <c r="S70" s="19" t="s">
        <v>1135</v>
      </c>
    </row>
    <row r="71" spans="1:19" ht="60" x14ac:dyDescent="0.25">
      <c r="A71" s="83">
        <v>1</v>
      </c>
      <c r="B71" s="114">
        <f>IF(AND(G71&lt;&gt;"",H71&gt;0,I71&lt;&gt;"",J71&lt;&gt;0,K71&lt;&gt;0),COUNT($B$11:B70)+1,"")</f>
        <v>52</v>
      </c>
      <c r="C71" s="96" t="s">
        <v>518</v>
      </c>
      <c r="D71" s="84" t="s">
        <v>192</v>
      </c>
      <c r="E71" s="83" t="s">
        <v>1166</v>
      </c>
      <c r="F71" s="98">
        <v>45658</v>
      </c>
      <c r="G71" s="20" t="s">
        <v>422</v>
      </c>
      <c r="H71" s="107">
        <v>12.94</v>
      </c>
      <c r="I71" s="83" t="s">
        <v>1138</v>
      </c>
      <c r="J71" s="107">
        <f t="shared" si="0"/>
        <v>4.1500000000000004</v>
      </c>
      <c r="K71" s="183">
        <f t="shared" si="1"/>
        <v>53.7</v>
      </c>
      <c r="L71" s="129">
        <v>0.28489999999999999</v>
      </c>
      <c r="M71" s="129">
        <v>0.9022</v>
      </c>
      <c r="N71" s="2"/>
      <c r="O71" s="64" t="str">
        <f ca="1">IF(N71="","", INDIRECT("base!"&amp;ADDRESS(MATCH(N71,#REF!:#REF!,0)+1,4,4)))</f>
        <v/>
      </c>
      <c r="P71" s="20"/>
      <c r="Q71" s="64" t="str">
        <f ca="1">IF(P71="","", INDIRECT("base!"&amp;ADDRESS(MATCH(CONCATENATE(N71,"|",P71),#REF!:#REF!,0)+1,6,4)))</f>
        <v/>
      </c>
      <c r="R71" s="90" t="s">
        <v>170</v>
      </c>
      <c r="S71" s="19">
        <v>4.1502270000000001</v>
      </c>
    </row>
    <row r="72" spans="1:19" ht="45" x14ac:dyDescent="0.25">
      <c r="A72" s="83">
        <v>1</v>
      </c>
      <c r="B72" s="114">
        <f>IF(AND(G72&lt;&gt;"",H72&gt;0,I72&lt;&gt;"",J72&lt;&gt;0,K72&lt;&gt;0),COUNT($B$11:B71)+1,"")</f>
        <v>53</v>
      </c>
      <c r="C72" s="96" t="s">
        <v>519</v>
      </c>
      <c r="D72" s="84" t="s">
        <v>192</v>
      </c>
      <c r="E72" s="83" t="s">
        <v>1167</v>
      </c>
      <c r="F72" s="98">
        <v>45658</v>
      </c>
      <c r="G72" s="20" t="s">
        <v>423</v>
      </c>
      <c r="H72" s="107">
        <v>0.65</v>
      </c>
      <c r="I72" s="83" t="s">
        <v>1168</v>
      </c>
      <c r="J72" s="107">
        <f t="shared" si="0"/>
        <v>200.92</v>
      </c>
      <c r="K72" s="183">
        <f t="shared" si="1"/>
        <v>130.6</v>
      </c>
      <c r="L72" s="129">
        <v>0.28489999999999999</v>
      </c>
      <c r="M72" s="129">
        <v>0.9022</v>
      </c>
      <c r="N72" s="2"/>
      <c r="O72" s="64" t="str">
        <f ca="1">IF(N72="","", INDIRECT("base!"&amp;ADDRESS(MATCH(N72,#REF!:#REF!,0)+1,4,4)))</f>
        <v/>
      </c>
      <c r="P72" s="20"/>
      <c r="Q72" s="64" t="str">
        <f ca="1">IF(P72="","", INDIRECT("base!"&amp;ADDRESS(MATCH(CONCATENATE(N72,"|",P72),#REF!:#REF!,0)+1,6,4)))</f>
        <v/>
      </c>
      <c r="R72" s="90" t="s">
        <v>170</v>
      </c>
      <c r="S72" s="19">
        <v>200.919813</v>
      </c>
    </row>
    <row r="73" spans="1:19" ht="45" x14ac:dyDescent="0.25">
      <c r="A73" s="83">
        <v>1</v>
      </c>
      <c r="B73" s="114">
        <f>IF(AND(G73&lt;&gt;"",H73&gt;0,I73&lt;&gt;"",J73&lt;&gt;0,K73&lt;&gt;0),COUNT($B$11:B72)+1,"")</f>
        <v>54</v>
      </c>
      <c r="C73" s="96" t="s">
        <v>520</v>
      </c>
      <c r="D73" s="84" t="s">
        <v>192</v>
      </c>
      <c r="E73" s="83" t="s">
        <v>1170</v>
      </c>
      <c r="F73" s="98">
        <v>45658</v>
      </c>
      <c r="G73" s="20" t="s">
        <v>424</v>
      </c>
      <c r="H73" s="107">
        <v>12.94</v>
      </c>
      <c r="I73" s="83" t="s">
        <v>1138</v>
      </c>
      <c r="J73" s="107">
        <f t="shared" si="0"/>
        <v>4.24</v>
      </c>
      <c r="K73" s="183">
        <f t="shared" si="1"/>
        <v>54.87</v>
      </c>
      <c r="L73" s="129">
        <v>0.28489999999999999</v>
      </c>
      <c r="M73" s="129">
        <v>0.9022</v>
      </c>
      <c r="N73" s="2"/>
      <c r="O73" s="64" t="str">
        <f ca="1">IF(N73="","", INDIRECT("base!"&amp;ADDRESS(MATCH(N73,#REF!:#REF!,0)+1,4,4)))</f>
        <v/>
      </c>
      <c r="P73" s="20"/>
      <c r="Q73" s="64" t="str">
        <f ca="1">IF(P73="","", INDIRECT("base!"&amp;ADDRESS(MATCH(CONCATENATE(N73,"|",P73),#REF!:#REF!,0)+1,6,4)))</f>
        <v/>
      </c>
      <c r="R73" s="90" t="s">
        <v>170</v>
      </c>
      <c r="S73" s="19">
        <v>4.24017</v>
      </c>
    </row>
    <row r="74" spans="1:19" ht="45" x14ac:dyDescent="0.25">
      <c r="A74" s="83">
        <v>1</v>
      </c>
      <c r="B74" s="114">
        <f>IF(AND(G74&lt;&gt;"",H74&gt;0,I74&lt;&gt;"",J74&lt;&gt;0,K74&lt;&gt;0),COUNT($B$11:B73)+1,"")</f>
        <v>55</v>
      </c>
      <c r="C74" s="96" t="s">
        <v>521</v>
      </c>
      <c r="D74" s="84" t="s">
        <v>192</v>
      </c>
      <c r="E74" s="83" t="s">
        <v>1174</v>
      </c>
      <c r="F74" s="98">
        <v>45658</v>
      </c>
      <c r="G74" s="20" t="s">
        <v>426</v>
      </c>
      <c r="H74" s="107">
        <v>3.3</v>
      </c>
      <c r="I74" s="83" t="s">
        <v>1138</v>
      </c>
      <c r="J74" s="107">
        <f t="shared" si="0"/>
        <v>150.27000000000001</v>
      </c>
      <c r="K74" s="183">
        <f t="shared" si="1"/>
        <v>495.89</v>
      </c>
      <c r="L74" s="129">
        <v>0.28489999999999999</v>
      </c>
      <c r="M74" s="129">
        <v>0.9022</v>
      </c>
      <c r="N74" s="2"/>
      <c r="O74" s="64" t="str">
        <f ca="1">IF(N74="","", INDIRECT("base!"&amp;ADDRESS(MATCH(N74,#REF!:#REF!,0)+1,4,4)))</f>
        <v/>
      </c>
      <c r="P74" s="20"/>
      <c r="Q74" s="64" t="str">
        <f ca="1">IF(P74="","", INDIRECT("base!"&amp;ADDRESS(MATCH(CONCATENATE(N74,"|",P74),#REF!:#REF!,0)+1,6,4)))</f>
        <v/>
      </c>
      <c r="R74" s="90" t="s">
        <v>170</v>
      </c>
      <c r="S74" s="19">
        <v>150.26905500000001</v>
      </c>
    </row>
    <row r="75" spans="1:19" ht="45" x14ac:dyDescent="0.25">
      <c r="A75" s="83">
        <v>1</v>
      </c>
      <c r="B75" s="114">
        <f>IF(AND(G75&lt;&gt;"",H75&gt;0,I75&lt;&gt;"",J75&lt;&gt;0,K75&lt;&gt;0),COUNT($B$11:B74)+1,"")</f>
        <v>56</v>
      </c>
      <c r="C75" s="96" t="s">
        <v>522</v>
      </c>
      <c r="D75" s="84" t="s">
        <v>192</v>
      </c>
      <c r="E75" s="83" t="s">
        <v>1265</v>
      </c>
      <c r="F75" s="98">
        <v>45658</v>
      </c>
      <c r="G75" s="20" t="s">
        <v>1266</v>
      </c>
      <c r="H75" s="107">
        <v>15.96</v>
      </c>
      <c r="I75" s="83" t="s">
        <v>1177</v>
      </c>
      <c r="J75" s="107">
        <f t="shared" si="0"/>
        <v>20.149999999999999</v>
      </c>
      <c r="K75" s="183">
        <f t="shared" si="1"/>
        <v>321.58999999999997</v>
      </c>
      <c r="L75" s="129">
        <v>0.28489999999999999</v>
      </c>
      <c r="M75" s="129">
        <v>0.9022</v>
      </c>
      <c r="N75" s="2"/>
      <c r="O75" s="64" t="str">
        <f ca="1">IF(N75="","", INDIRECT("base!"&amp;ADDRESS(MATCH(N75,#REF!:#REF!,0)+1,4,4)))</f>
        <v/>
      </c>
      <c r="P75" s="20"/>
      <c r="Q75" s="64" t="str">
        <f ca="1">IF(P75="","", INDIRECT("base!"&amp;ADDRESS(MATCH(CONCATENATE(N75,"|",P75),#REF!:#REF!,0)+1,6,4)))</f>
        <v/>
      </c>
      <c r="R75" s="90" t="s">
        <v>170</v>
      </c>
      <c r="S75" s="19">
        <v>20.147231999999999</v>
      </c>
    </row>
    <row r="76" spans="1:19" ht="45" x14ac:dyDescent="0.25">
      <c r="A76" s="83">
        <v>1</v>
      </c>
      <c r="B76" s="114">
        <f>IF(AND(G76&lt;&gt;"",H76&gt;0,I76&lt;&gt;"",J76&lt;&gt;0,K76&lt;&gt;0),COUNT($B$11:B75)+1,"")</f>
        <v>57</v>
      </c>
      <c r="C76" s="96" t="s">
        <v>523</v>
      </c>
      <c r="D76" s="84" t="s">
        <v>192</v>
      </c>
      <c r="E76" s="83" t="s">
        <v>1185</v>
      </c>
      <c r="F76" s="98">
        <v>45658</v>
      </c>
      <c r="G76" s="20" t="s">
        <v>384</v>
      </c>
      <c r="H76" s="107">
        <v>1.27</v>
      </c>
      <c r="I76" s="83" t="s">
        <v>1168</v>
      </c>
      <c r="J76" s="107">
        <f t="shared" si="0"/>
        <v>873.32</v>
      </c>
      <c r="K76" s="183">
        <f t="shared" si="1"/>
        <v>1109.1199999999999</v>
      </c>
      <c r="L76" s="129">
        <v>0.28489999999999999</v>
      </c>
      <c r="M76" s="129">
        <v>0.9022</v>
      </c>
      <c r="N76" s="2"/>
      <c r="O76" s="64" t="str">
        <f ca="1">IF(N76="","", INDIRECT("base!"&amp;ADDRESS(MATCH(N76,#REF!:#REF!,0)+1,4,4)))</f>
        <v/>
      </c>
      <c r="P76" s="20"/>
      <c r="Q76" s="64" t="str">
        <f ca="1">IF(P76="","", INDIRECT("base!"&amp;ADDRESS(MATCH(CONCATENATE(N76,"|",P76),#REF!:#REF!,0)+1,6,4)))</f>
        <v/>
      </c>
      <c r="R76" s="90" t="s">
        <v>170</v>
      </c>
      <c r="S76" s="19">
        <v>873.32083199999988</v>
      </c>
    </row>
    <row r="77" spans="1:19" ht="45" x14ac:dyDescent="0.25">
      <c r="A77" s="83">
        <v>1</v>
      </c>
      <c r="B77" s="114">
        <f>IF(AND(G77&lt;&gt;"",H77&gt;0,I77&lt;&gt;"",J77&lt;&gt;0,K77&lt;&gt;0),COUNT($B$11:B76)+1,"")</f>
        <v>58</v>
      </c>
      <c r="C77" s="96" t="s">
        <v>1267</v>
      </c>
      <c r="D77" s="84" t="s">
        <v>192</v>
      </c>
      <c r="E77" s="83" t="s">
        <v>1268</v>
      </c>
      <c r="F77" s="98">
        <v>45658</v>
      </c>
      <c r="G77" s="20" t="s">
        <v>1269</v>
      </c>
      <c r="H77" s="107">
        <v>37.090000000000003</v>
      </c>
      <c r="I77" s="83" t="s">
        <v>1138</v>
      </c>
      <c r="J77" s="107">
        <f t="shared" si="0"/>
        <v>49.91</v>
      </c>
      <c r="K77" s="183">
        <f t="shared" si="1"/>
        <v>1851.16</v>
      </c>
      <c r="L77" s="129">
        <v>0.28489999999999999</v>
      </c>
      <c r="M77" s="129">
        <v>0.9022</v>
      </c>
      <c r="N77" s="2"/>
      <c r="O77" s="64" t="str">
        <f ca="1">IF(N77="","", INDIRECT("base!"&amp;ADDRESS(MATCH(N77,#REF!:#REF!,0)+1,4,4)))</f>
        <v/>
      </c>
      <c r="P77" s="20"/>
      <c r="Q77" s="64" t="str">
        <f ca="1">IF(P77="","", INDIRECT("base!"&amp;ADDRESS(MATCH(CONCATENATE(N77,"|",P77),#REF!:#REF!,0)+1,6,4)))</f>
        <v/>
      </c>
      <c r="R77" s="90" t="s">
        <v>170</v>
      </c>
      <c r="S77" s="19">
        <v>49.905516000000006</v>
      </c>
    </row>
    <row r="78" spans="1:19" ht="30" x14ac:dyDescent="0.25">
      <c r="A78" s="83">
        <v>1</v>
      </c>
      <c r="B78" s="114" t="str">
        <f>IF(AND(G78&lt;&gt;"",H78&gt;0,I78&lt;&gt;"",J78&lt;&gt;0,K78&lt;&gt;0),COUNT($B$11:B77)+1,"")</f>
        <v/>
      </c>
      <c r="C78" s="96" t="s">
        <v>1055</v>
      </c>
      <c r="D78" s="84" t="s">
        <v>1135</v>
      </c>
      <c r="E78" s="83" t="s">
        <v>1135</v>
      </c>
      <c r="F78" s="98">
        <v>45658</v>
      </c>
      <c r="G78" s="20" t="s">
        <v>1270</v>
      </c>
      <c r="H78" s="107" t="s">
        <v>1135</v>
      </c>
      <c r="I78" s="83" t="s">
        <v>1135</v>
      </c>
      <c r="J78" s="107"/>
      <c r="K78" s="183" t="str">
        <f t="shared" si="1"/>
        <v/>
      </c>
      <c r="L78" s="129" t="s">
        <v>1135</v>
      </c>
      <c r="M78" s="129">
        <v>0.9022</v>
      </c>
      <c r="N78" s="2"/>
      <c r="O78" s="64" t="str">
        <f ca="1">IF(N78="","", INDIRECT("base!"&amp;ADDRESS(MATCH(N78,#REF!:#REF!,0)+1,4,4)))</f>
        <v/>
      </c>
      <c r="P78" s="20"/>
      <c r="Q78" s="64" t="str">
        <f ca="1">IF(P78="","", INDIRECT("base!"&amp;ADDRESS(MATCH(CONCATENATE(N78,"|",P78),#REF!:#REF!,0)+1,6,4)))</f>
        <v/>
      </c>
      <c r="R78" s="90" t="s">
        <v>170</v>
      </c>
      <c r="S78" s="19" t="s">
        <v>1135</v>
      </c>
    </row>
    <row r="79" spans="1:19" ht="60" x14ac:dyDescent="0.25">
      <c r="A79" s="83">
        <v>1</v>
      </c>
      <c r="B79" s="114">
        <f>IF(AND(G79&lt;&gt;"",H79&gt;0,I79&lt;&gt;"",J79&lt;&gt;0,K79&lt;&gt;0),COUNT($B$11:B78)+1,"")</f>
        <v>59</v>
      </c>
      <c r="C79" s="96" t="s">
        <v>537</v>
      </c>
      <c r="D79" s="84" t="s">
        <v>192</v>
      </c>
      <c r="E79" s="83" t="s">
        <v>1271</v>
      </c>
      <c r="F79" s="98">
        <v>45658</v>
      </c>
      <c r="G79" s="20" t="s">
        <v>1272</v>
      </c>
      <c r="H79" s="107">
        <v>15.15</v>
      </c>
      <c r="I79" s="83" t="s">
        <v>1138</v>
      </c>
      <c r="J79" s="107">
        <f t="shared" ref="J79:J142" si="2">ROUND(S79,2)</f>
        <v>43.47</v>
      </c>
      <c r="K79" s="183">
        <f t="shared" ref="K79:K142" si="3">IFERROR(IF(H79*J79&lt;&gt;0,ROUND(ROUND(H79,4)*ROUND(J79,4),2),""),"")</f>
        <v>658.57</v>
      </c>
      <c r="L79" s="129">
        <v>0.28489999999999999</v>
      </c>
      <c r="M79" s="129">
        <v>0.9022</v>
      </c>
      <c r="N79" s="2"/>
      <c r="O79" s="64" t="str">
        <f ca="1">IF(N79="","", INDIRECT("base!"&amp;ADDRESS(MATCH(N79,#REF!:#REF!,0)+1,4,4)))</f>
        <v/>
      </c>
      <c r="P79" s="20"/>
      <c r="Q79" s="64" t="str">
        <f ca="1">IF(P79="","", INDIRECT("base!"&amp;ADDRESS(MATCH(CONCATENATE(N79,"|",P79),#REF!:#REF!,0)+1,6,4)))</f>
        <v/>
      </c>
      <c r="R79" s="90" t="s">
        <v>170</v>
      </c>
      <c r="S79" s="19">
        <v>43.468166999999994</v>
      </c>
    </row>
    <row r="80" spans="1:19" ht="45" x14ac:dyDescent="0.25">
      <c r="A80" s="83">
        <v>1</v>
      </c>
      <c r="B80" s="114">
        <f>IF(AND(G80&lt;&gt;"",H80&gt;0,I80&lt;&gt;"",J80&lt;&gt;0,K80&lt;&gt;0),COUNT($B$11:B79)+1,"")</f>
        <v>60</v>
      </c>
      <c r="C80" s="96" t="s">
        <v>1273</v>
      </c>
      <c r="D80" s="84" t="s">
        <v>192</v>
      </c>
      <c r="E80" s="83" t="s">
        <v>1274</v>
      </c>
      <c r="F80" s="98">
        <v>45658</v>
      </c>
      <c r="G80" s="20" t="s">
        <v>1275</v>
      </c>
      <c r="H80" s="107">
        <v>8.18</v>
      </c>
      <c r="I80" s="83" t="s">
        <v>1177</v>
      </c>
      <c r="J80" s="107">
        <f t="shared" si="2"/>
        <v>17.04</v>
      </c>
      <c r="K80" s="183">
        <f t="shared" si="3"/>
        <v>139.38999999999999</v>
      </c>
      <c r="L80" s="129">
        <v>0.28489999999999999</v>
      </c>
      <c r="M80" s="129">
        <v>0.9022</v>
      </c>
      <c r="N80" s="2"/>
      <c r="O80" s="64" t="str">
        <f ca="1">IF(N80="","", INDIRECT("base!"&amp;ADDRESS(MATCH(N80,#REF!:#REF!,0)+1,4,4)))</f>
        <v/>
      </c>
      <c r="P80" s="20"/>
      <c r="Q80" s="64" t="str">
        <f ca="1">IF(P80="","", INDIRECT("base!"&amp;ADDRESS(MATCH(CONCATENATE(N80,"|",P80),#REF!:#REF!,0)+1,6,4)))</f>
        <v/>
      </c>
      <c r="R80" s="90" t="s">
        <v>170</v>
      </c>
      <c r="S80" s="19">
        <v>17.037773999999999</v>
      </c>
    </row>
    <row r="81" spans="1:19" ht="45" x14ac:dyDescent="0.25">
      <c r="A81" s="83">
        <v>1</v>
      </c>
      <c r="B81" s="114">
        <f>IF(AND(G81&lt;&gt;"",H81&gt;0,I81&lt;&gt;"",J81&lt;&gt;0,K81&lt;&gt;0),COUNT($B$11:B80)+1,"")</f>
        <v>61</v>
      </c>
      <c r="C81" s="96" t="s">
        <v>1276</v>
      </c>
      <c r="D81" s="84" t="s">
        <v>192</v>
      </c>
      <c r="E81" s="83" t="s">
        <v>1277</v>
      </c>
      <c r="F81" s="98">
        <v>45658</v>
      </c>
      <c r="G81" s="20" t="s">
        <v>1278</v>
      </c>
      <c r="H81" s="107">
        <v>13.31</v>
      </c>
      <c r="I81" s="83" t="s">
        <v>1177</v>
      </c>
      <c r="J81" s="107">
        <f t="shared" si="2"/>
        <v>16.2</v>
      </c>
      <c r="K81" s="183">
        <f t="shared" si="3"/>
        <v>215.62</v>
      </c>
      <c r="L81" s="129">
        <v>0.28489999999999999</v>
      </c>
      <c r="M81" s="129">
        <v>0.9022</v>
      </c>
      <c r="N81" s="2"/>
      <c r="O81" s="64" t="str">
        <f ca="1">IF(N81="","", INDIRECT("base!"&amp;ADDRESS(MATCH(N81,#REF!:#REF!,0)+1,4,4)))</f>
        <v/>
      </c>
      <c r="P81" s="20"/>
      <c r="Q81" s="64" t="str">
        <f ca="1">IF(P81="","", INDIRECT("base!"&amp;ADDRESS(MATCH(CONCATENATE(N81,"|",P81),#REF!:#REF!,0)+1,6,4)))</f>
        <v/>
      </c>
      <c r="R81" s="90" t="s">
        <v>170</v>
      </c>
      <c r="S81" s="19">
        <v>16.202589</v>
      </c>
    </row>
    <row r="82" spans="1:19" ht="45" x14ac:dyDescent="0.25">
      <c r="A82" s="83">
        <v>1</v>
      </c>
      <c r="B82" s="114">
        <f>IF(AND(G82&lt;&gt;"",H82&gt;0,I82&lt;&gt;"",J82&lt;&gt;0,K82&lt;&gt;0),COUNT($B$11:B81)+1,"")</f>
        <v>62</v>
      </c>
      <c r="C82" s="96" t="s">
        <v>1279</v>
      </c>
      <c r="D82" s="84" t="s">
        <v>1146</v>
      </c>
      <c r="E82" s="83" t="s">
        <v>1280</v>
      </c>
      <c r="F82" s="98">
        <v>45658</v>
      </c>
      <c r="G82" s="20" t="s">
        <v>1281</v>
      </c>
      <c r="H82" s="107">
        <v>1.69</v>
      </c>
      <c r="I82" s="83" t="s">
        <v>1168</v>
      </c>
      <c r="J82" s="107">
        <f t="shared" si="2"/>
        <v>934.69</v>
      </c>
      <c r="K82" s="183">
        <f t="shared" si="3"/>
        <v>1579.63</v>
      </c>
      <c r="L82" s="129">
        <v>0.28489999999999999</v>
      </c>
      <c r="M82" s="129">
        <v>0.9022</v>
      </c>
      <c r="N82" s="2"/>
      <c r="O82" s="64" t="str">
        <f ca="1">IF(N82="","", INDIRECT("base!"&amp;ADDRESS(MATCH(N82,#REF!:#REF!,0)+1,4,4)))</f>
        <v/>
      </c>
      <c r="P82" s="20"/>
      <c r="Q82" s="64" t="str">
        <f ca="1">IF(P82="","", INDIRECT("base!"&amp;ADDRESS(MATCH(CONCATENATE(N82,"|",P82),#REF!:#REF!,0)+1,6,4)))</f>
        <v/>
      </c>
      <c r="R82" s="90" t="s">
        <v>170</v>
      </c>
      <c r="S82" s="19">
        <v>934.68765600000006</v>
      </c>
    </row>
    <row r="83" spans="1:19" x14ac:dyDescent="0.25">
      <c r="A83" s="83">
        <v>1</v>
      </c>
      <c r="B83" s="114" t="str">
        <f>IF(AND(G83&lt;&gt;"",H83&gt;0,I83&lt;&gt;"",J83&lt;&gt;0,K83&lt;&gt;0),COUNT($B$11:B82)+1,"")</f>
        <v/>
      </c>
      <c r="C83" s="96" t="s">
        <v>1057</v>
      </c>
      <c r="D83" s="84" t="s">
        <v>1135</v>
      </c>
      <c r="E83" s="83" t="s">
        <v>1135</v>
      </c>
      <c r="F83" s="98">
        <v>45658</v>
      </c>
      <c r="G83" s="20" t="s">
        <v>452</v>
      </c>
      <c r="H83" s="107" t="s">
        <v>1135</v>
      </c>
      <c r="I83" s="83" t="s">
        <v>1135</v>
      </c>
      <c r="J83" s="107"/>
      <c r="K83" s="183" t="str">
        <f t="shared" si="3"/>
        <v/>
      </c>
      <c r="L83" s="129" t="s">
        <v>1135</v>
      </c>
      <c r="M83" s="129">
        <v>0.9022</v>
      </c>
      <c r="N83" s="2"/>
      <c r="O83" s="64" t="str">
        <f ca="1">IF(N83="","", INDIRECT("base!"&amp;ADDRESS(MATCH(N83,#REF!:#REF!,0)+1,4,4)))</f>
        <v/>
      </c>
      <c r="P83" s="20"/>
      <c r="Q83" s="64" t="str">
        <f ca="1">IF(P83="","", INDIRECT("base!"&amp;ADDRESS(MATCH(CONCATENATE(N83,"|",P83),#REF!:#REF!,0)+1,6,4)))</f>
        <v/>
      </c>
      <c r="R83" s="90" t="s">
        <v>170</v>
      </c>
      <c r="S83" s="19" t="s">
        <v>1135</v>
      </c>
    </row>
    <row r="84" spans="1:19" ht="60" x14ac:dyDescent="0.25">
      <c r="A84" s="83">
        <v>1</v>
      </c>
      <c r="B84" s="114">
        <f>IF(AND(G84&lt;&gt;"",H84&gt;0,I84&lt;&gt;"",J84&lt;&gt;0,K84&lt;&gt;0),COUNT($B$11:B83)+1,"")</f>
        <v>63</v>
      </c>
      <c r="C84" s="96" t="s">
        <v>556</v>
      </c>
      <c r="D84" s="84" t="s">
        <v>1146</v>
      </c>
      <c r="E84" s="83" t="s">
        <v>1282</v>
      </c>
      <c r="F84" s="98">
        <v>45658</v>
      </c>
      <c r="G84" s="20" t="s">
        <v>454</v>
      </c>
      <c r="H84" s="107">
        <v>19006</v>
      </c>
      <c r="I84" s="83" t="s">
        <v>1177</v>
      </c>
      <c r="J84" s="107">
        <f t="shared" si="2"/>
        <v>22.59</v>
      </c>
      <c r="K84" s="183">
        <f t="shared" si="3"/>
        <v>429345.54</v>
      </c>
      <c r="L84" s="129">
        <v>0.28489999999999999</v>
      </c>
      <c r="M84" s="129">
        <v>0.9022</v>
      </c>
      <c r="N84" s="2"/>
      <c r="O84" s="64" t="str">
        <f ca="1">IF(N84="","", INDIRECT("base!"&amp;ADDRESS(MATCH(N84,#REF!:#REF!,0)+1,4,4)))</f>
        <v/>
      </c>
      <c r="P84" s="20"/>
      <c r="Q84" s="64" t="str">
        <f ca="1">IF(P84="","", INDIRECT("base!"&amp;ADDRESS(MATCH(CONCATENATE(N84,"|",P84),#REF!:#REF!,0)+1,6,4)))</f>
        <v/>
      </c>
      <c r="R84" s="90" t="s">
        <v>170</v>
      </c>
      <c r="S84" s="19">
        <v>22.588541999999997</v>
      </c>
    </row>
    <row r="85" spans="1:19" ht="60" x14ac:dyDescent="0.25">
      <c r="A85" s="83">
        <v>1</v>
      </c>
      <c r="B85" s="114">
        <f>IF(AND(G85&lt;&gt;"",H85&gt;0,I85&lt;&gt;"",J85&lt;&gt;0,K85&lt;&gt;0),COUNT($B$11:B84)+1,"")</f>
        <v>64</v>
      </c>
      <c r="C85" s="96" t="s">
        <v>1283</v>
      </c>
      <c r="D85" s="84" t="s">
        <v>192</v>
      </c>
      <c r="E85" s="83" t="s">
        <v>1284</v>
      </c>
      <c r="F85" s="98">
        <v>45658</v>
      </c>
      <c r="G85" s="20" t="s">
        <v>455</v>
      </c>
      <c r="H85" s="107">
        <v>1611.6</v>
      </c>
      <c r="I85" s="83" t="s">
        <v>1138</v>
      </c>
      <c r="J85" s="107">
        <f t="shared" si="2"/>
        <v>16.55</v>
      </c>
      <c r="K85" s="183">
        <f t="shared" si="3"/>
        <v>26671.98</v>
      </c>
      <c r="L85" s="129">
        <v>0.28489999999999999</v>
      </c>
      <c r="M85" s="129">
        <v>0.9022</v>
      </c>
      <c r="N85" s="2"/>
      <c r="O85" s="64" t="str">
        <f ca="1">IF(N85="","", INDIRECT("base!"&amp;ADDRESS(MATCH(N85,#REF!:#REF!,0)+1,4,4)))</f>
        <v/>
      </c>
      <c r="P85" s="20"/>
      <c r="Q85" s="64" t="str">
        <f ca="1">IF(P85="","", INDIRECT("base!"&amp;ADDRESS(MATCH(CONCATENATE(N85,"|",P85),#REF!:#REF!,0)+1,6,4)))</f>
        <v/>
      </c>
      <c r="R85" s="90" t="s">
        <v>170</v>
      </c>
      <c r="S85" s="19">
        <v>16.549512</v>
      </c>
    </row>
    <row r="86" spans="1:19" ht="45" x14ac:dyDescent="0.25">
      <c r="A86" s="83">
        <v>1</v>
      </c>
      <c r="B86" s="114">
        <f>IF(AND(G86&lt;&gt;"",H86&gt;0,I86&lt;&gt;"",J86&lt;&gt;0,K86&lt;&gt;0),COUNT($B$11:B85)+1,"")</f>
        <v>65</v>
      </c>
      <c r="C86" s="96" t="s">
        <v>1285</v>
      </c>
      <c r="D86" s="84" t="s">
        <v>192</v>
      </c>
      <c r="E86" s="83" t="s">
        <v>1286</v>
      </c>
      <c r="F86" s="98">
        <v>45658</v>
      </c>
      <c r="G86" s="20" t="s">
        <v>456</v>
      </c>
      <c r="H86" s="107">
        <v>227.7</v>
      </c>
      <c r="I86" s="83" t="s">
        <v>1138</v>
      </c>
      <c r="J86" s="107">
        <f t="shared" si="2"/>
        <v>15.38</v>
      </c>
      <c r="K86" s="183">
        <f t="shared" si="3"/>
        <v>3502.03</v>
      </c>
      <c r="L86" s="129">
        <v>0.28489999999999999</v>
      </c>
      <c r="M86" s="129">
        <v>0.9022</v>
      </c>
      <c r="N86" s="2"/>
      <c r="O86" s="64" t="str">
        <f ca="1">IF(N86="","", INDIRECT("base!"&amp;ADDRESS(MATCH(N86,#REF!:#REF!,0)+1,4,4)))</f>
        <v/>
      </c>
      <c r="P86" s="20"/>
      <c r="Q86" s="64" t="str">
        <f ca="1">IF(P86="","", INDIRECT("base!"&amp;ADDRESS(MATCH(CONCATENATE(N86,"|",P86),#REF!:#REF!,0)+1,6,4)))</f>
        <v/>
      </c>
      <c r="R86" s="90" t="s">
        <v>170</v>
      </c>
      <c r="S86" s="19">
        <v>15.380253</v>
      </c>
    </row>
    <row r="87" spans="1:19" ht="60" x14ac:dyDescent="0.25">
      <c r="A87" s="83">
        <v>1</v>
      </c>
      <c r="B87" s="114">
        <f>IF(AND(G87&lt;&gt;"",H87&gt;0,I87&lt;&gt;"",J87&lt;&gt;0,K87&lt;&gt;0),COUNT($B$11:B86)+1,"")</f>
        <v>66</v>
      </c>
      <c r="C87" s="96" t="s">
        <v>1287</v>
      </c>
      <c r="D87" s="84" t="s">
        <v>192</v>
      </c>
      <c r="E87" s="83" t="s">
        <v>1288</v>
      </c>
      <c r="F87" s="98">
        <v>45658</v>
      </c>
      <c r="G87" s="20" t="s">
        <v>457</v>
      </c>
      <c r="H87" s="107">
        <v>227.7</v>
      </c>
      <c r="I87" s="83" t="s">
        <v>1138</v>
      </c>
      <c r="J87" s="107">
        <f t="shared" si="2"/>
        <v>15.15</v>
      </c>
      <c r="K87" s="183">
        <f t="shared" si="3"/>
        <v>3449.66</v>
      </c>
      <c r="L87" s="129">
        <v>0.28489999999999999</v>
      </c>
      <c r="M87" s="129">
        <v>0.9022</v>
      </c>
      <c r="N87" s="2"/>
      <c r="O87" s="64" t="str">
        <f ca="1">IF(N87="","", INDIRECT("base!"&amp;ADDRESS(MATCH(N87,#REF!:#REF!,0)+1,4,4)))</f>
        <v/>
      </c>
      <c r="P87" s="20"/>
      <c r="Q87" s="64" t="str">
        <f ca="1">IF(P87="","", INDIRECT("base!"&amp;ADDRESS(MATCH(CONCATENATE(N87,"|",P87),#REF!:#REF!,0)+1,6,4)))</f>
        <v/>
      </c>
      <c r="R87" s="90" t="s">
        <v>170</v>
      </c>
      <c r="S87" s="19">
        <v>15.148971</v>
      </c>
    </row>
    <row r="88" spans="1:19" x14ac:dyDescent="0.25">
      <c r="A88" s="83">
        <v>1</v>
      </c>
      <c r="B88" s="114" t="str">
        <f>IF(AND(G88&lt;&gt;"",H88&gt;0,I88&lt;&gt;"",J88&lt;&gt;0,K88&lt;&gt;0),COUNT($B$11:B87)+1,"")</f>
        <v/>
      </c>
      <c r="C88" s="96" t="s">
        <v>1059</v>
      </c>
      <c r="D88" s="84" t="s">
        <v>1135</v>
      </c>
      <c r="E88" s="83" t="s">
        <v>1135</v>
      </c>
      <c r="F88" s="98">
        <v>45658</v>
      </c>
      <c r="G88" s="20" t="s">
        <v>1289</v>
      </c>
      <c r="H88" s="107" t="s">
        <v>1135</v>
      </c>
      <c r="I88" s="83" t="s">
        <v>1135</v>
      </c>
      <c r="J88" s="107"/>
      <c r="K88" s="183" t="str">
        <f t="shared" si="3"/>
        <v/>
      </c>
      <c r="L88" s="129" t="s">
        <v>1135</v>
      </c>
      <c r="M88" s="129">
        <v>0.9022</v>
      </c>
      <c r="N88" s="2"/>
      <c r="O88" s="64" t="str">
        <f ca="1">IF(N88="","", INDIRECT("base!"&amp;ADDRESS(MATCH(N88,#REF!:#REF!,0)+1,4,4)))</f>
        <v/>
      </c>
      <c r="P88" s="20"/>
      <c r="Q88" s="64" t="str">
        <f ca="1">IF(P88="","", INDIRECT("base!"&amp;ADDRESS(MATCH(CONCATENATE(N88,"|",P88),#REF!:#REF!,0)+1,6,4)))</f>
        <v/>
      </c>
      <c r="R88" s="90" t="s">
        <v>170</v>
      </c>
      <c r="S88" s="19" t="s">
        <v>1135</v>
      </c>
    </row>
    <row r="89" spans="1:19" ht="60" x14ac:dyDescent="0.25">
      <c r="A89" s="83">
        <v>1</v>
      </c>
      <c r="B89" s="114">
        <f>IF(AND(G89&lt;&gt;"",H89&gt;0,I89&lt;&gt;"",J89&lt;&gt;0,K89&lt;&gt;0),COUNT($B$11:B88)+1,"")</f>
        <v>67</v>
      </c>
      <c r="C89" s="96" t="s">
        <v>589</v>
      </c>
      <c r="D89" s="84" t="s">
        <v>192</v>
      </c>
      <c r="E89" s="83" t="s">
        <v>1290</v>
      </c>
      <c r="F89" s="98">
        <v>45658</v>
      </c>
      <c r="G89" s="20" t="s">
        <v>1291</v>
      </c>
      <c r="H89" s="107">
        <v>4.8</v>
      </c>
      <c r="I89" s="83" t="s">
        <v>1138</v>
      </c>
      <c r="J89" s="107">
        <f t="shared" si="2"/>
        <v>322.02</v>
      </c>
      <c r="K89" s="183">
        <f t="shared" si="3"/>
        <v>1545.7</v>
      </c>
      <c r="L89" s="129">
        <v>0.28489999999999999</v>
      </c>
      <c r="M89" s="129">
        <v>0.9022</v>
      </c>
      <c r="N89" s="2"/>
      <c r="O89" s="64" t="str">
        <f ca="1">IF(N89="","", INDIRECT("base!"&amp;ADDRESS(MATCH(N89,#REF!:#REF!,0)+1,4,4)))</f>
        <v/>
      </c>
      <c r="P89" s="20"/>
      <c r="Q89" s="64" t="str">
        <f ca="1">IF(P89="","", INDIRECT("base!"&amp;ADDRESS(MATCH(CONCATENATE(N89,"|",P89),#REF!:#REF!,0)+1,6,4)))</f>
        <v/>
      </c>
      <c r="R89" s="90" t="s">
        <v>170</v>
      </c>
      <c r="S89" s="19">
        <v>322.021638</v>
      </c>
    </row>
    <row r="90" spans="1:19" ht="30" x14ac:dyDescent="0.25">
      <c r="A90" s="83">
        <v>1</v>
      </c>
      <c r="B90" s="114" t="str">
        <f>IF(AND(G90&lt;&gt;"",H90&gt;0,I90&lt;&gt;"",J90&lt;&gt;0,K90&lt;&gt;0),COUNT($B$11:B89)+1,"")</f>
        <v/>
      </c>
      <c r="C90" s="96" t="s">
        <v>1061</v>
      </c>
      <c r="D90" s="84" t="s">
        <v>1135</v>
      </c>
      <c r="E90" s="83" t="s">
        <v>1135</v>
      </c>
      <c r="F90" s="98">
        <v>45658</v>
      </c>
      <c r="G90" s="20" t="s">
        <v>1292</v>
      </c>
      <c r="H90" s="107" t="s">
        <v>1135</v>
      </c>
      <c r="I90" s="83" t="s">
        <v>1135</v>
      </c>
      <c r="J90" s="107"/>
      <c r="K90" s="183" t="str">
        <f t="shared" si="3"/>
        <v/>
      </c>
      <c r="L90" s="129" t="s">
        <v>1135</v>
      </c>
      <c r="M90" s="129">
        <v>0.9022</v>
      </c>
      <c r="N90" s="2"/>
      <c r="O90" s="64" t="str">
        <f ca="1">IF(N90="","", INDIRECT("base!"&amp;ADDRESS(MATCH(N90,#REF!:#REF!,0)+1,4,4)))</f>
        <v/>
      </c>
      <c r="P90" s="20"/>
      <c r="Q90" s="64" t="str">
        <f ca="1">IF(P90="","", INDIRECT("base!"&amp;ADDRESS(MATCH(CONCATENATE(N90,"|",P90),#REF!:#REF!,0)+1,6,4)))</f>
        <v/>
      </c>
      <c r="R90" s="90" t="s">
        <v>170</v>
      </c>
      <c r="S90" s="19" t="s">
        <v>1135</v>
      </c>
    </row>
    <row r="91" spans="1:19" ht="60" x14ac:dyDescent="0.25">
      <c r="A91" s="83">
        <v>1</v>
      </c>
      <c r="B91" s="114">
        <f>IF(AND(G91&lt;&gt;"",H91&gt;0,I91&lt;&gt;"",J91&lt;&gt;0,K91&lt;&gt;0),COUNT($B$11:B90)+1,"")</f>
        <v>68</v>
      </c>
      <c r="C91" s="96" t="s">
        <v>596</v>
      </c>
      <c r="D91" s="84" t="s">
        <v>192</v>
      </c>
      <c r="E91" s="83" t="s">
        <v>1293</v>
      </c>
      <c r="F91" s="98">
        <v>45658</v>
      </c>
      <c r="G91" s="20" t="s">
        <v>1294</v>
      </c>
      <c r="H91" s="107">
        <v>2.02</v>
      </c>
      <c r="I91" s="83" t="s">
        <v>1138</v>
      </c>
      <c r="J91" s="107">
        <f t="shared" si="2"/>
        <v>94.63</v>
      </c>
      <c r="K91" s="183">
        <f t="shared" si="3"/>
        <v>191.15</v>
      </c>
      <c r="L91" s="129">
        <v>0.28489999999999999</v>
      </c>
      <c r="M91" s="129">
        <v>0.9022</v>
      </c>
      <c r="N91" s="2"/>
      <c r="O91" s="64" t="str">
        <f ca="1">IF(N91="","", INDIRECT("base!"&amp;ADDRESS(MATCH(N91,#REF!:#REF!,0)+1,4,4)))</f>
        <v/>
      </c>
      <c r="P91" s="20"/>
      <c r="Q91" s="64" t="str">
        <f ca="1">IF(P91="","", INDIRECT("base!"&amp;ADDRESS(MATCH(CONCATENATE(N91,"|",P91),#REF!:#REF!,0)+1,6,4)))</f>
        <v/>
      </c>
      <c r="R91" s="90" t="s">
        <v>170</v>
      </c>
      <c r="S91" s="19">
        <v>94.632885000000002</v>
      </c>
    </row>
    <row r="92" spans="1:19" ht="60" x14ac:dyDescent="0.25">
      <c r="A92" s="83">
        <v>1</v>
      </c>
      <c r="B92" s="114">
        <f>IF(AND(G92&lt;&gt;"",H92&gt;0,I92&lt;&gt;"",J92&lt;&gt;0,K92&lt;&gt;0),COUNT($B$11:B91)+1,"")</f>
        <v>69</v>
      </c>
      <c r="C92" s="96" t="s">
        <v>627</v>
      </c>
      <c r="D92" s="84" t="s">
        <v>192</v>
      </c>
      <c r="E92" s="83" t="s">
        <v>1295</v>
      </c>
      <c r="F92" s="98">
        <v>45658</v>
      </c>
      <c r="G92" s="20" t="s">
        <v>1296</v>
      </c>
      <c r="H92" s="107">
        <v>8.49</v>
      </c>
      <c r="I92" s="83" t="s">
        <v>1138</v>
      </c>
      <c r="J92" s="107">
        <f t="shared" si="2"/>
        <v>70.89</v>
      </c>
      <c r="K92" s="183">
        <f t="shared" si="3"/>
        <v>601.86</v>
      </c>
      <c r="L92" s="129">
        <v>0.28489999999999999</v>
      </c>
      <c r="M92" s="129">
        <v>0.9022</v>
      </c>
      <c r="N92" s="2"/>
      <c r="O92" s="64" t="str">
        <f ca="1">IF(N92="","", INDIRECT("base!"&amp;ADDRESS(MATCH(N92,#REF!:#REF!,0)+1,4,4)))</f>
        <v/>
      </c>
      <c r="P92" s="20"/>
      <c r="Q92" s="64" t="str">
        <f ca="1">IF(P92="","", INDIRECT("base!"&amp;ADDRESS(MATCH(CONCATENATE(N92,"|",P92),#REF!:#REF!,0)+1,6,4)))</f>
        <v/>
      </c>
      <c r="R92" s="90" t="s">
        <v>170</v>
      </c>
      <c r="S92" s="19">
        <v>70.887933000000004</v>
      </c>
    </row>
    <row r="93" spans="1:19" x14ac:dyDescent="0.25">
      <c r="A93" s="83">
        <v>1</v>
      </c>
      <c r="B93" s="114" t="str">
        <f>IF(AND(G93&lt;&gt;"",H93&gt;0,I93&lt;&gt;"",J93&lt;&gt;0,K93&lt;&gt;0),COUNT($B$11:B92)+1,"")</f>
        <v/>
      </c>
      <c r="C93" s="96" t="s">
        <v>1063</v>
      </c>
      <c r="D93" s="84" t="s">
        <v>1135</v>
      </c>
      <c r="E93" s="83" t="s">
        <v>1135</v>
      </c>
      <c r="F93" s="98">
        <v>45658</v>
      </c>
      <c r="G93" s="20" t="s">
        <v>1297</v>
      </c>
      <c r="H93" s="107" t="s">
        <v>1135</v>
      </c>
      <c r="I93" s="83" t="s">
        <v>1135</v>
      </c>
      <c r="J93" s="107"/>
      <c r="K93" s="183" t="str">
        <f t="shared" si="3"/>
        <v/>
      </c>
      <c r="L93" s="129" t="s">
        <v>1135</v>
      </c>
      <c r="M93" s="129">
        <v>0.9022</v>
      </c>
      <c r="N93" s="2"/>
      <c r="O93" s="64" t="str">
        <f ca="1">IF(N93="","", INDIRECT("base!"&amp;ADDRESS(MATCH(N93,#REF!:#REF!,0)+1,4,4)))</f>
        <v/>
      </c>
      <c r="P93" s="20"/>
      <c r="Q93" s="64" t="str">
        <f ca="1">IF(P93="","", INDIRECT("base!"&amp;ADDRESS(MATCH(CONCATENATE(N93,"|",P93),#REF!:#REF!,0)+1,6,4)))</f>
        <v/>
      </c>
      <c r="R93" s="90" t="s">
        <v>170</v>
      </c>
      <c r="S93" s="19" t="s">
        <v>1135</v>
      </c>
    </row>
    <row r="94" spans="1:19" ht="45" x14ac:dyDescent="0.25">
      <c r="A94" s="83">
        <v>1</v>
      </c>
      <c r="B94" s="114">
        <f>IF(AND(G94&lt;&gt;"",H94&gt;0,I94&lt;&gt;"",J94&lt;&gt;0,K94&lt;&gt;0),COUNT($B$11:B93)+1,"")</f>
        <v>70</v>
      </c>
      <c r="C94" s="96" t="s">
        <v>630</v>
      </c>
      <c r="D94" s="84" t="s">
        <v>192</v>
      </c>
      <c r="E94" s="83" t="s">
        <v>1298</v>
      </c>
      <c r="F94" s="98">
        <v>45658</v>
      </c>
      <c r="G94" s="20" t="s">
        <v>469</v>
      </c>
      <c r="H94" s="107">
        <v>14.36</v>
      </c>
      <c r="I94" s="83" t="s">
        <v>1138</v>
      </c>
      <c r="J94" s="107">
        <f t="shared" si="2"/>
        <v>1340.19</v>
      </c>
      <c r="K94" s="183">
        <f t="shared" si="3"/>
        <v>19245.13</v>
      </c>
      <c r="L94" s="129">
        <v>0.28489999999999999</v>
      </c>
      <c r="M94" s="129">
        <v>0.9022</v>
      </c>
      <c r="N94" s="2"/>
      <c r="O94" s="64" t="str">
        <f ca="1">IF(N94="","", INDIRECT("base!"&amp;ADDRESS(MATCH(N94,#REF!:#REF!,0)+1,4,4)))</f>
        <v/>
      </c>
      <c r="P94" s="20"/>
      <c r="Q94" s="64" t="str">
        <f ca="1">IF(P94="","", INDIRECT("base!"&amp;ADDRESS(MATCH(CONCATENATE(N94,"|",P94),#REF!:#REF!,0)+1,6,4)))</f>
        <v/>
      </c>
      <c r="R94" s="90" t="s">
        <v>170</v>
      </c>
      <c r="S94" s="19">
        <v>1340.189247</v>
      </c>
    </row>
    <row r="95" spans="1:19" ht="30" x14ac:dyDescent="0.25">
      <c r="A95" s="83">
        <v>1</v>
      </c>
      <c r="B95" s="114">
        <f>IF(AND(G95&lt;&gt;"",H95&gt;0,I95&lt;&gt;"",J95&lt;&gt;0,K95&lt;&gt;0),COUNT($B$11:B94)+1,"")</f>
        <v>71</v>
      </c>
      <c r="C95" s="96" t="s">
        <v>1299</v>
      </c>
      <c r="D95" s="84" t="s">
        <v>192</v>
      </c>
      <c r="E95" s="83" t="s">
        <v>1300</v>
      </c>
      <c r="F95" s="98">
        <v>45658</v>
      </c>
      <c r="G95" s="20" t="s">
        <v>470</v>
      </c>
      <c r="H95" s="107">
        <v>5.94</v>
      </c>
      <c r="I95" s="83" t="s">
        <v>1138</v>
      </c>
      <c r="J95" s="107">
        <f t="shared" si="2"/>
        <v>501.12</v>
      </c>
      <c r="K95" s="183">
        <f t="shared" si="3"/>
        <v>2976.65</v>
      </c>
      <c r="L95" s="129">
        <v>0.28489999999999999</v>
      </c>
      <c r="M95" s="129">
        <v>0.9022</v>
      </c>
      <c r="N95" s="2"/>
      <c r="O95" s="64" t="str">
        <f ca="1">IF(N95="","", INDIRECT("base!"&amp;ADDRESS(MATCH(N95,#REF!:#REF!,0)+1,4,4)))</f>
        <v/>
      </c>
      <c r="P95" s="20"/>
      <c r="Q95" s="64" t="str">
        <f ca="1">IF(P95="","", INDIRECT("base!"&amp;ADDRESS(MATCH(CONCATENATE(N95,"|",P95),#REF!:#REF!,0)+1,6,4)))</f>
        <v/>
      </c>
      <c r="R95" s="90" t="s">
        <v>170</v>
      </c>
      <c r="S95" s="19">
        <v>501.12384899999995</v>
      </c>
    </row>
    <row r="96" spans="1:19" ht="30" x14ac:dyDescent="0.25">
      <c r="A96" s="83">
        <v>1</v>
      </c>
      <c r="B96" s="114">
        <f>IF(AND(G96&lt;&gt;"",H96&gt;0,I96&lt;&gt;"",J96&lt;&gt;0,K96&lt;&gt;0),COUNT($B$11:B95)+1,"")</f>
        <v>72</v>
      </c>
      <c r="C96" s="96" t="s">
        <v>1301</v>
      </c>
      <c r="D96" s="84" t="s">
        <v>192</v>
      </c>
      <c r="E96" s="83" t="s">
        <v>1302</v>
      </c>
      <c r="F96" s="98">
        <v>45658</v>
      </c>
      <c r="G96" s="20" t="s">
        <v>471</v>
      </c>
      <c r="H96" s="107">
        <v>5.38</v>
      </c>
      <c r="I96" s="83" t="s">
        <v>1138</v>
      </c>
      <c r="J96" s="107">
        <f t="shared" si="2"/>
        <v>480.53</v>
      </c>
      <c r="K96" s="183">
        <f t="shared" si="3"/>
        <v>2585.25</v>
      </c>
      <c r="L96" s="129">
        <v>0.28489999999999999</v>
      </c>
      <c r="M96" s="129">
        <v>0.9022</v>
      </c>
      <c r="N96" s="2"/>
      <c r="O96" s="64" t="str">
        <f ca="1">IF(N96="","", INDIRECT("base!"&amp;ADDRESS(MATCH(N96,#REF!:#REF!,0)+1,4,4)))</f>
        <v/>
      </c>
      <c r="P96" s="20"/>
      <c r="Q96" s="64" t="str">
        <f ca="1">IF(P96="","", INDIRECT("base!"&amp;ADDRESS(MATCH(CONCATENATE(N96,"|",P96),#REF!:#REF!,0)+1,6,4)))</f>
        <v/>
      </c>
      <c r="R96" s="90" t="s">
        <v>170</v>
      </c>
      <c r="S96" s="19">
        <v>480.52690200000001</v>
      </c>
    </row>
    <row r="97" spans="1:19" x14ac:dyDescent="0.25">
      <c r="A97" s="83">
        <v>1</v>
      </c>
      <c r="B97" s="114" t="str">
        <f>IF(AND(G97&lt;&gt;"",H97&gt;0,I97&lt;&gt;"",J97&lt;&gt;0,K97&lt;&gt;0),COUNT($B$11:B96)+1,"")</f>
        <v/>
      </c>
      <c r="C97" s="96" t="s">
        <v>1065</v>
      </c>
      <c r="D97" s="84" t="s">
        <v>1135</v>
      </c>
      <c r="E97" s="83" t="s">
        <v>1135</v>
      </c>
      <c r="F97" s="98">
        <v>45658</v>
      </c>
      <c r="G97" s="20" t="s">
        <v>1051</v>
      </c>
      <c r="H97" s="107" t="s">
        <v>1135</v>
      </c>
      <c r="I97" s="83" t="s">
        <v>1135</v>
      </c>
      <c r="J97" s="107"/>
      <c r="K97" s="183" t="str">
        <f t="shared" si="3"/>
        <v/>
      </c>
      <c r="L97" s="129" t="s">
        <v>1135</v>
      </c>
      <c r="M97" s="129">
        <v>0.9022</v>
      </c>
      <c r="N97" s="2"/>
      <c r="O97" s="64" t="str">
        <f ca="1">IF(N97="","", INDIRECT("base!"&amp;ADDRESS(MATCH(N97,#REF!:#REF!,0)+1,4,4)))</f>
        <v/>
      </c>
      <c r="P97" s="20"/>
      <c r="Q97" s="64" t="str">
        <f ca="1">IF(P97="","", INDIRECT("base!"&amp;ADDRESS(MATCH(CONCATENATE(N97,"|",P97),#REF!:#REF!,0)+1,6,4)))</f>
        <v/>
      </c>
      <c r="R97" s="90" t="s">
        <v>170</v>
      </c>
      <c r="S97" s="19" t="s">
        <v>1135</v>
      </c>
    </row>
    <row r="98" spans="1:19" ht="90" x14ac:dyDescent="0.25">
      <c r="A98" s="83">
        <v>1</v>
      </c>
      <c r="B98" s="114">
        <f>IF(AND(G98&lt;&gt;"",H98&gt;0,I98&lt;&gt;"",J98&lt;&gt;0,K98&lt;&gt;0),COUNT($B$11:B97)+1,"")</f>
        <v>73</v>
      </c>
      <c r="C98" s="96" t="s">
        <v>1303</v>
      </c>
      <c r="D98" s="84" t="s">
        <v>1146</v>
      </c>
      <c r="E98" s="83" t="s">
        <v>1304</v>
      </c>
      <c r="F98" s="98">
        <v>45658</v>
      </c>
      <c r="G98" s="20" t="s">
        <v>483</v>
      </c>
      <c r="H98" s="107">
        <v>17</v>
      </c>
      <c r="I98" s="83" t="s">
        <v>1144</v>
      </c>
      <c r="J98" s="107">
        <f t="shared" si="2"/>
        <v>1802.97</v>
      </c>
      <c r="K98" s="183">
        <f t="shared" si="3"/>
        <v>30650.49</v>
      </c>
      <c r="L98" s="129">
        <v>0.28489999999999999</v>
      </c>
      <c r="M98" s="129">
        <v>0.9022</v>
      </c>
      <c r="N98" s="2"/>
      <c r="O98" s="64" t="str">
        <f ca="1">IF(N98="","", INDIRECT("base!"&amp;ADDRESS(MATCH(N98,#REF!:#REF!,0)+1,4,4)))</f>
        <v/>
      </c>
      <c r="P98" s="20"/>
      <c r="Q98" s="64" t="str">
        <f ca="1">IF(P98="","", INDIRECT("base!"&amp;ADDRESS(MATCH(CONCATENATE(N98,"|",P98),#REF!:#REF!,0)+1,6,4)))</f>
        <v/>
      </c>
      <c r="R98" s="90" t="s">
        <v>170</v>
      </c>
      <c r="S98" s="19">
        <v>1802.9716800000001</v>
      </c>
    </row>
    <row r="99" spans="1:19" ht="75" x14ac:dyDescent="0.25">
      <c r="A99" s="83">
        <v>1</v>
      </c>
      <c r="B99" s="114">
        <f>IF(AND(G99&lt;&gt;"",H99&gt;0,I99&lt;&gt;"",J99&lt;&gt;0,K99&lt;&gt;0),COUNT($B$11:B98)+1,"")</f>
        <v>74</v>
      </c>
      <c r="C99" s="96" t="s">
        <v>1305</v>
      </c>
      <c r="D99" s="84" t="s">
        <v>1146</v>
      </c>
      <c r="E99" s="83" t="s">
        <v>1306</v>
      </c>
      <c r="F99" s="98">
        <v>45658</v>
      </c>
      <c r="G99" s="20" t="s">
        <v>1307</v>
      </c>
      <c r="H99" s="107">
        <v>2</v>
      </c>
      <c r="I99" s="83" t="s">
        <v>1144</v>
      </c>
      <c r="J99" s="107">
        <f t="shared" si="2"/>
        <v>2346.92</v>
      </c>
      <c r="K99" s="183">
        <f t="shared" si="3"/>
        <v>4693.84</v>
      </c>
      <c r="L99" s="129">
        <v>0.28489999999999999</v>
      </c>
      <c r="M99" s="129">
        <v>0.9022</v>
      </c>
      <c r="N99" s="2"/>
      <c r="O99" s="64" t="str">
        <f ca="1">IF(N99="","", INDIRECT("base!"&amp;ADDRESS(MATCH(N99,#REF!:#REF!,0)+1,4,4)))</f>
        <v/>
      </c>
      <c r="P99" s="20"/>
      <c r="Q99" s="64" t="str">
        <f ca="1">IF(P99="","", INDIRECT("base!"&amp;ADDRESS(MATCH(CONCATENATE(N99,"|",P99),#REF!:#REF!,0)+1,6,4)))</f>
        <v/>
      </c>
      <c r="R99" s="90" t="s">
        <v>170</v>
      </c>
      <c r="S99" s="19">
        <v>2346.9212459999999</v>
      </c>
    </row>
    <row r="100" spans="1:19" ht="90" x14ac:dyDescent="0.25">
      <c r="A100" s="83">
        <v>1</v>
      </c>
      <c r="B100" s="114">
        <f>IF(AND(G100&lt;&gt;"",H100&gt;0,I100&lt;&gt;"",J100&lt;&gt;0,K100&lt;&gt;0),COUNT($B$11:B99)+1,"")</f>
        <v>75</v>
      </c>
      <c r="C100" s="96" t="s">
        <v>1308</v>
      </c>
      <c r="D100" s="84" t="s">
        <v>1146</v>
      </c>
      <c r="E100" s="83" t="s">
        <v>1309</v>
      </c>
      <c r="F100" s="98">
        <v>45658</v>
      </c>
      <c r="G100" s="20" t="s">
        <v>1310</v>
      </c>
      <c r="H100" s="107">
        <v>4</v>
      </c>
      <c r="I100" s="83" t="s">
        <v>1144</v>
      </c>
      <c r="J100" s="107">
        <f t="shared" si="2"/>
        <v>1802.97</v>
      </c>
      <c r="K100" s="183">
        <f t="shared" si="3"/>
        <v>7211.88</v>
      </c>
      <c r="L100" s="129">
        <v>0.28489999999999999</v>
      </c>
      <c r="M100" s="129">
        <v>0.9022</v>
      </c>
      <c r="N100" s="2"/>
      <c r="O100" s="64" t="str">
        <f ca="1">IF(N100="","", INDIRECT("base!"&amp;ADDRESS(MATCH(N100,#REF!:#REF!,0)+1,4,4)))</f>
        <v/>
      </c>
      <c r="P100" s="20"/>
      <c r="Q100" s="64" t="str">
        <f ca="1">IF(P100="","", INDIRECT("base!"&amp;ADDRESS(MATCH(CONCATENATE(N100,"|",P100),#REF!:#REF!,0)+1,6,4)))</f>
        <v/>
      </c>
      <c r="R100" s="90" t="s">
        <v>170</v>
      </c>
      <c r="S100" s="19">
        <v>1802.9716800000001</v>
      </c>
    </row>
    <row r="101" spans="1:19" ht="75" x14ac:dyDescent="0.25">
      <c r="A101" s="83">
        <v>1</v>
      </c>
      <c r="B101" s="114">
        <f>IF(AND(G101&lt;&gt;"",H101&gt;0,I101&lt;&gt;"",J101&lt;&gt;0,K101&lt;&gt;0),COUNT($B$11:B100)+1,"")</f>
        <v>76</v>
      </c>
      <c r="C101" s="96" t="s">
        <v>1311</v>
      </c>
      <c r="D101" s="84" t="s">
        <v>1146</v>
      </c>
      <c r="E101" s="83" t="s">
        <v>1312</v>
      </c>
      <c r="F101" s="98">
        <v>45658</v>
      </c>
      <c r="G101" s="20" t="s">
        <v>484</v>
      </c>
      <c r="H101" s="107">
        <v>10</v>
      </c>
      <c r="I101" s="83" t="s">
        <v>1144</v>
      </c>
      <c r="J101" s="107">
        <f t="shared" si="2"/>
        <v>2346.92</v>
      </c>
      <c r="K101" s="183">
        <f t="shared" si="3"/>
        <v>23469.200000000001</v>
      </c>
      <c r="L101" s="129">
        <v>0.28489999999999999</v>
      </c>
      <c r="M101" s="129">
        <v>0.9022</v>
      </c>
      <c r="N101" s="2"/>
      <c r="O101" s="64" t="str">
        <f ca="1">IF(N101="","", INDIRECT("base!"&amp;ADDRESS(MATCH(N101,#REF!:#REF!,0)+1,4,4)))</f>
        <v/>
      </c>
      <c r="P101" s="20"/>
      <c r="Q101" s="64" t="str">
        <f ca="1">IF(P101="","", INDIRECT("base!"&amp;ADDRESS(MATCH(CONCATENATE(N101,"|",P101),#REF!:#REF!,0)+1,6,4)))</f>
        <v/>
      </c>
      <c r="R101" s="90" t="s">
        <v>170</v>
      </c>
      <c r="S101" s="19">
        <v>2346.9212459999999</v>
      </c>
    </row>
    <row r="102" spans="1:19" ht="45" x14ac:dyDescent="0.25">
      <c r="A102" s="83">
        <v>1</v>
      </c>
      <c r="B102" s="114">
        <f>IF(AND(G102&lt;&gt;"",H102&gt;0,I102&lt;&gt;"",J102&lt;&gt;0,K102&lt;&gt;0),COUNT($B$11:B101)+1,"")</f>
        <v>77</v>
      </c>
      <c r="C102" s="96" t="s">
        <v>1313</v>
      </c>
      <c r="D102" s="84" t="s">
        <v>1146</v>
      </c>
      <c r="E102" s="83" t="s">
        <v>1314</v>
      </c>
      <c r="F102" s="98">
        <v>45658</v>
      </c>
      <c r="G102" s="20" t="s">
        <v>1315</v>
      </c>
      <c r="H102" s="107">
        <v>8</v>
      </c>
      <c r="I102" s="83" t="s">
        <v>1144</v>
      </c>
      <c r="J102" s="107">
        <f t="shared" si="2"/>
        <v>1670.86</v>
      </c>
      <c r="K102" s="183">
        <f t="shared" si="3"/>
        <v>13366.88</v>
      </c>
      <c r="L102" s="129">
        <v>0.28489999999999999</v>
      </c>
      <c r="M102" s="129">
        <v>0.9022</v>
      </c>
      <c r="N102" s="2"/>
      <c r="O102" s="64" t="str">
        <f ca="1">IF(N102="","", INDIRECT("base!"&amp;ADDRESS(MATCH(N102,#REF!:#REF!,0)+1,4,4)))</f>
        <v/>
      </c>
      <c r="P102" s="20"/>
      <c r="Q102" s="64" t="str">
        <f ca="1">IF(P102="","", INDIRECT("base!"&amp;ADDRESS(MATCH(CONCATENATE(N102,"|",P102),#REF!:#REF!,0)+1,6,4)))</f>
        <v/>
      </c>
      <c r="R102" s="90" t="s">
        <v>170</v>
      </c>
      <c r="S102" s="19">
        <v>1670.8582620000002</v>
      </c>
    </row>
    <row r="103" spans="1:19" ht="45" x14ac:dyDescent="0.25">
      <c r="A103" s="83">
        <v>1</v>
      </c>
      <c r="B103" s="114">
        <f>IF(AND(G103&lt;&gt;"",H103&gt;0,I103&lt;&gt;"",J103&lt;&gt;0,K103&lt;&gt;0),COUNT($B$11:B102)+1,"")</f>
        <v>78</v>
      </c>
      <c r="C103" s="96" t="s">
        <v>1316</v>
      </c>
      <c r="D103" s="84" t="s">
        <v>1146</v>
      </c>
      <c r="E103" s="83" t="s">
        <v>1317</v>
      </c>
      <c r="F103" s="98">
        <v>45658</v>
      </c>
      <c r="G103" s="20" t="s">
        <v>1318</v>
      </c>
      <c r="H103" s="107">
        <v>2.2999999999999998</v>
      </c>
      <c r="I103" s="83" t="s">
        <v>1138</v>
      </c>
      <c r="J103" s="107">
        <f t="shared" si="2"/>
        <v>232.53</v>
      </c>
      <c r="K103" s="183">
        <f t="shared" si="3"/>
        <v>534.82000000000005</v>
      </c>
      <c r="L103" s="129">
        <v>0.28489999999999999</v>
      </c>
      <c r="M103" s="129">
        <v>0.9022</v>
      </c>
      <c r="N103" s="2"/>
      <c r="O103" s="64" t="str">
        <f ca="1">IF(N103="","", INDIRECT("base!"&amp;ADDRESS(MATCH(N103,#REF!:#REF!,0)+1,4,4)))</f>
        <v/>
      </c>
      <c r="P103" s="20"/>
      <c r="Q103" s="64" t="str">
        <f ca="1">IF(P103="","", INDIRECT("base!"&amp;ADDRESS(MATCH(CONCATENATE(N103,"|",P103),#REF!:#REF!,0)+1,6,4)))</f>
        <v/>
      </c>
      <c r="R103" s="90" t="s">
        <v>170</v>
      </c>
      <c r="S103" s="19">
        <v>232.52835299999998</v>
      </c>
    </row>
    <row r="104" spans="1:19" x14ac:dyDescent="0.25">
      <c r="A104" s="83">
        <v>1</v>
      </c>
      <c r="B104" s="114" t="str">
        <f>IF(AND(G104&lt;&gt;"",H104&gt;0,I104&lt;&gt;"",J104&lt;&gt;0,K104&lt;&gt;0),COUNT($B$11:B103)+1,"")</f>
        <v/>
      </c>
      <c r="C104" s="96" t="s">
        <v>1066</v>
      </c>
      <c r="D104" s="84" t="s">
        <v>1135</v>
      </c>
      <c r="E104" s="83" t="s">
        <v>1135</v>
      </c>
      <c r="F104" s="98">
        <v>45658</v>
      </c>
      <c r="G104" s="20" t="s">
        <v>1052</v>
      </c>
      <c r="H104" s="107" t="s">
        <v>1135</v>
      </c>
      <c r="I104" s="83" t="s">
        <v>1135</v>
      </c>
      <c r="J104" s="107"/>
      <c r="K104" s="183" t="str">
        <f t="shared" si="3"/>
        <v/>
      </c>
      <c r="L104" s="129" t="s">
        <v>1135</v>
      </c>
      <c r="M104" s="129">
        <v>0.9022</v>
      </c>
      <c r="N104" s="2"/>
      <c r="O104" s="64" t="str">
        <f ca="1">IF(N104="","", INDIRECT("base!"&amp;ADDRESS(MATCH(N104,#REF!:#REF!,0)+1,4,4)))</f>
        <v/>
      </c>
      <c r="P104" s="20"/>
      <c r="Q104" s="64" t="str">
        <f ca="1">IF(P104="","", INDIRECT("base!"&amp;ADDRESS(MATCH(CONCATENATE(N104,"|",P104),#REF!:#REF!,0)+1,6,4)))</f>
        <v/>
      </c>
      <c r="R104" s="90" t="s">
        <v>170</v>
      </c>
      <c r="S104" s="19" t="s">
        <v>1135</v>
      </c>
    </row>
    <row r="105" spans="1:19" ht="30" x14ac:dyDescent="0.25">
      <c r="A105" s="83">
        <v>1</v>
      </c>
      <c r="B105" s="114">
        <f>IF(AND(G105&lt;&gt;"",H105&gt;0,I105&lt;&gt;"",J105&lt;&gt;0,K105&lt;&gt;0),COUNT($B$11:B104)+1,"")</f>
        <v>79</v>
      </c>
      <c r="C105" s="96" t="s">
        <v>1319</v>
      </c>
      <c r="D105" s="84" t="s">
        <v>192</v>
      </c>
      <c r="E105" s="83" t="s">
        <v>1320</v>
      </c>
      <c r="F105" s="98">
        <v>45658</v>
      </c>
      <c r="G105" s="20" t="s">
        <v>1321</v>
      </c>
      <c r="H105" s="107">
        <v>8</v>
      </c>
      <c r="I105" s="83" t="s">
        <v>1144</v>
      </c>
      <c r="J105" s="107">
        <f t="shared" si="2"/>
        <v>100.39</v>
      </c>
      <c r="K105" s="183">
        <f t="shared" si="3"/>
        <v>803.12</v>
      </c>
      <c r="L105" s="129">
        <v>0.28489999999999999</v>
      </c>
      <c r="M105" s="129">
        <v>0.9022</v>
      </c>
      <c r="N105" s="2"/>
      <c r="O105" s="64" t="str">
        <f ca="1">IF(N105="","", INDIRECT("base!"&amp;ADDRESS(MATCH(N105,#REF!:#REF!,0)+1,4,4)))</f>
        <v/>
      </c>
      <c r="P105" s="20"/>
      <c r="Q105" s="64" t="str">
        <f ca="1">IF(P105="","", INDIRECT("base!"&amp;ADDRESS(MATCH(CONCATENATE(N105,"|",P105),#REF!:#REF!,0)+1,6,4)))</f>
        <v/>
      </c>
      <c r="R105" s="90" t="s">
        <v>170</v>
      </c>
      <c r="S105" s="19">
        <v>100.38923699999999</v>
      </c>
    </row>
    <row r="106" spans="1:19" ht="45" x14ac:dyDescent="0.25">
      <c r="A106" s="83">
        <v>1</v>
      </c>
      <c r="B106" s="114">
        <f>IF(AND(G106&lt;&gt;"",H106&gt;0,I106&lt;&gt;"",J106&lt;&gt;0,K106&lt;&gt;0),COUNT($B$11:B105)+1,"")</f>
        <v>80</v>
      </c>
      <c r="C106" s="96" t="s">
        <v>1322</v>
      </c>
      <c r="D106" s="84" t="s">
        <v>192</v>
      </c>
      <c r="E106" s="83" t="s">
        <v>1323</v>
      </c>
      <c r="F106" s="98">
        <v>45658</v>
      </c>
      <c r="G106" s="20" t="s">
        <v>1324</v>
      </c>
      <c r="H106" s="107">
        <v>4</v>
      </c>
      <c r="I106" s="83" t="s">
        <v>1144</v>
      </c>
      <c r="J106" s="107">
        <f t="shared" si="2"/>
        <v>538.46</v>
      </c>
      <c r="K106" s="183">
        <f t="shared" si="3"/>
        <v>2153.84</v>
      </c>
      <c r="L106" s="129">
        <v>0.28489999999999999</v>
      </c>
      <c r="M106" s="129">
        <v>0.9022</v>
      </c>
      <c r="N106" s="2"/>
      <c r="O106" s="64" t="str">
        <f ca="1">IF(N106="","", INDIRECT("base!"&amp;ADDRESS(MATCH(N106,#REF!:#REF!,0)+1,4,4)))</f>
        <v/>
      </c>
      <c r="P106" s="20"/>
      <c r="Q106" s="64" t="str">
        <f ca="1">IF(P106="","", INDIRECT("base!"&amp;ADDRESS(MATCH(CONCATENATE(N106,"|",P106),#REF!:#REF!,0)+1,6,4)))</f>
        <v/>
      </c>
      <c r="R106" s="90" t="s">
        <v>170</v>
      </c>
      <c r="S106" s="19">
        <v>538.46304299999997</v>
      </c>
    </row>
    <row r="107" spans="1:19" ht="30" x14ac:dyDescent="0.25">
      <c r="A107" s="83">
        <v>1</v>
      </c>
      <c r="B107" s="114">
        <f>IF(AND(G107&lt;&gt;"",H107&gt;0,I107&lt;&gt;"",J107&lt;&gt;0,K107&lt;&gt;0),COUNT($B$11:B106)+1,"")</f>
        <v>81</v>
      </c>
      <c r="C107" s="96" t="s">
        <v>1325</v>
      </c>
      <c r="D107" s="84" t="s">
        <v>1146</v>
      </c>
      <c r="E107" s="83" t="s">
        <v>1326</v>
      </c>
      <c r="F107" s="98">
        <v>45658</v>
      </c>
      <c r="G107" s="20" t="s">
        <v>493</v>
      </c>
      <c r="H107" s="107">
        <v>19.84</v>
      </c>
      <c r="I107" s="83" t="s">
        <v>1138</v>
      </c>
      <c r="J107" s="107">
        <f t="shared" si="2"/>
        <v>281.93</v>
      </c>
      <c r="K107" s="183">
        <f t="shared" si="3"/>
        <v>5593.49</v>
      </c>
      <c r="L107" s="129">
        <v>0.28489999999999999</v>
      </c>
      <c r="M107" s="129">
        <v>0.9022</v>
      </c>
      <c r="N107" s="2"/>
      <c r="O107" s="64" t="str">
        <f ca="1">IF(N107="","", INDIRECT("base!"&amp;ADDRESS(MATCH(N107,#REF!:#REF!,0)+1,4,4)))</f>
        <v/>
      </c>
      <c r="P107" s="20"/>
      <c r="Q107" s="64" t="str">
        <f ca="1">IF(P107="","", INDIRECT("base!"&amp;ADDRESS(MATCH(CONCATENATE(N107,"|",P107),#REF!:#REF!,0)+1,6,4)))</f>
        <v/>
      </c>
      <c r="R107" s="90" t="s">
        <v>170</v>
      </c>
      <c r="S107" s="19">
        <v>281.93275799999998</v>
      </c>
    </row>
    <row r="108" spans="1:19" ht="45" x14ac:dyDescent="0.25">
      <c r="A108" s="83">
        <v>1</v>
      </c>
      <c r="B108" s="114">
        <f>IF(AND(G108&lt;&gt;"",H108&gt;0,I108&lt;&gt;"",J108&lt;&gt;0,K108&lt;&gt;0),COUNT($B$11:B107)+1,"")</f>
        <v>82</v>
      </c>
      <c r="C108" s="96" t="s">
        <v>1327</v>
      </c>
      <c r="D108" s="84" t="s">
        <v>192</v>
      </c>
      <c r="E108" s="83" t="s">
        <v>1328</v>
      </c>
      <c r="F108" s="98">
        <v>45658</v>
      </c>
      <c r="G108" s="20" t="s">
        <v>494</v>
      </c>
      <c r="H108" s="107">
        <v>205.25</v>
      </c>
      <c r="I108" s="83" t="s">
        <v>1138</v>
      </c>
      <c r="J108" s="107">
        <f t="shared" si="2"/>
        <v>21.83</v>
      </c>
      <c r="K108" s="183">
        <f t="shared" si="3"/>
        <v>4480.6099999999997</v>
      </c>
      <c r="L108" s="129">
        <v>0.28489999999999999</v>
      </c>
      <c r="M108" s="129">
        <v>0.9022</v>
      </c>
      <c r="N108" s="2"/>
      <c r="O108" s="64" t="str">
        <f ca="1">IF(N108="","", INDIRECT("base!"&amp;ADDRESS(MATCH(N108,#REF!:#REF!,0)+1,4,4)))</f>
        <v/>
      </c>
      <c r="P108" s="20"/>
      <c r="Q108" s="64" t="str">
        <f ca="1">IF(P108="","", INDIRECT("base!"&amp;ADDRESS(MATCH(CONCATENATE(N108,"|",P108),#REF!:#REF!,0)+1,6,4)))</f>
        <v/>
      </c>
      <c r="R108" s="90" t="s">
        <v>170</v>
      </c>
      <c r="S108" s="19">
        <v>21.830450999999996</v>
      </c>
    </row>
    <row r="109" spans="1:19" x14ac:dyDescent="0.25">
      <c r="A109" s="83">
        <v>1</v>
      </c>
      <c r="B109" s="114" t="str">
        <f>IF(AND(G109&lt;&gt;"",H109&gt;0,I109&lt;&gt;"",J109&lt;&gt;0,K109&lt;&gt;0),COUNT($B$11:B108)+1,"")</f>
        <v/>
      </c>
      <c r="C109" s="96" t="s">
        <v>1068</v>
      </c>
      <c r="D109" s="84" t="s">
        <v>1135</v>
      </c>
      <c r="E109" s="83" t="s">
        <v>1135</v>
      </c>
      <c r="F109" s="98">
        <v>45658</v>
      </c>
      <c r="G109" s="20" t="s">
        <v>1053</v>
      </c>
      <c r="H109" s="107" t="s">
        <v>1135</v>
      </c>
      <c r="I109" s="83" t="s">
        <v>1135</v>
      </c>
      <c r="J109" s="107"/>
      <c r="K109" s="183" t="str">
        <f t="shared" si="3"/>
        <v/>
      </c>
      <c r="L109" s="129" t="s">
        <v>1135</v>
      </c>
      <c r="M109" s="129">
        <v>0.9022</v>
      </c>
      <c r="N109" s="2"/>
      <c r="O109" s="64" t="str">
        <f ca="1">IF(N109="","", INDIRECT("base!"&amp;ADDRESS(MATCH(N109,#REF!:#REF!,0)+1,4,4)))</f>
        <v/>
      </c>
      <c r="P109" s="20"/>
      <c r="Q109" s="64" t="str">
        <f ca="1">IF(P109="","", INDIRECT("base!"&amp;ADDRESS(MATCH(CONCATENATE(N109,"|",P109),#REF!:#REF!,0)+1,6,4)))</f>
        <v/>
      </c>
      <c r="R109" s="90" t="s">
        <v>170</v>
      </c>
      <c r="S109" s="19" t="s">
        <v>1135</v>
      </c>
    </row>
    <row r="110" spans="1:19" ht="60" x14ac:dyDescent="0.25">
      <c r="A110" s="83">
        <v>1</v>
      </c>
      <c r="B110" s="114">
        <f>IF(AND(G110&lt;&gt;"",H110&gt;0,I110&lt;&gt;"",J110&lt;&gt;0,K110&lt;&gt;0),COUNT($B$11:B109)+1,"")</f>
        <v>83</v>
      </c>
      <c r="C110" s="96" t="s">
        <v>1329</v>
      </c>
      <c r="D110" s="84" t="s">
        <v>1146</v>
      </c>
      <c r="E110" s="83" t="s">
        <v>1330</v>
      </c>
      <c r="F110" s="98">
        <v>45658</v>
      </c>
      <c r="G110" s="20" t="s">
        <v>1331</v>
      </c>
      <c r="H110" s="107">
        <v>1</v>
      </c>
      <c r="I110" s="83" t="s">
        <v>1144</v>
      </c>
      <c r="J110" s="107">
        <f t="shared" si="2"/>
        <v>1323.25</v>
      </c>
      <c r="K110" s="183">
        <f t="shared" si="3"/>
        <v>1323.25</v>
      </c>
      <c r="L110" s="129">
        <v>0.28489999999999999</v>
      </c>
      <c r="M110" s="129">
        <v>0.9022</v>
      </c>
      <c r="N110" s="2"/>
      <c r="O110" s="64" t="str">
        <f ca="1">IF(N110="","", INDIRECT("base!"&amp;ADDRESS(MATCH(N110,#REF!:#REF!,0)+1,4,4)))</f>
        <v/>
      </c>
      <c r="P110" s="20"/>
      <c r="Q110" s="64" t="str">
        <f ca="1">IF(P110="","", INDIRECT("base!"&amp;ADDRESS(MATCH(CONCATENATE(N110,"|",P110),#REF!:#REF!,0)+1,6,4)))</f>
        <v/>
      </c>
      <c r="R110" s="90" t="s">
        <v>170</v>
      </c>
      <c r="S110" s="19">
        <v>1323.2542649999998</v>
      </c>
    </row>
    <row r="111" spans="1:19" ht="60" x14ac:dyDescent="0.25">
      <c r="A111" s="83">
        <v>1</v>
      </c>
      <c r="B111" s="114">
        <f>IF(AND(G111&lt;&gt;"",H111&gt;0,I111&lt;&gt;"",J111&lt;&gt;0,K111&lt;&gt;0),COUNT($B$11:B110)+1,"")</f>
        <v>84</v>
      </c>
      <c r="C111" s="96" t="s">
        <v>1332</v>
      </c>
      <c r="D111" s="84" t="s">
        <v>1146</v>
      </c>
      <c r="E111" s="83" t="s">
        <v>1333</v>
      </c>
      <c r="F111" s="98">
        <v>45658</v>
      </c>
      <c r="G111" s="20" t="s">
        <v>1334</v>
      </c>
      <c r="H111" s="107">
        <v>1.68</v>
      </c>
      <c r="I111" s="83" t="s">
        <v>1138</v>
      </c>
      <c r="J111" s="107">
        <f t="shared" si="2"/>
        <v>1083.26</v>
      </c>
      <c r="K111" s="183">
        <f t="shared" si="3"/>
        <v>1819.88</v>
      </c>
      <c r="L111" s="129">
        <v>0.28489999999999999</v>
      </c>
      <c r="M111" s="129">
        <v>0.9022</v>
      </c>
      <c r="N111" s="2"/>
      <c r="O111" s="64" t="str">
        <f ca="1">IF(N111="","", INDIRECT("base!"&amp;ADDRESS(MATCH(N111,#REF!:#REF!,0)+1,4,4)))</f>
        <v/>
      </c>
      <c r="P111" s="20"/>
      <c r="Q111" s="64" t="str">
        <f ca="1">IF(P111="","", INDIRECT("base!"&amp;ADDRESS(MATCH(CONCATENATE(N111,"|",P111),#REF!:#REF!,0)+1,6,4)))</f>
        <v/>
      </c>
      <c r="R111" s="90" t="s">
        <v>170</v>
      </c>
      <c r="S111" s="19">
        <v>1083.2606430000001</v>
      </c>
    </row>
    <row r="112" spans="1:19" ht="75" x14ac:dyDescent="0.25">
      <c r="A112" s="83">
        <v>1</v>
      </c>
      <c r="B112" s="114">
        <f>IF(AND(G112&lt;&gt;"",H112&gt;0,I112&lt;&gt;"",J112&lt;&gt;0,K112&lt;&gt;0),COUNT($B$11:B111)+1,"")</f>
        <v>85</v>
      </c>
      <c r="C112" s="96" t="s">
        <v>1335</v>
      </c>
      <c r="D112" s="84" t="s">
        <v>1146</v>
      </c>
      <c r="E112" s="83" t="s">
        <v>1336</v>
      </c>
      <c r="F112" s="98">
        <v>45658</v>
      </c>
      <c r="G112" s="20" t="s">
        <v>1337</v>
      </c>
      <c r="H112" s="107">
        <v>6.72</v>
      </c>
      <c r="I112" s="83" t="s">
        <v>1138</v>
      </c>
      <c r="J112" s="107">
        <f t="shared" si="2"/>
        <v>1083.26</v>
      </c>
      <c r="K112" s="183">
        <f t="shared" si="3"/>
        <v>7279.51</v>
      </c>
      <c r="L112" s="129">
        <v>0.28489999999999999</v>
      </c>
      <c r="M112" s="129">
        <v>0.9022</v>
      </c>
      <c r="N112" s="2"/>
      <c r="O112" s="64" t="str">
        <f ca="1">IF(N112="","", INDIRECT("base!"&amp;ADDRESS(MATCH(N112,#REF!:#REF!,0)+1,4,4)))</f>
        <v/>
      </c>
      <c r="P112" s="20"/>
      <c r="Q112" s="64" t="str">
        <f ca="1">IF(P112="","", INDIRECT("base!"&amp;ADDRESS(MATCH(CONCATENATE(N112,"|",P112),#REF!:#REF!,0)+1,6,4)))</f>
        <v/>
      </c>
      <c r="R112" s="90" t="s">
        <v>170</v>
      </c>
      <c r="S112" s="19">
        <v>1083.2606430000001</v>
      </c>
    </row>
    <row r="113" spans="1:19" ht="75" x14ac:dyDescent="0.25">
      <c r="A113" s="83">
        <v>1</v>
      </c>
      <c r="B113" s="114">
        <f>IF(AND(G113&lt;&gt;"",H113&gt;0,I113&lt;&gt;"",J113&lt;&gt;0,K113&lt;&gt;0),COUNT($B$11:B112)+1,"")</f>
        <v>86</v>
      </c>
      <c r="C113" s="96" t="s">
        <v>1338</v>
      </c>
      <c r="D113" s="84" t="s">
        <v>1146</v>
      </c>
      <c r="E113" s="83" t="s">
        <v>1339</v>
      </c>
      <c r="F113" s="98">
        <v>45658</v>
      </c>
      <c r="G113" s="20" t="s">
        <v>496</v>
      </c>
      <c r="H113" s="107">
        <v>143.1</v>
      </c>
      <c r="I113" s="83" t="s">
        <v>1138</v>
      </c>
      <c r="J113" s="107">
        <f t="shared" si="2"/>
        <v>759.18</v>
      </c>
      <c r="K113" s="183">
        <f t="shared" si="3"/>
        <v>108638.66</v>
      </c>
      <c r="L113" s="129">
        <v>0.28489999999999999</v>
      </c>
      <c r="M113" s="129">
        <v>0.9022</v>
      </c>
      <c r="N113" s="2"/>
      <c r="O113" s="64" t="str">
        <f ca="1">IF(N113="","", INDIRECT("base!"&amp;ADDRESS(MATCH(N113,#REF!:#REF!,0)+1,4,4)))</f>
        <v/>
      </c>
      <c r="P113" s="20"/>
      <c r="Q113" s="64" t="str">
        <f ca="1">IF(P113="","", INDIRECT("base!"&amp;ADDRESS(MATCH(CONCATENATE(N113,"|",P113),#REF!:#REF!,0)+1,6,4)))</f>
        <v/>
      </c>
      <c r="R113" s="90" t="s">
        <v>170</v>
      </c>
      <c r="S113" s="19">
        <v>759.18316500000003</v>
      </c>
    </row>
    <row r="114" spans="1:19" ht="60" x14ac:dyDescent="0.25">
      <c r="A114" s="83">
        <v>1</v>
      </c>
      <c r="B114" s="114">
        <f>IF(AND(G114&lt;&gt;"",H114&gt;0,I114&lt;&gt;"",J114&lt;&gt;0,K114&lt;&gt;0),COUNT($B$11:B113)+1,"")</f>
        <v>87</v>
      </c>
      <c r="C114" s="96" t="s">
        <v>1340</v>
      </c>
      <c r="D114" s="84" t="s">
        <v>1146</v>
      </c>
      <c r="E114" s="83" t="s">
        <v>1341</v>
      </c>
      <c r="F114" s="98">
        <v>45658</v>
      </c>
      <c r="G114" s="20" t="s">
        <v>1342</v>
      </c>
      <c r="H114" s="107">
        <v>5.04</v>
      </c>
      <c r="I114" s="83" t="s">
        <v>1138</v>
      </c>
      <c r="J114" s="107">
        <f t="shared" si="2"/>
        <v>759.18</v>
      </c>
      <c r="K114" s="183">
        <f t="shared" si="3"/>
        <v>3826.27</v>
      </c>
      <c r="L114" s="129">
        <v>0.28489999999999999</v>
      </c>
      <c r="M114" s="129">
        <v>0.9022</v>
      </c>
      <c r="N114" s="2"/>
      <c r="O114" s="64" t="str">
        <f ca="1">IF(N114="","", INDIRECT("base!"&amp;ADDRESS(MATCH(N114,#REF!:#REF!,0)+1,4,4)))</f>
        <v/>
      </c>
      <c r="P114" s="20"/>
      <c r="Q114" s="64" t="str">
        <f ca="1">IF(P114="","", INDIRECT("base!"&amp;ADDRESS(MATCH(CONCATENATE(N114,"|",P114),#REF!:#REF!,0)+1,6,4)))</f>
        <v/>
      </c>
      <c r="R114" s="90" t="s">
        <v>170</v>
      </c>
      <c r="S114" s="19">
        <v>759.18316500000003</v>
      </c>
    </row>
    <row r="115" spans="1:19" ht="75" x14ac:dyDescent="0.25">
      <c r="A115" s="83">
        <v>1</v>
      </c>
      <c r="B115" s="114">
        <f>IF(AND(G115&lt;&gt;"",H115&gt;0,I115&lt;&gt;"",J115&lt;&gt;0,K115&lt;&gt;0),COUNT($B$11:B114)+1,"")</f>
        <v>88</v>
      </c>
      <c r="C115" s="96" t="s">
        <v>1343</v>
      </c>
      <c r="D115" s="84" t="s">
        <v>1146</v>
      </c>
      <c r="E115" s="83" t="s">
        <v>1344</v>
      </c>
      <c r="F115" s="98">
        <v>45658</v>
      </c>
      <c r="G115" s="20" t="s">
        <v>1345</v>
      </c>
      <c r="H115" s="107">
        <v>7.48</v>
      </c>
      <c r="I115" s="83" t="s">
        <v>1138</v>
      </c>
      <c r="J115" s="107">
        <f t="shared" si="2"/>
        <v>1083.26</v>
      </c>
      <c r="K115" s="183">
        <f t="shared" si="3"/>
        <v>8102.78</v>
      </c>
      <c r="L115" s="129">
        <v>0.28489999999999999</v>
      </c>
      <c r="M115" s="129">
        <v>0.9022</v>
      </c>
      <c r="N115" s="2"/>
      <c r="O115" s="64" t="str">
        <f ca="1">IF(N115="","", INDIRECT("base!"&amp;ADDRESS(MATCH(N115,#REF!:#REF!,0)+1,4,4)))</f>
        <v/>
      </c>
      <c r="P115" s="20"/>
      <c r="Q115" s="64" t="str">
        <f ca="1">IF(P115="","", INDIRECT("base!"&amp;ADDRESS(MATCH(CONCATENATE(N115,"|",P115),#REF!:#REF!,0)+1,6,4)))</f>
        <v/>
      </c>
      <c r="R115" s="90" t="s">
        <v>170</v>
      </c>
      <c r="S115" s="19">
        <v>1083.2606430000001</v>
      </c>
    </row>
    <row r="116" spans="1:19" ht="90" x14ac:dyDescent="0.25">
      <c r="A116" s="83">
        <v>1</v>
      </c>
      <c r="B116" s="114">
        <f>IF(AND(G116&lt;&gt;"",H116&gt;0,I116&lt;&gt;"",J116&lt;&gt;0,K116&lt;&gt;0),COUNT($B$11:B115)+1,"")</f>
        <v>89</v>
      </c>
      <c r="C116" s="96" t="s">
        <v>1346</v>
      </c>
      <c r="D116" s="84" t="s">
        <v>1146</v>
      </c>
      <c r="E116" s="83" t="s">
        <v>1347</v>
      </c>
      <c r="F116" s="98">
        <v>45658</v>
      </c>
      <c r="G116" s="20" t="s">
        <v>1348</v>
      </c>
      <c r="H116" s="107">
        <v>5.25</v>
      </c>
      <c r="I116" s="83" t="s">
        <v>1138</v>
      </c>
      <c r="J116" s="107">
        <f t="shared" si="2"/>
        <v>1083.26</v>
      </c>
      <c r="K116" s="183">
        <f t="shared" si="3"/>
        <v>5687.12</v>
      </c>
      <c r="L116" s="129">
        <v>0.28489999999999999</v>
      </c>
      <c r="M116" s="129">
        <v>0.9022</v>
      </c>
      <c r="N116" s="2"/>
      <c r="O116" s="64" t="str">
        <f ca="1">IF(N116="","", INDIRECT("base!"&amp;ADDRESS(MATCH(N116,#REF!:#REF!,0)+1,4,4)))</f>
        <v/>
      </c>
      <c r="P116" s="20"/>
      <c r="Q116" s="64" t="str">
        <f ca="1">IF(P116="","", INDIRECT("base!"&amp;ADDRESS(MATCH(CONCATENATE(N116,"|",P116),#REF!:#REF!,0)+1,6,4)))</f>
        <v/>
      </c>
      <c r="R116" s="90" t="s">
        <v>170</v>
      </c>
      <c r="S116" s="19">
        <v>1083.2606430000001</v>
      </c>
    </row>
    <row r="117" spans="1:19" x14ac:dyDescent="0.25">
      <c r="A117" s="83">
        <v>1</v>
      </c>
      <c r="B117" s="114" t="str">
        <f>IF(AND(G117&lt;&gt;"",H117&gt;0,I117&lt;&gt;"",J117&lt;&gt;0,K117&lt;&gt;0),COUNT($B$11:B116)+1,"")</f>
        <v/>
      </c>
      <c r="C117" s="96" t="s">
        <v>1070</v>
      </c>
      <c r="D117" s="84" t="s">
        <v>1135</v>
      </c>
      <c r="E117" s="83" t="s">
        <v>1135</v>
      </c>
      <c r="F117" s="98">
        <v>45658</v>
      </c>
      <c r="G117" s="20" t="s">
        <v>1054</v>
      </c>
      <c r="H117" s="107" t="s">
        <v>1135</v>
      </c>
      <c r="I117" s="83" t="s">
        <v>1135</v>
      </c>
      <c r="J117" s="107"/>
      <c r="K117" s="183" t="str">
        <f t="shared" si="3"/>
        <v/>
      </c>
      <c r="L117" s="129" t="s">
        <v>1135</v>
      </c>
      <c r="M117" s="129">
        <v>0.9022</v>
      </c>
      <c r="N117" s="2"/>
      <c r="O117" s="64" t="str">
        <f ca="1">IF(N117="","", INDIRECT("base!"&amp;ADDRESS(MATCH(N117,#REF!:#REF!,0)+1,4,4)))</f>
        <v/>
      </c>
      <c r="P117" s="20"/>
      <c r="Q117" s="64" t="str">
        <f ca="1">IF(P117="","", INDIRECT("base!"&amp;ADDRESS(MATCH(CONCATENATE(N117,"|",P117),#REF!:#REF!,0)+1,6,4)))</f>
        <v/>
      </c>
      <c r="R117" s="90" t="s">
        <v>170</v>
      </c>
      <c r="S117" s="19" t="s">
        <v>1135</v>
      </c>
    </row>
    <row r="118" spans="1:19" ht="60" x14ac:dyDescent="0.25">
      <c r="A118" s="83">
        <v>1</v>
      </c>
      <c r="B118" s="114">
        <f>IF(AND(G118&lt;&gt;"",H118&gt;0,I118&lt;&gt;"",J118&lt;&gt;0,K118&lt;&gt;0),COUNT($B$11:B117)+1,"")</f>
        <v>90</v>
      </c>
      <c r="C118" s="96" t="s">
        <v>1349</v>
      </c>
      <c r="D118" s="84" t="s">
        <v>1146</v>
      </c>
      <c r="E118" s="83" t="s">
        <v>1350</v>
      </c>
      <c r="F118" s="98">
        <v>45658</v>
      </c>
      <c r="G118" s="20" t="s">
        <v>1351</v>
      </c>
      <c r="H118" s="107">
        <v>0.88</v>
      </c>
      <c r="I118" s="83" t="s">
        <v>1138</v>
      </c>
      <c r="J118" s="107">
        <f t="shared" si="2"/>
        <v>1165.79</v>
      </c>
      <c r="K118" s="183">
        <f t="shared" si="3"/>
        <v>1025.9000000000001</v>
      </c>
      <c r="L118" s="129">
        <v>0.28489999999999999</v>
      </c>
      <c r="M118" s="129">
        <v>0.9022</v>
      </c>
      <c r="N118" s="2"/>
      <c r="O118" s="64" t="str">
        <f ca="1">IF(N118="","", INDIRECT("base!"&amp;ADDRESS(MATCH(N118,#REF!:#REF!,0)+1,4,4)))</f>
        <v/>
      </c>
      <c r="P118" s="20"/>
      <c r="Q118" s="64" t="str">
        <f ca="1">IF(P118="","", INDIRECT("base!"&amp;ADDRESS(MATCH(CONCATENATE(N118,"|",P118),#REF!:#REF!,0)+1,6,4)))</f>
        <v/>
      </c>
      <c r="R118" s="90" t="s">
        <v>170</v>
      </c>
      <c r="S118" s="19">
        <v>1165.7897699999999</v>
      </c>
    </row>
    <row r="119" spans="1:19" ht="60" x14ac:dyDescent="0.25">
      <c r="A119" s="83">
        <v>1</v>
      </c>
      <c r="B119" s="114">
        <f>IF(AND(G119&lt;&gt;"",H119&gt;0,I119&lt;&gt;"",J119&lt;&gt;0,K119&lt;&gt;0),COUNT($B$11:B118)+1,"")</f>
        <v>91</v>
      </c>
      <c r="C119" s="96" t="s">
        <v>1352</v>
      </c>
      <c r="D119" s="84" t="s">
        <v>1146</v>
      </c>
      <c r="E119" s="83" t="s">
        <v>1353</v>
      </c>
      <c r="F119" s="98">
        <v>45658</v>
      </c>
      <c r="G119" s="20" t="s">
        <v>1354</v>
      </c>
      <c r="H119" s="107">
        <v>1.6</v>
      </c>
      <c r="I119" s="83" t="s">
        <v>1138</v>
      </c>
      <c r="J119" s="107">
        <f t="shared" si="2"/>
        <v>1165.79</v>
      </c>
      <c r="K119" s="183">
        <f t="shared" si="3"/>
        <v>1865.26</v>
      </c>
      <c r="L119" s="129">
        <v>0.28489999999999999</v>
      </c>
      <c r="M119" s="129">
        <v>0.9022</v>
      </c>
      <c r="N119" s="2"/>
      <c r="O119" s="64" t="str">
        <f ca="1">IF(N119="","", INDIRECT("base!"&amp;ADDRESS(MATCH(N119,#REF!:#REF!,0)+1,4,4)))</f>
        <v/>
      </c>
      <c r="P119" s="20"/>
      <c r="Q119" s="64" t="str">
        <f ca="1">IF(P119="","", INDIRECT("base!"&amp;ADDRESS(MATCH(CONCATENATE(N119,"|",P119),#REF!:#REF!,0)+1,6,4)))</f>
        <v/>
      </c>
      <c r="R119" s="90" t="s">
        <v>170</v>
      </c>
      <c r="S119" s="19">
        <v>1165.7897699999999</v>
      </c>
    </row>
    <row r="120" spans="1:19" ht="60" x14ac:dyDescent="0.25">
      <c r="A120" s="83">
        <v>1</v>
      </c>
      <c r="B120" s="114">
        <f>IF(AND(G120&lt;&gt;"",H120&gt;0,I120&lt;&gt;"",J120&lt;&gt;0,K120&lt;&gt;0),COUNT($B$11:B119)+1,"")</f>
        <v>92</v>
      </c>
      <c r="C120" s="96" t="s">
        <v>1355</v>
      </c>
      <c r="D120" s="84" t="s">
        <v>1146</v>
      </c>
      <c r="E120" s="83" t="s">
        <v>1356</v>
      </c>
      <c r="F120" s="98">
        <v>45658</v>
      </c>
      <c r="G120" s="20" t="s">
        <v>1357</v>
      </c>
      <c r="H120" s="107">
        <v>3.22</v>
      </c>
      <c r="I120" s="83" t="s">
        <v>1138</v>
      </c>
      <c r="J120" s="107">
        <f t="shared" si="2"/>
        <v>1289.54</v>
      </c>
      <c r="K120" s="183">
        <f t="shared" si="3"/>
        <v>4152.32</v>
      </c>
      <c r="L120" s="129">
        <v>0.28489999999999999</v>
      </c>
      <c r="M120" s="129">
        <v>0.9022</v>
      </c>
      <c r="N120" s="2"/>
      <c r="O120" s="64" t="str">
        <f ca="1">IF(N120="","", INDIRECT("base!"&amp;ADDRESS(MATCH(N120,#REF!:#REF!,0)+1,4,4)))</f>
        <v/>
      </c>
      <c r="P120" s="20"/>
      <c r="Q120" s="64" t="str">
        <f ca="1">IF(P120="","", INDIRECT("base!"&amp;ADDRESS(MATCH(CONCATENATE(N120,"|",P120),#REF!:#REF!,0)+1,6,4)))</f>
        <v/>
      </c>
      <c r="R120" s="90" t="s">
        <v>170</v>
      </c>
      <c r="S120" s="19">
        <v>1289.538489</v>
      </c>
    </row>
    <row r="121" spans="1:19" ht="60" x14ac:dyDescent="0.25">
      <c r="A121" s="83">
        <v>1</v>
      </c>
      <c r="B121" s="114">
        <f>IF(AND(G121&lt;&gt;"",H121&gt;0,I121&lt;&gt;"",J121&lt;&gt;0,K121&lt;&gt;0),COUNT($B$11:B120)+1,"")</f>
        <v>93</v>
      </c>
      <c r="C121" s="96" t="s">
        <v>1358</v>
      </c>
      <c r="D121" s="84" t="s">
        <v>1146</v>
      </c>
      <c r="E121" s="83" t="s">
        <v>1359</v>
      </c>
      <c r="F121" s="98">
        <v>45658</v>
      </c>
      <c r="G121" s="20" t="s">
        <v>1360</v>
      </c>
      <c r="H121" s="107">
        <v>2.0299999999999998</v>
      </c>
      <c r="I121" s="83" t="s">
        <v>1138</v>
      </c>
      <c r="J121" s="107">
        <f t="shared" si="2"/>
        <v>1165.79</v>
      </c>
      <c r="K121" s="183">
        <f t="shared" si="3"/>
        <v>2366.5500000000002</v>
      </c>
      <c r="L121" s="129">
        <v>0.28489999999999999</v>
      </c>
      <c r="M121" s="129">
        <v>0.9022</v>
      </c>
      <c r="N121" s="2"/>
      <c r="O121" s="64" t="str">
        <f ca="1">IF(N121="","", INDIRECT("base!"&amp;ADDRESS(MATCH(N121,#REF!:#REF!,0)+1,4,4)))</f>
        <v/>
      </c>
      <c r="P121" s="20"/>
      <c r="Q121" s="64" t="str">
        <f ca="1">IF(P121="","", INDIRECT("base!"&amp;ADDRESS(MATCH(CONCATENATE(N121,"|",P121),#REF!:#REF!,0)+1,6,4)))</f>
        <v/>
      </c>
      <c r="R121" s="90" t="s">
        <v>170</v>
      </c>
      <c r="S121" s="19">
        <v>1165.7897699999999</v>
      </c>
    </row>
    <row r="122" spans="1:19" ht="60" x14ac:dyDescent="0.25">
      <c r="A122" s="83">
        <v>1</v>
      </c>
      <c r="B122" s="114">
        <f>IF(AND(G122&lt;&gt;"",H122&gt;0,I122&lt;&gt;"",J122&lt;&gt;0,K122&lt;&gt;0),COUNT($B$11:B121)+1,"")</f>
        <v>94</v>
      </c>
      <c r="C122" s="96" t="s">
        <v>1361</v>
      </c>
      <c r="D122" s="84" t="s">
        <v>1146</v>
      </c>
      <c r="E122" s="83" t="s">
        <v>1362</v>
      </c>
      <c r="F122" s="98">
        <v>45658</v>
      </c>
      <c r="G122" s="20" t="s">
        <v>1363</v>
      </c>
      <c r="H122" s="107">
        <v>2.56</v>
      </c>
      <c r="I122" s="83" t="s">
        <v>1138</v>
      </c>
      <c r="J122" s="107">
        <f t="shared" si="2"/>
        <v>1289.54</v>
      </c>
      <c r="K122" s="183">
        <f t="shared" si="3"/>
        <v>3301.22</v>
      </c>
      <c r="L122" s="129">
        <v>0.28489999999999999</v>
      </c>
      <c r="M122" s="129">
        <v>0.9022</v>
      </c>
      <c r="N122" s="2"/>
      <c r="O122" s="64" t="str">
        <f ca="1">IF(N122="","", INDIRECT("base!"&amp;ADDRESS(MATCH(N122,#REF!:#REF!,0)+1,4,4)))</f>
        <v/>
      </c>
      <c r="P122" s="20"/>
      <c r="Q122" s="64" t="str">
        <f ca="1">IF(P122="","", INDIRECT("base!"&amp;ADDRESS(MATCH(CONCATENATE(N122,"|",P122),#REF!:#REF!,0)+1,6,4)))</f>
        <v/>
      </c>
      <c r="R122" s="90" t="s">
        <v>170</v>
      </c>
      <c r="S122" s="19">
        <v>1289.538489</v>
      </c>
    </row>
    <row r="123" spans="1:19" ht="60" x14ac:dyDescent="0.25">
      <c r="A123" s="83">
        <v>1</v>
      </c>
      <c r="B123" s="114">
        <f>IF(AND(G123&lt;&gt;"",H123&gt;0,I123&lt;&gt;"",J123&lt;&gt;0,K123&lt;&gt;0),COUNT($B$11:B122)+1,"")</f>
        <v>95</v>
      </c>
      <c r="C123" s="96" t="s">
        <v>1364</v>
      </c>
      <c r="D123" s="84" t="s">
        <v>1146</v>
      </c>
      <c r="E123" s="83" t="s">
        <v>1365</v>
      </c>
      <c r="F123" s="98">
        <v>45658</v>
      </c>
      <c r="G123" s="20" t="s">
        <v>1366</v>
      </c>
      <c r="H123" s="107">
        <v>2.1</v>
      </c>
      <c r="I123" s="83" t="s">
        <v>1138</v>
      </c>
      <c r="J123" s="107">
        <f t="shared" si="2"/>
        <v>1165.79</v>
      </c>
      <c r="K123" s="183">
        <f t="shared" si="3"/>
        <v>2448.16</v>
      </c>
      <c r="L123" s="129">
        <v>0.28489999999999999</v>
      </c>
      <c r="M123" s="129">
        <v>0.9022</v>
      </c>
      <c r="N123" s="2"/>
      <c r="O123" s="64" t="str">
        <f ca="1">IF(N123="","", INDIRECT("base!"&amp;ADDRESS(MATCH(N123,#REF!:#REF!,0)+1,4,4)))</f>
        <v/>
      </c>
      <c r="P123" s="20"/>
      <c r="Q123" s="64" t="str">
        <f ca="1">IF(P123="","", INDIRECT("base!"&amp;ADDRESS(MATCH(CONCATENATE(N123,"|",P123),#REF!:#REF!,0)+1,6,4)))</f>
        <v/>
      </c>
      <c r="R123" s="90" t="s">
        <v>170</v>
      </c>
      <c r="S123" s="19">
        <v>1165.7897699999999</v>
      </c>
    </row>
    <row r="124" spans="1:19" ht="60" x14ac:dyDescent="0.25">
      <c r="A124" s="83">
        <v>1</v>
      </c>
      <c r="B124" s="114">
        <f>IF(AND(G124&lt;&gt;"",H124&gt;0,I124&lt;&gt;"",J124&lt;&gt;0,K124&lt;&gt;0),COUNT($B$11:B123)+1,"")</f>
        <v>96</v>
      </c>
      <c r="C124" s="96" t="s">
        <v>1367</v>
      </c>
      <c r="D124" s="84" t="s">
        <v>1146</v>
      </c>
      <c r="E124" s="83" t="s">
        <v>1368</v>
      </c>
      <c r="F124" s="98">
        <v>45658</v>
      </c>
      <c r="G124" s="20" t="s">
        <v>498</v>
      </c>
      <c r="H124" s="107">
        <v>11.03</v>
      </c>
      <c r="I124" s="83" t="s">
        <v>1138</v>
      </c>
      <c r="J124" s="107">
        <f t="shared" si="2"/>
        <v>1165.79</v>
      </c>
      <c r="K124" s="183">
        <f t="shared" si="3"/>
        <v>12858.66</v>
      </c>
      <c r="L124" s="129">
        <v>0.28489999999999999</v>
      </c>
      <c r="M124" s="129">
        <v>0.9022</v>
      </c>
      <c r="N124" s="2"/>
      <c r="O124" s="64" t="str">
        <f ca="1">IF(N124="","", INDIRECT("base!"&amp;ADDRESS(MATCH(N124,#REF!:#REF!,0)+1,4,4)))</f>
        <v/>
      </c>
      <c r="P124" s="20"/>
      <c r="Q124" s="64" t="str">
        <f ca="1">IF(P124="","", INDIRECT("base!"&amp;ADDRESS(MATCH(CONCATENATE(N124,"|",P124),#REF!:#REF!,0)+1,6,4)))</f>
        <v/>
      </c>
      <c r="R124" s="90" t="s">
        <v>170</v>
      </c>
      <c r="S124" s="19">
        <v>1165.7897699999999</v>
      </c>
    </row>
    <row r="125" spans="1:19" ht="60" x14ac:dyDescent="0.25">
      <c r="A125" s="83">
        <v>1</v>
      </c>
      <c r="B125" s="114">
        <f>IF(AND(G125&lt;&gt;"",H125&gt;0,I125&lt;&gt;"",J125&lt;&gt;0,K125&lt;&gt;0),COUNT($B$11:B124)+1,"")</f>
        <v>97</v>
      </c>
      <c r="C125" s="96" t="s">
        <v>1369</v>
      </c>
      <c r="D125" s="84" t="s">
        <v>1146</v>
      </c>
      <c r="E125" s="83" t="s">
        <v>1370</v>
      </c>
      <c r="F125" s="98">
        <v>45658</v>
      </c>
      <c r="G125" s="20" t="s">
        <v>1371</v>
      </c>
      <c r="H125" s="107">
        <v>6.3</v>
      </c>
      <c r="I125" s="83" t="s">
        <v>1138</v>
      </c>
      <c r="J125" s="107">
        <f t="shared" si="2"/>
        <v>1165.79</v>
      </c>
      <c r="K125" s="183">
        <f t="shared" si="3"/>
        <v>7344.48</v>
      </c>
      <c r="L125" s="129">
        <v>0.28489999999999999</v>
      </c>
      <c r="M125" s="129">
        <v>0.9022</v>
      </c>
      <c r="N125" s="2"/>
      <c r="O125" s="64" t="str">
        <f ca="1">IF(N125="","", INDIRECT("base!"&amp;ADDRESS(MATCH(N125,#REF!:#REF!,0)+1,4,4)))</f>
        <v/>
      </c>
      <c r="P125" s="20"/>
      <c r="Q125" s="64" t="str">
        <f ca="1">IF(P125="","", INDIRECT("base!"&amp;ADDRESS(MATCH(CONCATENATE(N125,"|",P125),#REF!:#REF!,0)+1,6,4)))</f>
        <v/>
      </c>
      <c r="R125" s="90" t="s">
        <v>170</v>
      </c>
      <c r="S125" s="19">
        <v>1165.7897699999999</v>
      </c>
    </row>
    <row r="126" spans="1:19" ht="60" x14ac:dyDescent="0.25">
      <c r="A126" s="83">
        <v>1</v>
      </c>
      <c r="B126" s="114">
        <f>IF(AND(G126&lt;&gt;"",H126&gt;0,I126&lt;&gt;"",J126&lt;&gt;0,K126&lt;&gt;0),COUNT($B$11:B125)+1,"")</f>
        <v>98</v>
      </c>
      <c r="C126" s="96" t="s">
        <v>1372</v>
      </c>
      <c r="D126" s="84" t="s">
        <v>1146</v>
      </c>
      <c r="E126" s="83" t="s">
        <v>1373</v>
      </c>
      <c r="F126" s="98">
        <v>45658</v>
      </c>
      <c r="G126" s="20" t="s">
        <v>1374</v>
      </c>
      <c r="H126" s="107">
        <v>18.899999999999999</v>
      </c>
      <c r="I126" s="83" t="s">
        <v>1138</v>
      </c>
      <c r="J126" s="107">
        <f t="shared" si="2"/>
        <v>1165.79</v>
      </c>
      <c r="K126" s="183">
        <f t="shared" si="3"/>
        <v>22033.43</v>
      </c>
      <c r="L126" s="129">
        <v>0.28489999999999999</v>
      </c>
      <c r="M126" s="129">
        <v>0.9022</v>
      </c>
      <c r="N126" s="2"/>
      <c r="O126" s="64" t="str">
        <f ca="1">IF(N126="","", INDIRECT("base!"&amp;ADDRESS(MATCH(N126,#REF!:#REF!,0)+1,4,4)))</f>
        <v/>
      </c>
      <c r="P126" s="20"/>
      <c r="Q126" s="64" t="str">
        <f ca="1">IF(P126="","", INDIRECT("base!"&amp;ADDRESS(MATCH(CONCATENATE(N126,"|",P126),#REF!:#REF!,0)+1,6,4)))</f>
        <v/>
      </c>
      <c r="R126" s="90" t="s">
        <v>170</v>
      </c>
      <c r="S126" s="19">
        <v>1165.7897699999999</v>
      </c>
    </row>
    <row r="127" spans="1:19" ht="60" x14ac:dyDescent="0.25">
      <c r="A127" s="83">
        <v>1</v>
      </c>
      <c r="B127" s="114">
        <f>IF(AND(G127&lt;&gt;"",H127&gt;0,I127&lt;&gt;"",J127&lt;&gt;0,K127&lt;&gt;0),COUNT($B$11:B126)+1,"")</f>
        <v>99</v>
      </c>
      <c r="C127" s="96" t="s">
        <v>1375</v>
      </c>
      <c r="D127" s="84" t="s">
        <v>1146</v>
      </c>
      <c r="E127" s="83" t="s">
        <v>1376</v>
      </c>
      <c r="F127" s="98">
        <v>45658</v>
      </c>
      <c r="G127" s="20" t="s">
        <v>1377</v>
      </c>
      <c r="H127" s="107">
        <v>2.1</v>
      </c>
      <c r="I127" s="83" t="s">
        <v>1138</v>
      </c>
      <c r="J127" s="107">
        <f t="shared" si="2"/>
        <v>1165.79</v>
      </c>
      <c r="K127" s="183">
        <f t="shared" si="3"/>
        <v>2448.16</v>
      </c>
      <c r="L127" s="129">
        <v>0.28489999999999999</v>
      </c>
      <c r="M127" s="129">
        <v>0.9022</v>
      </c>
      <c r="N127" s="2"/>
      <c r="O127" s="64" t="str">
        <f ca="1">IF(N127="","", INDIRECT("base!"&amp;ADDRESS(MATCH(N127,#REF!:#REF!,0)+1,4,4)))</f>
        <v/>
      </c>
      <c r="P127" s="20"/>
      <c r="Q127" s="64" t="str">
        <f ca="1">IF(P127="","", INDIRECT("base!"&amp;ADDRESS(MATCH(CONCATENATE(N127,"|",P127),#REF!:#REF!,0)+1,6,4)))</f>
        <v/>
      </c>
      <c r="R127" s="90" t="s">
        <v>170</v>
      </c>
      <c r="S127" s="19">
        <v>1165.7897699999999</v>
      </c>
    </row>
    <row r="128" spans="1:19" ht="60" x14ac:dyDescent="0.25">
      <c r="A128" s="83">
        <v>1</v>
      </c>
      <c r="B128" s="114">
        <f>IF(AND(G128&lt;&gt;"",H128&gt;0,I128&lt;&gt;"",J128&lt;&gt;0,K128&lt;&gt;0),COUNT($B$11:B127)+1,"")</f>
        <v>100</v>
      </c>
      <c r="C128" s="96" t="s">
        <v>1378</v>
      </c>
      <c r="D128" s="84" t="s">
        <v>1146</v>
      </c>
      <c r="E128" s="83" t="s">
        <v>1379</v>
      </c>
      <c r="F128" s="98">
        <v>45658</v>
      </c>
      <c r="G128" s="20" t="s">
        <v>1380</v>
      </c>
      <c r="H128" s="107">
        <v>6.3</v>
      </c>
      <c r="I128" s="83" t="s">
        <v>1138</v>
      </c>
      <c r="J128" s="107">
        <f t="shared" si="2"/>
        <v>1165.79</v>
      </c>
      <c r="K128" s="183">
        <f t="shared" si="3"/>
        <v>7344.48</v>
      </c>
      <c r="L128" s="129">
        <v>0.28489999999999999</v>
      </c>
      <c r="M128" s="129">
        <v>0.9022</v>
      </c>
      <c r="N128" s="2"/>
      <c r="O128" s="64" t="str">
        <f ca="1">IF(N128="","", INDIRECT("base!"&amp;ADDRESS(MATCH(N128,#REF!:#REF!,0)+1,4,4)))</f>
        <v/>
      </c>
      <c r="P128" s="20"/>
      <c r="Q128" s="64" t="str">
        <f ca="1">IF(P128="","", INDIRECT("base!"&amp;ADDRESS(MATCH(CONCATENATE(N128,"|",P128),#REF!:#REF!,0)+1,6,4)))</f>
        <v/>
      </c>
      <c r="R128" s="90" t="s">
        <v>170</v>
      </c>
      <c r="S128" s="19">
        <v>1165.7897699999999</v>
      </c>
    </row>
    <row r="129" spans="1:19" ht="60" x14ac:dyDescent="0.25">
      <c r="A129" s="83">
        <v>1</v>
      </c>
      <c r="B129" s="114">
        <f>IF(AND(G129&lt;&gt;"",H129&gt;0,I129&lt;&gt;"",J129&lt;&gt;0,K129&lt;&gt;0),COUNT($B$11:B128)+1,"")</f>
        <v>101</v>
      </c>
      <c r="C129" s="96" t="s">
        <v>1381</v>
      </c>
      <c r="D129" s="84" t="s">
        <v>1146</v>
      </c>
      <c r="E129" s="83" t="s">
        <v>1382</v>
      </c>
      <c r="F129" s="98">
        <v>45658</v>
      </c>
      <c r="G129" s="20" t="s">
        <v>499</v>
      </c>
      <c r="H129" s="107">
        <v>8.4</v>
      </c>
      <c r="I129" s="83" t="s">
        <v>1138</v>
      </c>
      <c r="J129" s="107">
        <f t="shared" si="2"/>
        <v>1165.79</v>
      </c>
      <c r="K129" s="183">
        <f t="shared" si="3"/>
        <v>9792.64</v>
      </c>
      <c r="L129" s="129">
        <v>0.28489999999999999</v>
      </c>
      <c r="M129" s="129">
        <v>0.9022</v>
      </c>
      <c r="N129" s="2"/>
      <c r="O129" s="64" t="str">
        <f ca="1">IF(N129="","", INDIRECT("base!"&amp;ADDRESS(MATCH(N129,#REF!:#REF!,0)+1,4,4)))</f>
        <v/>
      </c>
      <c r="P129" s="20"/>
      <c r="Q129" s="64" t="str">
        <f ca="1">IF(P129="","", INDIRECT("base!"&amp;ADDRESS(MATCH(CONCATENATE(N129,"|",P129),#REF!:#REF!,0)+1,6,4)))</f>
        <v/>
      </c>
      <c r="R129" s="90" t="s">
        <v>170</v>
      </c>
      <c r="S129" s="19">
        <v>1165.7897699999999</v>
      </c>
    </row>
    <row r="130" spans="1:19" ht="60" x14ac:dyDescent="0.25">
      <c r="A130" s="83">
        <v>1</v>
      </c>
      <c r="B130" s="114">
        <f>IF(AND(G130&lt;&gt;"",H130&gt;0,I130&lt;&gt;"",J130&lt;&gt;0,K130&lt;&gt;0),COUNT($B$11:B129)+1,"")</f>
        <v>102</v>
      </c>
      <c r="C130" s="96" t="s">
        <v>1383</v>
      </c>
      <c r="D130" s="84" t="s">
        <v>1146</v>
      </c>
      <c r="E130" s="83" t="s">
        <v>1384</v>
      </c>
      <c r="F130" s="98">
        <v>45658</v>
      </c>
      <c r="G130" s="20" t="s">
        <v>1385</v>
      </c>
      <c r="H130" s="107">
        <v>12.6</v>
      </c>
      <c r="I130" s="83" t="s">
        <v>1138</v>
      </c>
      <c r="J130" s="107">
        <f t="shared" si="2"/>
        <v>1165.79</v>
      </c>
      <c r="K130" s="183">
        <f t="shared" si="3"/>
        <v>14688.95</v>
      </c>
      <c r="L130" s="129">
        <v>0.28489999999999999</v>
      </c>
      <c r="M130" s="129">
        <v>0.9022</v>
      </c>
      <c r="N130" s="2"/>
      <c r="O130" s="64" t="str">
        <f ca="1">IF(N130="","", INDIRECT("base!"&amp;ADDRESS(MATCH(N130,#REF!:#REF!,0)+1,4,4)))</f>
        <v/>
      </c>
      <c r="P130" s="20"/>
      <c r="Q130" s="64" t="str">
        <f ca="1">IF(P130="","", INDIRECT("base!"&amp;ADDRESS(MATCH(CONCATENATE(N130,"|",P130),#REF!:#REF!,0)+1,6,4)))</f>
        <v/>
      </c>
      <c r="R130" s="90" t="s">
        <v>170</v>
      </c>
      <c r="S130" s="19">
        <v>1165.7897699999999</v>
      </c>
    </row>
    <row r="131" spans="1:19" ht="60" x14ac:dyDescent="0.25">
      <c r="A131" s="83">
        <v>1</v>
      </c>
      <c r="B131" s="114">
        <f>IF(AND(G131&lt;&gt;"",H131&gt;0,I131&lt;&gt;"",J131&lt;&gt;0,K131&lt;&gt;0),COUNT($B$11:B130)+1,"")</f>
        <v>103</v>
      </c>
      <c r="C131" s="96" t="s">
        <v>1386</v>
      </c>
      <c r="D131" s="84" t="s">
        <v>1146</v>
      </c>
      <c r="E131" s="83" t="s">
        <v>1387</v>
      </c>
      <c r="F131" s="98">
        <v>45658</v>
      </c>
      <c r="G131" s="20" t="s">
        <v>1388</v>
      </c>
      <c r="H131" s="107">
        <v>33.6</v>
      </c>
      <c r="I131" s="83" t="s">
        <v>1138</v>
      </c>
      <c r="J131" s="107">
        <f t="shared" si="2"/>
        <v>1165.79</v>
      </c>
      <c r="K131" s="183">
        <f t="shared" si="3"/>
        <v>39170.54</v>
      </c>
      <c r="L131" s="129">
        <v>0.28489999999999999</v>
      </c>
      <c r="M131" s="129">
        <v>0.9022</v>
      </c>
      <c r="N131" s="2"/>
      <c r="O131" s="64" t="str">
        <f ca="1">IF(N131="","", INDIRECT("base!"&amp;ADDRESS(MATCH(N131,#REF!:#REF!,0)+1,4,4)))</f>
        <v/>
      </c>
      <c r="P131" s="20"/>
      <c r="Q131" s="64" t="str">
        <f ca="1">IF(P131="","", INDIRECT("base!"&amp;ADDRESS(MATCH(CONCATENATE(N131,"|",P131),#REF!:#REF!,0)+1,6,4)))</f>
        <v/>
      </c>
      <c r="R131" s="90" t="s">
        <v>170</v>
      </c>
      <c r="S131" s="19">
        <v>1165.7897699999999</v>
      </c>
    </row>
    <row r="132" spans="1:19" ht="60" x14ac:dyDescent="0.25">
      <c r="A132" s="83">
        <v>1</v>
      </c>
      <c r="B132" s="114">
        <f>IF(AND(G132&lt;&gt;"",H132&gt;0,I132&lt;&gt;"",J132&lt;&gt;0,K132&lt;&gt;0),COUNT($B$11:B131)+1,"")</f>
        <v>104</v>
      </c>
      <c r="C132" s="96" t="s">
        <v>1389</v>
      </c>
      <c r="D132" s="84" t="s">
        <v>1146</v>
      </c>
      <c r="E132" s="83" t="s">
        <v>1390</v>
      </c>
      <c r="F132" s="98">
        <v>45658</v>
      </c>
      <c r="G132" s="20" t="s">
        <v>1391</v>
      </c>
      <c r="H132" s="107">
        <v>16.8</v>
      </c>
      <c r="I132" s="83" t="s">
        <v>1138</v>
      </c>
      <c r="J132" s="107">
        <f t="shared" si="2"/>
        <v>1165.79</v>
      </c>
      <c r="K132" s="183">
        <f t="shared" si="3"/>
        <v>19585.27</v>
      </c>
      <c r="L132" s="129">
        <v>0.28489999999999999</v>
      </c>
      <c r="M132" s="129">
        <v>0.9022</v>
      </c>
      <c r="N132" s="2"/>
      <c r="O132" s="64" t="str">
        <f ca="1">IF(N132="","", INDIRECT("base!"&amp;ADDRESS(MATCH(N132,#REF!:#REF!,0)+1,4,4)))</f>
        <v/>
      </c>
      <c r="P132" s="20"/>
      <c r="Q132" s="64" t="str">
        <f ca="1">IF(P132="","", INDIRECT("base!"&amp;ADDRESS(MATCH(CONCATENATE(N132,"|",P132),#REF!:#REF!,0)+1,6,4)))</f>
        <v/>
      </c>
      <c r="R132" s="90" t="s">
        <v>170</v>
      </c>
      <c r="S132" s="19">
        <v>1165.7897699999999</v>
      </c>
    </row>
    <row r="133" spans="1:19" ht="60" x14ac:dyDescent="0.25">
      <c r="A133" s="83">
        <v>1</v>
      </c>
      <c r="B133" s="114">
        <f>IF(AND(G133&lt;&gt;"",H133&gt;0,I133&lt;&gt;"",J133&lt;&gt;0,K133&lt;&gt;0),COUNT($B$11:B132)+1,"")</f>
        <v>105</v>
      </c>
      <c r="C133" s="96" t="s">
        <v>1392</v>
      </c>
      <c r="D133" s="84" t="s">
        <v>1146</v>
      </c>
      <c r="E133" s="83" t="s">
        <v>1393</v>
      </c>
      <c r="F133" s="98">
        <v>45658</v>
      </c>
      <c r="G133" s="20" t="s">
        <v>1394</v>
      </c>
      <c r="H133" s="107">
        <v>5.44</v>
      </c>
      <c r="I133" s="83" t="s">
        <v>1138</v>
      </c>
      <c r="J133" s="107">
        <f t="shared" si="2"/>
        <v>1289.54</v>
      </c>
      <c r="K133" s="183">
        <f t="shared" si="3"/>
        <v>7015.1</v>
      </c>
      <c r="L133" s="129">
        <v>0.28489999999999999</v>
      </c>
      <c r="M133" s="129">
        <v>0.9022</v>
      </c>
      <c r="N133" s="2"/>
      <c r="O133" s="64" t="str">
        <f ca="1">IF(N133="","", INDIRECT("base!"&amp;ADDRESS(MATCH(N133,#REF!:#REF!,0)+1,4,4)))</f>
        <v/>
      </c>
      <c r="P133" s="20"/>
      <c r="Q133" s="64" t="str">
        <f ca="1">IF(P133="","", INDIRECT("base!"&amp;ADDRESS(MATCH(CONCATENATE(N133,"|",P133),#REF!:#REF!,0)+1,6,4)))</f>
        <v/>
      </c>
      <c r="R133" s="90" t="s">
        <v>170</v>
      </c>
      <c r="S133" s="19">
        <v>1289.538489</v>
      </c>
    </row>
    <row r="134" spans="1:19" ht="30" x14ac:dyDescent="0.25">
      <c r="A134" s="83">
        <v>1</v>
      </c>
      <c r="B134" s="114">
        <f>IF(AND(G134&lt;&gt;"",H134&gt;0,I134&lt;&gt;"",J134&lt;&gt;0,K134&lt;&gt;0),COUNT($B$11:B133)+1,"")</f>
        <v>106</v>
      </c>
      <c r="C134" s="96" t="s">
        <v>1395</v>
      </c>
      <c r="D134" s="84" t="s">
        <v>1146</v>
      </c>
      <c r="E134" s="83" t="s">
        <v>1396</v>
      </c>
      <c r="F134" s="98">
        <v>45658</v>
      </c>
      <c r="G134" s="20" t="s">
        <v>1397</v>
      </c>
      <c r="H134" s="107">
        <v>0.25</v>
      </c>
      <c r="I134" s="83" t="s">
        <v>1138</v>
      </c>
      <c r="J134" s="107">
        <f t="shared" si="2"/>
        <v>292.85000000000002</v>
      </c>
      <c r="K134" s="183">
        <f t="shared" si="3"/>
        <v>73.209999999999994</v>
      </c>
      <c r="L134" s="129">
        <v>0.28489999999999999</v>
      </c>
      <c r="M134" s="129">
        <v>0.9022</v>
      </c>
      <c r="N134" s="2"/>
      <c r="O134" s="64" t="str">
        <f ca="1">IF(N134="","", INDIRECT("base!"&amp;ADDRESS(MATCH(N134,#REF!:#REF!,0)+1,4,4)))</f>
        <v/>
      </c>
      <c r="P134" s="20"/>
      <c r="Q134" s="64" t="str">
        <f ca="1">IF(P134="","", INDIRECT("base!"&amp;ADDRESS(MATCH(CONCATENATE(N134,"|",P134),#REF!:#REF!,0)+1,6,4)))</f>
        <v/>
      </c>
      <c r="R134" s="90" t="s">
        <v>170</v>
      </c>
      <c r="S134" s="19">
        <v>292.85440799999998</v>
      </c>
    </row>
    <row r="135" spans="1:19" ht="30" x14ac:dyDescent="0.25">
      <c r="A135" s="83">
        <v>1</v>
      </c>
      <c r="B135" s="114">
        <f>IF(AND(G135&lt;&gt;"",H135&gt;0,I135&lt;&gt;"",J135&lt;&gt;0,K135&lt;&gt;0),COUNT($B$11:B134)+1,"")</f>
        <v>107</v>
      </c>
      <c r="C135" s="96" t="s">
        <v>1398</v>
      </c>
      <c r="D135" s="84" t="s">
        <v>1146</v>
      </c>
      <c r="E135" s="83" t="s">
        <v>1399</v>
      </c>
      <c r="F135" s="98">
        <v>45658</v>
      </c>
      <c r="G135" s="20" t="s">
        <v>1400</v>
      </c>
      <c r="H135" s="107">
        <v>0.5</v>
      </c>
      <c r="I135" s="83" t="s">
        <v>1138</v>
      </c>
      <c r="J135" s="107">
        <f t="shared" si="2"/>
        <v>292.85000000000002</v>
      </c>
      <c r="K135" s="183">
        <f t="shared" si="3"/>
        <v>146.43</v>
      </c>
      <c r="L135" s="129">
        <v>0.28489999999999999</v>
      </c>
      <c r="M135" s="129">
        <v>0.9022</v>
      </c>
      <c r="N135" s="2"/>
      <c r="O135" s="64" t="str">
        <f ca="1">IF(N135="","", INDIRECT("base!"&amp;ADDRESS(MATCH(N135,#REF!:#REF!,0)+1,4,4)))</f>
        <v/>
      </c>
      <c r="P135" s="20"/>
      <c r="Q135" s="64" t="str">
        <f ca="1">IF(P135="","", INDIRECT("base!"&amp;ADDRESS(MATCH(CONCATENATE(N135,"|",P135),#REF!:#REF!,0)+1,6,4)))</f>
        <v/>
      </c>
      <c r="R135" s="90" t="s">
        <v>170</v>
      </c>
      <c r="S135" s="19">
        <v>292.85440799999998</v>
      </c>
    </row>
    <row r="136" spans="1:19" ht="30" x14ac:dyDescent="0.25">
      <c r="A136" s="83">
        <v>1</v>
      </c>
      <c r="B136" s="114">
        <f>IF(AND(G136&lt;&gt;"",H136&gt;0,I136&lt;&gt;"",J136&lt;&gt;0,K136&lt;&gt;0),COUNT($B$11:B135)+1,"")</f>
        <v>108</v>
      </c>
      <c r="C136" s="96" t="s">
        <v>1401</v>
      </c>
      <c r="D136" s="84" t="s">
        <v>1146</v>
      </c>
      <c r="E136" s="83" t="s">
        <v>1402</v>
      </c>
      <c r="F136" s="98">
        <v>45658</v>
      </c>
      <c r="G136" s="20" t="s">
        <v>1403</v>
      </c>
      <c r="H136" s="107">
        <v>28.24</v>
      </c>
      <c r="I136" s="83" t="s">
        <v>1138</v>
      </c>
      <c r="J136" s="107">
        <f t="shared" si="2"/>
        <v>227.83</v>
      </c>
      <c r="K136" s="183">
        <f t="shared" si="3"/>
        <v>6433.92</v>
      </c>
      <c r="L136" s="129">
        <v>0.28489999999999999</v>
      </c>
      <c r="M136" s="129">
        <v>0.9022</v>
      </c>
      <c r="N136" s="2"/>
      <c r="O136" s="64" t="str">
        <f ca="1">IF(N136="","", INDIRECT("base!"&amp;ADDRESS(MATCH(N136,#REF!:#REF!,0)+1,4,4)))</f>
        <v/>
      </c>
      <c r="P136" s="20"/>
      <c r="Q136" s="64" t="str">
        <f ca="1">IF(P136="","", INDIRECT("base!"&amp;ADDRESS(MATCH(CONCATENATE(N136,"|",P136),#REF!:#REF!,0)+1,6,4)))</f>
        <v/>
      </c>
      <c r="R136" s="90" t="s">
        <v>170</v>
      </c>
      <c r="S136" s="19">
        <v>227.82561900000002</v>
      </c>
    </row>
    <row r="137" spans="1:19" x14ac:dyDescent="0.25">
      <c r="A137" s="83">
        <v>1</v>
      </c>
      <c r="B137" s="114" t="str">
        <f>IF(AND(G137&lt;&gt;"",H137&gt;0,I137&lt;&gt;"",J137&lt;&gt;0,K137&lt;&gt;0),COUNT($B$11:B136)+1,"")</f>
        <v/>
      </c>
      <c r="C137" s="96" t="s">
        <v>1072</v>
      </c>
      <c r="D137" s="84" t="s">
        <v>1135</v>
      </c>
      <c r="E137" s="83" t="s">
        <v>1135</v>
      </c>
      <c r="F137" s="98">
        <v>45658</v>
      </c>
      <c r="G137" s="20" t="s">
        <v>1056</v>
      </c>
      <c r="H137" s="107" t="s">
        <v>1135</v>
      </c>
      <c r="I137" s="83" t="s">
        <v>1135</v>
      </c>
      <c r="J137" s="107"/>
      <c r="K137" s="183" t="str">
        <f t="shared" si="3"/>
        <v/>
      </c>
      <c r="L137" s="129" t="s">
        <v>1135</v>
      </c>
      <c r="M137" s="129">
        <v>0.9022</v>
      </c>
      <c r="N137" s="2"/>
      <c r="O137" s="64" t="str">
        <f ca="1">IF(N137="","", INDIRECT("base!"&amp;ADDRESS(MATCH(N137,#REF!:#REF!,0)+1,4,4)))</f>
        <v/>
      </c>
      <c r="P137" s="20"/>
      <c r="Q137" s="64" t="str">
        <f ca="1">IF(P137="","", INDIRECT("base!"&amp;ADDRESS(MATCH(CONCATENATE(N137,"|",P137),#REF!:#REF!,0)+1,6,4)))</f>
        <v/>
      </c>
      <c r="R137" s="90" t="s">
        <v>170</v>
      </c>
      <c r="S137" s="19" t="s">
        <v>1135</v>
      </c>
    </row>
    <row r="138" spans="1:19" ht="45" x14ac:dyDescent="0.25">
      <c r="A138" s="83">
        <v>1</v>
      </c>
      <c r="B138" s="114">
        <f>IF(AND(G138&lt;&gt;"",H138&gt;0,I138&lt;&gt;"",J138&lt;&gt;0,K138&lt;&gt;0),COUNT($B$11:B137)+1,"")</f>
        <v>109</v>
      </c>
      <c r="C138" s="96" t="s">
        <v>1404</v>
      </c>
      <c r="D138" s="84" t="s">
        <v>1146</v>
      </c>
      <c r="E138" s="83" t="s">
        <v>1405</v>
      </c>
      <c r="F138" s="98">
        <v>45658</v>
      </c>
      <c r="G138" s="20" t="s">
        <v>1406</v>
      </c>
      <c r="H138" s="107">
        <v>8.51</v>
      </c>
      <c r="I138" s="83" t="s">
        <v>1138</v>
      </c>
      <c r="J138" s="107">
        <f t="shared" si="2"/>
        <v>1146.3499999999999</v>
      </c>
      <c r="K138" s="183">
        <f t="shared" si="3"/>
        <v>9755.44</v>
      </c>
      <c r="L138" s="129">
        <v>0.28489999999999999</v>
      </c>
      <c r="M138" s="129">
        <v>0.9022</v>
      </c>
      <c r="N138" s="2"/>
      <c r="O138" s="64" t="str">
        <f ca="1">IF(N138="","", INDIRECT("base!"&amp;ADDRESS(MATCH(N138,#REF!:#REF!,0)+1,4,4)))</f>
        <v/>
      </c>
      <c r="P138" s="20"/>
      <c r="Q138" s="64" t="str">
        <f ca="1">IF(P138="","", INDIRECT("base!"&amp;ADDRESS(MATCH(CONCATENATE(N138,"|",P138),#REF!:#REF!,0)+1,6,4)))</f>
        <v/>
      </c>
      <c r="R138" s="90" t="s">
        <v>170</v>
      </c>
      <c r="S138" s="19">
        <v>1146.3492329999999</v>
      </c>
    </row>
    <row r="139" spans="1:19" ht="45" x14ac:dyDescent="0.25">
      <c r="A139" s="83">
        <v>1</v>
      </c>
      <c r="B139" s="114">
        <f>IF(AND(G139&lt;&gt;"",H139&gt;0,I139&lt;&gt;"",J139&lt;&gt;0,K139&lt;&gt;0),COUNT($B$11:B138)+1,"")</f>
        <v>110</v>
      </c>
      <c r="C139" s="96" t="s">
        <v>1407</v>
      </c>
      <c r="D139" s="84" t="s">
        <v>1146</v>
      </c>
      <c r="E139" s="83" t="s">
        <v>1408</v>
      </c>
      <c r="F139" s="98">
        <v>45658</v>
      </c>
      <c r="G139" s="20" t="s">
        <v>1409</v>
      </c>
      <c r="H139" s="107">
        <v>7.55</v>
      </c>
      <c r="I139" s="83" t="s">
        <v>1138</v>
      </c>
      <c r="J139" s="107">
        <f t="shared" si="2"/>
        <v>1146.3499999999999</v>
      </c>
      <c r="K139" s="183">
        <f t="shared" si="3"/>
        <v>8654.94</v>
      </c>
      <c r="L139" s="129">
        <v>0.28489999999999999</v>
      </c>
      <c r="M139" s="129">
        <v>0.9022</v>
      </c>
      <c r="N139" s="2"/>
      <c r="O139" s="64" t="str">
        <f ca="1">IF(N139="","", INDIRECT("base!"&amp;ADDRESS(MATCH(N139,#REF!:#REF!,0)+1,4,4)))</f>
        <v/>
      </c>
      <c r="P139" s="20"/>
      <c r="Q139" s="64" t="str">
        <f ca="1">IF(P139="","", INDIRECT("base!"&amp;ADDRESS(MATCH(CONCATENATE(N139,"|",P139),#REF!:#REF!,0)+1,6,4)))</f>
        <v/>
      </c>
      <c r="R139" s="90" t="s">
        <v>170</v>
      </c>
      <c r="S139" s="19">
        <v>1146.3492329999999</v>
      </c>
    </row>
    <row r="140" spans="1:19" x14ac:dyDescent="0.25">
      <c r="A140" s="83">
        <v>1</v>
      </c>
      <c r="B140" s="114" t="str">
        <f>IF(AND(G140&lt;&gt;"",H140&gt;0,I140&lt;&gt;"",J140&lt;&gt;0,K140&lt;&gt;0),COUNT($B$11:B139)+1,"")</f>
        <v/>
      </c>
      <c r="C140" s="96" t="s">
        <v>1074</v>
      </c>
      <c r="D140" s="84" t="s">
        <v>1135</v>
      </c>
      <c r="E140" s="83" t="s">
        <v>1135</v>
      </c>
      <c r="F140" s="98">
        <v>45658</v>
      </c>
      <c r="G140" s="20" t="s">
        <v>1058</v>
      </c>
      <c r="H140" s="107" t="s">
        <v>1135</v>
      </c>
      <c r="I140" s="83" t="s">
        <v>1135</v>
      </c>
      <c r="J140" s="107"/>
      <c r="K140" s="183" t="str">
        <f t="shared" si="3"/>
        <v/>
      </c>
      <c r="L140" s="129" t="s">
        <v>1135</v>
      </c>
      <c r="M140" s="129">
        <v>0.9022</v>
      </c>
      <c r="N140" s="2"/>
      <c r="O140" s="64" t="str">
        <f ca="1">IF(N140="","", INDIRECT("base!"&amp;ADDRESS(MATCH(N140,#REF!:#REF!,0)+1,4,4)))</f>
        <v/>
      </c>
      <c r="P140" s="20"/>
      <c r="Q140" s="64" t="str">
        <f ca="1">IF(P140="","", INDIRECT("base!"&amp;ADDRESS(MATCH(CONCATENATE(N140,"|",P140),#REF!:#REF!,0)+1,6,4)))</f>
        <v/>
      </c>
      <c r="R140" s="90" t="s">
        <v>170</v>
      </c>
      <c r="S140" s="19" t="s">
        <v>1135</v>
      </c>
    </row>
    <row r="141" spans="1:19" ht="45" x14ac:dyDescent="0.25">
      <c r="A141" s="83">
        <v>1</v>
      </c>
      <c r="B141" s="114">
        <f>IF(AND(G141&lt;&gt;"",H141&gt;0,I141&lt;&gt;"",J141&lt;&gt;0,K141&lt;&gt;0),COUNT($B$11:B140)+1,"")</f>
        <v>111</v>
      </c>
      <c r="C141" s="96" t="s">
        <v>1410</v>
      </c>
      <c r="D141" s="84" t="s">
        <v>1146</v>
      </c>
      <c r="E141" s="83" t="s">
        <v>1411</v>
      </c>
      <c r="F141" s="98">
        <v>45658</v>
      </c>
      <c r="G141" s="20" t="s">
        <v>1412</v>
      </c>
      <c r="H141" s="107">
        <v>3.08</v>
      </c>
      <c r="I141" s="83" t="s">
        <v>1138</v>
      </c>
      <c r="J141" s="107">
        <f t="shared" si="2"/>
        <v>1022.86</v>
      </c>
      <c r="K141" s="183">
        <f t="shared" si="3"/>
        <v>3150.41</v>
      </c>
      <c r="L141" s="129">
        <v>0.28489999999999999</v>
      </c>
      <c r="M141" s="129">
        <v>0.9022</v>
      </c>
      <c r="N141" s="2"/>
      <c r="O141" s="64" t="str">
        <f ca="1">IF(N141="","", INDIRECT("base!"&amp;ADDRESS(MATCH(N141,#REF!:#REF!,0)+1,4,4)))</f>
        <v/>
      </c>
      <c r="P141" s="20"/>
      <c r="Q141" s="64" t="str">
        <f ca="1">IF(P141="","", INDIRECT("base!"&amp;ADDRESS(MATCH(CONCATENATE(N141,"|",P141),#REF!:#REF!,0)+1,6,4)))</f>
        <v/>
      </c>
      <c r="R141" s="90" t="s">
        <v>170</v>
      </c>
      <c r="S141" s="19">
        <v>1022.8574939999999</v>
      </c>
    </row>
    <row r="142" spans="1:19" ht="45" x14ac:dyDescent="0.25">
      <c r="A142" s="83">
        <v>1</v>
      </c>
      <c r="B142" s="114">
        <f>IF(AND(G142&lt;&gt;"",H142&gt;0,I142&lt;&gt;"",J142&lt;&gt;0,K142&lt;&gt;0),COUNT($B$11:B141)+1,"")</f>
        <v>112</v>
      </c>
      <c r="C142" s="96" t="s">
        <v>1413</v>
      </c>
      <c r="D142" s="84" t="s">
        <v>1146</v>
      </c>
      <c r="E142" s="83" t="s">
        <v>1414</v>
      </c>
      <c r="F142" s="98">
        <v>45658</v>
      </c>
      <c r="G142" s="20" t="s">
        <v>501</v>
      </c>
      <c r="H142" s="107">
        <v>7.35</v>
      </c>
      <c r="I142" s="83" t="s">
        <v>1138</v>
      </c>
      <c r="J142" s="107">
        <f t="shared" si="2"/>
        <v>1022.86</v>
      </c>
      <c r="K142" s="183">
        <f t="shared" si="3"/>
        <v>7518.02</v>
      </c>
      <c r="L142" s="129">
        <v>0.28489999999999999</v>
      </c>
      <c r="M142" s="129">
        <v>0.9022</v>
      </c>
      <c r="N142" s="2"/>
      <c r="O142" s="64" t="str">
        <f ca="1">IF(N142="","", INDIRECT("base!"&amp;ADDRESS(MATCH(N142,#REF!:#REF!,0)+1,4,4)))</f>
        <v/>
      </c>
      <c r="P142" s="20"/>
      <c r="Q142" s="64" t="str">
        <f ca="1">IF(P142="","", INDIRECT("base!"&amp;ADDRESS(MATCH(CONCATENATE(N142,"|",P142),#REF!:#REF!,0)+1,6,4)))</f>
        <v/>
      </c>
      <c r="R142" s="90" t="s">
        <v>170</v>
      </c>
      <c r="S142" s="19">
        <v>1022.8574939999999</v>
      </c>
    </row>
    <row r="143" spans="1:19" ht="30" x14ac:dyDescent="0.25">
      <c r="A143" s="83">
        <v>1</v>
      </c>
      <c r="B143" s="114">
        <f>IF(AND(G143&lt;&gt;"",H143&gt;0,I143&lt;&gt;"",J143&lt;&gt;0,K143&lt;&gt;0),COUNT($B$11:B142)+1,"")</f>
        <v>113</v>
      </c>
      <c r="C143" s="96" t="s">
        <v>1415</v>
      </c>
      <c r="D143" s="84" t="s">
        <v>1146</v>
      </c>
      <c r="E143" s="83" t="s">
        <v>1416</v>
      </c>
      <c r="F143" s="98">
        <v>45658</v>
      </c>
      <c r="G143" s="20" t="s">
        <v>1417</v>
      </c>
      <c r="H143" s="107">
        <v>72.819999999999993</v>
      </c>
      <c r="I143" s="83" t="s">
        <v>1138</v>
      </c>
      <c r="J143" s="107">
        <f t="shared" ref="J143:J206" si="4">ROUND(S143,2)</f>
        <v>996.9</v>
      </c>
      <c r="K143" s="183">
        <f t="shared" ref="K143:K206" si="5">IFERROR(IF(H143*J143&lt;&gt;0,ROUND(ROUND(H143,4)*ROUND(J143,4),2),""),"")</f>
        <v>72594.259999999995</v>
      </c>
      <c r="L143" s="129">
        <v>0.28489999999999999</v>
      </c>
      <c r="M143" s="129">
        <v>0.9022</v>
      </c>
      <c r="N143" s="2"/>
      <c r="O143" s="64" t="str">
        <f ca="1">IF(N143="","", INDIRECT("base!"&amp;ADDRESS(MATCH(N143,#REF!:#REF!,0)+1,4,4)))</f>
        <v/>
      </c>
      <c r="P143" s="20"/>
      <c r="Q143" s="64" t="str">
        <f ca="1">IF(P143="","", INDIRECT("base!"&amp;ADDRESS(MATCH(CONCATENATE(N143,"|",P143),#REF!:#REF!,0)+1,6,4)))</f>
        <v/>
      </c>
      <c r="R143" s="90" t="s">
        <v>170</v>
      </c>
      <c r="S143" s="19">
        <v>996.902514</v>
      </c>
    </row>
    <row r="144" spans="1:19" ht="45" x14ac:dyDescent="0.25">
      <c r="A144" s="83">
        <v>1</v>
      </c>
      <c r="B144" s="114">
        <f>IF(AND(G144&lt;&gt;"",H144&gt;0,I144&lt;&gt;"",J144&lt;&gt;0,K144&lt;&gt;0),COUNT($B$11:B143)+1,"")</f>
        <v>114</v>
      </c>
      <c r="C144" s="96" t="s">
        <v>1418</v>
      </c>
      <c r="D144" s="84" t="s">
        <v>1146</v>
      </c>
      <c r="E144" s="83" t="s">
        <v>1419</v>
      </c>
      <c r="F144" s="98">
        <v>45658</v>
      </c>
      <c r="G144" s="20" t="s">
        <v>502</v>
      </c>
      <c r="H144" s="107">
        <v>50.85</v>
      </c>
      <c r="I144" s="83" t="s">
        <v>1138</v>
      </c>
      <c r="J144" s="107">
        <f t="shared" si="4"/>
        <v>1022.86</v>
      </c>
      <c r="K144" s="183">
        <f t="shared" si="5"/>
        <v>52012.43</v>
      </c>
      <c r="L144" s="129">
        <v>0.28489999999999999</v>
      </c>
      <c r="M144" s="129">
        <v>0.9022</v>
      </c>
      <c r="N144" s="2"/>
      <c r="O144" s="64" t="str">
        <f ca="1">IF(N144="","", INDIRECT("base!"&amp;ADDRESS(MATCH(N144,#REF!:#REF!,0)+1,4,4)))</f>
        <v/>
      </c>
      <c r="P144" s="20"/>
      <c r="Q144" s="64" t="str">
        <f ca="1">IF(P144="","", INDIRECT("base!"&amp;ADDRESS(MATCH(CONCATENATE(N144,"|",P144),#REF!:#REF!,0)+1,6,4)))</f>
        <v/>
      </c>
      <c r="R144" s="90" t="s">
        <v>170</v>
      </c>
      <c r="S144" s="19">
        <v>1022.8574939999999</v>
      </c>
    </row>
    <row r="145" spans="1:19" ht="30" x14ac:dyDescent="0.25">
      <c r="A145" s="83">
        <v>1</v>
      </c>
      <c r="B145" s="114">
        <f>IF(AND(G145&lt;&gt;"",H145&gt;0,I145&lt;&gt;"",J145&lt;&gt;0,K145&lt;&gt;0),COUNT($B$11:B144)+1,"")</f>
        <v>115</v>
      </c>
      <c r="C145" s="96" t="s">
        <v>1420</v>
      </c>
      <c r="D145" s="84" t="s">
        <v>1146</v>
      </c>
      <c r="E145" s="83" t="s">
        <v>1421</v>
      </c>
      <c r="F145" s="98">
        <v>45658</v>
      </c>
      <c r="G145" s="20" t="s">
        <v>1422</v>
      </c>
      <c r="H145" s="107">
        <v>33.96</v>
      </c>
      <c r="I145" s="83" t="s">
        <v>1138</v>
      </c>
      <c r="J145" s="107">
        <f t="shared" si="4"/>
        <v>996.9</v>
      </c>
      <c r="K145" s="183">
        <f t="shared" si="5"/>
        <v>33854.720000000001</v>
      </c>
      <c r="L145" s="129">
        <v>0.28489999999999999</v>
      </c>
      <c r="M145" s="129">
        <v>0.9022</v>
      </c>
      <c r="N145" s="2"/>
      <c r="O145" s="64" t="str">
        <f ca="1">IF(N145="","", INDIRECT("base!"&amp;ADDRESS(MATCH(N145,#REF!:#REF!,0)+1,4,4)))</f>
        <v/>
      </c>
      <c r="P145" s="20"/>
      <c r="Q145" s="64" t="str">
        <f ca="1">IF(P145="","", INDIRECT("base!"&amp;ADDRESS(MATCH(CONCATENATE(N145,"|",P145),#REF!:#REF!,0)+1,6,4)))</f>
        <v/>
      </c>
      <c r="R145" s="90" t="s">
        <v>170</v>
      </c>
      <c r="S145" s="19">
        <v>996.902514</v>
      </c>
    </row>
    <row r="146" spans="1:19" ht="30" x14ac:dyDescent="0.25">
      <c r="A146" s="83">
        <v>1</v>
      </c>
      <c r="B146" s="114">
        <f>IF(AND(G146&lt;&gt;"",H146&gt;0,I146&lt;&gt;"",J146&lt;&gt;0,K146&lt;&gt;0),COUNT($B$11:B145)+1,"")</f>
        <v>116</v>
      </c>
      <c r="C146" s="96" t="s">
        <v>1423</v>
      </c>
      <c r="D146" s="84" t="s">
        <v>1146</v>
      </c>
      <c r="E146" s="83" t="s">
        <v>1424</v>
      </c>
      <c r="F146" s="98">
        <v>45658</v>
      </c>
      <c r="G146" s="20" t="s">
        <v>888</v>
      </c>
      <c r="H146" s="107">
        <v>81.3</v>
      </c>
      <c r="I146" s="83" t="s">
        <v>1138</v>
      </c>
      <c r="J146" s="107">
        <f t="shared" si="4"/>
        <v>341.92</v>
      </c>
      <c r="K146" s="183">
        <f t="shared" si="5"/>
        <v>27798.1</v>
      </c>
      <c r="L146" s="129">
        <v>0.28489999999999999</v>
      </c>
      <c r="M146" s="129">
        <v>0.9022</v>
      </c>
      <c r="N146" s="2"/>
      <c r="O146" s="64" t="str">
        <f ca="1">IF(N146="","", INDIRECT("base!"&amp;ADDRESS(MATCH(N146,#REF!:#REF!,0)+1,4,4)))</f>
        <v/>
      </c>
      <c r="P146" s="20"/>
      <c r="Q146" s="64" t="str">
        <f ca="1">IF(P146="","", INDIRECT("base!"&amp;ADDRESS(MATCH(CONCATENATE(N146,"|",P146),#REF!:#REF!,0)+1,6,4)))</f>
        <v/>
      </c>
      <c r="R146" s="90" t="s">
        <v>170</v>
      </c>
      <c r="S146" s="19">
        <v>341.92473900000005</v>
      </c>
    </row>
    <row r="147" spans="1:19" ht="60" x14ac:dyDescent="0.25">
      <c r="A147" s="83">
        <v>1</v>
      </c>
      <c r="B147" s="114">
        <f>IF(AND(G147&lt;&gt;"",H147&gt;0,I147&lt;&gt;"",J147&lt;&gt;0,K147&lt;&gt;0),COUNT($B$11:B146)+1,"")</f>
        <v>117</v>
      </c>
      <c r="C147" s="96" t="s">
        <v>1425</v>
      </c>
      <c r="D147" s="84" t="s">
        <v>1146</v>
      </c>
      <c r="E147" s="83" t="s">
        <v>1426</v>
      </c>
      <c r="F147" s="98">
        <v>45658</v>
      </c>
      <c r="G147" s="20" t="s">
        <v>1427</v>
      </c>
      <c r="H147" s="107">
        <v>7.77</v>
      </c>
      <c r="I147" s="83" t="s">
        <v>1138</v>
      </c>
      <c r="J147" s="107">
        <f t="shared" si="4"/>
        <v>1460.17</v>
      </c>
      <c r="K147" s="183">
        <f t="shared" si="5"/>
        <v>11345.52</v>
      </c>
      <c r="L147" s="129">
        <v>0.28489999999999999</v>
      </c>
      <c r="M147" s="129">
        <v>0.9022</v>
      </c>
      <c r="N147" s="2"/>
      <c r="O147" s="64" t="str">
        <f ca="1">IF(N147="","", INDIRECT("base!"&amp;ADDRESS(MATCH(N147,#REF!:#REF!,0)+1,4,4)))</f>
        <v/>
      </c>
      <c r="P147" s="20"/>
      <c r="Q147" s="64" t="str">
        <f ca="1">IF(P147="","", INDIRECT("base!"&amp;ADDRESS(MATCH(CONCATENATE(N147,"|",P147),#REF!:#REF!,0)+1,6,4)))</f>
        <v/>
      </c>
      <c r="R147" s="90" t="s">
        <v>170</v>
      </c>
      <c r="S147" s="19">
        <v>1460.173209</v>
      </c>
    </row>
    <row r="148" spans="1:19" ht="60" x14ac:dyDescent="0.25">
      <c r="A148" s="83">
        <v>1</v>
      </c>
      <c r="B148" s="114">
        <f>IF(AND(G148&lt;&gt;"",H148&gt;0,I148&lt;&gt;"",J148&lt;&gt;0,K148&lt;&gt;0),COUNT($B$11:B147)+1,"")</f>
        <v>118</v>
      </c>
      <c r="C148" s="96" t="s">
        <v>1428</v>
      </c>
      <c r="D148" s="84" t="s">
        <v>1146</v>
      </c>
      <c r="E148" s="83" t="s">
        <v>1429</v>
      </c>
      <c r="F148" s="98">
        <v>45658</v>
      </c>
      <c r="G148" s="20" t="s">
        <v>1430</v>
      </c>
      <c r="H148" s="107">
        <v>5.6</v>
      </c>
      <c r="I148" s="83" t="s">
        <v>1138</v>
      </c>
      <c r="J148" s="107">
        <f t="shared" si="4"/>
        <v>1460.17</v>
      </c>
      <c r="K148" s="183">
        <f t="shared" si="5"/>
        <v>8176.95</v>
      </c>
      <c r="L148" s="129">
        <v>0.28489999999999999</v>
      </c>
      <c r="M148" s="129">
        <v>0.9022</v>
      </c>
      <c r="N148" s="2"/>
      <c r="O148" s="64" t="str">
        <f ca="1">IF(N148="","", INDIRECT("base!"&amp;ADDRESS(MATCH(N148,#REF!:#REF!,0)+1,4,4)))</f>
        <v/>
      </c>
      <c r="P148" s="20"/>
      <c r="Q148" s="64" t="str">
        <f ca="1">IF(P148="","", INDIRECT("base!"&amp;ADDRESS(MATCH(CONCATENATE(N148,"|",P148),#REF!:#REF!,0)+1,6,4)))</f>
        <v/>
      </c>
      <c r="R148" s="90" t="s">
        <v>170</v>
      </c>
      <c r="S148" s="19">
        <v>1460.173209</v>
      </c>
    </row>
    <row r="149" spans="1:19" ht="60" x14ac:dyDescent="0.25">
      <c r="A149" s="83">
        <v>1</v>
      </c>
      <c r="B149" s="114">
        <f>IF(AND(G149&lt;&gt;"",H149&gt;0,I149&lt;&gt;"",J149&lt;&gt;0,K149&lt;&gt;0),COUNT($B$11:B148)+1,"")</f>
        <v>119</v>
      </c>
      <c r="C149" s="96" t="s">
        <v>1431</v>
      </c>
      <c r="D149" s="84" t="s">
        <v>1146</v>
      </c>
      <c r="E149" s="83" t="s">
        <v>1432</v>
      </c>
      <c r="F149" s="98">
        <v>45658</v>
      </c>
      <c r="G149" s="20" t="s">
        <v>1433</v>
      </c>
      <c r="H149" s="107">
        <v>2.4</v>
      </c>
      <c r="I149" s="83" t="s">
        <v>1138</v>
      </c>
      <c r="J149" s="107">
        <f t="shared" si="4"/>
        <v>1460.17</v>
      </c>
      <c r="K149" s="183">
        <f t="shared" si="5"/>
        <v>3504.41</v>
      </c>
      <c r="L149" s="129">
        <v>0.28489999999999999</v>
      </c>
      <c r="M149" s="129">
        <v>0.9022</v>
      </c>
      <c r="N149" s="2"/>
      <c r="O149" s="64" t="str">
        <f ca="1">IF(N149="","", INDIRECT("base!"&amp;ADDRESS(MATCH(N149,#REF!:#REF!,0)+1,4,4)))</f>
        <v/>
      </c>
      <c r="P149" s="20"/>
      <c r="Q149" s="64" t="str">
        <f ca="1">IF(P149="","", INDIRECT("base!"&amp;ADDRESS(MATCH(CONCATENATE(N149,"|",P149),#REF!:#REF!,0)+1,6,4)))</f>
        <v/>
      </c>
      <c r="R149" s="90" t="s">
        <v>170</v>
      </c>
      <c r="S149" s="19">
        <v>1460.173209</v>
      </c>
    </row>
    <row r="150" spans="1:19" ht="75" x14ac:dyDescent="0.25">
      <c r="A150" s="83">
        <v>1</v>
      </c>
      <c r="B150" s="114">
        <f>IF(AND(G150&lt;&gt;"",H150&gt;0,I150&lt;&gt;"",J150&lt;&gt;0,K150&lt;&gt;0),COUNT($B$11:B149)+1,"")</f>
        <v>120</v>
      </c>
      <c r="C150" s="96" t="s">
        <v>1434</v>
      </c>
      <c r="D150" s="84" t="s">
        <v>1146</v>
      </c>
      <c r="E150" s="83" t="s">
        <v>1435</v>
      </c>
      <c r="F150" s="98">
        <v>45658</v>
      </c>
      <c r="G150" s="20" t="s">
        <v>1436</v>
      </c>
      <c r="H150" s="107">
        <v>2.2000000000000002</v>
      </c>
      <c r="I150" s="83" t="s">
        <v>1138</v>
      </c>
      <c r="J150" s="107">
        <f t="shared" si="4"/>
        <v>1460.17</v>
      </c>
      <c r="K150" s="183">
        <f t="shared" si="5"/>
        <v>3212.37</v>
      </c>
      <c r="L150" s="129">
        <v>0.28489999999999999</v>
      </c>
      <c r="M150" s="129">
        <v>0.9022</v>
      </c>
      <c r="N150" s="2"/>
      <c r="O150" s="64" t="str">
        <f ca="1">IF(N150="","", INDIRECT("base!"&amp;ADDRESS(MATCH(N150,#REF!:#REF!,0)+1,4,4)))</f>
        <v/>
      </c>
      <c r="P150" s="20"/>
      <c r="Q150" s="64" t="str">
        <f ca="1">IF(P150="","", INDIRECT("base!"&amp;ADDRESS(MATCH(CONCATENATE(N150,"|",P150),#REF!:#REF!,0)+1,6,4)))</f>
        <v/>
      </c>
      <c r="R150" s="90" t="s">
        <v>170</v>
      </c>
      <c r="S150" s="19">
        <v>1460.173209</v>
      </c>
    </row>
    <row r="151" spans="1:19" ht="60" x14ac:dyDescent="0.25">
      <c r="A151" s="83">
        <v>1</v>
      </c>
      <c r="B151" s="114">
        <f>IF(AND(G151&lt;&gt;"",H151&gt;0,I151&lt;&gt;"",J151&lt;&gt;0,K151&lt;&gt;0),COUNT($B$11:B150)+1,"")</f>
        <v>121</v>
      </c>
      <c r="C151" s="96" t="s">
        <v>1437</v>
      </c>
      <c r="D151" s="84" t="s">
        <v>1146</v>
      </c>
      <c r="E151" s="83" t="s">
        <v>1438</v>
      </c>
      <c r="F151" s="98">
        <v>45658</v>
      </c>
      <c r="G151" s="20" t="s">
        <v>1439</v>
      </c>
      <c r="H151" s="107">
        <v>15.93</v>
      </c>
      <c r="I151" s="83" t="s">
        <v>1138</v>
      </c>
      <c r="J151" s="107">
        <f t="shared" si="4"/>
        <v>1022.86</v>
      </c>
      <c r="K151" s="183">
        <f t="shared" si="5"/>
        <v>16294.16</v>
      </c>
      <c r="L151" s="129">
        <v>0.28489999999999999</v>
      </c>
      <c r="M151" s="129">
        <v>0.9022</v>
      </c>
      <c r="N151" s="2"/>
      <c r="O151" s="64" t="str">
        <f ca="1">IF(N151="","", INDIRECT("base!"&amp;ADDRESS(MATCH(N151,#REF!:#REF!,0)+1,4,4)))</f>
        <v/>
      </c>
      <c r="P151" s="20"/>
      <c r="Q151" s="64" t="str">
        <f ca="1">IF(P151="","", INDIRECT("base!"&amp;ADDRESS(MATCH(CONCATENATE(N151,"|",P151),#REF!:#REF!,0)+1,6,4)))</f>
        <v/>
      </c>
      <c r="R151" s="90" t="s">
        <v>170</v>
      </c>
      <c r="S151" s="19">
        <v>1022.8574939999999</v>
      </c>
    </row>
    <row r="152" spans="1:19" x14ac:dyDescent="0.25">
      <c r="A152" s="83">
        <v>1</v>
      </c>
      <c r="B152" s="114" t="str">
        <f>IF(AND(G152&lt;&gt;"",H152&gt;0,I152&lt;&gt;"",J152&lt;&gt;0,K152&lt;&gt;0),COUNT($B$11:B151)+1,"")</f>
        <v/>
      </c>
      <c r="C152" s="96" t="s">
        <v>1076</v>
      </c>
      <c r="D152" s="84" t="s">
        <v>1135</v>
      </c>
      <c r="E152" s="83" t="s">
        <v>1135</v>
      </c>
      <c r="F152" s="98">
        <v>45658</v>
      </c>
      <c r="G152" s="20" t="s">
        <v>1060</v>
      </c>
      <c r="H152" s="107" t="s">
        <v>1135</v>
      </c>
      <c r="I152" s="83" t="s">
        <v>1135</v>
      </c>
      <c r="J152" s="107"/>
      <c r="K152" s="183" t="str">
        <f t="shared" si="5"/>
        <v/>
      </c>
      <c r="L152" s="129" t="s">
        <v>1135</v>
      </c>
      <c r="M152" s="129">
        <v>0.9022</v>
      </c>
      <c r="N152" s="2"/>
      <c r="O152" s="64" t="str">
        <f ca="1">IF(N152="","", INDIRECT("base!"&amp;ADDRESS(MATCH(N152,#REF!:#REF!,0)+1,4,4)))</f>
        <v/>
      </c>
      <c r="P152" s="20"/>
      <c r="Q152" s="64" t="str">
        <f ca="1">IF(P152="","", INDIRECT("base!"&amp;ADDRESS(MATCH(CONCATENATE(N152,"|",P152),#REF!:#REF!,0)+1,6,4)))</f>
        <v/>
      </c>
      <c r="R152" s="90" t="s">
        <v>170</v>
      </c>
      <c r="S152" s="19" t="s">
        <v>1135</v>
      </c>
    </row>
    <row r="153" spans="1:19" ht="105" x14ac:dyDescent="0.25">
      <c r="A153" s="83">
        <v>1</v>
      </c>
      <c r="B153" s="114">
        <f>IF(AND(G153&lt;&gt;"",H153&gt;0,I153&lt;&gt;"",J153&lt;&gt;0,K153&lt;&gt;0),COUNT($B$11:B152)+1,"")</f>
        <v>122</v>
      </c>
      <c r="C153" s="96" t="s">
        <v>1440</v>
      </c>
      <c r="D153" s="84" t="s">
        <v>1146</v>
      </c>
      <c r="E153" s="83" t="s">
        <v>1441</v>
      </c>
      <c r="F153" s="98">
        <v>45658</v>
      </c>
      <c r="G153" s="20" t="s">
        <v>504</v>
      </c>
      <c r="H153" s="107">
        <v>1441</v>
      </c>
      <c r="I153" s="83" t="s">
        <v>1138</v>
      </c>
      <c r="J153" s="107">
        <f t="shared" si="4"/>
        <v>245.53</v>
      </c>
      <c r="K153" s="183">
        <f t="shared" si="5"/>
        <v>353808.73</v>
      </c>
      <c r="L153" s="129">
        <v>0.28489999999999999</v>
      </c>
      <c r="M153" s="129">
        <v>0.9022</v>
      </c>
      <c r="N153" s="2"/>
      <c r="O153" s="64" t="str">
        <f ca="1">IF(N153="","", INDIRECT("base!"&amp;ADDRESS(MATCH(N153,#REF!:#REF!,0)+1,4,4)))</f>
        <v/>
      </c>
      <c r="P153" s="20"/>
      <c r="Q153" s="64" t="str">
        <f ca="1">IF(P153="","", INDIRECT("base!"&amp;ADDRESS(MATCH(CONCATENATE(N153,"|",P153),#REF!:#REF!,0)+1,6,4)))</f>
        <v/>
      </c>
      <c r="R153" s="90" t="s">
        <v>170</v>
      </c>
      <c r="S153" s="19">
        <v>245.531541</v>
      </c>
    </row>
    <row r="154" spans="1:19" ht="45" x14ac:dyDescent="0.25">
      <c r="A154" s="83">
        <v>1</v>
      </c>
      <c r="B154" s="114">
        <f>IF(AND(G154&lt;&gt;"",H154&gt;0,I154&lt;&gt;"",J154&lt;&gt;0,K154&lt;&gt;0),COUNT($B$11:B153)+1,"")</f>
        <v>123</v>
      </c>
      <c r="C154" s="96" t="s">
        <v>1442</v>
      </c>
      <c r="D154" s="84" t="s">
        <v>192</v>
      </c>
      <c r="E154" s="83" t="s">
        <v>1443</v>
      </c>
      <c r="F154" s="98">
        <v>45658</v>
      </c>
      <c r="G154" s="20" t="s">
        <v>1444</v>
      </c>
      <c r="H154" s="107">
        <v>34.409999999999997</v>
      </c>
      <c r="I154" s="83" t="s">
        <v>1152</v>
      </c>
      <c r="J154" s="107">
        <f t="shared" si="4"/>
        <v>125.73</v>
      </c>
      <c r="K154" s="183">
        <f t="shared" si="5"/>
        <v>4326.37</v>
      </c>
      <c r="L154" s="129">
        <v>0.28489999999999999</v>
      </c>
      <c r="M154" s="129">
        <v>0.9022</v>
      </c>
      <c r="N154" s="2"/>
      <c r="O154" s="64" t="str">
        <f ca="1">IF(N154="","", INDIRECT("base!"&amp;ADDRESS(MATCH(N154,#REF!:#REF!,0)+1,4,4)))</f>
        <v/>
      </c>
      <c r="P154" s="20"/>
      <c r="Q154" s="64" t="str">
        <f ca="1">IF(P154="","", INDIRECT("base!"&amp;ADDRESS(MATCH(CONCATENATE(N154,"|",P154),#REF!:#REF!,0)+1,6,4)))</f>
        <v/>
      </c>
      <c r="R154" s="90" t="s">
        <v>170</v>
      </c>
      <c r="S154" s="19">
        <v>125.727465</v>
      </c>
    </row>
    <row r="155" spans="1:19" ht="45" x14ac:dyDescent="0.25">
      <c r="A155" s="83">
        <v>1</v>
      </c>
      <c r="B155" s="114">
        <f>IF(AND(G155&lt;&gt;"",H155&gt;0,I155&lt;&gt;"",J155&lt;&gt;0,K155&lt;&gt;0),COUNT($B$11:B154)+1,"")</f>
        <v>124</v>
      </c>
      <c r="C155" s="96" t="s">
        <v>1445</v>
      </c>
      <c r="D155" s="84" t="s">
        <v>192</v>
      </c>
      <c r="E155" s="83" t="s">
        <v>1446</v>
      </c>
      <c r="F155" s="98">
        <v>45658</v>
      </c>
      <c r="G155" s="20" t="s">
        <v>505</v>
      </c>
      <c r="H155" s="107">
        <v>154.5</v>
      </c>
      <c r="I155" s="83" t="s">
        <v>1152</v>
      </c>
      <c r="J155" s="107">
        <f t="shared" si="4"/>
        <v>243.58</v>
      </c>
      <c r="K155" s="183">
        <f t="shared" si="5"/>
        <v>37633.11</v>
      </c>
      <c r="L155" s="129">
        <v>0.28489999999999999</v>
      </c>
      <c r="M155" s="129">
        <v>0.9022</v>
      </c>
      <c r="N155" s="2"/>
      <c r="O155" s="64" t="str">
        <f ca="1">IF(N155="","", INDIRECT("base!"&amp;ADDRESS(MATCH(N155,#REF!:#REF!,0)+1,4,4)))</f>
        <v/>
      </c>
      <c r="P155" s="20"/>
      <c r="Q155" s="64" t="str">
        <f ca="1">IF(P155="","", INDIRECT("base!"&amp;ADDRESS(MATCH(CONCATENATE(N155,"|",P155),#REF!:#REF!,0)+1,6,4)))</f>
        <v/>
      </c>
      <c r="R155" s="90" t="s">
        <v>170</v>
      </c>
      <c r="S155" s="19">
        <v>243.57849299999998</v>
      </c>
    </row>
    <row r="156" spans="1:19" x14ac:dyDescent="0.25">
      <c r="A156" s="83">
        <v>1</v>
      </c>
      <c r="B156" s="114" t="str">
        <f>IF(AND(G156&lt;&gt;"",H156&gt;0,I156&lt;&gt;"",J156&lt;&gt;0,K156&lt;&gt;0),COUNT($B$11:B155)+1,"")</f>
        <v/>
      </c>
      <c r="C156" s="96"/>
      <c r="D156" s="84"/>
      <c r="E156" s="83"/>
      <c r="F156" s="98">
        <v>45658</v>
      </c>
      <c r="G156" s="20"/>
      <c r="H156" s="107"/>
      <c r="I156" s="83"/>
      <c r="J156" s="107">
        <f t="shared" si="4"/>
        <v>0</v>
      </c>
      <c r="K156" s="183" t="str">
        <f t="shared" si="5"/>
        <v/>
      </c>
      <c r="L156" s="129"/>
      <c r="M156" s="129">
        <v>0.9022</v>
      </c>
      <c r="N156" s="2"/>
      <c r="O156" s="64" t="str">
        <f ca="1">IF(N156="","", INDIRECT("base!"&amp;ADDRESS(MATCH(N156,#REF!:#REF!,0)+1,4,4)))</f>
        <v/>
      </c>
      <c r="P156" s="20"/>
      <c r="Q156" s="64" t="str">
        <f ca="1">IF(P156="","", INDIRECT("base!"&amp;ADDRESS(MATCH(CONCATENATE(N156,"|",P156),#REF!:#REF!,0)+1,6,4)))</f>
        <v/>
      </c>
      <c r="R156" s="90" t="s">
        <v>170</v>
      </c>
    </row>
    <row r="157" spans="1:19" ht="45" x14ac:dyDescent="0.25">
      <c r="A157" s="83">
        <v>1</v>
      </c>
      <c r="B157" s="114">
        <f>IF(AND(G157&lt;&gt;"",H157&gt;0,I157&lt;&gt;"",J157&lt;&gt;0,K157&lt;&gt;0),COUNT($B$11:B156)+1,"")</f>
        <v>125</v>
      </c>
      <c r="C157" s="96" t="s">
        <v>1447</v>
      </c>
      <c r="D157" s="84" t="s">
        <v>1146</v>
      </c>
      <c r="E157" s="83" t="s">
        <v>1448</v>
      </c>
      <c r="F157" s="98">
        <v>45658</v>
      </c>
      <c r="G157" s="20" t="s">
        <v>506</v>
      </c>
      <c r="H157" s="107">
        <v>86.02</v>
      </c>
      <c r="I157" s="83" t="s">
        <v>1152</v>
      </c>
      <c r="J157" s="107">
        <f t="shared" si="4"/>
        <v>157.91</v>
      </c>
      <c r="K157" s="183">
        <f t="shared" si="5"/>
        <v>13583.42</v>
      </c>
      <c r="L157" s="129">
        <v>0.28489999999999999</v>
      </c>
      <c r="M157" s="129">
        <v>0.9022</v>
      </c>
      <c r="N157" s="2"/>
      <c r="O157" s="64" t="str">
        <f ca="1">IF(N157="","", INDIRECT("base!"&amp;ADDRESS(MATCH(N157,#REF!:#REF!,0)+1,4,4)))</f>
        <v/>
      </c>
      <c r="P157" s="20"/>
      <c r="Q157" s="64" t="str">
        <f ca="1">IF(P157="","", INDIRECT("base!"&amp;ADDRESS(MATCH(CONCATENATE(N157,"|",P157),#REF!:#REF!,0)+1,6,4)))</f>
        <v/>
      </c>
      <c r="R157" s="90" t="s">
        <v>170</v>
      </c>
      <c r="S157" s="19">
        <v>157.91421</v>
      </c>
    </row>
    <row r="158" spans="1:19" ht="45" x14ac:dyDescent="0.25">
      <c r="A158" s="83">
        <v>1</v>
      </c>
      <c r="B158" s="114">
        <f>IF(AND(G158&lt;&gt;"",H158&gt;0,I158&lt;&gt;"",J158&lt;&gt;0,K158&lt;&gt;0),COUNT($B$11:B157)+1,"")</f>
        <v>126</v>
      </c>
      <c r="C158" s="96" t="s">
        <v>1449</v>
      </c>
      <c r="D158" s="84" t="s">
        <v>192</v>
      </c>
      <c r="E158" s="83" t="s">
        <v>1450</v>
      </c>
      <c r="F158" s="98">
        <v>45658</v>
      </c>
      <c r="G158" s="20" t="s">
        <v>507</v>
      </c>
      <c r="H158" s="107">
        <v>311.35000000000002</v>
      </c>
      <c r="I158" s="83" t="s">
        <v>1152</v>
      </c>
      <c r="J158" s="107">
        <f t="shared" si="4"/>
        <v>84.53</v>
      </c>
      <c r="K158" s="183">
        <f t="shared" si="5"/>
        <v>26318.42</v>
      </c>
      <c r="L158" s="129">
        <v>0.28489999999999999</v>
      </c>
      <c r="M158" s="129">
        <v>0.9022</v>
      </c>
      <c r="N158" s="2"/>
      <c r="O158" s="64" t="str">
        <f ca="1">IF(N158="","", INDIRECT("base!"&amp;ADDRESS(MATCH(N158,#REF!:#REF!,0)+1,4,4)))</f>
        <v/>
      </c>
      <c r="P158" s="20"/>
      <c r="Q158" s="64" t="str">
        <f ca="1">IF(P158="","", INDIRECT("base!"&amp;ADDRESS(MATCH(CONCATENATE(N158,"|",P158),#REF!:#REF!,0)+1,6,4)))</f>
        <v/>
      </c>
      <c r="R158" s="90" t="s">
        <v>170</v>
      </c>
      <c r="S158" s="19">
        <v>84.533571000000009</v>
      </c>
    </row>
    <row r="159" spans="1:19" ht="30" x14ac:dyDescent="0.25">
      <c r="A159" s="83">
        <v>1</v>
      </c>
      <c r="B159" s="114">
        <f>IF(AND(G159&lt;&gt;"",H159&gt;0,I159&lt;&gt;"",J159&lt;&gt;0,K159&lt;&gt;0),COUNT($B$11:B158)+1,"")</f>
        <v>127</v>
      </c>
      <c r="C159" s="96" t="s">
        <v>1451</v>
      </c>
      <c r="D159" s="84" t="s">
        <v>192</v>
      </c>
      <c r="E159" s="83" t="s">
        <v>1452</v>
      </c>
      <c r="F159" s="98">
        <v>45658</v>
      </c>
      <c r="G159" s="20" t="s">
        <v>508</v>
      </c>
      <c r="H159" s="107">
        <v>214.7</v>
      </c>
      <c r="I159" s="83" t="s">
        <v>1152</v>
      </c>
      <c r="J159" s="107">
        <f t="shared" si="4"/>
        <v>59.36</v>
      </c>
      <c r="K159" s="183">
        <f t="shared" si="5"/>
        <v>12744.59</v>
      </c>
      <c r="L159" s="129">
        <v>0.28489999999999999</v>
      </c>
      <c r="M159" s="129">
        <v>0.9022</v>
      </c>
      <c r="N159" s="2"/>
      <c r="O159" s="64" t="str">
        <f ca="1">IF(N159="","", INDIRECT("base!"&amp;ADDRESS(MATCH(N159,#REF!:#REF!,0)+1,4,4)))</f>
        <v/>
      </c>
      <c r="P159" s="20"/>
      <c r="Q159" s="64" t="str">
        <f ca="1">IF(P159="","", INDIRECT("base!"&amp;ADDRESS(MATCH(CONCATENATE(N159,"|",P159),#REF!:#REF!,0)+1,6,4)))</f>
        <v/>
      </c>
      <c r="R159" s="90" t="s">
        <v>170</v>
      </c>
      <c r="S159" s="19">
        <v>59.362380000000002</v>
      </c>
    </row>
    <row r="160" spans="1:19" ht="75" x14ac:dyDescent="0.25">
      <c r="A160" s="83">
        <v>1</v>
      </c>
      <c r="B160" s="114">
        <f>IF(AND(G160&lt;&gt;"",H160&gt;0,I160&lt;&gt;"",J160&lt;&gt;0,K160&lt;&gt;0),COUNT($B$11:B159)+1,"")</f>
        <v>128</v>
      </c>
      <c r="C160" s="96" t="s">
        <v>1453</v>
      </c>
      <c r="D160" s="84" t="s">
        <v>1146</v>
      </c>
      <c r="E160" s="83" t="s">
        <v>1454</v>
      </c>
      <c r="F160" s="98">
        <v>45658</v>
      </c>
      <c r="G160" s="20" t="s">
        <v>509</v>
      </c>
      <c r="H160" s="107">
        <v>402.87</v>
      </c>
      <c r="I160" s="83" t="s">
        <v>1138</v>
      </c>
      <c r="J160" s="107">
        <f t="shared" si="4"/>
        <v>954.87</v>
      </c>
      <c r="K160" s="183">
        <f t="shared" si="5"/>
        <v>384688.48</v>
      </c>
      <c r="L160" s="129">
        <v>0.28489999999999999</v>
      </c>
      <c r="M160" s="129">
        <v>0.9022</v>
      </c>
      <c r="N160" s="2"/>
      <c r="O160" s="64" t="str">
        <f ca="1">IF(N160="","", INDIRECT("base!"&amp;ADDRESS(MATCH(N160,#REF!:#REF!,0)+1,4,4)))</f>
        <v/>
      </c>
      <c r="P160" s="20"/>
      <c r="Q160" s="64" t="str">
        <f ca="1">IF(P160="","", INDIRECT("base!"&amp;ADDRESS(MATCH(CONCATENATE(N160,"|",P160),#REF!:#REF!,0)+1,6,4)))</f>
        <v/>
      </c>
      <c r="R160" s="90" t="s">
        <v>170</v>
      </c>
      <c r="S160" s="19">
        <v>954.87343499999997</v>
      </c>
    </row>
    <row r="161" spans="1:19" x14ac:dyDescent="0.25">
      <c r="A161" s="83">
        <v>1</v>
      </c>
      <c r="B161" s="114" t="str">
        <f>IF(AND(G161&lt;&gt;"",H161&gt;0,I161&lt;&gt;"",J161&lt;&gt;0,K161&lt;&gt;0),COUNT($B$11:B160)+1,"")</f>
        <v/>
      </c>
      <c r="C161" s="96" t="s">
        <v>1078</v>
      </c>
      <c r="D161" s="84" t="s">
        <v>1135</v>
      </c>
      <c r="E161" s="83" t="s">
        <v>1135</v>
      </c>
      <c r="F161" s="98">
        <v>45658</v>
      </c>
      <c r="G161" s="20" t="s">
        <v>1062</v>
      </c>
      <c r="H161" s="107" t="s">
        <v>1135</v>
      </c>
      <c r="I161" s="83" t="s">
        <v>1135</v>
      </c>
      <c r="J161" s="107"/>
      <c r="K161" s="183" t="str">
        <f t="shared" si="5"/>
        <v/>
      </c>
      <c r="L161" s="129" t="s">
        <v>1135</v>
      </c>
      <c r="M161" s="129">
        <v>0.9022</v>
      </c>
      <c r="N161" s="2"/>
      <c r="O161" s="64" t="str">
        <f ca="1">IF(N161="","", INDIRECT("base!"&amp;ADDRESS(MATCH(N161,#REF!:#REF!,0)+1,4,4)))</f>
        <v/>
      </c>
      <c r="P161" s="20"/>
      <c r="Q161" s="64" t="str">
        <f ca="1">IF(P161="","", INDIRECT("base!"&amp;ADDRESS(MATCH(CONCATENATE(N161,"|",P161),#REF!:#REF!,0)+1,6,4)))</f>
        <v/>
      </c>
      <c r="R161" s="90" t="s">
        <v>170</v>
      </c>
      <c r="S161" s="19" t="s">
        <v>1135</v>
      </c>
    </row>
    <row r="162" spans="1:19" ht="30" x14ac:dyDescent="0.25">
      <c r="A162" s="83">
        <v>1</v>
      </c>
      <c r="B162" s="114">
        <f>IF(AND(G162&lt;&gt;"",H162&gt;0,I162&lt;&gt;"",J162&lt;&gt;0,K162&lt;&gt;0),COUNT($B$11:B161)+1,"")</f>
        <v>129</v>
      </c>
      <c r="C162" s="96" t="s">
        <v>1455</v>
      </c>
      <c r="D162" s="84" t="s">
        <v>1146</v>
      </c>
      <c r="E162" s="83" t="s">
        <v>1456</v>
      </c>
      <c r="F162" s="98">
        <v>45658</v>
      </c>
      <c r="G162" s="20" t="s">
        <v>1457</v>
      </c>
      <c r="H162" s="107">
        <v>696.69</v>
      </c>
      <c r="I162" s="83" t="s">
        <v>1138</v>
      </c>
      <c r="J162" s="107">
        <f t="shared" si="4"/>
        <v>61.74</v>
      </c>
      <c r="K162" s="183">
        <f t="shared" si="5"/>
        <v>43013.64</v>
      </c>
      <c r="L162" s="129">
        <v>0.28489999999999999</v>
      </c>
      <c r="M162" s="129">
        <v>0.9022</v>
      </c>
      <c r="N162" s="2"/>
      <c r="O162" s="64" t="str">
        <f ca="1">IF(N162="","", INDIRECT("base!"&amp;ADDRESS(MATCH(N162,#REF!:#REF!,0)+1,4,4)))</f>
        <v/>
      </c>
      <c r="P162" s="20"/>
      <c r="Q162" s="64" t="str">
        <f ca="1">IF(P162="","", INDIRECT("base!"&amp;ADDRESS(MATCH(CONCATENATE(N162,"|",P162),#REF!:#REF!,0)+1,6,4)))</f>
        <v/>
      </c>
      <c r="R162" s="90" t="s">
        <v>170</v>
      </c>
      <c r="S162" s="19">
        <v>61.739444999999996</v>
      </c>
    </row>
    <row r="163" spans="1:19" ht="30" x14ac:dyDescent="0.25">
      <c r="A163" s="83">
        <v>1</v>
      </c>
      <c r="B163" s="114">
        <f>IF(AND(G163&lt;&gt;"",H163&gt;0,I163&lt;&gt;"",J163&lt;&gt;0,K163&lt;&gt;0),COUNT($B$11:B162)+1,"")</f>
        <v>130</v>
      </c>
      <c r="C163" s="96" t="s">
        <v>1458</v>
      </c>
      <c r="D163" s="84" t="s">
        <v>1146</v>
      </c>
      <c r="E163" s="83" t="s">
        <v>1459</v>
      </c>
      <c r="F163" s="98">
        <v>45658</v>
      </c>
      <c r="G163" s="20" t="s">
        <v>1460</v>
      </c>
      <c r="H163" s="107">
        <v>11.75</v>
      </c>
      <c r="I163" s="83" t="s">
        <v>1138</v>
      </c>
      <c r="J163" s="107">
        <f t="shared" si="4"/>
        <v>61.74</v>
      </c>
      <c r="K163" s="183">
        <f t="shared" si="5"/>
        <v>725.45</v>
      </c>
      <c r="L163" s="129">
        <v>0.28489999999999999</v>
      </c>
      <c r="M163" s="129">
        <v>0.9022</v>
      </c>
      <c r="N163" s="2"/>
      <c r="O163" s="64" t="str">
        <f ca="1">IF(N163="","", INDIRECT("base!"&amp;ADDRESS(MATCH(N163,#REF!:#REF!,0)+1,4,4)))</f>
        <v/>
      </c>
      <c r="P163" s="20"/>
      <c r="Q163" s="64" t="str">
        <f ca="1">IF(P163="","", INDIRECT("base!"&amp;ADDRESS(MATCH(CONCATENATE(N163,"|",P163),#REF!:#REF!,0)+1,6,4)))</f>
        <v/>
      </c>
      <c r="R163" s="90" t="s">
        <v>170</v>
      </c>
      <c r="S163" s="19">
        <v>61.739444999999996</v>
      </c>
    </row>
    <row r="164" spans="1:19" ht="30" x14ac:dyDescent="0.25">
      <c r="A164" s="83">
        <v>1</v>
      </c>
      <c r="B164" s="114">
        <f>IF(AND(G164&lt;&gt;"",H164&gt;0,I164&lt;&gt;"",J164&lt;&gt;0,K164&lt;&gt;0),COUNT($B$11:B163)+1,"")</f>
        <v>131</v>
      </c>
      <c r="C164" s="96" t="s">
        <v>1461</v>
      </c>
      <c r="D164" s="84" t="s">
        <v>1146</v>
      </c>
      <c r="E164" s="83" t="s">
        <v>1462</v>
      </c>
      <c r="F164" s="98">
        <v>45658</v>
      </c>
      <c r="G164" s="20" t="s">
        <v>1463</v>
      </c>
      <c r="H164" s="107">
        <v>206.93</v>
      </c>
      <c r="I164" s="83" t="s">
        <v>1138</v>
      </c>
      <c r="J164" s="107">
        <f t="shared" si="4"/>
        <v>61.74</v>
      </c>
      <c r="K164" s="183">
        <f t="shared" si="5"/>
        <v>12775.86</v>
      </c>
      <c r="L164" s="129">
        <v>0.28489999999999999</v>
      </c>
      <c r="M164" s="129">
        <v>0.9022</v>
      </c>
      <c r="N164" s="2"/>
      <c r="O164" s="64" t="str">
        <f ca="1">IF(N164="","", INDIRECT("base!"&amp;ADDRESS(MATCH(N164,#REF!:#REF!,0)+1,4,4)))</f>
        <v/>
      </c>
      <c r="P164" s="20"/>
      <c r="Q164" s="64" t="str">
        <f ca="1">IF(P164="","", INDIRECT("base!"&amp;ADDRESS(MATCH(CONCATENATE(N164,"|",P164),#REF!:#REF!,0)+1,6,4)))</f>
        <v/>
      </c>
      <c r="R164" s="90" t="s">
        <v>170</v>
      </c>
      <c r="S164" s="19">
        <v>61.739444999999996</v>
      </c>
    </row>
    <row r="165" spans="1:19" ht="30" x14ac:dyDescent="0.25">
      <c r="A165" s="83">
        <v>1</v>
      </c>
      <c r="B165" s="114">
        <f>IF(AND(G165&lt;&gt;"",H165&gt;0,I165&lt;&gt;"",J165&lt;&gt;0,K165&lt;&gt;0),COUNT($B$11:B164)+1,"")</f>
        <v>132</v>
      </c>
      <c r="C165" s="96" t="s">
        <v>1464</v>
      </c>
      <c r="D165" s="84" t="s">
        <v>1146</v>
      </c>
      <c r="E165" s="83" t="s">
        <v>1465</v>
      </c>
      <c r="F165" s="98">
        <v>45658</v>
      </c>
      <c r="G165" s="20" t="s">
        <v>1466</v>
      </c>
      <c r="H165" s="107">
        <v>50.17</v>
      </c>
      <c r="I165" s="83" t="s">
        <v>1138</v>
      </c>
      <c r="J165" s="107">
        <f t="shared" si="4"/>
        <v>61.74</v>
      </c>
      <c r="K165" s="183">
        <f t="shared" si="5"/>
        <v>3097.5</v>
      </c>
      <c r="L165" s="129">
        <v>0.28489999999999999</v>
      </c>
      <c r="M165" s="129">
        <v>0.9022</v>
      </c>
      <c r="N165" s="2"/>
      <c r="O165" s="64" t="str">
        <f ca="1">IF(N165="","", INDIRECT("base!"&amp;ADDRESS(MATCH(N165,#REF!:#REF!,0)+1,4,4)))</f>
        <v/>
      </c>
      <c r="P165" s="20"/>
      <c r="Q165" s="64" t="str">
        <f ca="1">IF(P165="","", INDIRECT("base!"&amp;ADDRESS(MATCH(CONCATENATE(N165,"|",P165),#REF!:#REF!,0)+1,6,4)))</f>
        <v/>
      </c>
      <c r="R165" s="90" t="s">
        <v>170</v>
      </c>
      <c r="S165" s="19">
        <v>61.739444999999996</v>
      </c>
    </row>
    <row r="166" spans="1:19" ht="45" x14ac:dyDescent="0.25">
      <c r="A166" s="83">
        <v>1</v>
      </c>
      <c r="B166" s="114">
        <f>IF(AND(G166&lt;&gt;"",H166&gt;0,I166&lt;&gt;"",J166&lt;&gt;0,K166&lt;&gt;0),COUNT($B$11:B165)+1,"")</f>
        <v>133</v>
      </c>
      <c r="C166" s="96" t="s">
        <v>1467</v>
      </c>
      <c r="D166" s="84" t="s">
        <v>192</v>
      </c>
      <c r="E166" s="83" t="s">
        <v>1468</v>
      </c>
      <c r="F166" s="98">
        <v>45658</v>
      </c>
      <c r="G166" s="20" t="s">
        <v>1469</v>
      </c>
      <c r="H166" s="107">
        <v>11.75</v>
      </c>
      <c r="I166" s="83" t="s">
        <v>1138</v>
      </c>
      <c r="J166" s="107">
        <f t="shared" si="4"/>
        <v>68.83</v>
      </c>
      <c r="K166" s="183">
        <f t="shared" si="5"/>
        <v>808.75</v>
      </c>
      <c r="L166" s="129">
        <v>0.28489999999999999</v>
      </c>
      <c r="M166" s="129">
        <v>0.9022</v>
      </c>
      <c r="N166" s="2"/>
      <c r="O166" s="64" t="str">
        <f ca="1">IF(N166="","", INDIRECT("base!"&amp;ADDRESS(MATCH(N166,#REF!:#REF!,0)+1,4,4)))</f>
        <v/>
      </c>
      <c r="P166" s="20"/>
      <c r="Q166" s="64" t="str">
        <f ca="1">IF(P166="","", INDIRECT("base!"&amp;ADDRESS(MATCH(CONCATENATE(N166,"|",P166),#REF!:#REF!,0)+1,6,4)))</f>
        <v/>
      </c>
      <c r="R166" s="90" t="s">
        <v>170</v>
      </c>
      <c r="S166" s="19">
        <v>68.832093</v>
      </c>
    </row>
    <row r="167" spans="1:19" x14ac:dyDescent="0.25">
      <c r="A167" s="83">
        <v>1</v>
      </c>
      <c r="B167" s="114" t="str">
        <f>IF(AND(G167&lt;&gt;"",H167&gt;0,I167&lt;&gt;"",J167&lt;&gt;0,K167&lt;&gt;0),COUNT($B$11:B166)+1,"")</f>
        <v/>
      </c>
      <c r="C167" s="96" t="s">
        <v>1080</v>
      </c>
      <c r="D167" s="84" t="s">
        <v>1135</v>
      </c>
      <c r="E167" s="83" t="s">
        <v>1135</v>
      </c>
      <c r="F167" s="98">
        <v>45658</v>
      </c>
      <c r="G167" s="20" t="s">
        <v>1064</v>
      </c>
      <c r="H167" s="107" t="s">
        <v>1135</v>
      </c>
      <c r="I167" s="83" t="s">
        <v>1135</v>
      </c>
      <c r="J167" s="107"/>
      <c r="K167" s="183" t="str">
        <f t="shared" si="5"/>
        <v/>
      </c>
      <c r="L167" s="129" t="s">
        <v>1135</v>
      </c>
      <c r="M167" s="129">
        <v>0.9022</v>
      </c>
      <c r="N167" s="2"/>
      <c r="O167" s="64" t="str">
        <f ca="1">IF(N167="","", INDIRECT("base!"&amp;ADDRESS(MATCH(N167,#REF!:#REF!,0)+1,4,4)))</f>
        <v/>
      </c>
      <c r="P167" s="20"/>
      <c r="Q167" s="64" t="str">
        <f ca="1">IF(P167="","", INDIRECT("base!"&amp;ADDRESS(MATCH(CONCATENATE(N167,"|",P167),#REF!:#REF!,0)+1,6,4)))</f>
        <v/>
      </c>
      <c r="R167" s="90" t="s">
        <v>170</v>
      </c>
      <c r="S167" s="19" t="s">
        <v>1135</v>
      </c>
    </row>
    <row r="168" spans="1:19" ht="60" x14ac:dyDescent="0.25">
      <c r="A168" s="83">
        <v>1</v>
      </c>
      <c r="B168" s="114">
        <f>IF(AND(G168&lt;&gt;"",H168&gt;0,I168&lt;&gt;"",J168&lt;&gt;0,K168&lt;&gt;0),COUNT($B$11:B167)+1,"")</f>
        <v>134</v>
      </c>
      <c r="C168" s="96" t="s">
        <v>1470</v>
      </c>
      <c r="D168" s="84" t="s">
        <v>1146</v>
      </c>
      <c r="E168" s="83" t="s">
        <v>1471</v>
      </c>
      <c r="F168" s="98">
        <v>45658</v>
      </c>
      <c r="G168" s="20" t="s">
        <v>879</v>
      </c>
      <c r="H168" s="107">
        <v>27.39</v>
      </c>
      <c r="I168" s="83" t="s">
        <v>1138</v>
      </c>
      <c r="J168" s="107">
        <f t="shared" si="4"/>
        <v>8.69</v>
      </c>
      <c r="K168" s="183">
        <f t="shared" si="5"/>
        <v>238.02</v>
      </c>
      <c r="L168" s="129">
        <v>0.28489999999999999</v>
      </c>
      <c r="M168" s="129">
        <v>0.9022</v>
      </c>
      <c r="N168" s="2"/>
      <c r="O168" s="64" t="str">
        <f ca="1">IF(N168="","", INDIRECT("base!"&amp;ADDRESS(MATCH(N168,#REF!:#REF!,0)+1,4,4)))</f>
        <v/>
      </c>
      <c r="P168" s="20"/>
      <c r="Q168" s="64" t="str">
        <f ca="1">IF(P168="","", INDIRECT("base!"&amp;ADDRESS(MATCH(CONCATENATE(N168,"|",P168),#REF!:#REF!,0)+1,6,4)))</f>
        <v/>
      </c>
      <c r="R168" s="90" t="s">
        <v>170</v>
      </c>
      <c r="S168" s="19">
        <v>8.685924</v>
      </c>
    </row>
    <row r="169" spans="1:19" ht="75" x14ac:dyDescent="0.25">
      <c r="A169" s="83">
        <v>1</v>
      </c>
      <c r="B169" s="114">
        <f>IF(AND(G169&lt;&gt;"",H169&gt;0,I169&lt;&gt;"",J169&lt;&gt;0,K169&lt;&gt;0),COUNT($B$11:B168)+1,"")</f>
        <v>135</v>
      </c>
      <c r="C169" s="96" t="s">
        <v>1472</v>
      </c>
      <c r="D169" s="84" t="s">
        <v>1146</v>
      </c>
      <c r="E169" s="83" t="s">
        <v>1473</v>
      </c>
      <c r="F169" s="98">
        <v>45658</v>
      </c>
      <c r="G169" s="20" t="s">
        <v>1474</v>
      </c>
      <c r="H169" s="107">
        <v>27.34</v>
      </c>
      <c r="I169" s="83" t="s">
        <v>1138</v>
      </c>
      <c r="J169" s="107">
        <f t="shared" si="4"/>
        <v>51.31</v>
      </c>
      <c r="K169" s="183">
        <f t="shared" si="5"/>
        <v>1402.82</v>
      </c>
      <c r="L169" s="129">
        <v>0.28489999999999999</v>
      </c>
      <c r="M169" s="129">
        <v>0.9022</v>
      </c>
      <c r="N169" s="2"/>
      <c r="O169" s="64" t="str">
        <f ca="1">IF(N169="","", INDIRECT("base!"&amp;ADDRESS(MATCH(N169,#REF!:#REF!,0)+1,4,4)))</f>
        <v/>
      </c>
      <c r="P169" s="20"/>
      <c r="Q169" s="64" t="str">
        <f ca="1">IF(P169="","", INDIRECT("base!"&amp;ADDRESS(MATCH(CONCATENATE(N169,"|",P169),#REF!:#REF!,0)+1,6,4)))</f>
        <v/>
      </c>
      <c r="R169" s="90" t="s">
        <v>170</v>
      </c>
      <c r="S169" s="19">
        <v>51.306056999999996</v>
      </c>
    </row>
    <row r="170" spans="1:19" ht="75" x14ac:dyDescent="0.25">
      <c r="A170" s="83">
        <v>1</v>
      </c>
      <c r="B170" s="114">
        <f>IF(AND(G170&lt;&gt;"",H170&gt;0,I170&lt;&gt;"",J170&lt;&gt;0,K170&lt;&gt;0),COUNT($B$11:B169)+1,"")</f>
        <v>136</v>
      </c>
      <c r="C170" s="96" t="s">
        <v>1475</v>
      </c>
      <c r="D170" s="84" t="s">
        <v>1146</v>
      </c>
      <c r="E170" s="83" t="s">
        <v>1476</v>
      </c>
      <c r="F170" s="98">
        <v>45658</v>
      </c>
      <c r="G170" s="20" t="s">
        <v>540</v>
      </c>
      <c r="H170" s="107">
        <v>660.81</v>
      </c>
      <c r="I170" s="83" t="s">
        <v>1138</v>
      </c>
      <c r="J170" s="107">
        <f t="shared" si="4"/>
        <v>51.31</v>
      </c>
      <c r="K170" s="183">
        <f t="shared" si="5"/>
        <v>33906.160000000003</v>
      </c>
      <c r="L170" s="129">
        <v>0.28489999999999999</v>
      </c>
      <c r="M170" s="129">
        <v>0.9022</v>
      </c>
      <c r="N170" s="2"/>
      <c r="O170" s="64" t="str">
        <f ca="1">IF(N170="","", INDIRECT("base!"&amp;ADDRESS(MATCH(N170,#REF!:#REF!,0)+1,4,4)))</f>
        <v/>
      </c>
      <c r="P170" s="20"/>
      <c r="Q170" s="64" t="str">
        <f ca="1">IF(P170="","", INDIRECT("base!"&amp;ADDRESS(MATCH(CONCATENATE(N170,"|",P170),#REF!:#REF!,0)+1,6,4)))</f>
        <v/>
      </c>
      <c r="R170" s="90" t="s">
        <v>170</v>
      </c>
      <c r="S170" s="19">
        <v>51.306056999999996</v>
      </c>
    </row>
    <row r="171" spans="1:19" ht="60" x14ac:dyDescent="0.25">
      <c r="A171" s="83">
        <v>1</v>
      </c>
      <c r="B171" s="114">
        <f>IF(AND(G171&lt;&gt;"",H171&gt;0,I171&lt;&gt;"",J171&lt;&gt;0,K171&lt;&gt;0),COUNT($B$11:B170)+1,"")</f>
        <v>137</v>
      </c>
      <c r="C171" s="96" t="s">
        <v>1477</v>
      </c>
      <c r="D171" s="84" t="s">
        <v>192</v>
      </c>
      <c r="E171" s="83" t="s">
        <v>1478</v>
      </c>
      <c r="F171" s="98">
        <v>45658</v>
      </c>
      <c r="G171" s="20" t="s">
        <v>541</v>
      </c>
      <c r="H171" s="107">
        <v>660.81</v>
      </c>
      <c r="I171" s="83" t="s">
        <v>1138</v>
      </c>
      <c r="J171" s="107">
        <f t="shared" si="4"/>
        <v>87.49</v>
      </c>
      <c r="K171" s="183">
        <f t="shared" si="5"/>
        <v>57814.27</v>
      </c>
      <c r="L171" s="129">
        <v>0.28489999999999999</v>
      </c>
      <c r="M171" s="129">
        <v>0.9022</v>
      </c>
      <c r="N171" s="2"/>
      <c r="O171" s="64" t="str">
        <f ca="1">IF(N171="","", INDIRECT("base!"&amp;ADDRESS(MATCH(N171,#REF!:#REF!,0)+1,4,4)))</f>
        <v/>
      </c>
      <c r="P171" s="20"/>
      <c r="Q171" s="64" t="str">
        <f ca="1">IF(P171="","", INDIRECT("base!"&amp;ADDRESS(MATCH(CONCATENATE(N171,"|",P171),#REF!:#REF!,0)+1,6,4)))</f>
        <v/>
      </c>
      <c r="R171" s="90" t="s">
        <v>170</v>
      </c>
      <c r="S171" s="19">
        <v>87.488841000000008</v>
      </c>
    </row>
    <row r="172" spans="1:19" ht="60" x14ac:dyDescent="0.25">
      <c r="A172" s="83">
        <v>1</v>
      </c>
      <c r="B172" s="114">
        <f>IF(AND(G172&lt;&gt;"",H172&gt;0,I172&lt;&gt;"",J172&lt;&gt;0,K172&lt;&gt;0),COUNT($B$11:B171)+1,"")</f>
        <v>138</v>
      </c>
      <c r="C172" s="96" t="s">
        <v>1479</v>
      </c>
      <c r="D172" s="84" t="s">
        <v>1146</v>
      </c>
      <c r="E172" s="83" t="s">
        <v>1480</v>
      </c>
      <c r="F172" s="98">
        <v>45658</v>
      </c>
      <c r="G172" s="20" t="s">
        <v>1481</v>
      </c>
      <c r="H172" s="107">
        <v>139.66999999999999</v>
      </c>
      <c r="I172" s="83" t="s">
        <v>1138</v>
      </c>
      <c r="J172" s="107">
        <f t="shared" si="4"/>
        <v>85.93</v>
      </c>
      <c r="K172" s="183">
        <f t="shared" si="5"/>
        <v>12001.84</v>
      </c>
      <c r="L172" s="129">
        <v>0.28489999999999999</v>
      </c>
      <c r="M172" s="129">
        <v>0.9022</v>
      </c>
      <c r="N172" s="2"/>
      <c r="O172" s="64" t="str">
        <f ca="1">IF(N172="","", INDIRECT("base!"&amp;ADDRESS(MATCH(N172,#REF!:#REF!,0)+1,4,4)))</f>
        <v/>
      </c>
      <c r="P172" s="20"/>
      <c r="Q172" s="64" t="str">
        <f ca="1">IF(P172="","", INDIRECT("base!"&amp;ADDRESS(MATCH(CONCATENATE(N172,"|",P172),#REF!:#REF!,0)+1,6,4)))</f>
        <v/>
      </c>
      <c r="R172" s="90" t="s">
        <v>170</v>
      </c>
      <c r="S172" s="19">
        <v>85.934111999999999</v>
      </c>
    </row>
    <row r="173" spans="1:19" ht="60" x14ac:dyDescent="0.25">
      <c r="A173" s="83">
        <v>1</v>
      </c>
      <c r="B173" s="114">
        <f>IF(AND(G173&lt;&gt;"",H173&gt;0,I173&lt;&gt;"",J173&lt;&gt;0,K173&lt;&gt;0),COUNT($B$11:B172)+1,"")</f>
        <v>139</v>
      </c>
      <c r="C173" s="96" t="s">
        <v>1482</v>
      </c>
      <c r="D173" s="84" t="s">
        <v>1146</v>
      </c>
      <c r="E173" s="83" t="s">
        <v>1483</v>
      </c>
      <c r="F173" s="98">
        <v>45658</v>
      </c>
      <c r="G173" s="20" t="s">
        <v>1484</v>
      </c>
      <c r="H173" s="107">
        <v>8.4600000000000009</v>
      </c>
      <c r="I173" s="83" t="s">
        <v>1138</v>
      </c>
      <c r="J173" s="107">
        <f t="shared" si="4"/>
        <v>85.93</v>
      </c>
      <c r="K173" s="183">
        <f t="shared" si="5"/>
        <v>726.97</v>
      </c>
      <c r="L173" s="129">
        <v>0.28489999999999999</v>
      </c>
      <c r="M173" s="129">
        <v>0.9022</v>
      </c>
      <c r="N173" s="2"/>
      <c r="O173" s="64" t="str">
        <f ca="1">IF(N173="","", INDIRECT("base!"&amp;ADDRESS(MATCH(N173,#REF!:#REF!,0)+1,4,4)))</f>
        <v/>
      </c>
      <c r="P173" s="20"/>
      <c r="Q173" s="64" t="str">
        <f ca="1">IF(P173="","", INDIRECT("base!"&amp;ADDRESS(MATCH(CONCATENATE(N173,"|",P173),#REF!:#REF!,0)+1,6,4)))</f>
        <v/>
      </c>
      <c r="R173" s="90" t="s">
        <v>170</v>
      </c>
      <c r="S173" s="19">
        <v>85.934111999999999</v>
      </c>
    </row>
    <row r="174" spans="1:19" ht="60" x14ac:dyDescent="0.25">
      <c r="A174" s="83">
        <v>1</v>
      </c>
      <c r="B174" s="114">
        <f>IF(AND(G174&lt;&gt;"",H174&gt;0,I174&lt;&gt;"",J174&lt;&gt;0,K174&lt;&gt;0),COUNT($B$11:B173)+1,"")</f>
        <v>140</v>
      </c>
      <c r="C174" s="96" t="s">
        <v>1485</v>
      </c>
      <c r="D174" s="84" t="s">
        <v>1146</v>
      </c>
      <c r="E174" s="83" t="s">
        <v>1486</v>
      </c>
      <c r="F174" s="98">
        <v>45658</v>
      </c>
      <c r="G174" s="20" t="s">
        <v>1487</v>
      </c>
      <c r="H174" s="107">
        <v>15.01</v>
      </c>
      <c r="I174" s="83" t="s">
        <v>1138</v>
      </c>
      <c r="J174" s="107">
        <f t="shared" si="4"/>
        <v>85.93</v>
      </c>
      <c r="K174" s="183">
        <f t="shared" si="5"/>
        <v>1289.81</v>
      </c>
      <c r="L174" s="129">
        <v>0.28489999999999999</v>
      </c>
      <c r="M174" s="129">
        <v>0.9022</v>
      </c>
      <c r="N174" s="2"/>
      <c r="O174" s="64" t="str">
        <f ca="1">IF(N174="","", INDIRECT("base!"&amp;ADDRESS(MATCH(N174,#REF!:#REF!,0)+1,4,4)))</f>
        <v/>
      </c>
      <c r="P174" s="20"/>
      <c r="Q174" s="64" t="str">
        <f ca="1">IF(P174="","", INDIRECT("base!"&amp;ADDRESS(MATCH(CONCATENATE(N174,"|",P174),#REF!:#REF!,0)+1,6,4)))</f>
        <v/>
      </c>
      <c r="R174" s="90" t="s">
        <v>170</v>
      </c>
      <c r="S174" s="19">
        <v>85.934111999999999</v>
      </c>
    </row>
    <row r="175" spans="1:19" ht="60" x14ac:dyDescent="0.25">
      <c r="A175" s="83">
        <v>1</v>
      </c>
      <c r="B175" s="114">
        <f>IF(AND(G175&lt;&gt;"",H175&gt;0,I175&lt;&gt;"",J175&lt;&gt;0,K175&lt;&gt;0),COUNT($B$11:B174)+1,"")</f>
        <v>141</v>
      </c>
      <c r="C175" s="96" t="s">
        <v>1488</v>
      </c>
      <c r="D175" s="84" t="s">
        <v>1146</v>
      </c>
      <c r="E175" s="83" t="s">
        <v>1489</v>
      </c>
      <c r="F175" s="98">
        <v>45658</v>
      </c>
      <c r="G175" s="20" t="s">
        <v>1490</v>
      </c>
      <c r="H175" s="107">
        <v>8.75</v>
      </c>
      <c r="I175" s="83" t="s">
        <v>1138</v>
      </c>
      <c r="J175" s="107">
        <f t="shared" si="4"/>
        <v>85.93</v>
      </c>
      <c r="K175" s="183">
        <f t="shared" si="5"/>
        <v>751.89</v>
      </c>
      <c r="L175" s="129">
        <v>0.28489999999999999</v>
      </c>
      <c r="M175" s="129">
        <v>0.9022</v>
      </c>
      <c r="N175" s="2"/>
      <c r="O175" s="64" t="str">
        <f ca="1">IF(N175="","", INDIRECT("base!"&amp;ADDRESS(MATCH(N175,#REF!:#REF!,0)+1,4,4)))</f>
        <v/>
      </c>
      <c r="P175" s="20"/>
      <c r="Q175" s="64" t="str">
        <f ca="1">IF(P175="","", INDIRECT("base!"&amp;ADDRESS(MATCH(CONCATENATE(N175,"|",P175),#REF!:#REF!,0)+1,6,4)))</f>
        <v/>
      </c>
      <c r="R175" s="90" t="s">
        <v>170</v>
      </c>
      <c r="S175" s="19">
        <v>85.934111999999999</v>
      </c>
    </row>
    <row r="176" spans="1:19" ht="30" x14ac:dyDescent="0.25">
      <c r="A176" s="83">
        <v>1</v>
      </c>
      <c r="B176" s="114">
        <f>IF(AND(G176&lt;&gt;"",H176&gt;0,I176&lt;&gt;"",J176&lt;&gt;0,K176&lt;&gt;0),COUNT($B$11:B175)+1,"")</f>
        <v>142</v>
      </c>
      <c r="C176" s="96" t="s">
        <v>1491</v>
      </c>
      <c r="D176" s="84" t="s">
        <v>1146</v>
      </c>
      <c r="E176" s="83" t="s">
        <v>1492</v>
      </c>
      <c r="F176" s="98">
        <v>45658</v>
      </c>
      <c r="G176" s="20" t="s">
        <v>542</v>
      </c>
      <c r="H176" s="107">
        <v>218.4</v>
      </c>
      <c r="I176" s="83" t="s">
        <v>1152</v>
      </c>
      <c r="J176" s="107">
        <f t="shared" si="4"/>
        <v>38.299999999999997</v>
      </c>
      <c r="K176" s="183">
        <f t="shared" si="5"/>
        <v>8364.7199999999993</v>
      </c>
      <c r="L176" s="129">
        <v>0.28489999999999999</v>
      </c>
      <c r="M176" s="129">
        <v>0.9022</v>
      </c>
      <c r="N176" s="2"/>
      <c r="O176" s="64" t="str">
        <f ca="1">IF(N176="","", INDIRECT("base!"&amp;ADDRESS(MATCH(N176,#REF!:#REF!,0)+1,4,4)))</f>
        <v/>
      </c>
      <c r="P176" s="20"/>
      <c r="Q176" s="64" t="str">
        <f ca="1">IF(P176="","", INDIRECT("base!"&amp;ADDRESS(MATCH(CONCATENATE(N176,"|",P176),#REF!:#REF!,0)+1,6,4)))</f>
        <v/>
      </c>
      <c r="R176" s="90" t="s">
        <v>170</v>
      </c>
      <c r="S176" s="19">
        <v>38.302869000000001</v>
      </c>
    </row>
    <row r="177" spans="1:19" x14ac:dyDescent="0.25">
      <c r="A177" s="83">
        <v>1</v>
      </c>
      <c r="B177" s="114">
        <f>IF(AND(G177&lt;&gt;"",H177&gt;0,I177&lt;&gt;"",J177&lt;&gt;0,K177&lt;&gt;0),COUNT($B$11:B176)+1,"")</f>
        <v>143</v>
      </c>
      <c r="C177" s="96" t="s">
        <v>1493</v>
      </c>
      <c r="D177" s="84" t="s">
        <v>1146</v>
      </c>
      <c r="E177" s="83" t="s">
        <v>1494</v>
      </c>
      <c r="F177" s="98">
        <v>45658</v>
      </c>
      <c r="G177" s="20" t="s">
        <v>543</v>
      </c>
      <c r="H177" s="107">
        <v>69.45</v>
      </c>
      <c r="I177" s="83" t="s">
        <v>1152</v>
      </c>
      <c r="J177" s="107">
        <f t="shared" si="4"/>
        <v>55.26</v>
      </c>
      <c r="K177" s="183">
        <f t="shared" si="5"/>
        <v>3837.81</v>
      </c>
      <c r="L177" s="129">
        <v>0.28489999999999999</v>
      </c>
      <c r="M177" s="129">
        <v>0.9022</v>
      </c>
      <c r="N177" s="2"/>
      <c r="O177" s="64" t="str">
        <f ca="1">IF(N177="","", INDIRECT("base!"&amp;ADDRESS(MATCH(N177,#REF!:#REF!,0)+1,4,4)))</f>
        <v/>
      </c>
      <c r="P177" s="20"/>
      <c r="Q177" s="64" t="str">
        <f ca="1">IF(P177="","", INDIRECT("base!"&amp;ADDRESS(MATCH(CONCATENATE(N177,"|",P177),#REF!:#REF!,0)+1,6,4)))</f>
        <v/>
      </c>
      <c r="R177" s="90" t="s">
        <v>170</v>
      </c>
      <c r="S177" s="19">
        <v>55.263548999999998</v>
      </c>
    </row>
    <row r="178" spans="1:19" ht="45" x14ac:dyDescent="0.25">
      <c r="A178" s="83">
        <v>1</v>
      </c>
      <c r="B178" s="114">
        <f>IF(AND(G178&lt;&gt;"",H178&gt;0,I178&lt;&gt;"",J178&lt;&gt;0,K178&lt;&gt;0),COUNT($B$11:B177)+1,"")</f>
        <v>144</v>
      </c>
      <c r="C178" s="96" t="s">
        <v>1495</v>
      </c>
      <c r="D178" s="84" t="s">
        <v>192</v>
      </c>
      <c r="E178" s="83" t="s">
        <v>1496</v>
      </c>
      <c r="F178" s="98">
        <v>45658</v>
      </c>
      <c r="G178" s="20" t="s">
        <v>544</v>
      </c>
      <c r="H178" s="107">
        <v>471.12</v>
      </c>
      <c r="I178" s="83" t="s">
        <v>1138</v>
      </c>
      <c r="J178" s="107">
        <f t="shared" si="4"/>
        <v>107.92</v>
      </c>
      <c r="K178" s="183">
        <f t="shared" si="5"/>
        <v>50843.27</v>
      </c>
      <c r="L178" s="129">
        <v>0.28489999999999999</v>
      </c>
      <c r="M178" s="129">
        <v>0.9022</v>
      </c>
      <c r="N178" s="2"/>
      <c r="O178" s="64" t="str">
        <f ca="1">IF(N178="","", INDIRECT("base!"&amp;ADDRESS(MATCH(N178,#REF!:#REF!,0)+1,4,4)))</f>
        <v/>
      </c>
      <c r="P178" s="20"/>
      <c r="Q178" s="64" t="str">
        <f ca="1">IF(P178="","", INDIRECT("base!"&amp;ADDRESS(MATCH(CONCATENATE(N178,"|",P178),#REF!:#REF!,0)+1,6,4)))</f>
        <v/>
      </c>
      <c r="R178" s="90" t="s">
        <v>170</v>
      </c>
      <c r="S178" s="19">
        <v>107.91875099999999</v>
      </c>
    </row>
    <row r="179" spans="1:19" ht="60" x14ac:dyDescent="0.25">
      <c r="A179" s="83">
        <v>1</v>
      </c>
      <c r="B179" s="114">
        <f>IF(AND(G179&lt;&gt;"",H179&gt;0,I179&lt;&gt;"",J179&lt;&gt;0,K179&lt;&gt;0),COUNT($B$11:B178)+1,"")</f>
        <v>145</v>
      </c>
      <c r="C179" s="96" t="s">
        <v>1497</v>
      </c>
      <c r="D179" s="84" t="s">
        <v>1146</v>
      </c>
      <c r="E179" s="83" t="s">
        <v>1498</v>
      </c>
      <c r="F179" s="98">
        <v>45658</v>
      </c>
      <c r="G179" s="20" t="s">
        <v>545</v>
      </c>
      <c r="H179" s="107">
        <v>734.55</v>
      </c>
      <c r="I179" s="83" t="s">
        <v>1138</v>
      </c>
      <c r="J179" s="107">
        <f t="shared" si="4"/>
        <v>152.59</v>
      </c>
      <c r="K179" s="183">
        <f t="shared" si="5"/>
        <v>112084.98</v>
      </c>
      <c r="L179" s="129">
        <v>0.28489999999999999</v>
      </c>
      <c r="M179" s="129">
        <v>0.9022</v>
      </c>
      <c r="N179" s="2"/>
      <c r="O179" s="64" t="str">
        <f ca="1">IF(N179="","", INDIRECT("base!"&amp;ADDRESS(MATCH(N179,#REF!:#REF!,0)+1,4,4)))</f>
        <v/>
      </c>
      <c r="P179" s="20"/>
      <c r="Q179" s="64" t="str">
        <f ca="1">IF(P179="","", INDIRECT("base!"&amp;ADDRESS(MATCH(CONCATENATE(N179,"|",P179),#REF!:#REF!,0)+1,6,4)))</f>
        <v/>
      </c>
      <c r="R179" s="90" t="s">
        <v>170</v>
      </c>
      <c r="S179" s="19">
        <v>152.59472400000001</v>
      </c>
    </row>
    <row r="180" spans="1:19" x14ac:dyDescent="0.25">
      <c r="A180" s="83">
        <v>1</v>
      </c>
      <c r="B180" s="114" t="str">
        <f>IF(AND(G180&lt;&gt;"",H180&gt;0,I180&lt;&gt;"",J180&lt;&gt;0,K180&lt;&gt;0),COUNT($B$11:B179)+1,"")</f>
        <v/>
      </c>
      <c r="C180" s="96" t="s">
        <v>1082</v>
      </c>
      <c r="D180" s="84" t="s">
        <v>1135</v>
      </c>
      <c r="E180" s="83" t="s">
        <v>1135</v>
      </c>
      <c r="F180" s="98">
        <v>45658</v>
      </c>
      <c r="G180" s="20" t="s">
        <v>1499</v>
      </c>
      <c r="H180" s="107" t="s">
        <v>1135</v>
      </c>
      <c r="I180" s="83" t="s">
        <v>1135</v>
      </c>
      <c r="J180" s="107"/>
      <c r="K180" s="183" t="str">
        <f t="shared" si="5"/>
        <v/>
      </c>
      <c r="L180" s="129" t="s">
        <v>1135</v>
      </c>
      <c r="M180" s="129">
        <v>0.9022</v>
      </c>
      <c r="N180" s="2"/>
      <c r="O180" s="64" t="str">
        <f ca="1">IF(N180="","", INDIRECT("base!"&amp;ADDRESS(MATCH(N180,#REF!:#REF!,0)+1,4,4)))</f>
        <v/>
      </c>
      <c r="P180" s="20"/>
      <c r="Q180" s="64" t="str">
        <f ca="1">IF(P180="","", INDIRECT("base!"&amp;ADDRESS(MATCH(CONCATENATE(N180,"|",P180),#REF!:#REF!,0)+1,6,4)))</f>
        <v/>
      </c>
      <c r="R180" s="90" t="s">
        <v>170</v>
      </c>
      <c r="S180" s="19" t="s">
        <v>1135</v>
      </c>
    </row>
    <row r="181" spans="1:19" ht="60" x14ac:dyDescent="0.25">
      <c r="A181" s="83">
        <v>1</v>
      </c>
      <c r="B181" s="114">
        <f>IF(AND(G181&lt;&gt;"",H181&gt;0,I181&lt;&gt;"",J181&lt;&gt;0,K181&lt;&gt;0),COUNT($B$11:B180)+1,"")</f>
        <v>146</v>
      </c>
      <c r="C181" s="96" t="s">
        <v>1500</v>
      </c>
      <c r="D181" s="84" t="s">
        <v>192</v>
      </c>
      <c r="E181" s="83" t="s">
        <v>1166</v>
      </c>
      <c r="F181" s="98">
        <v>45658</v>
      </c>
      <c r="G181" s="20" t="s">
        <v>422</v>
      </c>
      <c r="H181" s="107">
        <v>1349.85</v>
      </c>
      <c r="I181" s="83" t="s">
        <v>1138</v>
      </c>
      <c r="J181" s="107">
        <f t="shared" si="4"/>
        <v>4.1500000000000004</v>
      </c>
      <c r="K181" s="183">
        <f t="shared" si="5"/>
        <v>5601.88</v>
      </c>
      <c r="L181" s="129">
        <v>0.28489999999999999</v>
      </c>
      <c r="M181" s="129">
        <v>0.9022</v>
      </c>
      <c r="N181" s="2"/>
      <c r="O181" s="64" t="str">
        <f ca="1">IF(N181="","", INDIRECT("base!"&amp;ADDRESS(MATCH(N181,#REF!:#REF!,0)+1,4,4)))</f>
        <v/>
      </c>
      <c r="P181" s="20"/>
      <c r="Q181" s="64" t="str">
        <f ca="1">IF(P181="","", INDIRECT("base!"&amp;ADDRESS(MATCH(CONCATENATE(N181,"|",P181),#REF!:#REF!,0)+1,6,4)))</f>
        <v/>
      </c>
      <c r="R181" s="90" t="s">
        <v>170</v>
      </c>
      <c r="S181" s="19">
        <v>4.1502270000000001</v>
      </c>
    </row>
    <row r="182" spans="1:19" ht="45" x14ac:dyDescent="0.25">
      <c r="A182" s="83">
        <v>1</v>
      </c>
      <c r="B182" s="114">
        <f>IF(AND(G182&lt;&gt;"",H182&gt;0,I182&lt;&gt;"",J182&lt;&gt;0,K182&lt;&gt;0),COUNT($B$11:B181)+1,"")</f>
        <v>147</v>
      </c>
      <c r="C182" s="96" t="s">
        <v>1501</v>
      </c>
      <c r="D182" s="84" t="s">
        <v>192</v>
      </c>
      <c r="E182" s="83" t="s">
        <v>1167</v>
      </c>
      <c r="F182" s="98">
        <v>45658</v>
      </c>
      <c r="G182" s="20" t="s">
        <v>423</v>
      </c>
      <c r="H182" s="107">
        <v>134.97999999999999</v>
      </c>
      <c r="I182" s="83" t="s">
        <v>1168</v>
      </c>
      <c r="J182" s="107">
        <f t="shared" si="4"/>
        <v>200.92</v>
      </c>
      <c r="K182" s="183">
        <f t="shared" si="5"/>
        <v>27120.18</v>
      </c>
      <c r="L182" s="129">
        <v>0.28489999999999999</v>
      </c>
      <c r="M182" s="129">
        <v>0.9022</v>
      </c>
      <c r="N182" s="2"/>
      <c r="O182" s="64" t="str">
        <f ca="1">IF(N182="","", INDIRECT("base!"&amp;ADDRESS(MATCH(N182,#REF!:#REF!,0)+1,4,4)))</f>
        <v/>
      </c>
      <c r="P182" s="20"/>
      <c r="Q182" s="64" t="str">
        <f ca="1">IF(P182="","", INDIRECT("base!"&amp;ADDRESS(MATCH(CONCATENATE(N182,"|",P182),#REF!:#REF!,0)+1,6,4)))</f>
        <v/>
      </c>
      <c r="R182" s="90" t="s">
        <v>170</v>
      </c>
      <c r="S182" s="19">
        <v>200.919813</v>
      </c>
    </row>
    <row r="183" spans="1:19" ht="45" x14ac:dyDescent="0.25">
      <c r="A183" s="83">
        <v>1</v>
      </c>
      <c r="B183" s="114">
        <f>IF(AND(G183&lt;&gt;"",H183&gt;0,I183&lt;&gt;"",J183&lt;&gt;0,K183&lt;&gt;0),COUNT($B$11:B182)+1,"")</f>
        <v>148</v>
      </c>
      <c r="C183" s="96" t="s">
        <v>1502</v>
      </c>
      <c r="D183" s="84" t="s">
        <v>192</v>
      </c>
      <c r="E183" s="83" t="s">
        <v>1170</v>
      </c>
      <c r="F183" s="98">
        <v>45658</v>
      </c>
      <c r="G183" s="20" t="s">
        <v>424</v>
      </c>
      <c r="H183" s="107">
        <v>1349.85</v>
      </c>
      <c r="I183" s="83" t="s">
        <v>1138</v>
      </c>
      <c r="J183" s="107">
        <f t="shared" si="4"/>
        <v>4.24</v>
      </c>
      <c r="K183" s="183">
        <f t="shared" si="5"/>
        <v>5723.36</v>
      </c>
      <c r="L183" s="129">
        <v>0.28489999999999999</v>
      </c>
      <c r="M183" s="129">
        <v>0.9022</v>
      </c>
      <c r="N183" s="2"/>
      <c r="O183" s="64" t="str">
        <f ca="1">IF(N183="","", INDIRECT("base!"&amp;ADDRESS(MATCH(N183,#REF!:#REF!,0)+1,4,4)))</f>
        <v/>
      </c>
      <c r="P183" s="20"/>
      <c r="Q183" s="64" t="str">
        <f ca="1">IF(P183="","", INDIRECT("base!"&amp;ADDRESS(MATCH(CONCATENATE(N183,"|",P183),#REF!:#REF!,0)+1,6,4)))</f>
        <v/>
      </c>
      <c r="R183" s="90" t="s">
        <v>170</v>
      </c>
      <c r="S183" s="19">
        <v>4.24017</v>
      </c>
    </row>
    <row r="184" spans="1:19" ht="45" x14ac:dyDescent="0.25">
      <c r="A184" s="83">
        <v>1</v>
      </c>
      <c r="B184" s="114">
        <f>IF(AND(G184&lt;&gt;"",H184&gt;0,I184&lt;&gt;"",J184&lt;&gt;0,K184&lt;&gt;0),COUNT($B$11:B183)+1,"")</f>
        <v>149</v>
      </c>
      <c r="C184" s="96" t="s">
        <v>1503</v>
      </c>
      <c r="D184" s="84" t="s">
        <v>192</v>
      </c>
      <c r="E184" s="83" t="s">
        <v>1176</v>
      </c>
      <c r="F184" s="98">
        <v>45658</v>
      </c>
      <c r="G184" s="20" t="s">
        <v>427</v>
      </c>
      <c r="H184" s="107">
        <v>1997.78</v>
      </c>
      <c r="I184" s="83" t="s">
        <v>1177</v>
      </c>
      <c r="J184" s="107">
        <f t="shared" si="4"/>
        <v>23.18</v>
      </c>
      <c r="K184" s="183">
        <f t="shared" si="5"/>
        <v>46308.54</v>
      </c>
      <c r="L184" s="129">
        <v>0.28489999999999999</v>
      </c>
      <c r="M184" s="129">
        <v>0.9022</v>
      </c>
      <c r="N184" s="2"/>
      <c r="O184" s="64" t="str">
        <f ca="1">IF(N184="","", INDIRECT("base!"&amp;ADDRESS(MATCH(N184,#REF!:#REF!,0)+1,4,4)))</f>
        <v/>
      </c>
      <c r="P184" s="20"/>
      <c r="Q184" s="64" t="str">
        <f ca="1">IF(P184="","", INDIRECT("base!"&amp;ADDRESS(MATCH(CONCATENATE(N184,"|",P184),#REF!:#REF!,0)+1,6,4)))</f>
        <v/>
      </c>
      <c r="R184" s="90" t="s">
        <v>170</v>
      </c>
      <c r="S184" s="19">
        <v>23.179595999999997</v>
      </c>
    </row>
    <row r="185" spans="1:19" ht="45" x14ac:dyDescent="0.25">
      <c r="A185" s="83">
        <v>1</v>
      </c>
      <c r="B185" s="114">
        <f>IF(AND(G185&lt;&gt;"",H185&gt;0,I185&lt;&gt;"",J185&lt;&gt;0,K185&lt;&gt;0),COUNT($B$11:B184)+1,"")</f>
        <v>150</v>
      </c>
      <c r="C185" s="96" t="s">
        <v>1504</v>
      </c>
      <c r="D185" s="84" t="s">
        <v>192</v>
      </c>
      <c r="E185" s="83" t="s">
        <v>1185</v>
      </c>
      <c r="F185" s="98">
        <v>45658</v>
      </c>
      <c r="G185" s="20" t="s">
        <v>384</v>
      </c>
      <c r="H185" s="107">
        <v>108.7</v>
      </c>
      <c r="I185" s="83" t="s">
        <v>1168</v>
      </c>
      <c r="J185" s="107">
        <f t="shared" si="4"/>
        <v>873.32</v>
      </c>
      <c r="K185" s="183">
        <f t="shared" si="5"/>
        <v>94929.88</v>
      </c>
      <c r="L185" s="129">
        <v>0.28489999999999999</v>
      </c>
      <c r="M185" s="129">
        <v>0.9022</v>
      </c>
      <c r="N185" s="2"/>
      <c r="O185" s="64" t="str">
        <f ca="1">IF(N185="","", INDIRECT("base!"&amp;ADDRESS(MATCH(N185,#REF!:#REF!,0)+1,4,4)))</f>
        <v/>
      </c>
      <c r="P185" s="20"/>
      <c r="Q185" s="64" t="str">
        <f ca="1">IF(P185="","", INDIRECT("base!"&amp;ADDRESS(MATCH(CONCATENATE(N185,"|",P185),#REF!:#REF!,0)+1,6,4)))</f>
        <v/>
      </c>
      <c r="R185" s="90" t="s">
        <v>170</v>
      </c>
      <c r="S185" s="19">
        <v>873.32083199999988</v>
      </c>
    </row>
    <row r="186" spans="1:19" x14ac:dyDescent="0.25">
      <c r="A186" s="83">
        <v>1</v>
      </c>
      <c r="B186" s="114" t="str">
        <f>IF(AND(G186&lt;&gt;"",H186&gt;0,I186&lt;&gt;"",J186&lt;&gt;0,K186&lt;&gt;0),COUNT($B$11:B185)+1,"")</f>
        <v/>
      </c>
      <c r="C186" s="96" t="s">
        <v>1084</v>
      </c>
      <c r="D186" s="84" t="s">
        <v>1135</v>
      </c>
      <c r="E186" s="83" t="s">
        <v>1135</v>
      </c>
      <c r="F186" s="98">
        <v>45658</v>
      </c>
      <c r="G186" s="20" t="s">
        <v>560</v>
      </c>
      <c r="H186" s="107" t="s">
        <v>1135</v>
      </c>
      <c r="I186" s="83" t="s">
        <v>1135</v>
      </c>
      <c r="J186" s="107"/>
      <c r="K186" s="183" t="str">
        <f t="shared" si="5"/>
        <v/>
      </c>
      <c r="L186" s="129" t="s">
        <v>1135</v>
      </c>
      <c r="M186" s="129">
        <v>0.9022</v>
      </c>
      <c r="N186" s="2"/>
      <c r="O186" s="64" t="str">
        <f ca="1">IF(N186="","", INDIRECT("base!"&amp;ADDRESS(MATCH(N186,#REF!:#REF!,0)+1,4,4)))</f>
        <v/>
      </c>
      <c r="P186" s="20"/>
      <c r="Q186" s="64" t="str">
        <f ca="1">IF(P186="","", INDIRECT("base!"&amp;ADDRESS(MATCH(CONCATENATE(N186,"|",P186),#REF!:#REF!,0)+1,6,4)))</f>
        <v/>
      </c>
      <c r="R186" s="90" t="s">
        <v>170</v>
      </c>
      <c r="S186" s="19" t="s">
        <v>1135</v>
      </c>
    </row>
    <row r="187" spans="1:19" ht="75" x14ac:dyDescent="0.25">
      <c r="A187" s="83">
        <v>1</v>
      </c>
      <c r="B187" s="114">
        <f>IF(AND(G187&lt;&gt;"",H187&gt;0,I187&lt;&gt;"",J187&lt;&gt;0,K187&lt;&gt;0),COUNT($B$11:B186)+1,"")</f>
        <v>151</v>
      </c>
      <c r="C187" s="96" t="s">
        <v>1505</v>
      </c>
      <c r="D187" s="84" t="s">
        <v>192</v>
      </c>
      <c r="E187" s="83" t="s">
        <v>1506</v>
      </c>
      <c r="F187" s="98">
        <v>45658</v>
      </c>
      <c r="G187" s="20" t="s">
        <v>561</v>
      </c>
      <c r="H187" s="107">
        <v>766.78</v>
      </c>
      <c r="I187" s="83" t="s">
        <v>1138</v>
      </c>
      <c r="J187" s="107">
        <f t="shared" si="4"/>
        <v>54.56</v>
      </c>
      <c r="K187" s="183">
        <f t="shared" si="5"/>
        <v>41835.519999999997</v>
      </c>
      <c r="L187" s="129">
        <v>0.28489999999999999</v>
      </c>
      <c r="M187" s="129">
        <v>0.9022</v>
      </c>
      <c r="N187" s="2"/>
      <c r="O187" s="64" t="str">
        <f ca="1">IF(N187="","", INDIRECT("base!"&amp;ADDRESS(MATCH(N187,#REF!:#REF!,0)+1,4,4)))</f>
        <v/>
      </c>
      <c r="P187" s="20"/>
      <c r="Q187" s="64" t="str">
        <f ca="1">IF(P187="","", INDIRECT("base!"&amp;ADDRESS(MATCH(CONCATENATE(N187,"|",P187),#REF!:#REF!,0)+1,6,4)))</f>
        <v/>
      </c>
      <c r="R187" s="90" t="s">
        <v>170</v>
      </c>
      <c r="S187" s="19">
        <v>54.556854000000001</v>
      </c>
    </row>
    <row r="188" spans="1:19" ht="75" x14ac:dyDescent="0.25">
      <c r="A188" s="83">
        <v>1</v>
      </c>
      <c r="B188" s="114">
        <f>IF(AND(G188&lt;&gt;"",H188&gt;0,I188&lt;&gt;"",J188&lt;&gt;0,K188&lt;&gt;0),COUNT($B$11:B187)+1,"")</f>
        <v>152</v>
      </c>
      <c r="C188" s="96" t="s">
        <v>1507</v>
      </c>
      <c r="D188" s="84" t="s">
        <v>192</v>
      </c>
      <c r="E188" s="83" t="s">
        <v>1508</v>
      </c>
      <c r="F188" s="98">
        <v>45658</v>
      </c>
      <c r="G188" s="20" t="s">
        <v>562</v>
      </c>
      <c r="H188" s="107">
        <v>618.91</v>
      </c>
      <c r="I188" s="83" t="s">
        <v>1138</v>
      </c>
      <c r="J188" s="107">
        <f t="shared" si="4"/>
        <v>69.319999999999993</v>
      </c>
      <c r="K188" s="183">
        <f t="shared" si="5"/>
        <v>42902.84</v>
      </c>
      <c r="L188" s="129">
        <v>0.28489999999999999</v>
      </c>
      <c r="M188" s="129">
        <v>0.9022</v>
      </c>
      <c r="N188" s="2"/>
      <c r="O188" s="64" t="str">
        <f ca="1">IF(N188="","", INDIRECT("base!"&amp;ADDRESS(MATCH(N188,#REF!:#REF!,0)+1,4,4)))</f>
        <v/>
      </c>
      <c r="P188" s="20"/>
      <c r="Q188" s="64" t="str">
        <f ca="1">IF(P188="","", INDIRECT("base!"&amp;ADDRESS(MATCH(CONCATENATE(N188,"|",P188),#REF!:#REF!,0)+1,6,4)))</f>
        <v/>
      </c>
      <c r="R188" s="90" t="s">
        <v>170</v>
      </c>
      <c r="S188" s="19">
        <v>69.320355000000006</v>
      </c>
    </row>
    <row r="189" spans="1:19" ht="75" x14ac:dyDescent="0.25">
      <c r="A189" s="83">
        <v>1</v>
      </c>
      <c r="B189" s="114">
        <f>IF(AND(G189&lt;&gt;"",H189&gt;0,I189&lt;&gt;"",J189&lt;&gt;0,K189&lt;&gt;0),COUNT($B$11:B188)+1,"")</f>
        <v>153</v>
      </c>
      <c r="C189" s="96" t="s">
        <v>1509</v>
      </c>
      <c r="D189" s="84" t="s">
        <v>192</v>
      </c>
      <c r="E189" s="83" t="s">
        <v>1510</v>
      </c>
      <c r="F189" s="98">
        <v>45658</v>
      </c>
      <c r="G189" s="20" t="s">
        <v>1511</v>
      </c>
      <c r="H189" s="107">
        <v>412.53</v>
      </c>
      <c r="I189" s="83" t="s">
        <v>1138</v>
      </c>
      <c r="J189" s="107">
        <f t="shared" si="4"/>
        <v>128.52000000000001</v>
      </c>
      <c r="K189" s="183">
        <f t="shared" si="5"/>
        <v>53018.36</v>
      </c>
      <c r="L189" s="129">
        <v>0.28489999999999999</v>
      </c>
      <c r="M189" s="129">
        <v>0.9022</v>
      </c>
      <c r="N189" s="2"/>
      <c r="O189" s="64" t="str">
        <f ca="1">IF(N189="","", INDIRECT("base!"&amp;ADDRESS(MATCH(N189,#REF!:#REF!,0)+1,4,4)))</f>
        <v/>
      </c>
      <c r="P189" s="20"/>
      <c r="Q189" s="64" t="str">
        <f ca="1">IF(P189="","", INDIRECT("base!"&amp;ADDRESS(MATCH(CONCATENATE(N189,"|",P189),#REF!:#REF!,0)+1,6,4)))</f>
        <v/>
      </c>
      <c r="R189" s="90" t="s">
        <v>170</v>
      </c>
      <c r="S189" s="19">
        <v>128.51569799999999</v>
      </c>
    </row>
    <row r="190" spans="1:19" ht="60" x14ac:dyDescent="0.25">
      <c r="A190" s="83">
        <v>1</v>
      </c>
      <c r="B190" s="114">
        <f>IF(AND(G190&lt;&gt;"",H190&gt;0,I190&lt;&gt;"",J190&lt;&gt;0,K190&lt;&gt;0),COUNT($B$11:B189)+1,"")</f>
        <v>154</v>
      </c>
      <c r="C190" s="96" t="s">
        <v>1512</v>
      </c>
      <c r="D190" s="84" t="s">
        <v>192</v>
      </c>
      <c r="E190" s="83" t="s">
        <v>1513</v>
      </c>
      <c r="F190" s="98">
        <v>45658</v>
      </c>
      <c r="G190" s="20" t="s">
        <v>563</v>
      </c>
      <c r="H190" s="107">
        <v>348</v>
      </c>
      <c r="I190" s="83" t="s">
        <v>1138</v>
      </c>
      <c r="J190" s="107">
        <f t="shared" si="4"/>
        <v>86.71</v>
      </c>
      <c r="K190" s="183">
        <f t="shared" si="5"/>
        <v>30175.08</v>
      </c>
      <c r="L190" s="129">
        <v>0.28489999999999999</v>
      </c>
      <c r="M190" s="129">
        <v>0.9022</v>
      </c>
      <c r="N190" s="2"/>
      <c r="O190" s="64" t="str">
        <f ca="1">IF(N190="","", INDIRECT("base!"&amp;ADDRESS(MATCH(N190,#REF!:#REF!,0)+1,4,4)))</f>
        <v/>
      </c>
      <c r="P190" s="20"/>
      <c r="Q190" s="64" t="str">
        <f ca="1">IF(P190="","", INDIRECT("base!"&amp;ADDRESS(MATCH(CONCATENATE(N190,"|",P190),#REF!:#REF!,0)+1,6,4)))</f>
        <v/>
      </c>
      <c r="R190" s="90" t="s">
        <v>170</v>
      </c>
      <c r="S190" s="19">
        <v>86.705052000000009</v>
      </c>
    </row>
    <row r="191" spans="1:19" ht="60" x14ac:dyDescent="0.25">
      <c r="A191" s="83">
        <v>1</v>
      </c>
      <c r="B191" s="114">
        <f>IF(AND(G191&lt;&gt;"",H191&gt;0,I191&lt;&gt;"",J191&lt;&gt;0,K191&lt;&gt;0),COUNT($B$11:B190)+1,"")</f>
        <v>155</v>
      </c>
      <c r="C191" s="96" t="s">
        <v>1514</v>
      </c>
      <c r="D191" s="84" t="s">
        <v>192</v>
      </c>
      <c r="E191" s="83" t="s">
        <v>1515</v>
      </c>
      <c r="F191" s="98">
        <v>45658</v>
      </c>
      <c r="G191" s="20" t="s">
        <v>1516</v>
      </c>
      <c r="H191" s="107">
        <v>235.9</v>
      </c>
      <c r="I191" s="83" t="s">
        <v>1138</v>
      </c>
      <c r="J191" s="107">
        <f t="shared" si="4"/>
        <v>72.650000000000006</v>
      </c>
      <c r="K191" s="183">
        <f t="shared" si="5"/>
        <v>17138.14</v>
      </c>
      <c r="L191" s="129">
        <v>0.28489999999999999</v>
      </c>
      <c r="M191" s="129">
        <v>0.9022</v>
      </c>
      <c r="N191" s="2"/>
      <c r="O191" s="64" t="str">
        <f ca="1">IF(N191="","", INDIRECT("base!"&amp;ADDRESS(MATCH(N191,#REF!:#REF!,0)+1,4,4)))</f>
        <v/>
      </c>
      <c r="P191" s="20"/>
      <c r="Q191" s="64" t="str">
        <f ca="1">IF(P191="","", INDIRECT("base!"&amp;ADDRESS(MATCH(CONCATENATE(N191,"|",P191),#REF!:#REF!,0)+1,6,4)))</f>
        <v/>
      </c>
      <c r="R191" s="90" t="s">
        <v>170</v>
      </c>
      <c r="S191" s="19">
        <v>72.648246</v>
      </c>
    </row>
    <row r="192" spans="1:19" ht="45" x14ac:dyDescent="0.25">
      <c r="A192" s="83">
        <v>1</v>
      </c>
      <c r="B192" s="114">
        <f>IF(AND(G192&lt;&gt;"",H192&gt;0,I192&lt;&gt;"",J192&lt;&gt;0,K192&lt;&gt;0),COUNT($B$11:B191)+1,"")</f>
        <v>156</v>
      </c>
      <c r="C192" s="96" t="s">
        <v>1517</v>
      </c>
      <c r="D192" s="84" t="s">
        <v>1146</v>
      </c>
      <c r="E192" s="83" t="s">
        <v>1518</v>
      </c>
      <c r="F192" s="98">
        <v>45658</v>
      </c>
      <c r="G192" s="20" t="s">
        <v>564</v>
      </c>
      <c r="H192" s="107">
        <v>398.28</v>
      </c>
      <c r="I192" s="83" t="s">
        <v>1138</v>
      </c>
      <c r="J192" s="107">
        <f t="shared" si="4"/>
        <v>5.51</v>
      </c>
      <c r="K192" s="183">
        <f t="shared" si="5"/>
        <v>2194.52</v>
      </c>
      <c r="L192" s="129">
        <v>0.28489999999999999</v>
      </c>
      <c r="M192" s="129">
        <v>0.9022</v>
      </c>
      <c r="N192" s="2"/>
      <c r="O192" s="64" t="str">
        <f ca="1">IF(N192="","", INDIRECT("base!"&amp;ADDRESS(MATCH(N192,#REF!:#REF!,0)+1,4,4)))</f>
        <v/>
      </c>
      <c r="P192" s="20"/>
      <c r="Q192" s="64" t="str">
        <f ca="1">IF(P192="","", INDIRECT("base!"&amp;ADDRESS(MATCH(CONCATENATE(N192,"|",P192),#REF!:#REF!,0)+1,6,4)))</f>
        <v/>
      </c>
      <c r="R192" s="90" t="s">
        <v>170</v>
      </c>
      <c r="S192" s="19">
        <v>5.5122210000000003</v>
      </c>
    </row>
    <row r="193" spans="1:19" ht="30" x14ac:dyDescent="0.25">
      <c r="A193" s="83">
        <v>1</v>
      </c>
      <c r="B193" s="114">
        <f>IF(AND(G193&lt;&gt;"",H193&gt;0,I193&lt;&gt;"",J193&lt;&gt;0,K193&lt;&gt;0),COUNT($B$11:B192)+1,"")</f>
        <v>157</v>
      </c>
      <c r="C193" s="96" t="s">
        <v>1519</v>
      </c>
      <c r="D193" s="84" t="s">
        <v>1146</v>
      </c>
      <c r="E193" s="83" t="s">
        <v>1520</v>
      </c>
      <c r="F193" s="98">
        <v>45658</v>
      </c>
      <c r="G193" s="20" t="s">
        <v>565</v>
      </c>
      <c r="H193" s="107">
        <v>32.9</v>
      </c>
      <c r="I193" s="83" t="s">
        <v>1138</v>
      </c>
      <c r="J193" s="107">
        <f t="shared" si="4"/>
        <v>253.34</v>
      </c>
      <c r="K193" s="183">
        <f t="shared" si="5"/>
        <v>8334.89</v>
      </c>
      <c r="L193" s="129">
        <v>0.28489999999999999</v>
      </c>
      <c r="M193" s="129">
        <v>0.9022</v>
      </c>
      <c r="N193" s="2"/>
      <c r="O193" s="64" t="str">
        <f ca="1">IF(N193="","", INDIRECT("base!"&amp;ADDRESS(MATCH(N193,#REF!:#REF!,0)+1,4,4)))</f>
        <v/>
      </c>
      <c r="P193" s="20"/>
      <c r="Q193" s="64" t="str">
        <f ca="1">IF(P193="","", INDIRECT("base!"&amp;ADDRESS(MATCH(CONCATENATE(N193,"|",P193),#REF!:#REF!,0)+1,6,4)))</f>
        <v/>
      </c>
      <c r="R193" s="90" t="s">
        <v>170</v>
      </c>
      <c r="S193" s="19">
        <v>253.34373299999999</v>
      </c>
    </row>
    <row r="194" spans="1:19" ht="30" x14ac:dyDescent="0.25">
      <c r="A194" s="83">
        <v>1</v>
      </c>
      <c r="B194" s="114">
        <f>IF(AND(G194&lt;&gt;"",H194&gt;0,I194&lt;&gt;"",J194&lt;&gt;0,K194&lt;&gt;0),COUNT($B$11:B193)+1,"")</f>
        <v>158</v>
      </c>
      <c r="C194" s="96" t="s">
        <v>1521</v>
      </c>
      <c r="D194" s="84" t="s">
        <v>1146</v>
      </c>
      <c r="E194" s="83" t="s">
        <v>1522</v>
      </c>
      <c r="F194" s="98">
        <v>45658</v>
      </c>
      <c r="G194" s="20" t="s">
        <v>566</v>
      </c>
      <c r="H194" s="107">
        <v>115.08</v>
      </c>
      <c r="I194" s="83" t="s">
        <v>1138</v>
      </c>
      <c r="J194" s="107">
        <f t="shared" si="4"/>
        <v>253.34</v>
      </c>
      <c r="K194" s="183">
        <f t="shared" si="5"/>
        <v>29154.37</v>
      </c>
      <c r="L194" s="129">
        <v>0.28489999999999999</v>
      </c>
      <c r="M194" s="129">
        <v>0.9022</v>
      </c>
      <c r="N194" s="2"/>
      <c r="O194" s="64" t="str">
        <f ca="1">IF(N194="","", INDIRECT("base!"&amp;ADDRESS(MATCH(N194,#REF!:#REF!,0)+1,4,4)))</f>
        <v/>
      </c>
      <c r="P194" s="20"/>
      <c r="Q194" s="64" t="str">
        <f ca="1">IF(P194="","", INDIRECT("base!"&amp;ADDRESS(MATCH(CONCATENATE(N194,"|",P194),#REF!:#REF!,0)+1,6,4)))</f>
        <v/>
      </c>
      <c r="R194" s="90" t="s">
        <v>170</v>
      </c>
      <c r="S194" s="19">
        <v>253.34373299999999</v>
      </c>
    </row>
    <row r="195" spans="1:19" ht="30" x14ac:dyDescent="0.25">
      <c r="A195" s="83">
        <v>1</v>
      </c>
      <c r="B195" s="114">
        <f>IF(AND(G195&lt;&gt;"",H195&gt;0,I195&lt;&gt;"",J195&lt;&gt;0,K195&lt;&gt;0),COUNT($B$11:B194)+1,"")</f>
        <v>159</v>
      </c>
      <c r="C195" s="96" t="s">
        <v>1523</v>
      </c>
      <c r="D195" s="84" t="s">
        <v>1146</v>
      </c>
      <c r="E195" s="83" t="s">
        <v>1524</v>
      </c>
      <c r="F195" s="98">
        <v>45658</v>
      </c>
      <c r="G195" s="20" t="s">
        <v>1525</v>
      </c>
      <c r="H195" s="107">
        <v>30.19</v>
      </c>
      <c r="I195" s="83" t="s">
        <v>1138</v>
      </c>
      <c r="J195" s="107">
        <f t="shared" si="4"/>
        <v>253.34</v>
      </c>
      <c r="K195" s="183">
        <f t="shared" si="5"/>
        <v>7648.33</v>
      </c>
      <c r="L195" s="129">
        <v>0.28489999999999999</v>
      </c>
      <c r="M195" s="129">
        <v>0.9022</v>
      </c>
      <c r="N195" s="2"/>
      <c r="O195" s="64" t="str">
        <f ca="1">IF(N195="","", INDIRECT("base!"&amp;ADDRESS(MATCH(N195,#REF!:#REF!,0)+1,4,4)))</f>
        <v/>
      </c>
      <c r="P195" s="20"/>
      <c r="Q195" s="64" t="str">
        <f ca="1">IF(P195="","", INDIRECT("base!"&amp;ADDRESS(MATCH(CONCATENATE(N195,"|",P195),#REF!:#REF!,0)+1,6,4)))</f>
        <v/>
      </c>
      <c r="R195" s="90" t="s">
        <v>170</v>
      </c>
      <c r="S195" s="19">
        <v>253.34373299999999</v>
      </c>
    </row>
    <row r="196" spans="1:19" ht="30" x14ac:dyDescent="0.25">
      <c r="A196" s="83">
        <v>1</v>
      </c>
      <c r="B196" s="114">
        <f>IF(AND(G196&lt;&gt;"",H196&gt;0,I196&lt;&gt;"",J196&lt;&gt;0,K196&lt;&gt;0),COUNT($B$11:B195)+1,"")</f>
        <v>160</v>
      </c>
      <c r="C196" s="96" t="s">
        <v>1526</v>
      </c>
      <c r="D196" s="84" t="s">
        <v>1146</v>
      </c>
      <c r="E196" s="83" t="s">
        <v>1527</v>
      </c>
      <c r="F196" s="98">
        <v>45658</v>
      </c>
      <c r="G196" s="20" t="s">
        <v>567</v>
      </c>
      <c r="H196" s="107">
        <v>220.11</v>
      </c>
      <c r="I196" s="83" t="s">
        <v>1138</v>
      </c>
      <c r="J196" s="107">
        <f t="shared" si="4"/>
        <v>253.34</v>
      </c>
      <c r="K196" s="183">
        <f t="shared" si="5"/>
        <v>55762.67</v>
      </c>
      <c r="L196" s="129">
        <v>0.28489999999999999</v>
      </c>
      <c r="M196" s="129">
        <v>0.9022</v>
      </c>
      <c r="N196" s="2"/>
      <c r="O196" s="64" t="str">
        <f ca="1">IF(N196="","", INDIRECT("base!"&amp;ADDRESS(MATCH(N196,#REF!:#REF!,0)+1,4,4)))</f>
        <v/>
      </c>
      <c r="P196" s="20"/>
      <c r="Q196" s="64" t="str">
        <f ca="1">IF(P196="","", INDIRECT("base!"&amp;ADDRESS(MATCH(CONCATENATE(N196,"|",P196),#REF!:#REF!,0)+1,6,4)))</f>
        <v/>
      </c>
      <c r="R196" s="90" t="s">
        <v>170</v>
      </c>
      <c r="S196" s="19">
        <v>253.34373299999999</v>
      </c>
    </row>
    <row r="197" spans="1:19" ht="30" x14ac:dyDescent="0.25">
      <c r="A197" s="83">
        <v>1</v>
      </c>
      <c r="B197" s="114">
        <f>IF(AND(G197&lt;&gt;"",H197&gt;0,I197&lt;&gt;"",J197&lt;&gt;0,K197&lt;&gt;0),COUNT($B$11:B196)+1,"")</f>
        <v>161</v>
      </c>
      <c r="C197" s="96" t="s">
        <v>1528</v>
      </c>
      <c r="D197" s="84" t="s">
        <v>192</v>
      </c>
      <c r="E197" s="83" t="s">
        <v>1529</v>
      </c>
      <c r="F197" s="98">
        <v>45658</v>
      </c>
      <c r="G197" s="20" t="s">
        <v>568</v>
      </c>
      <c r="H197" s="107">
        <v>74.13</v>
      </c>
      <c r="I197" s="83" t="s">
        <v>1152</v>
      </c>
      <c r="J197" s="107">
        <f t="shared" si="4"/>
        <v>16.010000000000002</v>
      </c>
      <c r="K197" s="183">
        <f t="shared" si="5"/>
        <v>1186.82</v>
      </c>
      <c r="L197" s="129">
        <v>0.28489999999999999</v>
      </c>
      <c r="M197" s="129">
        <v>0.9022</v>
      </c>
      <c r="N197" s="2"/>
      <c r="O197" s="64" t="str">
        <f ca="1">IF(N197="","", INDIRECT("base!"&amp;ADDRESS(MATCH(N197,#REF!:#REF!,0)+1,4,4)))</f>
        <v/>
      </c>
      <c r="P197" s="20"/>
      <c r="Q197" s="64" t="str">
        <f ca="1">IF(P197="","", INDIRECT("base!"&amp;ADDRESS(MATCH(CONCATENATE(N197,"|",P197),#REF!:#REF!,0)+1,6,4)))</f>
        <v/>
      </c>
      <c r="R197" s="90" t="s">
        <v>170</v>
      </c>
      <c r="S197" s="19">
        <v>16.009854000000001</v>
      </c>
    </row>
    <row r="198" spans="1:19" x14ac:dyDescent="0.25">
      <c r="A198" s="83">
        <v>1</v>
      </c>
      <c r="B198" s="114">
        <f>IF(AND(G198&lt;&gt;"",H198&gt;0,I198&lt;&gt;"",J198&lt;&gt;0,K198&lt;&gt;0),COUNT($B$11:B197)+1,"")</f>
        <v>162</v>
      </c>
      <c r="C198" s="96" t="s">
        <v>1530</v>
      </c>
      <c r="D198" s="84" t="s">
        <v>192</v>
      </c>
      <c r="E198" s="83" t="s">
        <v>1531</v>
      </c>
      <c r="F198" s="98">
        <v>45658</v>
      </c>
      <c r="G198" s="20" t="s">
        <v>569</v>
      </c>
      <c r="H198" s="107">
        <v>199.86</v>
      </c>
      <c r="I198" s="83" t="s">
        <v>1152</v>
      </c>
      <c r="J198" s="107">
        <f t="shared" si="4"/>
        <v>67.209999999999994</v>
      </c>
      <c r="K198" s="183">
        <f t="shared" si="5"/>
        <v>13432.59</v>
      </c>
      <c r="L198" s="129">
        <v>0.28489999999999999</v>
      </c>
      <c r="M198" s="129">
        <v>0.9022</v>
      </c>
      <c r="N198" s="2"/>
      <c r="O198" s="64" t="str">
        <f ca="1">IF(N198="","", INDIRECT("base!"&amp;ADDRESS(MATCH(N198,#REF!:#REF!,0)+1,4,4)))</f>
        <v/>
      </c>
      <c r="P198" s="20"/>
      <c r="Q198" s="64" t="str">
        <f ca="1">IF(P198="","", INDIRECT("base!"&amp;ADDRESS(MATCH(CONCATENATE(N198,"|",P198),#REF!:#REF!,0)+1,6,4)))</f>
        <v/>
      </c>
      <c r="R198" s="90" t="s">
        <v>170</v>
      </c>
      <c r="S198" s="19">
        <v>67.213119000000006</v>
      </c>
    </row>
    <row r="199" spans="1:19" ht="30" x14ac:dyDescent="0.25">
      <c r="A199" s="83">
        <v>1</v>
      </c>
      <c r="B199" s="114">
        <f>IF(AND(G199&lt;&gt;"",H199&gt;0,I199&lt;&gt;"",J199&lt;&gt;0,K199&lt;&gt;0),COUNT($B$11:B198)+1,"")</f>
        <v>163</v>
      </c>
      <c r="C199" s="96" t="s">
        <v>1532</v>
      </c>
      <c r="D199" s="84" t="s">
        <v>192</v>
      </c>
      <c r="E199" s="83" t="s">
        <v>1533</v>
      </c>
      <c r="F199" s="98">
        <v>45658</v>
      </c>
      <c r="G199" s="20" t="s">
        <v>570</v>
      </c>
      <c r="H199" s="107">
        <v>107.69</v>
      </c>
      <c r="I199" s="83" t="s">
        <v>1152</v>
      </c>
      <c r="J199" s="107">
        <f t="shared" si="4"/>
        <v>170.31</v>
      </c>
      <c r="K199" s="183">
        <f t="shared" si="5"/>
        <v>18340.68</v>
      </c>
      <c r="L199" s="129">
        <v>0.28489999999999999</v>
      </c>
      <c r="M199" s="129">
        <v>0.9022</v>
      </c>
      <c r="N199" s="2"/>
      <c r="O199" s="64" t="str">
        <f ca="1">IF(N199="","", INDIRECT("base!"&amp;ADDRESS(MATCH(N199,#REF!:#REF!,0)+1,4,4)))</f>
        <v/>
      </c>
      <c r="P199" s="20"/>
      <c r="Q199" s="64" t="str">
        <f ca="1">IF(P199="","", INDIRECT("base!"&amp;ADDRESS(MATCH(CONCATENATE(N199,"|",P199),#REF!:#REF!,0)+1,6,4)))</f>
        <v/>
      </c>
      <c r="R199" s="90" t="s">
        <v>170</v>
      </c>
      <c r="S199" s="19">
        <v>170.31349500000002</v>
      </c>
    </row>
    <row r="200" spans="1:19" x14ac:dyDescent="0.25">
      <c r="A200" s="83">
        <v>1</v>
      </c>
      <c r="B200" s="114" t="str">
        <f>IF(AND(G200&lt;&gt;"",H200&gt;0,I200&lt;&gt;"",J200&lt;&gt;0,K200&lt;&gt;0),COUNT($B$11:B199)+1,"")</f>
        <v/>
      </c>
      <c r="C200" s="96" t="s">
        <v>1086</v>
      </c>
      <c r="D200" s="84" t="s">
        <v>1135</v>
      </c>
      <c r="E200" s="83" t="s">
        <v>1135</v>
      </c>
      <c r="F200" s="98">
        <v>45658</v>
      </c>
      <c r="G200" s="20" t="s">
        <v>1067</v>
      </c>
      <c r="H200" s="107" t="s">
        <v>1135</v>
      </c>
      <c r="I200" s="83" t="s">
        <v>1135</v>
      </c>
      <c r="J200" s="107"/>
      <c r="K200" s="183" t="str">
        <f t="shared" si="5"/>
        <v/>
      </c>
      <c r="L200" s="129" t="s">
        <v>1135</v>
      </c>
      <c r="M200" s="129">
        <v>0.9022</v>
      </c>
      <c r="N200" s="2"/>
      <c r="O200" s="64" t="str">
        <f ca="1">IF(N200="","", INDIRECT("base!"&amp;ADDRESS(MATCH(N200,#REF!:#REF!,0)+1,4,4)))</f>
        <v/>
      </c>
      <c r="P200" s="20"/>
      <c r="Q200" s="64" t="str">
        <f ca="1">IF(P200="","", INDIRECT("base!"&amp;ADDRESS(MATCH(CONCATENATE(N200,"|",P200),#REF!:#REF!,0)+1,6,4)))</f>
        <v/>
      </c>
      <c r="R200" s="90" t="s">
        <v>170</v>
      </c>
      <c r="S200" s="19" t="s">
        <v>1135</v>
      </c>
    </row>
    <row r="201" spans="1:19" ht="45" x14ac:dyDescent="0.25">
      <c r="A201" s="83">
        <v>1</v>
      </c>
      <c r="B201" s="114">
        <f>IF(AND(G201&lt;&gt;"",H201&gt;0,I201&lt;&gt;"",J201&lt;&gt;0,K201&lt;&gt;0),COUNT($B$11:B200)+1,"")</f>
        <v>164</v>
      </c>
      <c r="C201" s="96" t="s">
        <v>1534</v>
      </c>
      <c r="D201" s="84" t="s">
        <v>192</v>
      </c>
      <c r="E201" s="83" t="s">
        <v>1535</v>
      </c>
      <c r="F201" s="98">
        <v>45658</v>
      </c>
      <c r="G201" s="20" t="s">
        <v>1536</v>
      </c>
      <c r="H201" s="107">
        <v>84</v>
      </c>
      <c r="I201" s="83" t="s">
        <v>1138</v>
      </c>
      <c r="J201" s="107">
        <f t="shared" si="4"/>
        <v>125.09</v>
      </c>
      <c r="K201" s="183">
        <f t="shared" si="5"/>
        <v>10507.56</v>
      </c>
      <c r="L201" s="129">
        <v>0.28489999999999999</v>
      </c>
      <c r="M201" s="129">
        <v>0.9022</v>
      </c>
      <c r="N201" s="2"/>
      <c r="O201" s="64" t="str">
        <f ca="1">IF(N201="","", INDIRECT("base!"&amp;ADDRESS(MATCH(N201,#REF!:#REF!,0)+1,4,4)))</f>
        <v/>
      </c>
      <c r="P201" s="20"/>
      <c r="Q201" s="64" t="str">
        <f ca="1">IF(P201="","", INDIRECT("base!"&amp;ADDRESS(MATCH(CONCATENATE(N201,"|",P201),#REF!:#REF!,0)+1,6,4)))</f>
        <v/>
      </c>
      <c r="R201" s="90" t="s">
        <v>170</v>
      </c>
      <c r="S201" s="19">
        <v>125.085015</v>
      </c>
    </row>
    <row r="202" spans="1:19" ht="30" x14ac:dyDescent="0.25">
      <c r="A202" s="83">
        <v>1</v>
      </c>
      <c r="B202" s="114">
        <f>IF(AND(G202&lt;&gt;"",H202&gt;0,I202&lt;&gt;"",J202&lt;&gt;0,K202&lt;&gt;0),COUNT($B$11:B201)+1,"")</f>
        <v>165</v>
      </c>
      <c r="C202" s="96" t="s">
        <v>1537</v>
      </c>
      <c r="D202" s="84" t="s">
        <v>1146</v>
      </c>
      <c r="E202" s="83" t="s">
        <v>1538</v>
      </c>
      <c r="F202" s="98">
        <v>45658</v>
      </c>
      <c r="G202" s="20" t="s">
        <v>1539</v>
      </c>
      <c r="H202" s="107">
        <v>21</v>
      </c>
      <c r="I202" s="83" t="s">
        <v>1152</v>
      </c>
      <c r="J202" s="107">
        <f t="shared" si="4"/>
        <v>202.28</v>
      </c>
      <c r="K202" s="183">
        <f t="shared" si="5"/>
        <v>4247.88</v>
      </c>
      <c r="L202" s="129">
        <v>0.28489999999999999</v>
      </c>
      <c r="M202" s="129">
        <v>0.9022</v>
      </c>
      <c r="N202" s="2"/>
      <c r="O202" s="64" t="str">
        <f ca="1">IF(N202="","", INDIRECT("base!"&amp;ADDRESS(MATCH(N202,#REF!:#REF!,0)+1,4,4)))</f>
        <v/>
      </c>
      <c r="P202" s="20"/>
      <c r="Q202" s="64" t="str">
        <f ca="1">IF(P202="","", INDIRECT("base!"&amp;ADDRESS(MATCH(CONCATENATE(N202,"|",P202),#REF!:#REF!,0)+1,6,4)))</f>
        <v/>
      </c>
      <c r="R202" s="90" t="s">
        <v>170</v>
      </c>
      <c r="S202" s="19">
        <v>202.28180700000001</v>
      </c>
    </row>
    <row r="203" spans="1:19" ht="30" x14ac:dyDescent="0.25">
      <c r="A203" s="83">
        <v>1</v>
      </c>
      <c r="B203" s="114">
        <f>IF(AND(G203&lt;&gt;"",H203&gt;0,I203&lt;&gt;"",J203&lt;&gt;0,K203&lt;&gt;0),COUNT($B$11:B202)+1,"")</f>
        <v>166</v>
      </c>
      <c r="C203" s="96" t="s">
        <v>1540</v>
      </c>
      <c r="D203" s="84" t="s">
        <v>1146</v>
      </c>
      <c r="E203" s="83" t="s">
        <v>1541</v>
      </c>
      <c r="F203" s="98">
        <v>45658</v>
      </c>
      <c r="G203" s="20" t="s">
        <v>1542</v>
      </c>
      <c r="H203" s="107">
        <v>38.76</v>
      </c>
      <c r="I203" s="83" t="s">
        <v>1152</v>
      </c>
      <c r="J203" s="107">
        <f t="shared" si="4"/>
        <v>202.28</v>
      </c>
      <c r="K203" s="183">
        <f t="shared" si="5"/>
        <v>7840.37</v>
      </c>
      <c r="L203" s="129">
        <v>0.28489999999999999</v>
      </c>
      <c r="M203" s="129">
        <v>0.9022</v>
      </c>
      <c r="N203" s="2"/>
      <c r="O203" s="64" t="str">
        <f ca="1">IF(N203="","", INDIRECT("base!"&amp;ADDRESS(MATCH(N203,#REF!:#REF!,0)+1,4,4)))</f>
        <v/>
      </c>
      <c r="P203" s="20"/>
      <c r="Q203" s="64" t="str">
        <f ca="1">IF(P203="","", INDIRECT("base!"&amp;ADDRESS(MATCH(CONCATENATE(N203,"|",P203),#REF!:#REF!,0)+1,6,4)))</f>
        <v/>
      </c>
      <c r="R203" s="90" t="s">
        <v>170</v>
      </c>
      <c r="S203" s="19">
        <v>202.28180700000001</v>
      </c>
    </row>
    <row r="204" spans="1:19" ht="30" x14ac:dyDescent="0.25">
      <c r="A204" s="83">
        <v>1</v>
      </c>
      <c r="B204" s="114">
        <f>IF(AND(G204&lt;&gt;"",H204&gt;0,I204&lt;&gt;"",J204&lt;&gt;0,K204&lt;&gt;0),COUNT($B$11:B203)+1,"")</f>
        <v>167</v>
      </c>
      <c r="C204" s="96" t="s">
        <v>1543</v>
      </c>
      <c r="D204" s="84" t="s">
        <v>1146</v>
      </c>
      <c r="E204" s="83" t="s">
        <v>1544</v>
      </c>
      <c r="F204" s="98">
        <v>45658</v>
      </c>
      <c r="G204" s="20" t="s">
        <v>1545</v>
      </c>
      <c r="H204" s="107">
        <v>3.44</v>
      </c>
      <c r="I204" s="83" t="s">
        <v>1138</v>
      </c>
      <c r="J204" s="107">
        <f t="shared" si="4"/>
        <v>240.38</v>
      </c>
      <c r="K204" s="183">
        <f t="shared" si="5"/>
        <v>826.91</v>
      </c>
      <c r="L204" s="129">
        <v>0.28489999999999999</v>
      </c>
      <c r="M204" s="129">
        <v>0.9022</v>
      </c>
      <c r="N204" s="2"/>
      <c r="O204" s="64" t="str">
        <f ca="1">IF(N204="","", INDIRECT("base!"&amp;ADDRESS(MATCH(N204,#REF!:#REF!,0)+1,4,4)))</f>
        <v/>
      </c>
      <c r="P204" s="20"/>
      <c r="Q204" s="64" t="str">
        <f ca="1">IF(P204="","", INDIRECT("base!"&amp;ADDRESS(MATCH(CONCATENATE(N204,"|",P204),#REF!:#REF!,0)+1,6,4)))</f>
        <v/>
      </c>
      <c r="R204" s="90" t="s">
        <v>170</v>
      </c>
      <c r="S204" s="19">
        <v>240.37909200000001</v>
      </c>
    </row>
    <row r="205" spans="1:19" x14ac:dyDescent="0.25">
      <c r="A205" s="83">
        <v>1</v>
      </c>
      <c r="B205" s="114">
        <f>IF(AND(G205&lt;&gt;"",H205&gt;0,I205&lt;&gt;"",J205&lt;&gt;0,K205&lt;&gt;0),COUNT($B$11:B204)+1,"")</f>
        <v>168</v>
      </c>
      <c r="C205" s="96" t="s">
        <v>1546</v>
      </c>
      <c r="D205" s="84" t="s">
        <v>1146</v>
      </c>
      <c r="E205" s="83" t="s">
        <v>1547</v>
      </c>
      <c r="F205" s="98">
        <v>45658</v>
      </c>
      <c r="G205" s="20" t="s">
        <v>1548</v>
      </c>
      <c r="H205" s="107">
        <v>26.04</v>
      </c>
      <c r="I205" s="83" t="s">
        <v>1168</v>
      </c>
      <c r="J205" s="107">
        <f t="shared" si="4"/>
        <v>162.32</v>
      </c>
      <c r="K205" s="183">
        <f t="shared" si="5"/>
        <v>4226.8100000000004</v>
      </c>
      <c r="L205" s="129">
        <v>0.28489999999999999</v>
      </c>
      <c r="M205" s="129">
        <v>0.9022</v>
      </c>
      <c r="N205" s="2"/>
      <c r="O205" s="64" t="str">
        <f ca="1">IF(N205="","", INDIRECT("base!"&amp;ADDRESS(MATCH(N205,#REF!:#REF!,0)+1,4,4)))</f>
        <v/>
      </c>
      <c r="P205" s="20"/>
      <c r="Q205" s="64" t="str">
        <f ca="1">IF(P205="","", INDIRECT("base!"&amp;ADDRESS(MATCH(CONCATENATE(N205,"|",P205),#REF!:#REF!,0)+1,6,4)))</f>
        <v/>
      </c>
      <c r="R205" s="90" t="s">
        <v>170</v>
      </c>
      <c r="S205" s="19">
        <v>162.321417</v>
      </c>
    </row>
    <row r="206" spans="1:19" x14ac:dyDescent="0.25">
      <c r="A206" s="83">
        <v>1</v>
      </c>
      <c r="B206" s="114">
        <f>IF(AND(G206&lt;&gt;"",H206&gt;0,I206&lt;&gt;"",J206&lt;&gt;0,K206&lt;&gt;0),COUNT($B$11:B205)+1,"")</f>
        <v>169</v>
      </c>
      <c r="C206" s="96" t="s">
        <v>1549</v>
      </c>
      <c r="D206" s="84" t="s">
        <v>192</v>
      </c>
      <c r="E206" s="83" t="s">
        <v>1550</v>
      </c>
      <c r="F206" s="98">
        <v>45658</v>
      </c>
      <c r="G206" s="20" t="s">
        <v>939</v>
      </c>
      <c r="H206" s="107">
        <v>726.76</v>
      </c>
      <c r="I206" s="83" t="s">
        <v>1138</v>
      </c>
      <c r="J206" s="107">
        <f t="shared" si="4"/>
        <v>28.41</v>
      </c>
      <c r="K206" s="183">
        <f t="shared" si="5"/>
        <v>20647.25</v>
      </c>
      <c r="L206" s="129">
        <v>0.28489999999999999</v>
      </c>
      <c r="M206" s="129">
        <v>0.9022</v>
      </c>
      <c r="N206" s="2"/>
      <c r="O206" s="64" t="str">
        <f ca="1">IF(N206="","", INDIRECT("base!"&amp;ADDRESS(MATCH(N206,#REF!:#REF!,0)+1,4,4)))</f>
        <v/>
      </c>
      <c r="P206" s="20"/>
      <c r="Q206" s="64" t="str">
        <f ca="1">IF(P206="","", INDIRECT("base!"&amp;ADDRESS(MATCH(CONCATENATE(N206,"|",P206),#REF!:#REF!,0)+1,6,4)))</f>
        <v/>
      </c>
      <c r="R206" s="90" t="s">
        <v>170</v>
      </c>
      <c r="S206" s="19">
        <v>28.409139</v>
      </c>
    </row>
    <row r="207" spans="1:19" x14ac:dyDescent="0.25">
      <c r="A207" s="83">
        <v>1</v>
      </c>
      <c r="B207" s="114">
        <f>IF(AND(G207&lt;&gt;"",H207&gt;0,I207&lt;&gt;"",J207&lt;&gt;0,K207&lt;&gt;0),COUNT($B$11:B206)+1,"")</f>
        <v>170</v>
      </c>
      <c r="C207" s="96" t="s">
        <v>1551</v>
      </c>
      <c r="D207" s="84" t="s">
        <v>1146</v>
      </c>
      <c r="E207" s="83" t="s">
        <v>1552</v>
      </c>
      <c r="F207" s="98">
        <v>45658</v>
      </c>
      <c r="G207" s="20" t="s">
        <v>1553</v>
      </c>
      <c r="H207" s="107">
        <v>6.88</v>
      </c>
      <c r="I207" s="83" t="s">
        <v>1152</v>
      </c>
      <c r="J207" s="107">
        <f t="shared" ref="J207:J270" si="6">ROUND(S207,2)</f>
        <v>23.4</v>
      </c>
      <c r="K207" s="183">
        <f t="shared" ref="K207:K270" si="7">IFERROR(IF(H207*J207&lt;&gt;0,ROUND(ROUND(H207,4)*ROUND(J207,4),2),""),"")</f>
        <v>160.99</v>
      </c>
      <c r="L207" s="129">
        <v>0.28489999999999999</v>
      </c>
      <c r="M207" s="129">
        <v>0.9022</v>
      </c>
      <c r="N207" s="2"/>
      <c r="O207" s="64" t="str">
        <f ca="1">IF(N207="","", INDIRECT("base!"&amp;ADDRESS(MATCH(N207,#REF!:#REF!,0)+1,4,4)))</f>
        <v/>
      </c>
      <c r="P207" s="20"/>
      <c r="Q207" s="64" t="str">
        <f ca="1">IF(P207="","", INDIRECT("base!"&amp;ADDRESS(MATCH(CONCATENATE(N207,"|",P207),#REF!:#REF!,0)+1,6,4)))</f>
        <v/>
      </c>
      <c r="R207" s="90" t="s">
        <v>170</v>
      </c>
      <c r="S207" s="19">
        <v>23.398029000000001</v>
      </c>
    </row>
    <row r="208" spans="1:19" ht="45" x14ac:dyDescent="0.25">
      <c r="A208" s="83">
        <v>1</v>
      </c>
      <c r="B208" s="114">
        <f>IF(AND(G208&lt;&gt;"",H208&gt;0,I208&lt;&gt;"",J208&lt;&gt;0,K208&lt;&gt;0),COUNT($B$11:B207)+1,"")</f>
        <v>171</v>
      </c>
      <c r="C208" s="96" t="s">
        <v>1554</v>
      </c>
      <c r="D208" s="84" t="s">
        <v>192</v>
      </c>
      <c r="E208" s="83" t="s">
        <v>1268</v>
      </c>
      <c r="F208" s="98">
        <v>45658</v>
      </c>
      <c r="G208" s="20" t="s">
        <v>1269</v>
      </c>
      <c r="H208" s="107">
        <v>7.25</v>
      </c>
      <c r="I208" s="83" t="s">
        <v>1138</v>
      </c>
      <c r="J208" s="107">
        <f t="shared" si="6"/>
        <v>49.91</v>
      </c>
      <c r="K208" s="183">
        <f t="shared" si="7"/>
        <v>361.85</v>
      </c>
      <c r="L208" s="129">
        <v>0.28489999999999999</v>
      </c>
      <c r="M208" s="129">
        <v>0.9022</v>
      </c>
      <c r="N208" s="2"/>
      <c r="O208" s="64" t="str">
        <f ca="1">IF(N208="","", INDIRECT("base!"&amp;ADDRESS(MATCH(N208,#REF!:#REF!,0)+1,4,4)))</f>
        <v/>
      </c>
      <c r="P208" s="20"/>
      <c r="Q208" s="64" t="str">
        <f ca="1">IF(P208="","", INDIRECT("base!"&amp;ADDRESS(MATCH(CONCATENATE(N208,"|",P208),#REF!:#REF!,0)+1,6,4)))</f>
        <v/>
      </c>
      <c r="R208" s="90" t="s">
        <v>170</v>
      </c>
      <c r="S208" s="19">
        <v>49.905516000000006</v>
      </c>
    </row>
    <row r="209" spans="1:19" ht="30" x14ac:dyDescent="0.25">
      <c r="A209" s="83">
        <v>1</v>
      </c>
      <c r="B209" s="114" t="str">
        <f>IF(AND(G209&lt;&gt;"",H209&gt;0,I209&lt;&gt;"",J209&lt;&gt;0,K209&lt;&gt;0),COUNT($B$11:B208)+1,"")</f>
        <v/>
      </c>
      <c r="C209" s="96" t="s">
        <v>1088</v>
      </c>
      <c r="D209" s="84" t="s">
        <v>1135</v>
      </c>
      <c r="E209" s="83" t="s">
        <v>1135</v>
      </c>
      <c r="F209" s="98">
        <v>45658</v>
      </c>
      <c r="G209" s="20" t="s">
        <v>1555</v>
      </c>
      <c r="H209" s="107" t="s">
        <v>1135</v>
      </c>
      <c r="I209" s="83" t="s">
        <v>1135</v>
      </c>
      <c r="J209" s="107"/>
      <c r="K209" s="183" t="str">
        <f t="shared" si="7"/>
        <v/>
      </c>
      <c r="L209" s="129" t="s">
        <v>1135</v>
      </c>
      <c r="M209" s="129">
        <v>0.9022</v>
      </c>
      <c r="N209" s="2"/>
      <c r="O209" s="64" t="str">
        <f ca="1">IF(N209="","", INDIRECT("base!"&amp;ADDRESS(MATCH(N209,#REF!:#REF!,0)+1,4,4)))</f>
        <v/>
      </c>
      <c r="P209" s="20"/>
      <c r="Q209" s="64" t="str">
        <f ca="1">IF(P209="","", INDIRECT("base!"&amp;ADDRESS(MATCH(CONCATENATE(N209,"|",P209),#REF!:#REF!,0)+1,6,4)))</f>
        <v/>
      </c>
      <c r="R209" s="90" t="s">
        <v>170</v>
      </c>
      <c r="S209" s="19" t="s">
        <v>1135</v>
      </c>
    </row>
    <row r="210" spans="1:19" ht="60" x14ac:dyDescent="0.25">
      <c r="A210" s="83">
        <v>1</v>
      </c>
      <c r="B210" s="114">
        <f>IF(AND(G210&lt;&gt;"",H210&gt;0,I210&lt;&gt;"",J210&lt;&gt;0,K210&lt;&gt;0),COUNT($B$11:B209)+1,"")</f>
        <v>172</v>
      </c>
      <c r="C210" s="96" t="s">
        <v>1556</v>
      </c>
      <c r="D210" s="84" t="s">
        <v>192</v>
      </c>
      <c r="E210" s="83" t="s">
        <v>1166</v>
      </c>
      <c r="F210" s="98">
        <v>45658</v>
      </c>
      <c r="G210" s="20" t="s">
        <v>422</v>
      </c>
      <c r="H210" s="107">
        <v>591.02</v>
      </c>
      <c r="I210" s="83" t="s">
        <v>1138</v>
      </c>
      <c r="J210" s="107">
        <f t="shared" si="6"/>
        <v>4.1500000000000004</v>
      </c>
      <c r="K210" s="183">
        <f t="shared" si="7"/>
        <v>2452.73</v>
      </c>
      <c r="L210" s="129">
        <v>0.28489999999999999</v>
      </c>
      <c r="M210" s="129">
        <v>0.9022</v>
      </c>
      <c r="N210" s="2"/>
      <c r="O210" s="64" t="str">
        <f ca="1">IF(N210="","", INDIRECT("base!"&amp;ADDRESS(MATCH(N210,#REF!:#REF!,0)+1,4,4)))</f>
        <v/>
      </c>
      <c r="P210" s="20"/>
      <c r="Q210" s="64" t="str">
        <f ca="1">IF(P210="","", INDIRECT("base!"&amp;ADDRESS(MATCH(CONCATENATE(N210,"|",P210),#REF!:#REF!,0)+1,6,4)))</f>
        <v/>
      </c>
      <c r="R210" s="90" t="s">
        <v>170</v>
      </c>
      <c r="S210" s="19">
        <v>4.1502270000000001</v>
      </c>
    </row>
    <row r="211" spans="1:19" ht="45" x14ac:dyDescent="0.25">
      <c r="A211" s="83">
        <v>1</v>
      </c>
      <c r="B211" s="114">
        <f>IF(AND(G211&lt;&gt;"",H211&gt;0,I211&lt;&gt;"",J211&lt;&gt;0,K211&lt;&gt;0),COUNT($B$11:B210)+1,"")</f>
        <v>173</v>
      </c>
      <c r="C211" s="96" t="s">
        <v>1557</v>
      </c>
      <c r="D211" s="84" t="s">
        <v>192</v>
      </c>
      <c r="E211" s="83" t="s">
        <v>1167</v>
      </c>
      <c r="F211" s="98">
        <v>45658</v>
      </c>
      <c r="G211" s="20" t="s">
        <v>423</v>
      </c>
      <c r="H211" s="107">
        <v>51.53</v>
      </c>
      <c r="I211" s="83" t="s">
        <v>1168</v>
      </c>
      <c r="J211" s="107">
        <f t="shared" si="6"/>
        <v>200.92</v>
      </c>
      <c r="K211" s="183">
        <f t="shared" si="7"/>
        <v>10353.41</v>
      </c>
      <c r="L211" s="129">
        <v>0.28489999999999999</v>
      </c>
      <c r="M211" s="129">
        <v>0.9022</v>
      </c>
      <c r="N211" s="2"/>
      <c r="O211" s="64" t="str">
        <f ca="1">IF(N211="","", INDIRECT("base!"&amp;ADDRESS(MATCH(N211,#REF!:#REF!,0)+1,4,4)))</f>
        <v/>
      </c>
      <c r="P211" s="20"/>
      <c r="Q211" s="64" t="str">
        <f ca="1">IF(P211="","", INDIRECT("base!"&amp;ADDRESS(MATCH(CONCATENATE(N211,"|",P211),#REF!:#REF!,0)+1,6,4)))</f>
        <v/>
      </c>
      <c r="R211" s="90" t="s">
        <v>170</v>
      </c>
      <c r="S211" s="19">
        <v>200.919813</v>
      </c>
    </row>
    <row r="212" spans="1:19" ht="60" x14ac:dyDescent="0.25">
      <c r="A212" s="83">
        <v>1</v>
      </c>
      <c r="B212" s="114">
        <f>IF(AND(G212&lt;&gt;"",H212&gt;0,I212&lt;&gt;"",J212&lt;&gt;0,K212&lt;&gt;0),COUNT($B$11:B211)+1,"")</f>
        <v>174</v>
      </c>
      <c r="C212" s="96" t="s">
        <v>1558</v>
      </c>
      <c r="D212" s="84" t="s">
        <v>192</v>
      </c>
      <c r="E212" s="83" t="s">
        <v>1559</v>
      </c>
      <c r="F212" s="98">
        <v>45658</v>
      </c>
      <c r="G212" s="20" t="s">
        <v>1560</v>
      </c>
      <c r="H212" s="107">
        <v>431.61</v>
      </c>
      <c r="I212" s="83" t="s">
        <v>1138</v>
      </c>
      <c r="J212" s="107">
        <f t="shared" si="6"/>
        <v>127.5</v>
      </c>
      <c r="K212" s="183">
        <f t="shared" si="7"/>
        <v>55030.28</v>
      </c>
      <c r="L212" s="129">
        <v>0.28489999999999999</v>
      </c>
      <c r="M212" s="129">
        <v>0.9022</v>
      </c>
      <c r="N212" s="2"/>
      <c r="O212" s="64" t="str">
        <f ca="1">IF(N212="","", INDIRECT("base!"&amp;ADDRESS(MATCH(N212,#REF!:#REF!,0)+1,4,4)))</f>
        <v/>
      </c>
      <c r="P212" s="20"/>
      <c r="Q212" s="64" t="str">
        <f ca="1">IF(P212="","", INDIRECT("base!"&amp;ADDRESS(MATCH(CONCATENATE(N212,"|",P212),#REF!:#REF!,0)+1,6,4)))</f>
        <v/>
      </c>
      <c r="R212" s="90" t="s">
        <v>170</v>
      </c>
      <c r="S212" s="19">
        <v>127.50062700000001</v>
      </c>
    </row>
    <row r="213" spans="1:19" x14ac:dyDescent="0.25">
      <c r="A213" s="83">
        <v>1</v>
      </c>
      <c r="B213" s="114" t="str">
        <f>IF(AND(G213&lt;&gt;"",H213&gt;0,I213&lt;&gt;"",J213&lt;&gt;0,K213&lt;&gt;0),COUNT($B$11:B212)+1,"")</f>
        <v/>
      </c>
      <c r="C213" s="96" t="s">
        <v>1090</v>
      </c>
      <c r="D213" s="84" t="s">
        <v>1135</v>
      </c>
      <c r="E213" s="83" t="s">
        <v>1135</v>
      </c>
      <c r="F213" s="98">
        <v>45658</v>
      </c>
      <c r="G213" s="20" t="s">
        <v>1561</v>
      </c>
      <c r="H213" s="107" t="s">
        <v>1135</v>
      </c>
      <c r="I213" s="83" t="s">
        <v>1135</v>
      </c>
      <c r="J213" s="107"/>
      <c r="K213" s="183" t="str">
        <f t="shared" si="7"/>
        <v/>
      </c>
      <c r="L213" s="129" t="s">
        <v>1135</v>
      </c>
      <c r="M213" s="129">
        <v>0.9022</v>
      </c>
      <c r="N213" s="2"/>
      <c r="O213" s="64" t="str">
        <f ca="1">IF(N213="","", INDIRECT("base!"&amp;ADDRESS(MATCH(N213,#REF!:#REF!,0)+1,4,4)))</f>
        <v/>
      </c>
      <c r="P213" s="20"/>
      <c r="Q213" s="64" t="str">
        <f ca="1">IF(P213="","", INDIRECT("base!"&amp;ADDRESS(MATCH(CONCATENATE(N213,"|",P213),#REF!:#REF!,0)+1,6,4)))</f>
        <v/>
      </c>
      <c r="R213" s="90" t="s">
        <v>170</v>
      </c>
      <c r="S213" s="19" t="s">
        <v>1135</v>
      </c>
    </row>
    <row r="214" spans="1:19" ht="45" x14ac:dyDescent="0.25">
      <c r="A214" s="83">
        <v>1</v>
      </c>
      <c r="B214" s="114">
        <f>IF(AND(G214&lt;&gt;"",H214&gt;0,I214&lt;&gt;"",J214&lt;&gt;0,K214&lt;&gt;0),COUNT($B$11:B213)+1,"")</f>
        <v>175</v>
      </c>
      <c r="C214" s="96" t="s">
        <v>1562</v>
      </c>
      <c r="D214" s="84" t="s">
        <v>192</v>
      </c>
      <c r="E214" s="83" t="s">
        <v>1563</v>
      </c>
      <c r="F214" s="98">
        <v>45658</v>
      </c>
      <c r="G214" s="20" t="s">
        <v>607</v>
      </c>
      <c r="H214" s="107">
        <v>1380.6</v>
      </c>
      <c r="I214" s="83" t="s">
        <v>1138</v>
      </c>
      <c r="J214" s="107">
        <f t="shared" si="6"/>
        <v>23.8</v>
      </c>
      <c r="K214" s="183">
        <f t="shared" si="7"/>
        <v>32858.28</v>
      </c>
      <c r="L214" s="129">
        <v>0.28489999999999999</v>
      </c>
      <c r="M214" s="129">
        <v>0.9022</v>
      </c>
      <c r="N214" s="2"/>
      <c r="O214" s="64" t="str">
        <f ca="1">IF(N214="","", INDIRECT("base!"&amp;ADDRESS(MATCH(N214,#REF!:#REF!,0)+1,4,4)))</f>
        <v/>
      </c>
      <c r="P214" s="20"/>
      <c r="Q214" s="64" t="str">
        <f ca="1">IF(P214="","", INDIRECT("base!"&amp;ADDRESS(MATCH(CONCATENATE(N214,"|",P214),#REF!:#REF!,0)+1,6,4)))</f>
        <v/>
      </c>
      <c r="R214" s="90" t="s">
        <v>170</v>
      </c>
      <c r="S214" s="19">
        <v>23.796347999999998</v>
      </c>
    </row>
    <row r="215" spans="1:19" ht="30" x14ac:dyDescent="0.25">
      <c r="A215" s="83">
        <v>1</v>
      </c>
      <c r="B215" s="114">
        <f>IF(AND(G215&lt;&gt;"",H215&gt;0,I215&lt;&gt;"",J215&lt;&gt;0,K215&lt;&gt;0),COUNT($B$11:B214)+1,"")</f>
        <v>176</v>
      </c>
      <c r="C215" s="96" t="s">
        <v>1564</v>
      </c>
      <c r="D215" s="84" t="s">
        <v>192</v>
      </c>
      <c r="E215" s="83" t="s">
        <v>1565</v>
      </c>
      <c r="F215" s="98">
        <v>45658</v>
      </c>
      <c r="G215" s="20" t="s">
        <v>608</v>
      </c>
      <c r="H215" s="107">
        <v>1360.44</v>
      </c>
      <c r="I215" s="83" t="s">
        <v>1138</v>
      </c>
      <c r="J215" s="107">
        <f t="shared" si="6"/>
        <v>39.57</v>
      </c>
      <c r="K215" s="183">
        <f t="shared" si="7"/>
        <v>53832.61</v>
      </c>
      <c r="L215" s="129">
        <v>0.28489999999999999</v>
      </c>
      <c r="M215" s="129">
        <v>0.9022</v>
      </c>
      <c r="N215" s="2"/>
      <c r="O215" s="64" t="str">
        <f ca="1">IF(N215="","", INDIRECT("base!"&amp;ADDRESS(MATCH(N215,#REF!:#REF!,0)+1,4,4)))</f>
        <v/>
      </c>
      <c r="P215" s="20"/>
      <c r="Q215" s="64" t="str">
        <f ca="1">IF(P215="","", INDIRECT("base!"&amp;ADDRESS(MATCH(CONCATENATE(N215,"|",P215),#REF!:#REF!,0)+1,6,4)))</f>
        <v/>
      </c>
      <c r="R215" s="90" t="s">
        <v>170</v>
      </c>
      <c r="S215" s="19">
        <v>39.574919999999999</v>
      </c>
    </row>
    <row r="216" spans="1:19" ht="30" x14ac:dyDescent="0.25">
      <c r="A216" s="83">
        <v>1</v>
      </c>
      <c r="B216" s="114">
        <f>IF(AND(G216&lt;&gt;"",H216&gt;0,I216&lt;&gt;"",J216&lt;&gt;0,K216&lt;&gt;0),COUNT($B$11:B215)+1,"")</f>
        <v>177</v>
      </c>
      <c r="C216" s="96" t="s">
        <v>1566</v>
      </c>
      <c r="D216" s="84" t="s">
        <v>1146</v>
      </c>
      <c r="E216" s="83" t="s">
        <v>1567</v>
      </c>
      <c r="F216" s="98">
        <v>45658</v>
      </c>
      <c r="G216" s="20" t="s">
        <v>609</v>
      </c>
      <c r="H216" s="107">
        <v>2203.5700000000002</v>
      </c>
      <c r="I216" s="83" t="s">
        <v>1138</v>
      </c>
      <c r="J216" s="107">
        <f t="shared" si="6"/>
        <v>17.239999999999998</v>
      </c>
      <c r="K216" s="183">
        <f t="shared" si="7"/>
        <v>37989.550000000003</v>
      </c>
      <c r="L216" s="129">
        <v>0.28489999999999999</v>
      </c>
      <c r="M216" s="129">
        <v>0.9022</v>
      </c>
      <c r="N216" s="2"/>
      <c r="O216" s="64" t="str">
        <f ca="1">IF(N216="","", INDIRECT("base!"&amp;ADDRESS(MATCH(N216,#REF!:#REF!,0)+1,4,4)))</f>
        <v/>
      </c>
      <c r="P216" s="20"/>
      <c r="Q216" s="64" t="str">
        <f ca="1">IF(P216="","", INDIRECT("base!"&amp;ADDRESS(MATCH(CONCATENATE(N216,"|",P216),#REF!:#REF!,0)+1,6,4)))</f>
        <v/>
      </c>
      <c r="R216" s="90" t="s">
        <v>170</v>
      </c>
      <c r="S216" s="19">
        <v>17.243358000000001</v>
      </c>
    </row>
    <row r="217" spans="1:19" ht="30" x14ac:dyDescent="0.25">
      <c r="A217" s="83">
        <v>1</v>
      </c>
      <c r="B217" s="114">
        <f>IF(AND(G217&lt;&gt;"",H217&gt;0,I217&lt;&gt;"",J217&lt;&gt;0,K217&lt;&gt;0),COUNT($B$11:B216)+1,"")</f>
        <v>178</v>
      </c>
      <c r="C217" s="96" t="s">
        <v>1568</v>
      </c>
      <c r="D217" s="84" t="s">
        <v>1146</v>
      </c>
      <c r="E217" s="83" t="s">
        <v>1569</v>
      </c>
      <c r="F217" s="98">
        <v>45658</v>
      </c>
      <c r="G217" s="20" t="s">
        <v>1570</v>
      </c>
      <c r="H217" s="107">
        <v>15.55</v>
      </c>
      <c r="I217" s="83" t="s">
        <v>1138</v>
      </c>
      <c r="J217" s="107">
        <f t="shared" si="6"/>
        <v>17.239999999999998</v>
      </c>
      <c r="K217" s="183">
        <f t="shared" si="7"/>
        <v>268.08</v>
      </c>
      <c r="L217" s="129">
        <v>0.28489999999999999</v>
      </c>
      <c r="M217" s="129">
        <v>0.9022</v>
      </c>
      <c r="N217" s="2"/>
      <c r="O217" s="64" t="str">
        <f ca="1">IF(N217="","", INDIRECT("base!"&amp;ADDRESS(MATCH(N217,#REF!:#REF!,0)+1,4,4)))</f>
        <v/>
      </c>
      <c r="P217" s="20"/>
      <c r="Q217" s="64" t="str">
        <f ca="1">IF(P217="","", INDIRECT("base!"&amp;ADDRESS(MATCH(CONCATENATE(N217,"|",P217),#REF!:#REF!,0)+1,6,4)))</f>
        <v/>
      </c>
      <c r="R217" s="90" t="s">
        <v>170</v>
      </c>
      <c r="S217" s="19">
        <v>17.243358000000001</v>
      </c>
    </row>
    <row r="218" spans="1:19" ht="30" x14ac:dyDescent="0.25">
      <c r="A218" s="83">
        <v>1</v>
      </c>
      <c r="B218" s="114">
        <f>IF(AND(G218&lt;&gt;"",H218&gt;0,I218&lt;&gt;"",J218&lt;&gt;0,K218&lt;&gt;0),COUNT($B$11:B217)+1,"")</f>
        <v>179</v>
      </c>
      <c r="C218" s="96" t="s">
        <v>1571</v>
      </c>
      <c r="D218" s="84" t="s">
        <v>1146</v>
      </c>
      <c r="E218" s="83" t="s">
        <v>1572</v>
      </c>
      <c r="F218" s="98">
        <v>45658</v>
      </c>
      <c r="G218" s="20" t="s">
        <v>1573</v>
      </c>
      <c r="H218" s="107">
        <v>454.59</v>
      </c>
      <c r="I218" s="83" t="s">
        <v>1138</v>
      </c>
      <c r="J218" s="107">
        <f t="shared" si="6"/>
        <v>17.239999999999998</v>
      </c>
      <c r="K218" s="183">
        <f t="shared" si="7"/>
        <v>7837.13</v>
      </c>
      <c r="L218" s="129">
        <v>0.28489999999999999</v>
      </c>
      <c r="M218" s="129">
        <v>0.9022</v>
      </c>
      <c r="N218" s="2"/>
      <c r="O218" s="64" t="str">
        <f ca="1">IF(N218="","", INDIRECT("base!"&amp;ADDRESS(MATCH(N218,#REF!:#REF!,0)+1,4,4)))</f>
        <v/>
      </c>
      <c r="P218" s="20"/>
      <c r="Q218" s="64" t="str">
        <f ca="1">IF(P218="","", INDIRECT("base!"&amp;ADDRESS(MATCH(CONCATENATE(N218,"|",P218),#REF!:#REF!,0)+1,6,4)))</f>
        <v/>
      </c>
      <c r="R218" s="90" t="s">
        <v>170</v>
      </c>
      <c r="S218" s="19">
        <v>17.243358000000001</v>
      </c>
    </row>
    <row r="219" spans="1:19" ht="30" x14ac:dyDescent="0.25">
      <c r="A219" s="83">
        <v>1</v>
      </c>
      <c r="B219" s="114">
        <f>IF(AND(G219&lt;&gt;"",H219&gt;0,I219&lt;&gt;"",J219&lt;&gt;0,K219&lt;&gt;0),COUNT($B$11:B218)+1,"")</f>
        <v>180</v>
      </c>
      <c r="C219" s="96" t="s">
        <v>1574</v>
      </c>
      <c r="D219" s="84" t="s">
        <v>1146</v>
      </c>
      <c r="E219" s="83" t="s">
        <v>1575</v>
      </c>
      <c r="F219" s="98">
        <v>45658</v>
      </c>
      <c r="G219" s="20" t="s">
        <v>1576</v>
      </c>
      <c r="H219" s="107">
        <v>154.44</v>
      </c>
      <c r="I219" s="83" t="s">
        <v>1138</v>
      </c>
      <c r="J219" s="107">
        <f t="shared" si="6"/>
        <v>17.239999999999998</v>
      </c>
      <c r="K219" s="183">
        <f t="shared" si="7"/>
        <v>2662.55</v>
      </c>
      <c r="L219" s="129">
        <v>0.28489999999999999</v>
      </c>
      <c r="M219" s="129">
        <v>0.9022</v>
      </c>
      <c r="N219" s="2"/>
      <c r="O219" s="64" t="str">
        <f ca="1">IF(N219="","", INDIRECT("base!"&amp;ADDRESS(MATCH(N219,#REF!:#REF!,0)+1,4,4)))</f>
        <v/>
      </c>
      <c r="P219" s="20"/>
      <c r="Q219" s="64" t="str">
        <f ca="1">IF(P219="","", INDIRECT("base!"&amp;ADDRESS(MATCH(CONCATENATE(N219,"|",P219),#REF!:#REF!,0)+1,6,4)))</f>
        <v/>
      </c>
      <c r="R219" s="90" t="s">
        <v>170</v>
      </c>
      <c r="S219" s="19">
        <v>17.243358000000001</v>
      </c>
    </row>
    <row r="220" spans="1:19" ht="45" x14ac:dyDescent="0.25">
      <c r="A220" s="83">
        <v>1</v>
      </c>
      <c r="B220" s="114">
        <f>IF(AND(G220&lt;&gt;"",H220&gt;0,I220&lt;&gt;"",J220&lt;&gt;0,K220&lt;&gt;0),COUNT($B$11:B219)+1,"")</f>
        <v>181</v>
      </c>
      <c r="C220" s="96" t="s">
        <v>1577</v>
      </c>
      <c r="D220" s="84" t="s">
        <v>1146</v>
      </c>
      <c r="E220" s="83" t="s">
        <v>1578</v>
      </c>
      <c r="F220" s="98">
        <v>45658</v>
      </c>
      <c r="G220" s="20" t="s">
        <v>1579</v>
      </c>
      <c r="H220" s="107">
        <v>98.15</v>
      </c>
      <c r="I220" s="83" t="s">
        <v>1138</v>
      </c>
      <c r="J220" s="107">
        <f t="shared" si="6"/>
        <v>85.95</v>
      </c>
      <c r="K220" s="183">
        <f t="shared" si="7"/>
        <v>8435.99</v>
      </c>
      <c r="L220" s="129">
        <v>0.28489999999999999</v>
      </c>
      <c r="M220" s="129">
        <v>0.9022</v>
      </c>
      <c r="N220" s="2"/>
      <c r="O220" s="64" t="str">
        <f ca="1">IF(N220="","", INDIRECT("base!"&amp;ADDRESS(MATCH(N220,#REF!:#REF!,0)+1,4,4)))</f>
        <v/>
      </c>
      <c r="P220" s="20"/>
      <c r="Q220" s="64" t="str">
        <f ca="1">IF(P220="","", INDIRECT("base!"&amp;ADDRESS(MATCH(CONCATENATE(N220,"|",P220),#REF!:#REF!,0)+1,6,4)))</f>
        <v/>
      </c>
      <c r="R220" s="90" t="s">
        <v>170</v>
      </c>
      <c r="S220" s="19">
        <v>85.946961000000002</v>
      </c>
    </row>
    <row r="221" spans="1:19" ht="45" x14ac:dyDescent="0.25">
      <c r="A221" s="83">
        <v>1</v>
      </c>
      <c r="B221" s="114">
        <f>IF(AND(G221&lt;&gt;"",H221&gt;0,I221&lt;&gt;"",J221&lt;&gt;0,K221&lt;&gt;0),COUNT($B$11:B220)+1,"")</f>
        <v>182</v>
      </c>
      <c r="C221" s="96" t="s">
        <v>1580</v>
      </c>
      <c r="D221" s="84" t="s">
        <v>1146</v>
      </c>
      <c r="E221" s="83" t="s">
        <v>1581</v>
      </c>
      <c r="F221" s="98">
        <v>45658</v>
      </c>
      <c r="G221" s="20" t="s">
        <v>1582</v>
      </c>
      <c r="H221" s="107">
        <v>84.65</v>
      </c>
      <c r="I221" s="83" t="s">
        <v>1138</v>
      </c>
      <c r="J221" s="107">
        <f t="shared" si="6"/>
        <v>85.95</v>
      </c>
      <c r="K221" s="183">
        <f t="shared" si="7"/>
        <v>7275.67</v>
      </c>
      <c r="L221" s="129">
        <v>0.28489999999999999</v>
      </c>
      <c r="M221" s="129">
        <v>0.9022</v>
      </c>
      <c r="N221" s="2"/>
      <c r="O221" s="64" t="str">
        <f ca="1">IF(N221="","", INDIRECT("base!"&amp;ADDRESS(MATCH(N221,#REF!:#REF!,0)+1,4,4)))</f>
        <v/>
      </c>
      <c r="P221" s="20"/>
      <c r="Q221" s="64" t="str">
        <f ca="1">IF(P221="","", INDIRECT("base!"&amp;ADDRESS(MATCH(CONCATENATE(N221,"|",P221),#REF!:#REF!,0)+1,6,4)))</f>
        <v/>
      </c>
      <c r="R221" s="90" t="s">
        <v>170</v>
      </c>
      <c r="S221" s="19">
        <v>85.946961000000002</v>
      </c>
    </row>
    <row r="222" spans="1:19" ht="30" x14ac:dyDescent="0.25">
      <c r="A222" s="83">
        <v>1</v>
      </c>
      <c r="B222" s="114">
        <f>IF(AND(G222&lt;&gt;"",H222&gt;0,I222&lt;&gt;"",J222&lt;&gt;0,K222&lt;&gt;0),COUNT($B$11:B221)+1,"")</f>
        <v>183</v>
      </c>
      <c r="C222" s="96" t="s">
        <v>1583</v>
      </c>
      <c r="D222" s="84" t="s">
        <v>1146</v>
      </c>
      <c r="E222" s="83" t="s">
        <v>1584</v>
      </c>
      <c r="F222" s="98">
        <v>45658</v>
      </c>
      <c r="G222" s="20" t="s">
        <v>1585</v>
      </c>
      <c r="H222" s="107">
        <v>15.3</v>
      </c>
      <c r="I222" s="83" t="s">
        <v>1138</v>
      </c>
      <c r="J222" s="107">
        <f t="shared" si="6"/>
        <v>21.83</v>
      </c>
      <c r="K222" s="183">
        <f t="shared" si="7"/>
        <v>334</v>
      </c>
      <c r="L222" s="129">
        <v>0.28489999999999999</v>
      </c>
      <c r="M222" s="129">
        <v>0.9022</v>
      </c>
      <c r="N222" s="2"/>
      <c r="O222" s="64" t="str">
        <f ca="1">IF(N222="","", INDIRECT("base!"&amp;ADDRESS(MATCH(N222,#REF!:#REF!,0)+1,4,4)))</f>
        <v/>
      </c>
      <c r="P222" s="20"/>
      <c r="Q222" s="64" t="str">
        <f ca="1">IF(P222="","", INDIRECT("base!"&amp;ADDRESS(MATCH(CONCATENATE(N222,"|",P222),#REF!:#REF!,0)+1,6,4)))</f>
        <v/>
      </c>
      <c r="R222" s="90" t="s">
        <v>170</v>
      </c>
      <c r="S222" s="19">
        <v>21.830450999999996</v>
      </c>
    </row>
    <row r="223" spans="1:19" x14ac:dyDescent="0.25">
      <c r="A223" s="83">
        <v>1</v>
      </c>
      <c r="B223" s="114" t="str">
        <f>IF(AND(G223&lt;&gt;"",H223&gt;0,I223&lt;&gt;"",J223&lt;&gt;0,K223&lt;&gt;0),COUNT($B$11:B222)+1,"")</f>
        <v/>
      </c>
      <c r="C223" s="96" t="s">
        <v>1069</v>
      </c>
      <c r="D223" s="84" t="s">
        <v>1135</v>
      </c>
      <c r="E223" s="83" t="s">
        <v>1135</v>
      </c>
      <c r="F223" s="98">
        <v>45658</v>
      </c>
      <c r="G223" s="20" t="s">
        <v>599</v>
      </c>
      <c r="H223" s="107" t="s">
        <v>1135</v>
      </c>
      <c r="I223" s="83" t="s">
        <v>1135</v>
      </c>
      <c r="J223" s="107"/>
      <c r="K223" s="183" t="str">
        <f t="shared" si="7"/>
        <v/>
      </c>
      <c r="L223" s="129" t="s">
        <v>1135</v>
      </c>
      <c r="M223" s="129">
        <v>0.9022</v>
      </c>
      <c r="N223" s="2"/>
      <c r="O223" s="64" t="str">
        <f ca="1">IF(N223="","", INDIRECT("base!"&amp;ADDRESS(MATCH(N223,#REF!:#REF!,0)+1,4,4)))</f>
        <v/>
      </c>
      <c r="P223" s="20"/>
      <c r="Q223" s="64" t="str">
        <f ca="1">IF(P223="","", INDIRECT("base!"&amp;ADDRESS(MATCH(CONCATENATE(N223,"|",P223),#REF!:#REF!,0)+1,6,4)))</f>
        <v/>
      </c>
      <c r="R223" s="90" t="s">
        <v>170</v>
      </c>
      <c r="S223" s="19" t="s">
        <v>1135</v>
      </c>
    </row>
    <row r="224" spans="1:19" ht="30" x14ac:dyDescent="0.25">
      <c r="A224" s="83">
        <v>1</v>
      </c>
      <c r="B224" s="114">
        <f>IF(AND(G224&lt;&gt;"",H224&gt;0,I224&lt;&gt;"",J224&lt;&gt;0,K224&lt;&gt;0),COUNT($B$11:B223)+1,"")</f>
        <v>184</v>
      </c>
      <c r="C224" s="96" t="s">
        <v>1586</v>
      </c>
      <c r="D224" s="84" t="s">
        <v>192</v>
      </c>
      <c r="E224" s="83" t="s">
        <v>1587</v>
      </c>
      <c r="F224" s="98">
        <v>45658</v>
      </c>
      <c r="G224" s="20" t="s">
        <v>610</v>
      </c>
      <c r="H224" s="107">
        <v>481.05</v>
      </c>
      <c r="I224" s="83" t="s">
        <v>1138</v>
      </c>
      <c r="J224" s="107">
        <f t="shared" si="6"/>
        <v>26.66</v>
      </c>
      <c r="K224" s="183">
        <f t="shared" si="7"/>
        <v>12824.79</v>
      </c>
      <c r="L224" s="129">
        <v>0.28489999999999999</v>
      </c>
      <c r="M224" s="129">
        <v>0.9022</v>
      </c>
      <c r="N224" s="2"/>
      <c r="O224" s="64" t="str">
        <f ca="1">IF(N224="","", INDIRECT("base!"&amp;ADDRESS(MATCH(N224,#REF!:#REF!,0)+1,4,4)))</f>
        <v/>
      </c>
      <c r="P224" s="20"/>
      <c r="Q224" s="64" t="str">
        <f ca="1">IF(P224="","", INDIRECT("base!"&amp;ADDRESS(MATCH(CONCATENATE(N224,"|",P224),#REF!:#REF!,0)+1,6,4)))</f>
        <v/>
      </c>
      <c r="R224" s="90" t="s">
        <v>170</v>
      </c>
      <c r="S224" s="19">
        <v>26.661674999999999</v>
      </c>
    </row>
    <row r="225" spans="1:19" ht="30" x14ac:dyDescent="0.25">
      <c r="A225" s="83">
        <v>1</v>
      </c>
      <c r="B225" s="114">
        <f>IF(AND(G225&lt;&gt;"",H225&gt;0,I225&lt;&gt;"",J225&lt;&gt;0,K225&lt;&gt;0),COUNT($B$11:B224)+1,"")</f>
        <v>185</v>
      </c>
      <c r="C225" s="96" t="s">
        <v>1588</v>
      </c>
      <c r="D225" s="84" t="s">
        <v>192</v>
      </c>
      <c r="E225" s="83" t="s">
        <v>1589</v>
      </c>
      <c r="F225" s="98">
        <v>45658</v>
      </c>
      <c r="G225" s="20" t="s">
        <v>611</v>
      </c>
      <c r="H225" s="107">
        <v>481.05</v>
      </c>
      <c r="I225" s="83" t="s">
        <v>1138</v>
      </c>
      <c r="J225" s="107">
        <f t="shared" si="6"/>
        <v>20.079999999999998</v>
      </c>
      <c r="K225" s="183">
        <f t="shared" si="7"/>
        <v>9659.48</v>
      </c>
      <c r="L225" s="129">
        <v>0.28489999999999999</v>
      </c>
      <c r="M225" s="129">
        <v>0.9022</v>
      </c>
      <c r="N225" s="2"/>
      <c r="O225" s="64" t="str">
        <f ca="1">IF(N225="","", INDIRECT("base!"&amp;ADDRESS(MATCH(N225,#REF!:#REF!,0)+1,4,4)))</f>
        <v/>
      </c>
      <c r="P225" s="20"/>
      <c r="Q225" s="64" t="str">
        <f ca="1">IF(P225="","", INDIRECT("base!"&amp;ADDRESS(MATCH(CONCATENATE(N225,"|",P225),#REF!:#REF!,0)+1,6,4)))</f>
        <v/>
      </c>
      <c r="R225" s="90" t="s">
        <v>170</v>
      </c>
      <c r="S225" s="19">
        <v>20.082987000000003</v>
      </c>
    </row>
    <row r="226" spans="1:19" x14ac:dyDescent="0.25">
      <c r="A226" s="83">
        <v>1</v>
      </c>
      <c r="B226" s="114" t="str">
        <f>IF(AND(G226&lt;&gt;"",H226&gt;0,I226&lt;&gt;"",J226&lt;&gt;0,K226&lt;&gt;0),COUNT($B$11:B225)+1,"")</f>
        <v/>
      </c>
      <c r="C226" s="96" t="s">
        <v>1092</v>
      </c>
      <c r="D226" s="84" t="s">
        <v>1135</v>
      </c>
      <c r="E226" s="83" t="s">
        <v>1135</v>
      </c>
      <c r="F226" s="98">
        <v>45658</v>
      </c>
      <c r="G226" s="20" t="s">
        <v>1590</v>
      </c>
      <c r="H226" s="107" t="s">
        <v>1135</v>
      </c>
      <c r="I226" s="83" t="s">
        <v>1135</v>
      </c>
      <c r="J226" s="107"/>
      <c r="K226" s="183" t="str">
        <f t="shared" si="7"/>
        <v/>
      </c>
      <c r="L226" s="129" t="s">
        <v>1135</v>
      </c>
      <c r="M226" s="129">
        <v>0.9022</v>
      </c>
      <c r="N226" s="2"/>
      <c r="O226" s="64" t="str">
        <f ca="1">IF(N226="","", INDIRECT("base!"&amp;ADDRESS(MATCH(N226,#REF!:#REF!,0)+1,4,4)))</f>
        <v/>
      </c>
      <c r="P226" s="20"/>
      <c r="Q226" s="64" t="str">
        <f ca="1">IF(P226="","", INDIRECT("base!"&amp;ADDRESS(MATCH(CONCATENATE(N226,"|",P226),#REF!:#REF!,0)+1,6,4)))</f>
        <v/>
      </c>
      <c r="R226" s="90" t="s">
        <v>170</v>
      </c>
      <c r="S226" s="19" t="s">
        <v>1135</v>
      </c>
    </row>
    <row r="227" spans="1:19" ht="45" x14ac:dyDescent="0.25">
      <c r="A227" s="83">
        <v>1</v>
      </c>
      <c r="B227" s="114">
        <f>IF(AND(G227&lt;&gt;"",H227&gt;0,I227&lt;&gt;"",J227&lt;&gt;0,K227&lt;&gt;0),COUNT($B$11:B226)+1,"")</f>
        <v>186</v>
      </c>
      <c r="C227" s="96" t="s">
        <v>1591</v>
      </c>
      <c r="D227" s="84" t="s">
        <v>1146</v>
      </c>
      <c r="E227" s="83" t="s">
        <v>1592</v>
      </c>
      <c r="F227" s="98">
        <v>45658</v>
      </c>
      <c r="G227" s="20" t="s">
        <v>1593</v>
      </c>
      <c r="H227" s="107">
        <v>3.32</v>
      </c>
      <c r="I227" s="83" t="s">
        <v>1138</v>
      </c>
      <c r="J227" s="107">
        <f t="shared" si="6"/>
        <v>88.84</v>
      </c>
      <c r="K227" s="183">
        <f t="shared" si="7"/>
        <v>294.95</v>
      </c>
      <c r="L227" s="129">
        <v>0.28489999999999999</v>
      </c>
      <c r="M227" s="129">
        <v>0.9022</v>
      </c>
      <c r="N227" s="2"/>
      <c r="O227" s="64" t="str">
        <f ca="1">IF(N227="","", INDIRECT("base!"&amp;ADDRESS(MATCH(N227,#REF!:#REF!,0)+1,4,4)))</f>
        <v/>
      </c>
      <c r="P227" s="20"/>
      <c r="Q227" s="64" t="str">
        <f ca="1">IF(P227="","", INDIRECT("base!"&amp;ADDRESS(MATCH(CONCATENATE(N227,"|",P227),#REF!:#REF!,0)+1,6,4)))</f>
        <v/>
      </c>
      <c r="R227" s="90" t="s">
        <v>170</v>
      </c>
      <c r="S227" s="19">
        <v>88.837986000000001</v>
      </c>
    </row>
    <row r="228" spans="1:19" ht="45" x14ac:dyDescent="0.25">
      <c r="A228" s="83">
        <v>1</v>
      </c>
      <c r="B228" s="114">
        <f>IF(AND(G228&lt;&gt;"",H228&gt;0,I228&lt;&gt;"",J228&lt;&gt;0,K228&lt;&gt;0),COUNT($B$11:B227)+1,"")</f>
        <v>187</v>
      </c>
      <c r="C228" s="96" t="s">
        <v>1594</v>
      </c>
      <c r="D228" s="84" t="s">
        <v>1146</v>
      </c>
      <c r="E228" s="83" t="s">
        <v>1595</v>
      </c>
      <c r="F228" s="98">
        <v>45658</v>
      </c>
      <c r="G228" s="20" t="s">
        <v>1596</v>
      </c>
      <c r="H228" s="107">
        <v>2.4900000000000002</v>
      </c>
      <c r="I228" s="83" t="s">
        <v>1138</v>
      </c>
      <c r="J228" s="107">
        <f t="shared" si="6"/>
        <v>88.84</v>
      </c>
      <c r="K228" s="183">
        <f t="shared" si="7"/>
        <v>221.21</v>
      </c>
      <c r="L228" s="129">
        <v>0.28489999999999999</v>
      </c>
      <c r="M228" s="129">
        <v>0.9022</v>
      </c>
      <c r="N228" s="2"/>
      <c r="O228" s="64" t="str">
        <f ca="1">IF(N228="","", INDIRECT("base!"&amp;ADDRESS(MATCH(N228,#REF!:#REF!,0)+1,4,4)))</f>
        <v/>
      </c>
      <c r="P228" s="20"/>
      <c r="Q228" s="64" t="str">
        <f ca="1">IF(P228="","", INDIRECT("base!"&amp;ADDRESS(MATCH(CONCATENATE(N228,"|",P228),#REF!:#REF!,0)+1,6,4)))</f>
        <v/>
      </c>
      <c r="R228" s="90" t="s">
        <v>170</v>
      </c>
      <c r="S228" s="19">
        <v>88.837986000000001</v>
      </c>
    </row>
    <row r="229" spans="1:19" ht="45" x14ac:dyDescent="0.25">
      <c r="A229" s="83">
        <v>1</v>
      </c>
      <c r="B229" s="114">
        <f>IF(AND(G229&lt;&gt;"",H229&gt;0,I229&lt;&gt;"",J229&lt;&gt;0,K229&lt;&gt;0),COUNT($B$11:B228)+1,"")</f>
        <v>188</v>
      </c>
      <c r="C229" s="96" t="s">
        <v>1597</v>
      </c>
      <c r="D229" s="84" t="s">
        <v>1146</v>
      </c>
      <c r="E229" s="83" t="s">
        <v>1598</v>
      </c>
      <c r="F229" s="98">
        <v>45658</v>
      </c>
      <c r="G229" s="20" t="s">
        <v>1599</v>
      </c>
      <c r="H229" s="107">
        <v>2.65</v>
      </c>
      <c r="I229" s="83" t="s">
        <v>1138</v>
      </c>
      <c r="J229" s="107">
        <f t="shared" si="6"/>
        <v>88.84</v>
      </c>
      <c r="K229" s="183">
        <f t="shared" si="7"/>
        <v>235.43</v>
      </c>
      <c r="L229" s="129">
        <v>0.28489999999999999</v>
      </c>
      <c r="M229" s="129">
        <v>0.9022</v>
      </c>
      <c r="N229" s="2"/>
      <c r="O229" s="64" t="str">
        <f ca="1">IF(N229="","", INDIRECT("base!"&amp;ADDRESS(MATCH(N229,#REF!:#REF!,0)+1,4,4)))</f>
        <v/>
      </c>
      <c r="P229" s="20"/>
      <c r="Q229" s="64" t="str">
        <f ca="1">IF(P229="","", INDIRECT("base!"&amp;ADDRESS(MATCH(CONCATENATE(N229,"|",P229),#REF!:#REF!,0)+1,6,4)))</f>
        <v/>
      </c>
      <c r="R229" s="90" t="s">
        <v>170</v>
      </c>
      <c r="S229" s="19">
        <v>88.837986000000001</v>
      </c>
    </row>
    <row r="230" spans="1:19" x14ac:dyDescent="0.25">
      <c r="A230" s="83">
        <v>1</v>
      </c>
      <c r="B230" s="114" t="str">
        <f>IF(AND(G230&lt;&gt;"",H230&gt;0,I230&lt;&gt;"",J230&lt;&gt;0,K230&lt;&gt;0),COUNT($B$11:B229)+1,"")</f>
        <v/>
      </c>
      <c r="C230" s="96" t="s">
        <v>1094</v>
      </c>
      <c r="D230" s="84" t="s">
        <v>1135</v>
      </c>
      <c r="E230" s="83" t="s">
        <v>1135</v>
      </c>
      <c r="F230" s="98">
        <v>45658</v>
      </c>
      <c r="G230" s="20" t="s">
        <v>1600</v>
      </c>
      <c r="H230" s="107" t="s">
        <v>1135</v>
      </c>
      <c r="I230" s="83" t="s">
        <v>1135</v>
      </c>
      <c r="J230" s="107"/>
      <c r="K230" s="183" t="str">
        <f t="shared" si="7"/>
        <v/>
      </c>
      <c r="L230" s="129" t="s">
        <v>1135</v>
      </c>
      <c r="M230" s="129">
        <v>0.9022</v>
      </c>
      <c r="N230" s="2"/>
      <c r="O230" s="64" t="str">
        <f ca="1">IF(N230="","", INDIRECT("base!"&amp;ADDRESS(MATCH(N230,#REF!:#REF!,0)+1,4,4)))</f>
        <v/>
      </c>
      <c r="P230" s="20"/>
      <c r="Q230" s="64" t="str">
        <f ca="1">IF(P230="","", INDIRECT("base!"&amp;ADDRESS(MATCH(CONCATENATE(N230,"|",P230),#REF!:#REF!,0)+1,6,4)))</f>
        <v/>
      </c>
      <c r="R230" s="90" t="s">
        <v>170</v>
      </c>
      <c r="S230" s="19" t="s">
        <v>1135</v>
      </c>
    </row>
    <row r="231" spans="1:19" ht="45" x14ac:dyDescent="0.25">
      <c r="A231" s="83">
        <v>1</v>
      </c>
      <c r="B231" s="114">
        <f>IF(AND(G231&lt;&gt;"",H231&gt;0,I231&lt;&gt;"",J231&lt;&gt;0,K231&lt;&gt;0),COUNT($B$11:B230)+1,"")</f>
        <v>189</v>
      </c>
      <c r="C231" s="96" t="s">
        <v>1601</v>
      </c>
      <c r="D231" s="84" t="s">
        <v>1146</v>
      </c>
      <c r="E231" s="83" t="s">
        <v>1592</v>
      </c>
      <c r="F231" s="98">
        <v>45658</v>
      </c>
      <c r="G231" s="20" t="s">
        <v>1593</v>
      </c>
      <c r="H231" s="107">
        <v>3.96</v>
      </c>
      <c r="I231" s="83" t="s">
        <v>1138</v>
      </c>
      <c r="J231" s="107">
        <f t="shared" si="6"/>
        <v>88.84</v>
      </c>
      <c r="K231" s="183">
        <f t="shared" si="7"/>
        <v>351.81</v>
      </c>
      <c r="L231" s="129">
        <v>0.28489999999999999</v>
      </c>
      <c r="M231" s="129">
        <v>0.9022</v>
      </c>
      <c r="N231" s="2"/>
      <c r="O231" s="64" t="str">
        <f ca="1">IF(N231="","", INDIRECT("base!"&amp;ADDRESS(MATCH(N231,#REF!:#REF!,0)+1,4,4)))</f>
        <v/>
      </c>
      <c r="P231" s="20"/>
      <c r="Q231" s="64" t="str">
        <f ca="1">IF(P231="","", INDIRECT("base!"&amp;ADDRESS(MATCH(CONCATENATE(N231,"|",P231),#REF!:#REF!,0)+1,6,4)))</f>
        <v/>
      </c>
      <c r="R231" s="90" t="s">
        <v>170</v>
      </c>
      <c r="S231" s="19">
        <v>88.837986000000001</v>
      </c>
    </row>
    <row r="232" spans="1:19" ht="45" x14ac:dyDescent="0.25">
      <c r="A232" s="83">
        <v>1</v>
      </c>
      <c r="B232" s="114">
        <f>IF(AND(G232&lt;&gt;"",H232&gt;0,I232&lt;&gt;"",J232&lt;&gt;0,K232&lt;&gt;0),COUNT($B$11:B231)+1,"")</f>
        <v>190</v>
      </c>
      <c r="C232" s="96" t="s">
        <v>1602</v>
      </c>
      <c r="D232" s="84" t="s">
        <v>1146</v>
      </c>
      <c r="E232" s="83" t="s">
        <v>1595</v>
      </c>
      <c r="F232" s="98">
        <v>45658</v>
      </c>
      <c r="G232" s="20" t="s">
        <v>1596</v>
      </c>
      <c r="H232" s="107">
        <v>3.23</v>
      </c>
      <c r="I232" s="83" t="s">
        <v>1138</v>
      </c>
      <c r="J232" s="107">
        <f t="shared" si="6"/>
        <v>88.84</v>
      </c>
      <c r="K232" s="183">
        <f t="shared" si="7"/>
        <v>286.95</v>
      </c>
      <c r="L232" s="129">
        <v>0.28489999999999999</v>
      </c>
      <c r="M232" s="129">
        <v>0.9022</v>
      </c>
      <c r="N232" s="2"/>
      <c r="O232" s="64" t="str">
        <f ca="1">IF(N232="","", INDIRECT("base!"&amp;ADDRESS(MATCH(N232,#REF!:#REF!,0)+1,4,4)))</f>
        <v/>
      </c>
      <c r="P232" s="20"/>
      <c r="Q232" s="64" t="str">
        <f ca="1">IF(P232="","", INDIRECT("base!"&amp;ADDRESS(MATCH(CONCATENATE(N232,"|",P232),#REF!:#REF!,0)+1,6,4)))</f>
        <v/>
      </c>
      <c r="R232" s="90" t="s">
        <v>170</v>
      </c>
      <c r="S232" s="19">
        <v>88.837986000000001</v>
      </c>
    </row>
    <row r="233" spans="1:19" ht="45" x14ac:dyDescent="0.25">
      <c r="A233" s="83">
        <v>1</v>
      </c>
      <c r="B233" s="114">
        <f>IF(AND(G233&lt;&gt;"",H233&gt;0,I233&lt;&gt;"",J233&lt;&gt;0,K233&lt;&gt;0),COUNT($B$11:B232)+1,"")</f>
        <v>191</v>
      </c>
      <c r="C233" s="96" t="s">
        <v>1603</v>
      </c>
      <c r="D233" s="84" t="s">
        <v>1146</v>
      </c>
      <c r="E233" s="83" t="s">
        <v>1598</v>
      </c>
      <c r="F233" s="98">
        <v>45658</v>
      </c>
      <c r="G233" s="20" t="s">
        <v>1599</v>
      </c>
      <c r="H233" s="107">
        <v>1.72</v>
      </c>
      <c r="I233" s="83" t="s">
        <v>1138</v>
      </c>
      <c r="J233" s="107">
        <f t="shared" si="6"/>
        <v>88.84</v>
      </c>
      <c r="K233" s="183">
        <f t="shared" si="7"/>
        <v>152.80000000000001</v>
      </c>
      <c r="L233" s="129">
        <v>0.28489999999999999</v>
      </c>
      <c r="M233" s="129">
        <v>0.9022</v>
      </c>
      <c r="N233" s="2"/>
      <c r="O233" s="64" t="str">
        <f ca="1">IF(N233="","", INDIRECT("base!"&amp;ADDRESS(MATCH(N233,#REF!:#REF!,0)+1,4,4)))</f>
        <v/>
      </c>
      <c r="P233" s="20"/>
      <c r="Q233" s="64" t="str">
        <f ca="1">IF(P233="","", INDIRECT("base!"&amp;ADDRESS(MATCH(CONCATENATE(N233,"|",P233),#REF!:#REF!,0)+1,6,4)))</f>
        <v/>
      </c>
      <c r="R233" s="90" t="s">
        <v>170</v>
      </c>
      <c r="S233" s="19">
        <v>88.837986000000001</v>
      </c>
    </row>
    <row r="234" spans="1:19" ht="45" x14ac:dyDescent="0.25">
      <c r="A234" s="83">
        <v>1</v>
      </c>
      <c r="B234" s="114">
        <f>IF(AND(G234&lt;&gt;"",H234&gt;0,I234&lt;&gt;"",J234&lt;&gt;0,K234&lt;&gt;0),COUNT($B$11:B233)+1,"")</f>
        <v>192</v>
      </c>
      <c r="C234" s="96" t="s">
        <v>1604</v>
      </c>
      <c r="D234" s="84" t="s">
        <v>1146</v>
      </c>
      <c r="E234" s="83" t="s">
        <v>1598</v>
      </c>
      <c r="F234" s="98">
        <v>45658</v>
      </c>
      <c r="G234" s="20" t="s">
        <v>1599</v>
      </c>
      <c r="H234" s="107">
        <v>10.49</v>
      </c>
      <c r="I234" s="83" t="s">
        <v>1138</v>
      </c>
      <c r="J234" s="107">
        <f t="shared" si="6"/>
        <v>88.84</v>
      </c>
      <c r="K234" s="183">
        <f t="shared" si="7"/>
        <v>931.93</v>
      </c>
      <c r="L234" s="129">
        <v>0.28489999999999999</v>
      </c>
      <c r="M234" s="129">
        <v>0.9022</v>
      </c>
      <c r="N234" s="2"/>
      <c r="O234" s="64" t="str">
        <f ca="1">IF(N234="","", INDIRECT("base!"&amp;ADDRESS(MATCH(N234,#REF!:#REF!,0)+1,4,4)))</f>
        <v/>
      </c>
      <c r="P234" s="20"/>
      <c r="Q234" s="64" t="str">
        <f ca="1">IF(P234="","", INDIRECT("base!"&amp;ADDRESS(MATCH(CONCATENATE(N234,"|",P234),#REF!:#REF!,0)+1,6,4)))</f>
        <v/>
      </c>
      <c r="R234" s="90" t="s">
        <v>170</v>
      </c>
      <c r="S234" s="19">
        <v>88.837986000000001</v>
      </c>
    </row>
    <row r="235" spans="1:19" ht="45" x14ac:dyDescent="0.25">
      <c r="A235" s="83">
        <v>1</v>
      </c>
      <c r="B235" s="114">
        <f>IF(AND(G235&lt;&gt;"",H235&gt;0,I235&lt;&gt;"",J235&lt;&gt;0,K235&lt;&gt;0),COUNT($B$11:B234)+1,"")</f>
        <v>193</v>
      </c>
      <c r="C235" s="96" t="s">
        <v>1605</v>
      </c>
      <c r="D235" s="84" t="s">
        <v>1146</v>
      </c>
      <c r="E235" s="83" t="s">
        <v>1606</v>
      </c>
      <c r="F235" s="98">
        <v>45658</v>
      </c>
      <c r="G235" s="20" t="s">
        <v>1607</v>
      </c>
      <c r="H235" s="107">
        <v>2.2999999999999998</v>
      </c>
      <c r="I235" s="83" t="s">
        <v>1138</v>
      </c>
      <c r="J235" s="107">
        <f t="shared" si="6"/>
        <v>88.84</v>
      </c>
      <c r="K235" s="183">
        <f t="shared" si="7"/>
        <v>204.33</v>
      </c>
      <c r="L235" s="129">
        <v>0.28489999999999999</v>
      </c>
      <c r="M235" s="129">
        <v>0.9022</v>
      </c>
      <c r="N235" s="2"/>
      <c r="O235" s="64" t="str">
        <f ca="1">IF(N235="","", INDIRECT("base!"&amp;ADDRESS(MATCH(N235,#REF!:#REF!,0)+1,4,4)))</f>
        <v/>
      </c>
      <c r="P235" s="20"/>
      <c r="Q235" s="64" t="str">
        <f ca="1">IF(P235="","", INDIRECT("base!"&amp;ADDRESS(MATCH(CONCATENATE(N235,"|",P235),#REF!:#REF!,0)+1,6,4)))</f>
        <v/>
      </c>
      <c r="R235" s="90" t="s">
        <v>170</v>
      </c>
      <c r="S235" s="19">
        <v>88.837986000000001</v>
      </c>
    </row>
    <row r="236" spans="1:19" ht="45" x14ac:dyDescent="0.25">
      <c r="A236" s="83">
        <v>1</v>
      </c>
      <c r="B236" s="114">
        <f>IF(AND(G236&lt;&gt;"",H236&gt;0,I236&lt;&gt;"",J236&lt;&gt;0,K236&lt;&gt;0),COUNT($B$11:B235)+1,"")</f>
        <v>194</v>
      </c>
      <c r="C236" s="96" t="s">
        <v>1608</v>
      </c>
      <c r="D236" s="84" t="s">
        <v>1146</v>
      </c>
      <c r="E236" s="83" t="s">
        <v>1609</v>
      </c>
      <c r="F236" s="98">
        <v>45658</v>
      </c>
      <c r="G236" s="20" t="s">
        <v>1610</v>
      </c>
      <c r="H236" s="107">
        <v>1.7</v>
      </c>
      <c r="I236" s="83" t="s">
        <v>1138</v>
      </c>
      <c r="J236" s="107">
        <f t="shared" si="6"/>
        <v>88.84</v>
      </c>
      <c r="K236" s="183">
        <f t="shared" si="7"/>
        <v>151.03</v>
      </c>
      <c r="L236" s="129">
        <v>0.28489999999999999</v>
      </c>
      <c r="M236" s="129">
        <v>0.9022</v>
      </c>
      <c r="N236" s="2"/>
      <c r="O236" s="64" t="str">
        <f ca="1">IF(N236="","", INDIRECT("base!"&amp;ADDRESS(MATCH(N236,#REF!:#REF!,0)+1,4,4)))</f>
        <v/>
      </c>
      <c r="P236" s="20"/>
      <c r="Q236" s="64" t="str">
        <f ca="1">IF(P236="","", INDIRECT("base!"&amp;ADDRESS(MATCH(CONCATENATE(N236,"|",P236),#REF!:#REF!,0)+1,6,4)))</f>
        <v/>
      </c>
      <c r="R236" s="90" t="s">
        <v>170</v>
      </c>
      <c r="S236" s="19">
        <v>88.837986000000001</v>
      </c>
    </row>
    <row r="237" spans="1:19" ht="45" x14ac:dyDescent="0.25">
      <c r="A237" s="83">
        <v>1</v>
      </c>
      <c r="B237" s="114">
        <f>IF(AND(G237&lt;&gt;"",H237&gt;0,I237&lt;&gt;"",J237&lt;&gt;0,K237&lt;&gt;0),COUNT($B$11:B236)+1,"")</f>
        <v>195</v>
      </c>
      <c r="C237" s="96" t="s">
        <v>1611</v>
      </c>
      <c r="D237" s="84" t="s">
        <v>1146</v>
      </c>
      <c r="E237" s="83" t="s">
        <v>1612</v>
      </c>
      <c r="F237" s="98">
        <v>45658</v>
      </c>
      <c r="G237" s="20" t="s">
        <v>1613</v>
      </c>
      <c r="H237" s="107">
        <v>0.49</v>
      </c>
      <c r="I237" s="83" t="s">
        <v>1138</v>
      </c>
      <c r="J237" s="107">
        <f t="shared" si="6"/>
        <v>88.84</v>
      </c>
      <c r="K237" s="183">
        <f t="shared" si="7"/>
        <v>43.53</v>
      </c>
      <c r="L237" s="129">
        <v>0.28489999999999999</v>
      </c>
      <c r="M237" s="129">
        <v>0.9022</v>
      </c>
      <c r="N237" s="2"/>
      <c r="O237" s="64" t="str">
        <f ca="1">IF(N237="","", INDIRECT("base!"&amp;ADDRESS(MATCH(N237,#REF!:#REF!,0)+1,4,4)))</f>
        <v/>
      </c>
      <c r="P237" s="20"/>
      <c r="Q237" s="64" t="str">
        <f ca="1">IF(P237="","", INDIRECT("base!"&amp;ADDRESS(MATCH(CONCATENATE(N237,"|",P237),#REF!:#REF!,0)+1,6,4)))</f>
        <v/>
      </c>
      <c r="R237" s="90" t="s">
        <v>170</v>
      </c>
      <c r="S237" s="19">
        <v>88.837986000000001</v>
      </c>
    </row>
    <row r="238" spans="1:19" ht="30" x14ac:dyDescent="0.25">
      <c r="A238" s="83">
        <v>1</v>
      </c>
      <c r="B238" s="114" t="str">
        <f>IF(AND(G238&lt;&gt;"",H238&gt;0,I238&lt;&gt;"",J238&lt;&gt;0,K238&lt;&gt;0),COUNT($B$11:B237)+1,"")</f>
        <v/>
      </c>
      <c r="C238" s="96" t="s">
        <v>1096</v>
      </c>
      <c r="D238" s="84" t="s">
        <v>1135</v>
      </c>
      <c r="E238" s="83" t="s">
        <v>1135</v>
      </c>
      <c r="F238" s="98">
        <v>45658</v>
      </c>
      <c r="G238" s="20" t="s">
        <v>1071</v>
      </c>
      <c r="H238" s="107" t="s">
        <v>1135</v>
      </c>
      <c r="I238" s="83" t="s">
        <v>1135</v>
      </c>
      <c r="J238" s="107"/>
      <c r="K238" s="183" t="str">
        <f t="shared" si="7"/>
        <v/>
      </c>
      <c r="L238" s="129" t="s">
        <v>1135</v>
      </c>
      <c r="M238" s="129">
        <v>0.9022</v>
      </c>
      <c r="N238" s="2"/>
      <c r="O238" s="64" t="str">
        <f ca="1">IF(N238="","", INDIRECT("base!"&amp;ADDRESS(MATCH(N238,#REF!:#REF!,0)+1,4,4)))</f>
        <v/>
      </c>
      <c r="P238" s="20"/>
      <c r="Q238" s="64" t="str">
        <f ca="1">IF(P238="","", INDIRECT("base!"&amp;ADDRESS(MATCH(CONCATENATE(N238,"|",P238),#REF!:#REF!,0)+1,6,4)))</f>
        <v/>
      </c>
      <c r="R238" s="90" t="s">
        <v>170</v>
      </c>
      <c r="S238" s="19" t="s">
        <v>1135</v>
      </c>
    </row>
    <row r="239" spans="1:19" ht="45" x14ac:dyDescent="0.25">
      <c r="A239" s="83">
        <v>1</v>
      </c>
      <c r="B239" s="114">
        <f>IF(AND(G239&lt;&gt;"",H239&gt;0,I239&lt;&gt;"",J239&lt;&gt;0,K239&lt;&gt;0),COUNT($B$11:B238)+1,"")</f>
        <v>196</v>
      </c>
      <c r="C239" s="96" t="s">
        <v>1614</v>
      </c>
      <c r="D239" s="84" t="s">
        <v>192</v>
      </c>
      <c r="E239" s="83" t="s">
        <v>1615</v>
      </c>
      <c r="F239" s="98">
        <v>45658</v>
      </c>
      <c r="G239" s="20" t="s">
        <v>612</v>
      </c>
      <c r="H239" s="107">
        <v>407.4</v>
      </c>
      <c r="I239" s="83" t="s">
        <v>1152</v>
      </c>
      <c r="J239" s="107">
        <f t="shared" si="6"/>
        <v>29.99</v>
      </c>
      <c r="K239" s="183">
        <f t="shared" si="7"/>
        <v>12217.93</v>
      </c>
      <c r="L239" s="129">
        <v>0.28489999999999999</v>
      </c>
      <c r="M239" s="129">
        <v>0.9022</v>
      </c>
      <c r="N239" s="2"/>
      <c r="O239" s="64" t="str">
        <f ca="1">IF(N239="","", INDIRECT("base!"&amp;ADDRESS(MATCH(N239,#REF!:#REF!,0)+1,4,4)))</f>
        <v/>
      </c>
      <c r="P239" s="20"/>
      <c r="Q239" s="64" t="str">
        <f ca="1">IF(P239="","", INDIRECT("base!"&amp;ADDRESS(MATCH(CONCATENATE(N239,"|",P239),#REF!:#REF!,0)+1,6,4)))</f>
        <v/>
      </c>
      <c r="R239" s="90" t="s">
        <v>170</v>
      </c>
      <c r="S239" s="19">
        <v>29.989566</v>
      </c>
    </row>
    <row r="240" spans="1:19" ht="45" x14ac:dyDescent="0.25">
      <c r="A240" s="83">
        <v>1</v>
      </c>
      <c r="B240" s="114">
        <f>IF(AND(G240&lt;&gt;"",H240&gt;0,I240&lt;&gt;"",J240&lt;&gt;0,K240&lt;&gt;0),COUNT($B$11:B239)+1,"")</f>
        <v>197</v>
      </c>
      <c r="C240" s="96" t="s">
        <v>1616</v>
      </c>
      <c r="D240" s="84" t="s">
        <v>192</v>
      </c>
      <c r="E240" s="83" t="s">
        <v>1617</v>
      </c>
      <c r="F240" s="98">
        <v>45658</v>
      </c>
      <c r="G240" s="20" t="s">
        <v>829</v>
      </c>
      <c r="H240" s="107">
        <v>15.5</v>
      </c>
      <c r="I240" s="83" t="s">
        <v>1152</v>
      </c>
      <c r="J240" s="107">
        <f t="shared" si="6"/>
        <v>34.11</v>
      </c>
      <c r="K240" s="183">
        <f t="shared" si="7"/>
        <v>528.71</v>
      </c>
      <c r="L240" s="129">
        <v>0.28489999999999999</v>
      </c>
      <c r="M240" s="129">
        <v>0.9022</v>
      </c>
      <c r="N240" s="2"/>
      <c r="O240" s="64" t="str">
        <f ca="1">IF(N240="","", INDIRECT("base!"&amp;ADDRESS(MATCH(N240,#REF!:#REF!,0)+1,4,4)))</f>
        <v/>
      </c>
      <c r="P240" s="20"/>
      <c r="Q240" s="64" t="str">
        <f ca="1">IF(P240="","", INDIRECT("base!"&amp;ADDRESS(MATCH(CONCATENATE(N240,"|",P240),#REF!:#REF!,0)+1,6,4)))</f>
        <v/>
      </c>
      <c r="R240" s="90" t="s">
        <v>170</v>
      </c>
      <c r="S240" s="19">
        <v>34.114094999999999</v>
      </c>
    </row>
    <row r="241" spans="1:19" ht="45" x14ac:dyDescent="0.25">
      <c r="A241" s="83">
        <v>1</v>
      </c>
      <c r="B241" s="114">
        <f>IF(AND(G241&lt;&gt;"",H241&gt;0,I241&lt;&gt;"",J241&lt;&gt;0,K241&lt;&gt;0),COUNT($B$11:B240)+1,"")</f>
        <v>198</v>
      </c>
      <c r="C241" s="96" t="s">
        <v>1618</v>
      </c>
      <c r="D241" s="84" t="s">
        <v>192</v>
      </c>
      <c r="E241" s="83" t="s">
        <v>1619</v>
      </c>
      <c r="F241" s="98">
        <v>45658</v>
      </c>
      <c r="G241" s="20" t="s">
        <v>1620</v>
      </c>
      <c r="H241" s="107">
        <v>51.5</v>
      </c>
      <c r="I241" s="83" t="s">
        <v>1152</v>
      </c>
      <c r="J241" s="107">
        <f t="shared" si="6"/>
        <v>38.799999999999997</v>
      </c>
      <c r="K241" s="183">
        <f t="shared" si="7"/>
        <v>1998.2</v>
      </c>
      <c r="L241" s="129">
        <v>0.28489999999999999</v>
      </c>
      <c r="M241" s="129">
        <v>0.9022</v>
      </c>
      <c r="N241" s="2"/>
      <c r="O241" s="64" t="str">
        <f ca="1">IF(N241="","", INDIRECT("base!"&amp;ADDRESS(MATCH(N241,#REF!:#REF!,0)+1,4,4)))</f>
        <v/>
      </c>
      <c r="P241" s="20"/>
      <c r="Q241" s="64" t="str">
        <f ca="1">IF(P241="","", INDIRECT("base!"&amp;ADDRESS(MATCH(CONCATENATE(N241,"|",P241),#REF!:#REF!,0)+1,6,4)))</f>
        <v/>
      </c>
      <c r="R241" s="90" t="s">
        <v>170</v>
      </c>
      <c r="S241" s="19">
        <v>38.803979999999996</v>
      </c>
    </row>
    <row r="242" spans="1:19" ht="45" x14ac:dyDescent="0.25">
      <c r="A242" s="83">
        <v>1</v>
      </c>
      <c r="B242" s="114">
        <f>IF(AND(G242&lt;&gt;"",H242&gt;0,I242&lt;&gt;"",J242&lt;&gt;0,K242&lt;&gt;0),COUNT($B$11:B241)+1,"")</f>
        <v>199</v>
      </c>
      <c r="C242" s="96" t="s">
        <v>1621</v>
      </c>
      <c r="D242" s="84" t="s">
        <v>192</v>
      </c>
      <c r="E242" s="83" t="s">
        <v>1622</v>
      </c>
      <c r="F242" s="98">
        <v>45658</v>
      </c>
      <c r="G242" s="20" t="s">
        <v>1623</v>
      </c>
      <c r="H242" s="107">
        <v>44.5</v>
      </c>
      <c r="I242" s="83" t="s">
        <v>1152</v>
      </c>
      <c r="J242" s="107">
        <f t="shared" si="6"/>
        <v>38.619999999999997</v>
      </c>
      <c r="K242" s="183">
        <f t="shared" si="7"/>
        <v>1718.59</v>
      </c>
      <c r="L242" s="129">
        <v>0.28489999999999999</v>
      </c>
      <c r="M242" s="129">
        <v>0.9022</v>
      </c>
      <c r="N242" s="2"/>
      <c r="O242" s="64" t="str">
        <f ca="1">IF(N242="","", INDIRECT("base!"&amp;ADDRESS(MATCH(N242,#REF!:#REF!,0)+1,4,4)))</f>
        <v/>
      </c>
      <c r="P242" s="20"/>
      <c r="Q242" s="64" t="str">
        <f ca="1">IF(P242="","", INDIRECT("base!"&amp;ADDRESS(MATCH(CONCATENATE(N242,"|",P242),#REF!:#REF!,0)+1,6,4)))</f>
        <v/>
      </c>
      <c r="R242" s="90" t="s">
        <v>170</v>
      </c>
      <c r="S242" s="19">
        <v>38.624093999999999</v>
      </c>
    </row>
    <row r="243" spans="1:19" ht="45" x14ac:dyDescent="0.25">
      <c r="A243" s="83">
        <v>1</v>
      </c>
      <c r="B243" s="114">
        <f>IF(AND(G243&lt;&gt;"",H243&gt;0,I243&lt;&gt;"",J243&lt;&gt;0,K243&lt;&gt;0),COUNT($B$11:B242)+1,"")</f>
        <v>200</v>
      </c>
      <c r="C243" s="96" t="s">
        <v>1624</v>
      </c>
      <c r="D243" s="84" t="s">
        <v>192</v>
      </c>
      <c r="E243" s="83" t="s">
        <v>1625</v>
      </c>
      <c r="F243" s="98">
        <v>45658</v>
      </c>
      <c r="G243" s="20" t="s">
        <v>1626</v>
      </c>
      <c r="H243" s="107">
        <v>316.7</v>
      </c>
      <c r="I243" s="83" t="s">
        <v>1152</v>
      </c>
      <c r="J243" s="107">
        <f t="shared" si="6"/>
        <v>86.74</v>
      </c>
      <c r="K243" s="183">
        <f t="shared" si="7"/>
        <v>27470.560000000001</v>
      </c>
      <c r="L243" s="129">
        <v>0.28489999999999999</v>
      </c>
      <c r="M243" s="129">
        <v>0.9022</v>
      </c>
      <c r="N243" s="2"/>
      <c r="O243" s="64" t="str">
        <f ca="1">IF(N243="","", INDIRECT("base!"&amp;ADDRESS(MATCH(N243,#REF!:#REF!,0)+1,4,4)))</f>
        <v/>
      </c>
      <c r="P243" s="20"/>
      <c r="Q243" s="64" t="str">
        <f ca="1">IF(P243="","", INDIRECT("base!"&amp;ADDRESS(MATCH(CONCATENATE(N243,"|",P243),#REF!:#REF!,0)+1,6,4)))</f>
        <v/>
      </c>
      <c r="R243" s="90" t="s">
        <v>170</v>
      </c>
      <c r="S243" s="19">
        <v>86.743599000000003</v>
      </c>
    </row>
    <row r="244" spans="1:19" ht="30" x14ac:dyDescent="0.25">
      <c r="A244" s="83">
        <v>1</v>
      </c>
      <c r="B244" s="114">
        <f>IF(AND(G244&lt;&gt;"",H244&gt;0,I244&lt;&gt;"",J244&lt;&gt;0,K244&lt;&gt;0),COUNT($B$11:B243)+1,"")</f>
        <v>201</v>
      </c>
      <c r="C244" s="96" t="s">
        <v>1627</v>
      </c>
      <c r="D244" s="84" t="s">
        <v>1146</v>
      </c>
      <c r="E244" s="83" t="s">
        <v>1628</v>
      </c>
      <c r="F244" s="98">
        <v>45658</v>
      </c>
      <c r="G244" s="20" t="s">
        <v>613</v>
      </c>
      <c r="H244" s="107">
        <v>24</v>
      </c>
      <c r="I244" s="83" t="s">
        <v>1144</v>
      </c>
      <c r="J244" s="107">
        <f t="shared" si="6"/>
        <v>42.17</v>
      </c>
      <c r="K244" s="183">
        <f t="shared" si="7"/>
        <v>1012.08</v>
      </c>
      <c r="L244" s="129">
        <v>0.28489999999999999</v>
      </c>
      <c r="M244" s="129">
        <v>0.9022</v>
      </c>
      <c r="N244" s="2"/>
      <c r="O244" s="64" t="str">
        <f ca="1">IF(N244="","", INDIRECT("base!"&amp;ADDRESS(MATCH(N244,#REF!:#REF!,0)+1,4,4)))</f>
        <v/>
      </c>
      <c r="P244" s="20"/>
      <c r="Q244" s="64" t="str">
        <f ca="1">IF(P244="","", INDIRECT("base!"&amp;ADDRESS(MATCH(CONCATENATE(N244,"|",P244),#REF!:#REF!,0)+1,6,4)))</f>
        <v/>
      </c>
      <c r="R244" s="90" t="s">
        <v>170</v>
      </c>
      <c r="S244" s="19">
        <v>42.170417999999998</v>
      </c>
    </row>
    <row r="245" spans="1:19" ht="60" x14ac:dyDescent="0.25">
      <c r="A245" s="83">
        <v>1</v>
      </c>
      <c r="B245" s="114">
        <f>IF(AND(G245&lt;&gt;"",H245&gt;0,I245&lt;&gt;"",J245&lt;&gt;0,K245&lt;&gt;0),COUNT($B$11:B244)+1,"")</f>
        <v>202</v>
      </c>
      <c r="C245" s="96" t="s">
        <v>1629</v>
      </c>
      <c r="D245" s="84" t="s">
        <v>192</v>
      </c>
      <c r="E245" s="83" t="s">
        <v>1630</v>
      </c>
      <c r="F245" s="98">
        <v>45658</v>
      </c>
      <c r="G245" s="20" t="s">
        <v>614</v>
      </c>
      <c r="H245" s="107">
        <v>83</v>
      </c>
      <c r="I245" s="83" t="s">
        <v>1144</v>
      </c>
      <c r="J245" s="107">
        <f t="shared" si="6"/>
        <v>7.86</v>
      </c>
      <c r="K245" s="183">
        <f t="shared" si="7"/>
        <v>652.38</v>
      </c>
      <c r="L245" s="129">
        <v>0.28489999999999999</v>
      </c>
      <c r="M245" s="129">
        <v>0.9022</v>
      </c>
      <c r="N245" s="2"/>
      <c r="O245" s="64" t="str">
        <f ca="1">IF(N245="","", INDIRECT("base!"&amp;ADDRESS(MATCH(N245,#REF!:#REF!,0)+1,4,4)))</f>
        <v/>
      </c>
      <c r="P245" s="20"/>
      <c r="Q245" s="64" t="str">
        <f ca="1">IF(P245="","", INDIRECT("base!"&amp;ADDRESS(MATCH(CONCATENATE(N245,"|",P245),#REF!:#REF!,0)+1,6,4)))</f>
        <v/>
      </c>
      <c r="R245" s="90" t="s">
        <v>170</v>
      </c>
      <c r="S245" s="19">
        <v>7.863588</v>
      </c>
    </row>
    <row r="246" spans="1:19" ht="60" x14ac:dyDescent="0.25">
      <c r="A246" s="83">
        <v>1</v>
      </c>
      <c r="B246" s="114">
        <f>IF(AND(G246&lt;&gt;"",H246&gt;0,I246&lt;&gt;"",J246&lt;&gt;0,K246&lt;&gt;0),COUNT($B$11:B245)+1,"")</f>
        <v>203</v>
      </c>
      <c r="C246" s="96" t="s">
        <v>1631</v>
      </c>
      <c r="D246" s="84" t="s">
        <v>192</v>
      </c>
      <c r="E246" s="83" t="s">
        <v>1632</v>
      </c>
      <c r="F246" s="98">
        <v>45658</v>
      </c>
      <c r="G246" s="20" t="s">
        <v>1633</v>
      </c>
      <c r="H246" s="107">
        <v>2</v>
      </c>
      <c r="I246" s="83" t="s">
        <v>1144</v>
      </c>
      <c r="J246" s="107">
        <f t="shared" si="6"/>
        <v>10.7</v>
      </c>
      <c r="K246" s="183">
        <f t="shared" si="7"/>
        <v>21.4</v>
      </c>
      <c r="L246" s="129">
        <v>0.28489999999999999</v>
      </c>
      <c r="M246" s="129">
        <v>0.9022</v>
      </c>
      <c r="N246" s="2"/>
      <c r="O246" s="64" t="str">
        <f ca="1">IF(N246="","", INDIRECT("base!"&amp;ADDRESS(MATCH(N246,#REF!:#REF!,0)+1,4,4)))</f>
        <v/>
      </c>
      <c r="P246" s="20"/>
      <c r="Q246" s="64" t="str">
        <f ca="1">IF(P246="","", INDIRECT("base!"&amp;ADDRESS(MATCH(CONCATENATE(N246,"|",P246),#REF!:#REF!,0)+1,6,4)))</f>
        <v/>
      </c>
      <c r="R246" s="90" t="s">
        <v>170</v>
      </c>
      <c r="S246" s="19">
        <v>10.703217</v>
      </c>
    </row>
    <row r="247" spans="1:19" ht="60" x14ac:dyDescent="0.25">
      <c r="A247" s="83">
        <v>1</v>
      </c>
      <c r="B247" s="114">
        <f>IF(AND(G247&lt;&gt;"",H247&gt;0,I247&lt;&gt;"",J247&lt;&gt;0,K247&lt;&gt;0),COUNT($B$11:B246)+1,"")</f>
        <v>204</v>
      </c>
      <c r="C247" s="96" t="s">
        <v>1634</v>
      </c>
      <c r="D247" s="84" t="s">
        <v>192</v>
      </c>
      <c r="E247" s="83" t="s">
        <v>1635</v>
      </c>
      <c r="F247" s="98">
        <v>45658</v>
      </c>
      <c r="G247" s="20" t="s">
        <v>1636</v>
      </c>
      <c r="H247" s="107">
        <v>56</v>
      </c>
      <c r="I247" s="83" t="s">
        <v>1144</v>
      </c>
      <c r="J247" s="107">
        <f t="shared" si="6"/>
        <v>17.850000000000001</v>
      </c>
      <c r="K247" s="183">
        <f t="shared" si="7"/>
        <v>999.6</v>
      </c>
      <c r="L247" s="129">
        <v>0.28489999999999999</v>
      </c>
      <c r="M247" s="129">
        <v>0.9022</v>
      </c>
      <c r="N247" s="2"/>
      <c r="O247" s="64" t="str">
        <f ca="1">IF(N247="","", INDIRECT("base!"&amp;ADDRESS(MATCH(N247,#REF!:#REF!,0)+1,4,4)))</f>
        <v/>
      </c>
      <c r="P247" s="20"/>
      <c r="Q247" s="64" t="str">
        <f ca="1">IF(P247="","", INDIRECT("base!"&amp;ADDRESS(MATCH(CONCATENATE(N247,"|",P247),#REF!:#REF!,0)+1,6,4)))</f>
        <v/>
      </c>
      <c r="R247" s="90" t="s">
        <v>170</v>
      </c>
      <c r="S247" s="19">
        <v>17.847261</v>
      </c>
    </row>
    <row r="248" spans="1:19" ht="60" x14ac:dyDescent="0.25">
      <c r="A248" s="83">
        <v>1</v>
      </c>
      <c r="B248" s="114">
        <f>IF(AND(G248&lt;&gt;"",H248&gt;0,I248&lt;&gt;"",J248&lt;&gt;0,K248&lt;&gt;0),COUNT($B$11:B247)+1,"")</f>
        <v>205</v>
      </c>
      <c r="C248" s="96" t="s">
        <v>1637</v>
      </c>
      <c r="D248" s="84" t="s">
        <v>192</v>
      </c>
      <c r="E248" s="83" t="s">
        <v>1638</v>
      </c>
      <c r="F248" s="98">
        <v>45658</v>
      </c>
      <c r="G248" s="20" t="s">
        <v>1639</v>
      </c>
      <c r="H248" s="107">
        <v>16</v>
      </c>
      <c r="I248" s="83" t="s">
        <v>1144</v>
      </c>
      <c r="J248" s="107">
        <f t="shared" si="6"/>
        <v>53.36</v>
      </c>
      <c r="K248" s="183">
        <f t="shared" si="7"/>
        <v>853.76</v>
      </c>
      <c r="L248" s="129">
        <v>0.28489999999999999</v>
      </c>
      <c r="M248" s="129">
        <v>0.9022</v>
      </c>
      <c r="N248" s="2"/>
      <c r="O248" s="64" t="str">
        <f ca="1">IF(N248="","", INDIRECT("base!"&amp;ADDRESS(MATCH(N248,#REF!:#REF!,0)+1,4,4)))</f>
        <v/>
      </c>
      <c r="P248" s="20"/>
      <c r="Q248" s="64" t="str">
        <f ca="1">IF(P248="","", INDIRECT("base!"&amp;ADDRESS(MATCH(CONCATENATE(N248,"|",P248),#REF!:#REF!,0)+1,6,4)))</f>
        <v/>
      </c>
      <c r="R248" s="90" t="s">
        <v>170</v>
      </c>
      <c r="S248" s="19">
        <v>53.361896999999999</v>
      </c>
    </row>
    <row r="249" spans="1:19" ht="45" x14ac:dyDescent="0.25">
      <c r="A249" s="83">
        <v>1</v>
      </c>
      <c r="B249" s="114">
        <f>IF(AND(G249&lt;&gt;"",H249&gt;0,I249&lt;&gt;"",J249&lt;&gt;0,K249&lt;&gt;0),COUNT($B$11:B248)+1,"")</f>
        <v>206</v>
      </c>
      <c r="C249" s="96" t="s">
        <v>1640</v>
      </c>
      <c r="D249" s="84" t="s">
        <v>192</v>
      </c>
      <c r="E249" s="83" t="s">
        <v>1641</v>
      </c>
      <c r="F249" s="98">
        <v>45658</v>
      </c>
      <c r="G249" s="20" t="s">
        <v>1642</v>
      </c>
      <c r="H249" s="107">
        <v>16</v>
      </c>
      <c r="I249" s="83" t="s">
        <v>1144</v>
      </c>
      <c r="J249" s="107">
        <f t="shared" si="6"/>
        <v>19.66</v>
      </c>
      <c r="K249" s="183">
        <f t="shared" si="7"/>
        <v>314.56</v>
      </c>
      <c r="L249" s="129">
        <v>0.28489999999999999</v>
      </c>
      <c r="M249" s="129">
        <v>0.9022</v>
      </c>
      <c r="N249" s="2"/>
      <c r="O249" s="64" t="str">
        <f ca="1">IF(N249="","", INDIRECT("base!"&amp;ADDRESS(MATCH(N249,#REF!:#REF!,0)+1,4,4)))</f>
        <v/>
      </c>
      <c r="P249" s="20"/>
      <c r="Q249" s="64" t="str">
        <f ca="1">IF(P249="","", INDIRECT("base!"&amp;ADDRESS(MATCH(CONCATENATE(N249,"|",P249),#REF!:#REF!,0)+1,6,4)))</f>
        <v/>
      </c>
      <c r="R249" s="90" t="s">
        <v>170</v>
      </c>
      <c r="S249" s="19">
        <v>19.65897</v>
      </c>
    </row>
    <row r="250" spans="1:19" ht="45" x14ac:dyDescent="0.25">
      <c r="A250" s="83">
        <v>1</v>
      </c>
      <c r="B250" s="114">
        <f>IF(AND(G250&lt;&gt;"",H250&gt;0,I250&lt;&gt;"",J250&lt;&gt;0,K250&lt;&gt;0),COUNT($B$11:B249)+1,"")</f>
        <v>207</v>
      </c>
      <c r="C250" s="96" t="s">
        <v>1643</v>
      </c>
      <c r="D250" s="84" t="s">
        <v>192</v>
      </c>
      <c r="E250" s="83" t="s">
        <v>1644</v>
      </c>
      <c r="F250" s="98">
        <v>45658</v>
      </c>
      <c r="G250" s="20" t="s">
        <v>1645</v>
      </c>
      <c r="H250" s="107">
        <v>38</v>
      </c>
      <c r="I250" s="83" t="s">
        <v>1144</v>
      </c>
      <c r="J250" s="107">
        <f t="shared" si="6"/>
        <v>21.8</v>
      </c>
      <c r="K250" s="183">
        <f t="shared" si="7"/>
        <v>828.4</v>
      </c>
      <c r="L250" s="129">
        <v>0.28489999999999999</v>
      </c>
      <c r="M250" s="129">
        <v>0.9022</v>
      </c>
      <c r="N250" s="2"/>
      <c r="O250" s="64" t="str">
        <f ca="1">IF(N250="","", INDIRECT("base!"&amp;ADDRESS(MATCH(N250,#REF!:#REF!,0)+1,4,4)))</f>
        <v/>
      </c>
      <c r="P250" s="20"/>
      <c r="Q250" s="64" t="str">
        <f ca="1">IF(P250="","", INDIRECT("base!"&amp;ADDRESS(MATCH(CONCATENATE(N250,"|",P250),#REF!:#REF!,0)+1,6,4)))</f>
        <v/>
      </c>
      <c r="R250" s="90" t="s">
        <v>170</v>
      </c>
      <c r="S250" s="19">
        <v>21.804752999999998</v>
      </c>
    </row>
    <row r="251" spans="1:19" ht="45" x14ac:dyDescent="0.25">
      <c r="A251" s="83">
        <v>1</v>
      </c>
      <c r="B251" s="114">
        <f>IF(AND(G251&lt;&gt;"",H251&gt;0,I251&lt;&gt;"",J251&lt;&gt;0,K251&lt;&gt;0),COUNT($B$11:B250)+1,"")</f>
        <v>208</v>
      </c>
      <c r="C251" s="96" t="s">
        <v>1646</v>
      </c>
      <c r="D251" s="84" t="s">
        <v>1146</v>
      </c>
      <c r="E251" s="83" t="s">
        <v>1647</v>
      </c>
      <c r="F251" s="98">
        <v>45658</v>
      </c>
      <c r="G251" s="20" t="s">
        <v>1648</v>
      </c>
      <c r="H251" s="107">
        <v>18</v>
      </c>
      <c r="I251" s="83" t="s">
        <v>1144</v>
      </c>
      <c r="J251" s="107">
        <f t="shared" si="6"/>
        <v>37.979999999999997</v>
      </c>
      <c r="K251" s="183">
        <f t="shared" si="7"/>
        <v>683.64</v>
      </c>
      <c r="L251" s="129">
        <v>0.28489999999999999</v>
      </c>
      <c r="M251" s="129">
        <v>0.9022</v>
      </c>
      <c r="N251" s="2"/>
      <c r="O251" s="64" t="str">
        <f ca="1">IF(N251="","", INDIRECT("base!"&amp;ADDRESS(MATCH(N251,#REF!:#REF!,0)+1,4,4)))</f>
        <v/>
      </c>
      <c r="P251" s="20"/>
      <c r="Q251" s="64" t="str">
        <f ca="1">IF(P251="","", INDIRECT("base!"&amp;ADDRESS(MATCH(CONCATENATE(N251,"|",P251),#REF!:#REF!,0)+1,6,4)))</f>
        <v/>
      </c>
      <c r="R251" s="90" t="s">
        <v>170</v>
      </c>
      <c r="S251" s="19">
        <v>37.981643999999996</v>
      </c>
    </row>
    <row r="252" spans="1:19" ht="45" x14ac:dyDescent="0.25">
      <c r="A252" s="83">
        <v>1</v>
      </c>
      <c r="B252" s="114">
        <f>IF(AND(G252&lt;&gt;"",H252&gt;0,I252&lt;&gt;"",J252&lt;&gt;0,K252&lt;&gt;0),COUNT($B$11:B251)+1,"")</f>
        <v>209</v>
      </c>
      <c r="C252" s="96" t="s">
        <v>1649</v>
      </c>
      <c r="D252" s="84" t="s">
        <v>192</v>
      </c>
      <c r="E252" s="83" t="s">
        <v>1650</v>
      </c>
      <c r="F252" s="98">
        <v>45658</v>
      </c>
      <c r="G252" s="20" t="s">
        <v>1651</v>
      </c>
      <c r="H252" s="107">
        <v>1</v>
      </c>
      <c r="I252" s="83" t="s">
        <v>1144</v>
      </c>
      <c r="J252" s="107">
        <f t="shared" si="6"/>
        <v>26.21</v>
      </c>
      <c r="K252" s="183">
        <f t="shared" si="7"/>
        <v>26.21</v>
      </c>
      <c r="L252" s="129">
        <v>0.28489999999999999</v>
      </c>
      <c r="M252" s="129">
        <v>0.9022</v>
      </c>
      <c r="N252" s="2"/>
      <c r="O252" s="64" t="str">
        <f ca="1">IF(N252="","", INDIRECT("base!"&amp;ADDRESS(MATCH(N252,#REF!:#REF!,0)+1,4,4)))</f>
        <v/>
      </c>
      <c r="P252" s="20"/>
      <c r="Q252" s="64" t="str">
        <f ca="1">IF(P252="","", INDIRECT("base!"&amp;ADDRESS(MATCH(CONCATENATE(N252,"|",P252),#REF!:#REF!,0)+1,6,4)))</f>
        <v/>
      </c>
      <c r="R252" s="90" t="s">
        <v>170</v>
      </c>
      <c r="S252" s="19">
        <v>26.211959999999998</v>
      </c>
    </row>
    <row r="253" spans="1:19" ht="45" x14ac:dyDescent="0.25">
      <c r="A253" s="83">
        <v>1</v>
      </c>
      <c r="B253" s="114">
        <f>IF(AND(G253&lt;&gt;"",H253&gt;0,I253&lt;&gt;"",J253&lt;&gt;0,K253&lt;&gt;0),COUNT($B$11:B252)+1,"")</f>
        <v>210</v>
      </c>
      <c r="C253" s="96" t="s">
        <v>1652</v>
      </c>
      <c r="D253" s="84" t="s">
        <v>192</v>
      </c>
      <c r="E253" s="83" t="s">
        <v>1653</v>
      </c>
      <c r="F253" s="98">
        <v>45658</v>
      </c>
      <c r="G253" s="20" t="s">
        <v>1654</v>
      </c>
      <c r="H253" s="107">
        <v>25</v>
      </c>
      <c r="I253" s="83" t="s">
        <v>1144</v>
      </c>
      <c r="J253" s="107">
        <f t="shared" si="6"/>
        <v>36.130000000000003</v>
      </c>
      <c r="K253" s="183">
        <f t="shared" si="7"/>
        <v>903.25</v>
      </c>
      <c r="L253" s="129">
        <v>0.28489999999999999</v>
      </c>
      <c r="M253" s="129">
        <v>0.9022</v>
      </c>
      <c r="N253" s="2"/>
      <c r="O253" s="64" t="str">
        <f ca="1">IF(N253="","", INDIRECT("base!"&amp;ADDRESS(MATCH(N253,#REF!:#REF!,0)+1,4,4)))</f>
        <v/>
      </c>
      <c r="P253" s="20"/>
      <c r="Q253" s="64" t="str">
        <f ca="1">IF(P253="","", INDIRECT("base!"&amp;ADDRESS(MATCH(CONCATENATE(N253,"|",P253),#REF!:#REF!,0)+1,6,4)))</f>
        <v/>
      </c>
      <c r="R253" s="90" t="s">
        <v>170</v>
      </c>
      <c r="S253" s="19">
        <v>36.131388000000001</v>
      </c>
    </row>
    <row r="254" spans="1:19" ht="45" x14ac:dyDescent="0.25">
      <c r="A254" s="83">
        <v>1</v>
      </c>
      <c r="B254" s="114">
        <f>IF(AND(G254&lt;&gt;"",H254&gt;0,I254&lt;&gt;"",J254&lt;&gt;0,K254&lt;&gt;0),COUNT($B$11:B253)+1,"")</f>
        <v>211</v>
      </c>
      <c r="C254" s="96" t="s">
        <v>1655</v>
      </c>
      <c r="D254" s="84" t="s">
        <v>192</v>
      </c>
      <c r="E254" s="83" t="s">
        <v>1656</v>
      </c>
      <c r="F254" s="98">
        <v>45658</v>
      </c>
      <c r="G254" s="20" t="s">
        <v>615</v>
      </c>
      <c r="H254" s="107">
        <v>216</v>
      </c>
      <c r="I254" s="83" t="s">
        <v>1144</v>
      </c>
      <c r="J254" s="107">
        <f t="shared" si="6"/>
        <v>11.11</v>
      </c>
      <c r="K254" s="183">
        <f t="shared" si="7"/>
        <v>2399.7600000000002</v>
      </c>
      <c r="L254" s="129">
        <v>0.28489999999999999</v>
      </c>
      <c r="M254" s="129">
        <v>0.9022</v>
      </c>
      <c r="N254" s="2"/>
      <c r="O254" s="64" t="str">
        <f ca="1">IF(N254="","", INDIRECT("base!"&amp;ADDRESS(MATCH(N254,#REF!:#REF!,0)+1,4,4)))</f>
        <v/>
      </c>
      <c r="P254" s="20"/>
      <c r="Q254" s="64" t="str">
        <f ca="1">IF(P254="","", INDIRECT("base!"&amp;ADDRESS(MATCH(CONCATENATE(N254,"|",P254),#REF!:#REF!,0)+1,6,4)))</f>
        <v/>
      </c>
      <c r="R254" s="90" t="s">
        <v>170</v>
      </c>
      <c r="S254" s="19">
        <v>11.114385</v>
      </c>
    </row>
    <row r="255" spans="1:19" ht="45" x14ac:dyDescent="0.25">
      <c r="A255" s="83">
        <v>1</v>
      </c>
      <c r="B255" s="114">
        <f>IF(AND(G255&lt;&gt;"",H255&gt;0,I255&lt;&gt;"",J255&lt;&gt;0,K255&lt;&gt;0),COUNT($B$11:B254)+1,"")</f>
        <v>212</v>
      </c>
      <c r="C255" s="96" t="s">
        <v>1657</v>
      </c>
      <c r="D255" s="84" t="s">
        <v>192</v>
      </c>
      <c r="E255" s="83" t="s">
        <v>1658</v>
      </c>
      <c r="F255" s="98">
        <v>45658</v>
      </c>
      <c r="G255" s="20" t="s">
        <v>830</v>
      </c>
      <c r="H255" s="107">
        <v>2</v>
      </c>
      <c r="I255" s="83" t="s">
        <v>1144</v>
      </c>
      <c r="J255" s="107">
        <f t="shared" si="6"/>
        <v>22.77</v>
      </c>
      <c r="K255" s="183">
        <f t="shared" si="7"/>
        <v>45.54</v>
      </c>
      <c r="L255" s="129">
        <v>0.28489999999999999</v>
      </c>
      <c r="M255" s="129">
        <v>0.9022</v>
      </c>
      <c r="N255" s="2"/>
      <c r="O255" s="64" t="str">
        <f ca="1">IF(N255="","", INDIRECT("base!"&amp;ADDRESS(MATCH(N255,#REF!:#REF!,0)+1,4,4)))</f>
        <v/>
      </c>
      <c r="P255" s="20"/>
      <c r="Q255" s="64" t="str">
        <f ca="1">IF(P255="","", INDIRECT("base!"&amp;ADDRESS(MATCH(CONCATENATE(N255,"|",P255),#REF!:#REF!,0)+1,6,4)))</f>
        <v/>
      </c>
      <c r="R255" s="90" t="s">
        <v>170</v>
      </c>
      <c r="S255" s="19">
        <v>22.768428</v>
      </c>
    </row>
    <row r="256" spans="1:19" ht="45" x14ac:dyDescent="0.25">
      <c r="A256" s="83">
        <v>1</v>
      </c>
      <c r="B256" s="114">
        <f>IF(AND(G256&lt;&gt;"",H256&gt;0,I256&lt;&gt;"",J256&lt;&gt;0,K256&lt;&gt;0),COUNT($B$11:B255)+1,"")</f>
        <v>213</v>
      </c>
      <c r="C256" s="96" t="s">
        <v>1659</v>
      </c>
      <c r="D256" s="84" t="s">
        <v>192</v>
      </c>
      <c r="E256" s="83" t="s">
        <v>1660</v>
      </c>
      <c r="F256" s="98">
        <v>45658</v>
      </c>
      <c r="G256" s="20" t="s">
        <v>1661</v>
      </c>
      <c r="H256" s="107">
        <v>5</v>
      </c>
      <c r="I256" s="83" t="s">
        <v>1144</v>
      </c>
      <c r="J256" s="107">
        <f t="shared" si="6"/>
        <v>25.22</v>
      </c>
      <c r="K256" s="183">
        <f t="shared" si="7"/>
        <v>126.1</v>
      </c>
      <c r="L256" s="129">
        <v>0.28489999999999999</v>
      </c>
      <c r="M256" s="129">
        <v>0.9022</v>
      </c>
      <c r="N256" s="2"/>
      <c r="O256" s="64" t="str">
        <f ca="1">IF(N256="","", INDIRECT("base!"&amp;ADDRESS(MATCH(N256,#REF!:#REF!,0)+1,4,4)))</f>
        <v/>
      </c>
      <c r="P256" s="20"/>
      <c r="Q256" s="64" t="str">
        <f ca="1">IF(P256="","", INDIRECT("base!"&amp;ADDRESS(MATCH(CONCATENATE(N256,"|",P256),#REF!:#REF!,0)+1,6,4)))</f>
        <v/>
      </c>
      <c r="R256" s="90" t="s">
        <v>170</v>
      </c>
      <c r="S256" s="19">
        <v>25.222586999999997</v>
      </c>
    </row>
    <row r="257" spans="1:19" ht="45" x14ac:dyDescent="0.25">
      <c r="A257" s="83">
        <v>1</v>
      </c>
      <c r="B257" s="114">
        <f>IF(AND(G257&lt;&gt;"",H257&gt;0,I257&lt;&gt;"",J257&lt;&gt;0,K257&lt;&gt;0),COUNT($B$11:B256)+1,"")</f>
        <v>214</v>
      </c>
      <c r="C257" s="96" t="s">
        <v>1662</v>
      </c>
      <c r="D257" s="84" t="s">
        <v>192</v>
      </c>
      <c r="E257" s="83" t="s">
        <v>1663</v>
      </c>
      <c r="F257" s="98">
        <v>45658</v>
      </c>
      <c r="G257" s="20" t="s">
        <v>1664</v>
      </c>
      <c r="H257" s="107">
        <v>1</v>
      </c>
      <c r="I257" s="83" t="s">
        <v>1144</v>
      </c>
      <c r="J257" s="107">
        <f t="shared" si="6"/>
        <v>53.95</v>
      </c>
      <c r="K257" s="183">
        <f t="shared" si="7"/>
        <v>53.95</v>
      </c>
      <c r="L257" s="129">
        <v>0.28489999999999999</v>
      </c>
      <c r="M257" s="129">
        <v>0.9022</v>
      </c>
      <c r="N257" s="2"/>
      <c r="O257" s="64" t="str">
        <f ca="1">IF(N257="","", INDIRECT("base!"&amp;ADDRESS(MATCH(N257,#REF!:#REF!,0)+1,4,4)))</f>
        <v/>
      </c>
      <c r="P257" s="20"/>
      <c r="Q257" s="64" t="str">
        <f ca="1">IF(P257="","", INDIRECT("base!"&amp;ADDRESS(MATCH(CONCATENATE(N257,"|",P257),#REF!:#REF!,0)+1,6,4)))</f>
        <v/>
      </c>
      <c r="R257" s="90" t="s">
        <v>170</v>
      </c>
      <c r="S257" s="19">
        <v>53.952950999999999</v>
      </c>
    </row>
    <row r="258" spans="1:19" ht="45" x14ac:dyDescent="0.25">
      <c r="A258" s="83">
        <v>1</v>
      </c>
      <c r="B258" s="114">
        <f>IF(AND(G258&lt;&gt;"",H258&gt;0,I258&lt;&gt;"",J258&lt;&gt;0,K258&lt;&gt;0),COUNT($B$11:B257)+1,"")</f>
        <v>215</v>
      </c>
      <c r="C258" s="96" t="s">
        <v>1665</v>
      </c>
      <c r="D258" s="84" t="s">
        <v>192</v>
      </c>
      <c r="E258" s="83" t="s">
        <v>1666</v>
      </c>
      <c r="F258" s="98">
        <v>45658</v>
      </c>
      <c r="G258" s="20" t="s">
        <v>1667</v>
      </c>
      <c r="H258" s="107">
        <v>45</v>
      </c>
      <c r="I258" s="83" t="s">
        <v>1144</v>
      </c>
      <c r="J258" s="107">
        <f t="shared" si="6"/>
        <v>161.18</v>
      </c>
      <c r="K258" s="183">
        <f t="shared" si="7"/>
        <v>7253.1</v>
      </c>
      <c r="L258" s="129">
        <v>0.28489999999999999</v>
      </c>
      <c r="M258" s="129">
        <v>0.9022</v>
      </c>
      <c r="N258" s="2"/>
      <c r="O258" s="64" t="str">
        <f ca="1">IF(N258="","", INDIRECT("base!"&amp;ADDRESS(MATCH(N258,#REF!:#REF!,0)+1,4,4)))</f>
        <v/>
      </c>
      <c r="P258" s="20"/>
      <c r="Q258" s="64" t="str">
        <f ca="1">IF(P258="","", INDIRECT("base!"&amp;ADDRESS(MATCH(CONCATENATE(N258,"|",P258),#REF!:#REF!,0)+1,6,4)))</f>
        <v/>
      </c>
      <c r="R258" s="90" t="s">
        <v>170</v>
      </c>
      <c r="S258" s="19">
        <v>161.17785599999999</v>
      </c>
    </row>
    <row r="259" spans="1:19" ht="45" x14ac:dyDescent="0.25">
      <c r="A259" s="83">
        <v>1</v>
      </c>
      <c r="B259" s="114">
        <f>IF(AND(G259&lt;&gt;"",H259&gt;0,I259&lt;&gt;"",J259&lt;&gt;0,K259&lt;&gt;0),COUNT($B$11:B258)+1,"")</f>
        <v>216</v>
      </c>
      <c r="C259" s="96" t="s">
        <v>1668</v>
      </c>
      <c r="D259" s="84" t="s">
        <v>1146</v>
      </c>
      <c r="E259" s="83" t="s">
        <v>1669</v>
      </c>
      <c r="F259" s="98">
        <v>45658</v>
      </c>
      <c r="G259" s="20" t="s">
        <v>1670</v>
      </c>
      <c r="H259" s="107">
        <v>4</v>
      </c>
      <c r="I259" s="83" t="s">
        <v>1144</v>
      </c>
      <c r="J259" s="107">
        <f t="shared" si="6"/>
        <v>11.11</v>
      </c>
      <c r="K259" s="183">
        <f t="shared" si="7"/>
        <v>44.44</v>
      </c>
      <c r="L259" s="129">
        <v>0.28489999999999999</v>
      </c>
      <c r="M259" s="129">
        <v>0.9022</v>
      </c>
      <c r="N259" s="2"/>
      <c r="O259" s="64" t="str">
        <f ca="1">IF(N259="","", INDIRECT("base!"&amp;ADDRESS(MATCH(N259,#REF!:#REF!,0)+1,4,4)))</f>
        <v/>
      </c>
      <c r="P259" s="20"/>
      <c r="Q259" s="64" t="str">
        <f ca="1">IF(P259="","", INDIRECT("base!"&amp;ADDRESS(MATCH(CONCATENATE(N259,"|",P259),#REF!:#REF!,0)+1,6,4)))</f>
        <v/>
      </c>
      <c r="R259" s="90" t="s">
        <v>170</v>
      </c>
      <c r="S259" s="19">
        <v>11.114385</v>
      </c>
    </row>
    <row r="260" spans="1:19" ht="45" x14ac:dyDescent="0.25">
      <c r="A260" s="83">
        <v>1</v>
      </c>
      <c r="B260" s="114">
        <f>IF(AND(G260&lt;&gt;"",H260&gt;0,I260&lt;&gt;"",J260&lt;&gt;0,K260&lt;&gt;0),COUNT($B$11:B259)+1,"")</f>
        <v>217</v>
      </c>
      <c r="C260" s="96" t="s">
        <v>1671</v>
      </c>
      <c r="D260" s="84" t="s">
        <v>192</v>
      </c>
      <c r="E260" s="83" t="s">
        <v>1672</v>
      </c>
      <c r="F260" s="98">
        <v>45658</v>
      </c>
      <c r="G260" s="20" t="s">
        <v>1673</v>
      </c>
      <c r="H260" s="107">
        <v>2</v>
      </c>
      <c r="I260" s="83" t="s">
        <v>1144</v>
      </c>
      <c r="J260" s="107">
        <f t="shared" si="6"/>
        <v>12.16</v>
      </c>
      <c r="K260" s="183">
        <f t="shared" si="7"/>
        <v>24.32</v>
      </c>
      <c r="L260" s="129">
        <v>0.28489999999999999</v>
      </c>
      <c r="M260" s="129">
        <v>0.9022</v>
      </c>
      <c r="N260" s="2"/>
      <c r="O260" s="64" t="str">
        <f ca="1">IF(N260="","", INDIRECT("base!"&amp;ADDRESS(MATCH(N260,#REF!:#REF!,0)+1,4,4)))</f>
        <v/>
      </c>
      <c r="P260" s="20"/>
      <c r="Q260" s="64" t="str">
        <f ca="1">IF(P260="","", INDIRECT("base!"&amp;ADDRESS(MATCH(CONCATENATE(N260,"|",P260),#REF!:#REF!,0)+1,6,4)))</f>
        <v/>
      </c>
      <c r="R260" s="90" t="s">
        <v>170</v>
      </c>
      <c r="S260" s="19">
        <v>12.155154000000001</v>
      </c>
    </row>
    <row r="261" spans="1:19" ht="45" x14ac:dyDescent="0.25">
      <c r="A261" s="83">
        <v>1</v>
      </c>
      <c r="B261" s="114">
        <f>IF(AND(G261&lt;&gt;"",H261&gt;0,I261&lt;&gt;"",J261&lt;&gt;0,K261&lt;&gt;0),COUNT($B$11:B260)+1,"")</f>
        <v>218</v>
      </c>
      <c r="C261" s="96" t="s">
        <v>1674</v>
      </c>
      <c r="D261" s="84" t="s">
        <v>192</v>
      </c>
      <c r="E261" s="83" t="s">
        <v>1675</v>
      </c>
      <c r="F261" s="98">
        <v>45658</v>
      </c>
      <c r="G261" s="20" t="s">
        <v>1676</v>
      </c>
      <c r="H261" s="107">
        <v>1</v>
      </c>
      <c r="I261" s="83" t="s">
        <v>1144</v>
      </c>
      <c r="J261" s="107">
        <f t="shared" si="6"/>
        <v>22.85</v>
      </c>
      <c r="K261" s="183">
        <f t="shared" si="7"/>
        <v>22.85</v>
      </c>
      <c r="L261" s="129">
        <v>0.28489999999999999</v>
      </c>
      <c r="M261" s="129">
        <v>0.9022</v>
      </c>
      <c r="N261" s="2"/>
      <c r="O261" s="64" t="str">
        <f ca="1">IF(N261="","", INDIRECT("base!"&amp;ADDRESS(MATCH(N261,#REF!:#REF!,0)+1,4,4)))</f>
        <v/>
      </c>
      <c r="P261" s="20"/>
      <c r="Q261" s="64" t="str">
        <f ca="1">IF(P261="","", INDIRECT("base!"&amp;ADDRESS(MATCH(CONCATENATE(N261,"|",P261),#REF!:#REF!,0)+1,6,4)))</f>
        <v/>
      </c>
      <c r="R261" s="90" t="s">
        <v>170</v>
      </c>
      <c r="S261" s="19">
        <v>22.845522000000003</v>
      </c>
    </row>
    <row r="262" spans="1:19" ht="60" x14ac:dyDescent="0.25">
      <c r="A262" s="83">
        <v>1</v>
      </c>
      <c r="B262" s="114">
        <f>IF(AND(G262&lt;&gt;"",H262&gt;0,I262&lt;&gt;"",J262&lt;&gt;0,K262&lt;&gt;0),COUNT($B$11:B261)+1,"")</f>
        <v>219</v>
      </c>
      <c r="C262" s="96" t="s">
        <v>1677</v>
      </c>
      <c r="D262" s="84" t="s">
        <v>192</v>
      </c>
      <c r="E262" s="83" t="s">
        <v>1678</v>
      </c>
      <c r="F262" s="98">
        <v>45658</v>
      </c>
      <c r="G262" s="20" t="s">
        <v>1679</v>
      </c>
      <c r="H262" s="107">
        <v>38</v>
      </c>
      <c r="I262" s="83" t="s">
        <v>1144</v>
      </c>
      <c r="J262" s="107">
        <f t="shared" si="6"/>
        <v>21.19</v>
      </c>
      <c r="K262" s="183">
        <f t="shared" si="7"/>
        <v>805.22</v>
      </c>
      <c r="L262" s="129">
        <v>0.28489999999999999</v>
      </c>
      <c r="M262" s="129">
        <v>0.9022</v>
      </c>
      <c r="N262" s="2"/>
      <c r="O262" s="64" t="str">
        <f ca="1">IF(N262="","", INDIRECT("base!"&amp;ADDRESS(MATCH(N262,#REF!:#REF!,0)+1,4,4)))</f>
        <v/>
      </c>
      <c r="P262" s="20"/>
      <c r="Q262" s="64" t="str">
        <f ca="1">IF(P262="","", INDIRECT("base!"&amp;ADDRESS(MATCH(CONCATENATE(N262,"|",P262),#REF!:#REF!,0)+1,6,4)))</f>
        <v/>
      </c>
      <c r="R262" s="90" t="s">
        <v>170</v>
      </c>
      <c r="S262" s="19">
        <v>21.188001</v>
      </c>
    </row>
    <row r="263" spans="1:19" ht="60" x14ac:dyDescent="0.25">
      <c r="A263" s="83">
        <v>1</v>
      </c>
      <c r="B263" s="114">
        <f>IF(AND(G263&lt;&gt;"",H263&gt;0,I263&lt;&gt;"",J263&lt;&gt;0,K263&lt;&gt;0),COUNT($B$11:B262)+1,"")</f>
        <v>220</v>
      </c>
      <c r="C263" s="96" t="s">
        <v>1680</v>
      </c>
      <c r="D263" s="84" t="s">
        <v>192</v>
      </c>
      <c r="E263" s="83" t="s">
        <v>1681</v>
      </c>
      <c r="F263" s="98">
        <v>45658</v>
      </c>
      <c r="G263" s="20" t="s">
        <v>1682</v>
      </c>
      <c r="H263" s="107">
        <v>83</v>
      </c>
      <c r="I263" s="83" t="s">
        <v>1144</v>
      </c>
      <c r="J263" s="107">
        <f t="shared" si="6"/>
        <v>16.86</v>
      </c>
      <c r="K263" s="183">
        <f t="shared" si="7"/>
        <v>1399.38</v>
      </c>
      <c r="L263" s="129">
        <v>0.28489999999999999</v>
      </c>
      <c r="M263" s="129">
        <v>0.9022</v>
      </c>
      <c r="N263" s="2"/>
      <c r="O263" s="64" t="str">
        <f ca="1">IF(N263="","", INDIRECT("base!"&amp;ADDRESS(MATCH(N263,#REF!:#REF!,0)+1,4,4)))</f>
        <v/>
      </c>
      <c r="P263" s="20"/>
      <c r="Q263" s="64" t="str">
        <f ca="1">IF(P263="","", INDIRECT("base!"&amp;ADDRESS(MATCH(CONCATENATE(N263,"|",P263),#REF!:#REF!,0)+1,6,4)))</f>
        <v/>
      </c>
      <c r="R263" s="90" t="s">
        <v>170</v>
      </c>
      <c r="S263" s="19">
        <v>16.857887999999999</v>
      </c>
    </row>
    <row r="264" spans="1:19" ht="45" x14ac:dyDescent="0.25">
      <c r="A264" s="83">
        <v>1</v>
      </c>
      <c r="B264" s="114">
        <f>IF(AND(G264&lt;&gt;"",H264&gt;0,I264&lt;&gt;"",J264&lt;&gt;0,K264&lt;&gt;0),COUNT($B$11:B263)+1,"")</f>
        <v>221</v>
      </c>
      <c r="C264" s="96" t="s">
        <v>1683</v>
      </c>
      <c r="D264" s="84" t="s">
        <v>192</v>
      </c>
      <c r="E264" s="83" t="s">
        <v>1684</v>
      </c>
      <c r="F264" s="98">
        <v>45658</v>
      </c>
      <c r="G264" s="20" t="s">
        <v>1685</v>
      </c>
      <c r="H264" s="107">
        <v>40</v>
      </c>
      <c r="I264" s="83" t="s">
        <v>1144</v>
      </c>
      <c r="J264" s="107">
        <f t="shared" si="6"/>
        <v>8.39</v>
      </c>
      <c r="K264" s="183">
        <f t="shared" si="7"/>
        <v>335.6</v>
      </c>
      <c r="L264" s="129">
        <v>0.28489999999999999</v>
      </c>
      <c r="M264" s="129">
        <v>0.9022</v>
      </c>
      <c r="N264" s="2"/>
      <c r="O264" s="64" t="str">
        <f ca="1">IF(N264="","", INDIRECT("base!"&amp;ADDRESS(MATCH(N264,#REF!:#REF!,0)+1,4,4)))</f>
        <v/>
      </c>
      <c r="P264" s="20"/>
      <c r="Q264" s="64" t="str">
        <f ca="1">IF(P264="","", INDIRECT("base!"&amp;ADDRESS(MATCH(CONCATENATE(N264,"|",P264),#REF!:#REF!,0)+1,6,4)))</f>
        <v/>
      </c>
      <c r="R264" s="90" t="s">
        <v>170</v>
      </c>
      <c r="S264" s="19">
        <v>8.3903970000000001</v>
      </c>
    </row>
    <row r="265" spans="1:19" ht="45" x14ac:dyDescent="0.25">
      <c r="A265" s="83">
        <v>1</v>
      </c>
      <c r="B265" s="114">
        <f>IF(AND(G265&lt;&gt;"",H265&gt;0,I265&lt;&gt;"",J265&lt;&gt;0,K265&lt;&gt;0),COUNT($B$11:B264)+1,"")</f>
        <v>222</v>
      </c>
      <c r="C265" s="96" t="s">
        <v>1686</v>
      </c>
      <c r="D265" s="84" t="s">
        <v>192</v>
      </c>
      <c r="E265" s="83" t="s">
        <v>1687</v>
      </c>
      <c r="F265" s="98">
        <v>45658</v>
      </c>
      <c r="G265" s="20" t="s">
        <v>1688</v>
      </c>
      <c r="H265" s="107">
        <v>16</v>
      </c>
      <c r="I265" s="83" t="s">
        <v>1144</v>
      </c>
      <c r="J265" s="107">
        <f t="shared" si="6"/>
        <v>19.57</v>
      </c>
      <c r="K265" s="183">
        <f t="shared" si="7"/>
        <v>313.12</v>
      </c>
      <c r="L265" s="129">
        <v>0.28489999999999999</v>
      </c>
      <c r="M265" s="129">
        <v>0.9022</v>
      </c>
      <c r="N265" s="2"/>
      <c r="O265" s="64" t="str">
        <f ca="1">IF(N265="","", INDIRECT("base!"&amp;ADDRESS(MATCH(N265,#REF!:#REF!,0)+1,4,4)))</f>
        <v/>
      </c>
      <c r="P265" s="20"/>
      <c r="Q265" s="64" t="str">
        <f ca="1">IF(P265="","", INDIRECT("base!"&amp;ADDRESS(MATCH(CONCATENATE(N265,"|",P265),#REF!:#REF!,0)+1,6,4)))</f>
        <v/>
      </c>
      <c r="R265" s="90" t="s">
        <v>170</v>
      </c>
      <c r="S265" s="19">
        <v>19.569026999999998</v>
      </c>
    </row>
    <row r="266" spans="1:19" ht="45" x14ac:dyDescent="0.25">
      <c r="A266" s="83">
        <v>1</v>
      </c>
      <c r="B266" s="114">
        <f>IF(AND(G266&lt;&gt;"",H266&gt;0,I266&lt;&gt;"",J266&lt;&gt;0,K266&lt;&gt;0),COUNT($B$11:B265)+1,"")</f>
        <v>223</v>
      </c>
      <c r="C266" s="96" t="s">
        <v>1689</v>
      </c>
      <c r="D266" s="84" t="s">
        <v>192</v>
      </c>
      <c r="E266" s="83" t="s">
        <v>1690</v>
      </c>
      <c r="F266" s="98">
        <v>45658</v>
      </c>
      <c r="G266" s="20" t="s">
        <v>1691</v>
      </c>
      <c r="H266" s="107">
        <v>53</v>
      </c>
      <c r="I266" s="83" t="s">
        <v>1144</v>
      </c>
      <c r="J266" s="107">
        <f t="shared" si="6"/>
        <v>29.64</v>
      </c>
      <c r="K266" s="183">
        <f t="shared" si="7"/>
        <v>1570.92</v>
      </c>
      <c r="L266" s="129">
        <v>0.28489999999999999</v>
      </c>
      <c r="M266" s="129">
        <v>0.9022</v>
      </c>
      <c r="N266" s="2"/>
      <c r="O266" s="64" t="str">
        <f ca="1">IF(N266="","", INDIRECT("base!"&amp;ADDRESS(MATCH(N266,#REF!:#REF!,0)+1,4,4)))</f>
        <v/>
      </c>
      <c r="P266" s="20"/>
      <c r="Q266" s="64" t="str">
        <f ca="1">IF(P266="","", INDIRECT("base!"&amp;ADDRESS(MATCH(CONCATENATE(N266,"|",P266),#REF!:#REF!,0)+1,6,4)))</f>
        <v/>
      </c>
      <c r="R266" s="90" t="s">
        <v>170</v>
      </c>
      <c r="S266" s="19">
        <v>29.642643</v>
      </c>
    </row>
    <row r="267" spans="1:19" ht="45" x14ac:dyDescent="0.25">
      <c r="A267" s="83">
        <v>1</v>
      </c>
      <c r="B267" s="114">
        <f>IF(AND(G267&lt;&gt;"",H267&gt;0,I267&lt;&gt;"",J267&lt;&gt;0,K267&lt;&gt;0),COUNT($B$11:B266)+1,"")</f>
        <v>224</v>
      </c>
      <c r="C267" s="96" t="s">
        <v>1692</v>
      </c>
      <c r="D267" s="84" t="s">
        <v>192</v>
      </c>
      <c r="E267" s="83" t="s">
        <v>1693</v>
      </c>
      <c r="F267" s="98">
        <v>45658</v>
      </c>
      <c r="G267" s="20" t="s">
        <v>1694</v>
      </c>
      <c r="H267" s="107">
        <v>3</v>
      </c>
      <c r="I267" s="83" t="s">
        <v>1144</v>
      </c>
      <c r="J267" s="107">
        <f t="shared" si="6"/>
        <v>9.34</v>
      </c>
      <c r="K267" s="183">
        <f t="shared" si="7"/>
        <v>28.02</v>
      </c>
      <c r="L267" s="129">
        <v>0.28489999999999999</v>
      </c>
      <c r="M267" s="129">
        <v>0.9022</v>
      </c>
      <c r="N267" s="2"/>
      <c r="O267" s="64" t="str">
        <f ca="1">IF(N267="","", INDIRECT("base!"&amp;ADDRESS(MATCH(N267,#REF!:#REF!,0)+1,4,4)))</f>
        <v/>
      </c>
      <c r="P267" s="20"/>
      <c r="Q267" s="64" t="str">
        <f ca="1">IF(P267="","", INDIRECT("base!"&amp;ADDRESS(MATCH(CONCATENATE(N267,"|",P267),#REF!:#REF!,0)+1,6,4)))</f>
        <v/>
      </c>
      <c r="R267" s="90" t="s">
        <v>170</v>
      </c>
      <c r="S267" s="19">
        <v>9.3412229999999994</v>
      </c>
    </row>
    <row r="268" spans="1:19" ht="45" x14ac:dyDescent="0.25">
      <c r="A268" s="83">
        <v>1</v>
      </c>
      <c r="B268" s="114">
        <f>IF(AND(G268&lt;&gt;"",H268&gt;0,I268&lt;&gt;"",J268&lt;&gt;0,K268&lt;&gt;0),COUNT($B$11:B267)+1,"")</f>
        <v>225</v>
      </c>
      <c r="C268" s="96" t="s">
        <v>1695</v>
      </c>
      <c r="D268" s="84" t="s">
        <v>192</v>
      </c>
      <c r="E268" s="83" t="s">
        <v>1696</v>
      </c>
      <c r="F268" s="98">
        <v>45658</v>
      </c>
      <c r="G268" s="20" t="s">
        <v>1697</v>
      </c>
      <c r="H268" s="107">
        <v>15</v>
      </c>
      <c r="I268" s="83" t="s">
        <v>1144</v>
      </c>
      <c r="J268" s="107">
        <f t="shared" si="6"/>
        <v>77.930000000000007</v>
      </c>
      <c r="K268" s="183">
        <f t="shared" si="7"/>
        <v>1168.95</v>
      </c>
      <c r="L268" s="129">
        <v>0.28489999999999999</v>
      </c>
      <c r="M268" s="129">
        <v>0.9022</v>
      </c>
      <c r="N268" s="2"/>
      <c r="O268" s="64" t="str">
        <f ca="1">IF(N268="","", INDIRECT("base!"&amp;ADDRESS(MATCH(N268,#REF!:#REF!,0)+1,4,4)))</f>
        <v/>
      </c>
      <c r="P268" s="20"/>
      <c r="Q268" s="64" t="str">
        <f ca="1">IF(P268="","", INDIRECT("base!"&amp;ADDRESS(MATCH(CONCATENATE(N268,"|",P268),#REF!:#REF!,0)+1,6,4)))</f>
        <v/>
      </c>
      <c r="R268" s="90" t="s">
        <v>170</v>
      </c>
      <c r="S268" s="19">
        <v>77.92918499999999</v>
      </c>
    </row>
    <row r="269" spans="1:19" ht="45" x14ac:dyDescent="0.25">
      <c r="A269" s="83">
        <v>1</v>
      </c>
      <c r="B269" s="114">
        <f>IF(AND(G269&lt;&gt;"",H269&gt;0,I269&lt;&gt;"",J269&lt;&gt;0,K269&lt;&gt;0),COUNT($B$11:B268)+1,"")</f>
        <v>226</v>
      </c>
      <c r="C269" s="96" t="s">
        <v>1698</v>
      </c>
      <c r="D269" s="84" t="s">
        <v>192</v>
      </c>
      <c r="E269" s="83" t="s">
        <v>1699</v>
      </c>
      <c r="F269" s="98">
        <v>45658</v>
      </c>
      <c r="G269" s="20" t="s">
        <v>616</v>
      </c>
      <c r="H269" s="107">
        <v>64</v>
      </c>
      <c r="I269" s="83" t="s">
        <v>1144</v>
      </c>
      <c r="J269" s="107">
        <f t="shared" si="6"/>
        <v>15.41</v>
      </c>
      <c r="K269" s="183">
        <f t="shared" si="7"/>
        <v>986.24</v>
      </c>
      <c r="L269" s="129">
        <v>0.28489999999999999</v>
      </c>
      <c r="M269" s="129">
        <v>0.9022</v>
      </c>
      <c r="N269" s="2"/>
      <c r="O269" s="64" t="str">
        <f ca="1">IF(N269="","", INDIRECT("base!"&amp;ADDRESS(MATCH(N269,#REF!:#REF!,0)+1,4,4)))</f>
        <v/>
      </c>
      <c r="P269" s="20"/>
      <c r="Q269" s="64" t="str">
        <f ca="1">IF(P269="","", INDIRECT("base!"&amp;ADDRESS(MATCH(CONCATENATE(N269,"|",P269),#REF!:#REF!,0)+1,6,4)))</f>
        <v/>
      </c>
      <c r="R269" s="90" t="s">
        <v>170</v>
      </c>
      <c r="S269" s="19">
        <v>15.405951</v>
      </c>
    </row>
    <row r="270" spans="1:19" ht="45" x14ac:dyDescent="0.25">
      <c r="A270" s="83">
        <v>1</v>
      </c>
      <c r="B270" s="114">
        <f>IF(AND(G270&lt;&gt;"",H270&gt;0,I270&lt;&gt;"",J270&lt;&gt;0,K270&lt;&gt;0),COUNT($B$11:B269)+1,"")</f>
        <v>227</v>
      </c>
      <c r="C270" s="96" t="s">
        <v>1700</v>
      </c>
      <c r="D270" s="84" t="s">
        <v>192</v>
      </c>
      <c r="E270" s="83" t="s">
        <v>1701</v>
      </c>
      <c r="F270" s="98">
        <v>45658</v>
      </c>
      <c r="G270" s="20" t="s">
        <v>1702</v>
      </c>
      <c r="H270" s="107">
        <v>1</v>
      </c>
      <c r="I270" s="83" t="s">
        <v>1144</v>
      </c>
      <c r="J270" s="107">
        <f t="shared" si="6"/>
        <v>32.64</v>
      </c>
      <c r="K270" s="183">
        <f t="shared" si="7"/>
        <v>32.64</v>
      </c>
      <c r="L270" s="129">
        <v>0.28489999999999999</v>
      </c>
      <c r="M270" s="129">
        <v>0.9022</v>
      </c>
      <c r="N270" s="2"/>
      <c r="O270" s="64" t="str">
        <f ca="1">IF(N270="","", INDIRECT("base!"&amp;ADDRESS(MATCH(N270,#REF!:#REF!,0)+1,4,4)))</f>
        <v/>
      </c>
      <c r="P270" s="20"/>
      <c r="Q270" s="64" t="str">
        <f ca="1">IF(P270="","", INDIRECT("base!"&amp;ADDRESS(MATCH(CONCATENATE(N270,"|",P270),#REF!:#REF!,0)+1,6,4)))</f>
        <v/>
      </c>
      <c r="R270" s="90" t="s">
        <v>170</v>
      </c>
      <c r="S270" s="19">
        <v>32.63646</v>
      </c>
    </row>
    <row r="271" spans="1:19" ht="45" x14ac:dyDescent="0.25">
      <c r="A271" s="83">
        <v>1</v>
      </c>
      <c r="B271" s="114">
        <f>IF(AND(G271&lt;&gt;"",H271&gt;0,I271&lt;&gt;"",J271&lt;&gt;0,K271&lt;&gt;0),COUNT($B$11:B270)+1,"")</f>
        <v>228</v>
      </c>
      <c r="C271" s="96" t="s">
        <v>1703</v>
      </c>
      <c r="D271" s="84" t="s">
        <v>192</v>
      </c>
      <c r="E271" s="83" t="s">
        <v>1704</v>
      </c>
      <c r="F271" s="98">
        <v>45658</v>
      </c>
      <c r="G271" s="20" t="s">
        <v>1705</v>
      </c>
      <c r="H271" s="107">
        <v>8</v>
      </c>
      <c r="I271" s="83" t="s">
        <v>1144</v>
      </c>
      <c r="J271" s="107">
        <f t="shared" ref="J271:J309" si="8">ROUND(S271,2)</f>
        <v>38.35</v>
      </c>
      <c r="K271" s="183">
        <f t="shared" ref="K271:K334" si="9">IFERROR(IF(H271*J271&lt;&gt;0,ROUND(ROUND(H271,4)*ROUND(J271,4),2),""),"")</f>
        <v>306.8</v>
      </c>
      <c r="L271" s="129">
        <v>0.28489999999999999</v>
      </c>
      <c r="M271" s="129">
        <v>0.9022</v>
      </c>
      <c r="N271" s="2"/>
      <c r="O271" s="64" t="str">
        <f ca="1">IF(N271="","", INDIRECT("base!"&amp;ADDRESS(MATCH(N271,#REF!:#REF!,0)+1,4,4)))</f>
        <v/>
      </c>
      <c r="P271" s="20"/>
      <c r="Q271" s="64" t="str">
        <f ca="1">IF(P271="","", INDIRECT("base!"&amp;ADDRESS(MATCH(CONCATENATE(N271,"|",P271),#REF!:#REF!,0)+1,6,4)))</f>
        <v/>
      </c>
      <c r="R271" s="90" t="s">
        <v>170</v>
      </c>
      <c r="S271" s="19">
        <v>38.354264999999998</v>
      </c>
    </row>
    <row r="272" spans="1:19" ht="45" x14ac:dyDescent="0.25">
      <c r="A272" s="83">
        <v>1</v>
      </c>
      <c r="B272" s="114">
        <f>IF(AND(G272&lt;&gt;"",H272&gt;0,I272&lt;&gt;"",J272&lt;&gt;0,K272&lt;&gt;0),COUNT($B$11:B271)+1,"")</f>
        <v>229</v>
      </c>
      <c r="C272" s="96" t="s">
        <v>1706</v>
      </c>
      <c r="D272" s="84" t="s">
        <v>192</v>
      </c>
      <c r="E272" s="83" t="s">
        <v>1707</v>
      </c>
      <c r="F272" s="98">
        <v>45658</v>
      </c>
      <c r="G272" s="20" t="s">
        <v>1708</v>
      </c>
      <c r="H272" s="107">
        <v>3</v>
      </c>
      <c r="I272" s="83" t="s">
        <v>1144</v>
      </c>
      <c r="J272" s="107">
        <f t="shared" si="8"/>
        <v>62.42</v>
      </c>
      <c r="K272" s="183">
        <f t="shared" si="9"/>
        <v>187.26</v>
      </c>
      <c r="L272" s="129">
        <v>0.28489999999999999</v>
      </c>
      <c r="M272" s="129">
        <v>0.9022</v>
      </c>
      <c r="N272" s="2"/>
      <c r="O272" s="64" t="str">
        <f ca="1">IF(N272="","", INDIRECT("base!"&amp;ADDRESS(MATCH(N272,#REF!:#REF!,0)+1,4,4)))</f>
        <v/>
      </c>
      <c r="P272" s="20"/>
      <c r="Q272" s="64" t="str">
        <f ca="1">IF(P272="","", INDIRECT("base!"&amp;ADDRESS(MATCH(CONCATENATE(N272,"|",P272),#REF!:#REF!,0)+1,6,4)))</f>
        <v/>
      </c>
      <c r="R272" s="90" t="s">
        <v>170</v>
      </c>
      <c r="S272" s="19">
        <v>62.420441999999994</v>
      </c>
    </row>
    <row r="273" spans="1:19" ht="45" x14ac:dyDescent="0.25">
      <c r="A273" s="83">
        <v>1</v>
      </c>
      <c r="B273" s="114">
        <f>IF(AND(G273&lt;&gt;"",H273&gt;0,I273&lt;&gt;"",J273&lt;&gt;0,K273&lt;&gt;0),COUNT($B$11:B272)+1,"")</f>
        <v>230</v>
      </c>
      <c r="C273" s="96" t="s">
        <v>1709</v>
      </c>
      <c r="D273" s="84" t="s">
        <v>192</v>
      </c>
      <c r="E273" s="83" t="s">
        <v>1710</v>
      </c>
      <c r="F273" s="98">
        <v>45658</v>
      </c>
      <c r="G273" s="20" t="s">
        <v>1711</v>
      </c>
      <c r="H273" s="107">
        <v>18</v>
      </c>
      <c r="I273" s="83" t="s">
        <v>1144</v>
      </c>
      <c r="J273" s="107">
        <f t="shared" si="8"/>
        <v>137.96</v>
      </c>
      <c r="K273" s="183">
        <f t="shared" si="9"/>
        <v>2483.2800000000002</v>
      </c>
      <c r="L273" s="129">
        <v>0.28489999999999999</v>
      </c>
      <c r="M273" s="129">
        <v>0.9022</v>
      </c>
      <c r="N273" s="2"/>
      <c r="O273" s="64" t="str">
        <f ca="1">IF(N273="","", INDIRECT("base!"&amp;ADDRESS(MATCH(N273,#REF!:#REF!,0)+1,4,4)))</f>
        <v/>
      </c>
      <c r="P273" s="20"/>
      <c r="Q273" s="64" t="str">
        <f ca="1">IF(P273="","", INDIRECT("base!"&amp;ADDRESS(MATCH(CONCATENATE(N273,"|",P273),#REF!:#REF!,0)+1,6,4)))</f>
        <v/>
      </c>
      <c r="R273" s="90" t="s">
        <v>170</v>
      </c>
      <c r="S273" s="19">
        <v>137.95971299999999</v>
      </c>
    </row>
    <row r="274" spans="1:19" ht="45" x14ac:dyDescent="0.25">
      <c r="A274" s="83">
        <v>1</v>
      </c>
      <c r="B274" s="114">
        <f>IF(AND(G274&lt;&gt;"",H274&gt;0,I274&lt;&gt;"",J274&lt;&gt;0,K274&lt;&gt;0),COUNT($B$11:B273)+1,"")</f>
        <v>231</v>
      </c>
      <c r="C274" s="96" t="s">
        <v>1712</v>
      </c>
      <c r="D274" s="84" t="s">
        <v>192</v>
      </c>
      <c r="E274" s="83" t="s">
        <v>1650</v>
      </c>
      <c r="F274" s="98">
        <v>45658</v>
      </c>
      <c r="G274" s="20" t="s">
        <v>1651</v>
      </c>
      <c r="H274" s="107">
        <v>19</v>
      </c>
      <c r="I274" s="83" t="s">
        <v>1144</v>
      </c>
      <c r="J274" s="107">
        <f t="shared" si="8"/>
        <v>26.21</v>
      </c>
      <c r="K274" s="183">
        <f t="shared" si="9"/>
        <v>497.99</v>
      </c>
      <c r="L274" s="129">
        <v>0.28489999999999999</v>
      </c>
      <c r="M274" s="129">
        <v>0.9022</v>
      </c>
      <c r="N274" s="2"/>
      <c r="O274" s="64" t="str">
        <f ca="1">IF(N274="","", INDIRECT("base!"&amp;ADDRESS(MATCH(N274,#REF!:#REF!,0)+1,4,4)))</f>
        <v/>
      </c>
      <c r="P274" s="20"/>
      <c r="Q274" s="64" t="str">
        <f ca="1">IF(P274="","", INDIRECT("base!"&amp;ADDRESS(MATCH(CONCATENATE(N274,"|",P274),#REF!:#REF!,0)+1,6,4)))</f>
        <v/>
      </c>
      <c r="R274" s="90" t="s">
        <v>170</v>
      </c>
      <c r="S274" s="19">
        <v>26.211959999999998</v>
      </c>
    </row>
    <row r="275" spans="1:19" ht="45" x14ac:dyDescent="0.25">
      <c r="A275" s="83">
        <v>1</v>
      </c>
      <c r="B275" s="114">
        <f>IF(AND(G275&lt;&gt;"",H275&gt;0,I275&lt;&gt;"",J275&lt;&gt;0,K275&lt;&gt;0),COUNT($B$11:B274)+1,"")</f>
        <v>232</v>
      </c>
      <c r="C275" s="96" t="s">
        <v>1713</v>
      </c>
      <c r="D275" s="84" t="s">
        <v>192</v>
      </c>
      <c r="E275" s="83" t="s">
        <v>1714</v>
      </c>
      <c r="F275" s="98">
        <v>45658</v>
      </c>
      <c r="G275" s="20" t="s">
        <v>1715</v>
      </c>
      <c r="H275" s="107">
        <v>33</v>
      </c>
      <c r="I275" s="83" t="s">
        <v>1144</v>
      </c>
      <c r="J275" s="107">
        <f t="shared" si="8"/>
        <v>159.69999999999999</v>
      </c>
      <c r="K275" s="183">
        <f t="shared" si="9"/>
        <v>5270.1</v>
      </c>
      <c r="L275" s="129">
        <v>0.28489999999999999</v>
      </c>
      <c r="M275" s="129">
        <v>0.9022</v>
      </c>
      <c r="N275" s="2"/>
      <c r="O275" s="64" t="str">
        <f ca="1">IF(N275="","", INDIRECT("base!"&amp;ADDRESS(MATCH(N275,#REF!:#REF!,0)+1,4,4)))</f>
        <v/>
      </c>
      <c r="P275" s="20"/>
      <c r="Q275" s="64" t="str">
        <f ca="1">IF(P275="","", INDIRECT("base!"&amp;ADDRESS(MATCH(CONCATENATE(N275,"|",P275),#REF!:#REF!,0)+1,6,4)))</f>
        <v/>
      </c>
      <c r="R275" s="90" t="s">
        <v>170</v>
      </c>
      <c r="S275" s="19">
        <v>159.700221</v>
      </c>
    </row>
    <row r="276" spans="1:19" ht="60" x14ac:dyDescent="0.25">
      <c r="A276" s="83">
        <v>1</v>
      </c>
      <c r="B276" s="114">
        <f>IF(AND(G276&lt;&gt;"",H276&gt;0,I276&lt;&gt;"",J276&lt;&gt;0,K276&lt;&gt;0),COUNT($B$11:B275)+1,"")</f>
        <v>233</v>
      </c>
      <c r="C276" s="96" t="s">
        <v>1716</v>
      </c>
      <c r="D276" s="84" t="s">
        <v>192</v>
      </c>
      <c r="E276" s="83" t="s">
        <v>1717</v>
      </c>
      <c r="F276" s="98">
        <v>45658</v>
      </c>
      <c r="G276" s="20" t="s">
        <v>1718</v>
      </c>
      <c r="H276" s="107">
        <v>4</v>
      </c>
      <c r="I276" s="83" t="s">
        <v>1144</v>
      </c>
      <c r="J276" s="107">
        <f t="shared" si="8"/>
        <v>26.61</v>
      </c>
      <c r="K276" s="183">
        <f t="shared" si="9"/>
        <v>106.44</v>
      </c>
      <c r="L276" s="129">
        <v>0.28489999999999999</v>
      </c>
      <c r="M276" s="129">
        <v>0.9022</v>
      </c>
      <c r="N276" s="2"/>
      <c r="O276" s="64" t="str">
        <f ca="1">IF(N276="","", INDIRECT("base!"&amp;ADDRESS(MATCH(N276,#REF!:#REF!,0)+1,4,4)))</f>
        <v/>
      </c>
      <c r="P276" s="20"/>
      <c r="Q276" s="64" t="str">
        <f ca="1">IF(P276="","", INDIRECT("base!"&amp;ADDRESS(MATCH(CONCATENATE(N276,"|",P276),#REF!:#REF!,0)+1,6,4)))</f>
        <v/>
      </c>
      <c r="R276" s="90" t="s">
        <v>170</v>
      </c>
      <c r="S276" s="19">
        <v>26.610279000000002</v>
      </c>
    </row>
    <row r="277" spans="1:19" ht="30" x14ac:dyDescent="0.25">
      <c r="A277" s="83">
        <v>1</v>
      </c>
      <c r="B277" s="114" t="str">
        <f>IF(AND(G277&lt;&gt;"",H277&gt;0,I277&lt;&gt;"",J277&lt;&gt;0,K277&lt;&gt;0),COUNT($B$11:B276)+1,"")</f>
        <v/>
      </c>
      <c r="C277" s="96" t="s">
        <v>1098</v>
      </c>
      <c r="D277" s="84" t="s">
        <v>1135</v>
      </c>
      <c r="E277" s="83" t="s">
        <v>1135</v>
      </c>
      <c r="F277" s="98">
        <v>45658</v>
      </c>
      <c r="G277" s="20" t="s">
        <v>1073</v>
      </c>
      <c r="H277" s="107" t="s">
        <v>1135</v>
      </c>
      <c r="I277" s="83" t="s">
        <v>1135</v>
      </c>
      <c r="J277" s="107"/>
      <c r="K277" s="183" t="str">
        <f t="shared" si="9"/>
        <v/>
      </c>
      <c r="L277" s="129" t="s">
        <v>1135</v>
      </c>
      <c r="M277" s="129">
        <v>0.9022</v>
      </c>
      <c r="N277" s="2"/>
      <c r="O277" s="64" t="str">
        <f ca="1">IF(N277="","", INDIRECT("base!"&amp;ADDRESS(MATCH(N277,#REF!:#REF!,0)+1,4,4)))</f>
        <v/>
      </c>
      <c r="P277" s="20"/>
      <c r="Q277" s="64" t="str">
        <f ca="1">IF(P277="","", INDIRECT("base!"&amp;ADDRESS(MATCH(CONCATENATE(N277,"|",P277),#REF!:#REF!,0)+1,6,4)))</f>
        <v/>
      </c>
      <c r="R277" s="90" t="s">
        <v>170</v>
      </c>
      <c r="S277" s="19" t="s">
        <v>1135</v>
      </c>
    </row>
    <row r="278" spans="1:19" ht="30" x14ac:dyDescent="0.25">
      <c r="A278" s="83">
        <v>1</v>
      </c>
      <c r="B278" s="114">
        <f>IF(AND(G278&lt;&gt;"",H278&gt;0,I278&lt;&gt;"",J278&lt;&gt;0,K278&lt;&gt;0),COUNT($B$11:B277)+1,"")</f>
        <v>234</v>
      </c>
      <c r="C278" s="96" t="s">
        <v>1719</v>
      </c>
      <c r="D278" s="84" t="s">
        <v>192</v>
      </c>
      <c r="E278" s="83" t="s">
        <v>1720</v>
      </c>
      <c r="F278" s="98">
        <v>45658</v>
      </c>
      <c r="G278" s="20" t="s">
        <v>1721</v>
      </c>
      <c r="H278" s="107">
        <v>8</v>
      </c>
      <c r="I278" s="83" t="s">
        <v>1144</v>
      </c>
      <c r="J278" s="107">
        <f t="shared" si="8"/>
        <v>575.12</v>
      </c>
      <c r="K278" s="183">
        <f t="shared" si="9"/>
        <v>4600.96</v>
      </c>
      <c r="L278" s="129">
        <v>0.28489999999999999</v>
      </c>
      <c r="M278" s="129">
        <v>0.9022</v>
      </c>
      <c r="N278" s="2"/>
      <c r="O278" s="64" t="str">
        <f ca="1">IF(N278="","", INDIRECT("base!"&amp;ADDRESS(MATCH(N278,#REF!:#REF!,0)+1,4,4)))</f>
        <v/>
      </c>
      <c r="P278" s="20"/>
      <c r="Q278" s="64" t="str">
        <f ca="1">IF(P278="","", INDIRECT("base!"&amp;ADDRESS(MATCH(CONCATENATE(N278,"|",P278),#REF!:#REF!,0)+1,6,4)))</f>
        <v/>
      </c>
      <c r="R278" s="90" t="s">
        <v>170</v>
      </c>
      <c r="S278" s="19">
        <v>575.12124000000006</v>
      </c>
    </row>
    <row r="279" spans="1:19" ht="45" x14ac:dyDescent="0.25">
      <c r="A279" s="83">
        <v>1</v>
      </c>
      <c r="B279" s="114">
        <f>IF(AND(G279&lt;&gt;"",H279&gt;0,I279&lt;&gt;"",J279&lt;&gt;0,K279&lt;&gt;0),COUNT($B$11:B278)+1,"")</f>
        <v>235</v>
      </c>
      <c r="C279" s="96" t="s">
        <v>1722</v>
      </c>
      <c r="D279" s="84" t="s">
        <v>192</v>
      </c>
      <c r="E279" s="83" t="s">
        <v>1723</v>
      </c>
      <c r="F279" s="98">
        <v>45658</v>
      </c>
      <c r="G279" s="20" t="s">
        <v>1724</v>
      </c>
      <c r="H279" s="107">
        <v>16</v>
      </c>
      <c r="I279" s="83" t="s">
        <v>1144</v>
      </c>
      <c r="J279" s="107">
        <f t="shared" si="8"/>
        <v>270.14999999999998</v>
      </c>
      <c r="K279" s="183">
        <f t="shared" si="9"/>
        <v>4322.3999999999996</v>
      </c>
      <c r="L279" s="129">
        <v>0.28489999999999999</v>
      </c>
      <c r="M279" s="129">
        <v>0.9022</v>
      </c>
      <c r="N279" s="2"/>
      <c r="O279" s="64" t="str">
        <f ca="1">IF(N279="","", INDIRECT("base!"&amp;ADDRESS(MATCH(N279,#REF!:#REF!,0)+1,4,4)))</f>
        <v/>
      </c>
      <c r="P279" s="20"/>
      <c r="Q279" s="64" t="str">
        <f ca="1">IF(P279="","", INDIRECT("base!"&amp;ADDRESS(MATCH(CONCATENATE(N279,"|",P279),#REF!:#REF!,0)+1,6,4)))</f>
        <v/>
      </c>
      <c r="R279" s="90" t="s">
        <v>170</v>
      </c>
      <c r="S279" s="19">
        <v>270.15022499999998</v>
      </c>
    </row>
    <row r="280" spans="1:19" ht="45" x14ac:dyDescent="0.25">
      <c r="A280" s="83">
        <v>1</v>
      </c>
      <c r="B280" s="114">
        <f>IF(AND(G280&lt;&gt;"",H280&gt;0,I280&lt;&gt;"",J280&lt;&gt;0,K280&lt;&gt;0),COUNT($B$11:B279)+1,"")</f>
        <v>236</v>
      </c>
      <c r="C280" s="96" t="s">
        <v>1725</v>
      </c>
      <c r="D280" s="84" t="s">
        <v>192</v>
      </c>
      <c r="E280" s="83" t="s">
        <v>1726</v>
      </c>
      <c r="F280" s="98">
        <v>45658</v>
      </c>
      <c r="G280" s="20" t="s">
        <v>634</v>
      </c>
      <c r="H280" s="107">
        <v>39</v>
      </c>
      <c r="I280" s="83" t="s">
        <v>1144</v>
      </c>
      <c r="J280" s="107">
        <f t="shared" si="8"/>
        <v>152.44</v>
      </c>
      <c r="K280" s="183">
        <f t="shared" si="9"/>
        <v>5945.16</v>
      </c>
      <c r="L280" s="129">
        <v>0.28489999999999999</v>
      </c>
      <c r="M280" s="129">
        <v>0.9022</v>
      </c>
      <c r="N280" s="2"/>
      <c r="O280" s="64" t="str">
        <f ca="1">IF(N280="","", INDIRECT("base!"&amp;ADDRESS(MATCH(N280,#REF!:#REF!,0)+1,4,4)))</f>
        <v/>
      </c>
      <c r="P280" s="20"/>
      <c r="Q280" s="64" t="str">
        <f ca="1">IF(P280="","", INDIRECT("base!"&amp;ADDRESS(MATCH(CONCATENATE(N280,"|",P280),#REF!:#REF!,0)+1,6,4)))</f>
        <v/>
      </c>
      <c r="R280" s="90" t="s">
        <v>170</v>
      </c>
      <c r="S280" s="19">
        <v>152.44053600000001</v>
      </c>
    </row>
    <row r="281" spans="1:19" ht="45" x14ac:dyDescent="0.25">
      <c r="A281" s="83">
        <v>1</v>
      </c>
      <c r="B281" s="114">
        <f>IF(AND(G281&lt;&gt;"",H281&gt;0,I281&lt;&gt;"",J281&lt;&gt;0,K281&lt;&gt;0),COUNT($B$11:B280)+1,"")</f>
        <v>237</v>
      </c>
      <c r="C281" s="96" t="s">
        <v>1727</v>
      </c>
      <c r="D281" s="84" t="s">
        <v>192</v>
      </c>
      <c r="E281" s="83" t="s">
        <v>1728</v>
      </c>
      <c r="F281" s="98">
        <v>45658</v>
      </c>
      <c r="G281" s="20" t="s">
        <v>1729</v>
      </c>
      <c r="H281" s="107">
        <v>13</v>
      </c>
      <c r="I281" s="83" t="s">
        <v>1144</v>
      </c>
      <c r="J281" s="107">
        <f t="shared" si="8"/>
        <v>144.58000000000001</v>
      </c>
      <c r="K281" s="183">
        <f t="shared" si="9"/>
        <v>1879.54</v>
      </c>
      <c r="L281" s="129">
        <v>0.28489999999999999</v>
      </c>
      <c r="M281" s="129">
        <v>0.9022</v>
      </c>
      <c r="N281" s="2"/>
      <c r="O281" s="64" t="str">
        <f ca="1">IF(N281="","", INDIRECT("base!"&amp;ADDRESS(MATCH(N281,#REF!:#REF!,0)+1,4,4)))</f>
        <v/>
      </c>
      <c r="P281" s="20"/>
      <c r="Q281" s="64" t="str">
        <f ca="1">IF(P281="","", INDIRECT("base!"&amp;ADDRESS(MATCH(CONCATENATE(N281,"|",P281),#REF!:#REF!,0)+1,6,4)))</f>
        <v/>
      </c>
      <c r="R281" s="90" t="s">
        <v>170</v>
      </c>
      <c r="S281" s="19">
        <v>144.57694799999999</v>
      </c>
    </row>
    <row r="282" spans="1:19" ht="45" x14ac:dyDescent="0.25">
      <c r="A282" s="83">
        <v>1</v>
      </c>
      <c r="B282" s="114">
        <f>IF(AND(G282&lt;&gt;"",H282&gt;0,I282&lt;&gt;"",J282&lt;&gt;0,K282&lt;&gt;0),COUNT($B$11:B281)+1,"")</f>
        <v>238</v>
      </c>
      <c r="C282" s="96" t="s">
        <v>1730</v>
      </c>
      <c r="D282" s="84" t="s">
        <v>192</v>
      </c>
      <c r="E282" s="83" t="s">
        <v>1731</v>
      </c>
      <c r="F282" s="98">
        <v>45658</v>
      </c>
      <c r="G282" s="20" t="s">
        <v>1732</v>
      </c>
      <c r="H282" s="107">
        <v>1</v>
      </c>
      <c r="I282" s="83" t="s">
        <v>1144</v>
      </c>
      <c r="J282" s="107">
        <f t="shared" si="8"/>
        <v>39.36</v>
      </c>
      <c r="K282" s="183">
        <f t="shared" si="9"/>
        <v>39.36</v>
      </c>
      <c r="L282" s="129">
        <v>0.28489999999999999</v>
      </c>
      <c r="M282" s="129">
        <v>0.9022</v>
      </c>
      <c r="N282" s="2"/>
      <c r="O282" s="64" t="str">
        <f ca="1">IF(N282="","", INDIRECT("base!"&amp;ADDRESS(MATCH(N282,#REF!:#REF!,0)+1,4,4)))</f>
        <v/>
      </c>
      <c r="P282" s="20"/>
      <c r="Q282" s="64" t="str">
        <f ca="1">IF(P282="","", INDIRECT("base!"&amp;ADDRESS(MATCH(CONCATENATE(N282,"|",P282),#REF!:#REF!,0)+1,6,4)))</f>
        <v/>
      </c>
      <c r="R282" s="90" t="s">
        <v>170</v>
      </c>
      <c r="S282" s="19">
        <v>39.356487000000001</v>
      </c>
    </row>
    <row r="283" spans="1:19" ht="30" x14ac:dyDescent="0.25">
      <c r="A283" s="83">
        <v>1</v>
      </c>
      <c r="B283" s="114">
        <f>IF(AND(G283&lt;&gt;"",H283&gt;0,I283&lt;&gt;"",J283&lt;&gt;0,K283&lt;&gt;0),COUNT($B$11:B282)+1,"")</f>
        <v>239</v>
      </c>
      <c r="C283" s="96" t="s">
        <v>1733</v>
      </c>
      <c r="D283" s="84" t="s">
        <v>192</v>
      </c>
      <c r="E283" s="83" t="s">
        <v>1734</v>
      </c>
      <c r="F283" s="98">
        <v>45658</v>
      </c>
      <c r="G283" s="20" t="s">
        <v>1735</v>
      </c>
      <c r="H283" s="107">
        <v>1</v>
      </c>
      <c r="I283" s="83" t="s">
        <v>1144</v>
      </c>
      <c r="J283" s="107">
        <f t="shared" si="8"/>
        <v>47.94</v>
      </c>
      <c r="K283" s="183">
        <f t="shared" si="9"/>
        <v>47.94</v>
      </c>
      <c r="L283" s="129">
        <v>0.28489999999999999</v>
      </c>
      <c r="M283" s="129">
        <v>0.9022</v>
      </c>
      <c r="N283" s="2"/>
      <c r="O283" s="64" t="str">
        <f ca="1">IF(N283="","", INDIRECT("base!"&amp;ADDRESS(MATCH(N283,#REF!:#REF!,0)+1,4,4)))</f>
        <v/>
      </c>
      <c r="P283" s="20"/>
      <c r="Q283" s="64" t="str">
        <f ca="1">IF(P283="","", INDIRECT("base!"&amp;ADDRESS(MATCH(CONCATENATE(N283,"|",P283),#REF!:#REF!,0)+1,6,4)))</f>
        <v/>
      </c>
      <c r="R283" s="90" t="s">
        <v>170</v>
      </c>
      <c r="S283" s="19">
        <v>47.939619</v>
      </c>
    </row>
    <row r="284" spans="1:19" ht="30" x14ac:dyDescent="0.25">
      <c r="A284" s="83">
        <v>1</v>
      </c>
      <c r="B284" s="114">
        <f>IF(AND(G284&lt;&gt;"",H284&gt;0,I284&lt;&gt;"",J284&lt;&gt;0,K284&lt;&gt;0),COUNT($B$11:B283)+1,"")</f>
        <v>240</v>
      </c>
      <c r="C284" s="96" t="s">
        <v>1736</v>
      </c>
      <c r="D284" s="84" t="s">
        <v>192</v>
      </c>
      <c r="E284" s="83" t="s">
        <v>1737</v>
      </c>
      <c r="F284" s="98">
        <v>45658</v>
      </c>
      <c r="G284" s="20" t="s">
        <v>1738</v>
      </c>
      <c r="H284" s="107">
        <v>1</v>
      </c>
      <c r="I284" s="83" t="s">
        <v>1144</v>
      </c>
      <c r="J284" s="107">
        <f t="shared" si="8"/>
        <v>135.02000000000001</v>
      </c>
      <c r="K284" s="183">
        <f t="shared" si="9"/>
        <v>135.02000000000001</v>
      </c>
      <c r="L284" s="129">
        <v>0.28489999999999999</v>
      </c>
      <c r="M284" s="129">
        <v>0.9022</v>
      </c>
      <c r="N284" s="2"/>
      <c r="O284" s="64" t="str">
        <f ca="1">IF(N284="","", INDIRECT("base!"&amp;ADDRESS(MATCH(N284,#REF!:#REF!,0)+1,4,4)))</f>
        <v/>
      </c>
      <c r="P284" s="20"/>
      <c r="Q284" s="64" t="str">
        <f ca="1">IF(P284="","", INDIRECT("base!"&amp;ADDRESS(MATCH(CONCATENATE(N284,"|",P284),#REF!:#REF!,0)+1,6,4)))</f>
        <v/>
      </c>
      <c r="R284" s="90" t="s">
        <v>170</v>
      </c>
      <c r="S284" s="19">
        <v>135.017292</v>
      </c>
    </row>
    <row r="285" spans="1:19" ht="45" x14ac:dyDescent="0.25">
      <c r="A285" s="83">
        <v>1</v>
      </c>
      <c r="B285" s="114">
        <f>IF(AND(G285&lt;&gt;"",H285&gt;0,I285&lt;&gt;"",J285&lt;&gt;0,K285&lt;&gt;0),COUNT($B$11:B284)+1,"")</f>
        <v>241</v>
      </c>
      <c r="C285" s="96" t="s">
        <v>1739</v>
      </c>
      <c r="D285" s="84" t="s">
        <v>1146</v>
      </c>
      <c r="E285" s="83" t="s">
        <v>1740</v>
      </c>
      <c r="F285" s="98">
        <v>45658</v>
      </c>
      <c r="G285" s="20" t="s">
        <v>635</v>
      </c>
      <c r="H285" s="107">
        <v>24</v>
      </c>
      <c r="I285" s="83" t="s">
        <v>1144</v>
      </c>
      <c r="J285" s="107">
        <f t="shared" si="8"/>
        <v>514.36</v>
      </c>
      <c r="K285" s="183">
        <f t="shared" si="9"/>
        <v>12344.64</v>
      </c>
      <c r="L285" s="129">
        <v>0.28489999999999999</v>
      </c>
      <c r="M285" s="129">
        <v>0.9022</v>
      </c>
      <c r="N285" s="2"/>
      <c r="O285" s="64" t="str">
        <f ca="1">IF(N285="","", INDIRECT("base!"&amp;ADDRESS(MATCH(N285,#REF!:#REF!,0)+1,4,4)))</f>
        <v/>
      </c>
      <c r="P285" s="20"/>
      <c r="Q285" s="64" t="str">
        <f ca="1">IF(P285="","", INDIRECT("base!"&amp;ADDRESS(MATCH(CONCATENATE(N285,"|",P285),#REF!:#REF!,0)+1,6,4)))</f>
        <v/>
      </c>
      <c r="R285" s="90" t="s">
        <v>170</v>
      </c>
      <c r="S285" s="19">
        <v>514.35831899999994</v>
      </c>
    </row>
    <row r="286" spans="1:19" x14ac:dyDescent="0.25">
      <c r="A286" s="83">
        <v>1</v>
      </c>
      <c r="B286" s="114" t="str">
        <f>IF(AND(G286&lt;&gt;"",H286&gt;0,I286&lt;&gt;"",J286&lt;&gt;0,K286&lt;&gt;0),COUNT($B$11:B285)+1,"")</f>
        <v/>
      </c>
      <c r="C286" s="96" t="s">
        <v>1100</v>
      </c>
      <c r="D286" s="84" t="s">
        <v>1135</v>
      </c>
      <c r="E286" s="83" t="s">
        <v>1135</v>
      </c>
      <c r="F286" s="98">
        <v>45658</v>
      </c>
      <c r="G286" s="20" t="s">
        <v>1075</v>
      </c>
      <c r="H286" s="107" t="s">
        <v>1135</v>
      </c>
      <c r="I286" s="83" t="s">
        <v>1135</v>
      </c>
      <c r="J286" s="107"/>
      <c r="K286" s="183" t="str">
        <f t="shared" si="9"/>
        <v/>
      </c>
      <c r="L286" s="129" t="s">
        <v>1135</v>
      </c>
      <c r="M286" s="129">
        <v>0.9022</v>
      </c>
      <c r="N286" s="2"/>
      <c r="O286" s="64" t="str">
        <f ca="1">IF(N286="","", INDIRECT("base!"&amp;ADDRESS(MATCH(N286,#REF!:#REF!,0)+1,4,4)))</f>
        <v/>
      </c>
      <c r="P286" s="20"/>
      <c r="Q286" s="64" t="str">
        <f ca="1">IF(P286="","", INDIRECT("base!"&amp;ADDRESS(MATCH(CONCATENATE(N286,"|",P286),#REF!:#REF!,0)+1,6,4)))</f>
        <v/>
      </c>
      <c r="R286" s="90" t="s">
        <v>170</v>
      </c>
      <c r="S286" s="19" t="s">
        <v>1135</v>
      </c>
    </row>
    <row r="287" spans="1:19" ht="30" x14ac:dyDescent="0.25">
      <c r="A287" s="83">
        <v>1</v>
      </c>
      <c r="B287" s="114">
        <f>IF(AND(G287&lt;&gt;"",H287&gt;0,I287&lt;&gt;"",J287&lt;&gt;0,K287&lt;&gt;0),COUNT($B$11:B286)+1,"")</f>
        <v>242</v>
      </c>
      <c r="C287" s="96" t="s">
        <v>1741</v>
      </c>
      <c r="D287" s="84" t="s">
        <v>1146</v>
      </c>
      <c r="E287" s="83" t="s">
        <v>1742</v>
      </c>
      <c r="F287" s="98">
        <v>45658</v>
      </c>
      <c r="G287" s="20" t="s">
        <v>1743</v>
      </c>
      <c r="H287" s="107">
        <v>1</v>
      </c>
      <c r="I287" s="83" t="s">
        <v>1144</v>
      </c>
      <c r="J287" s="107">
        <f t="shared" si="8"/>
        <v>90949</v>
      </c>
      <c r="K287" s="183">
        <f t="shared" si="9"/>
        <v>90949</v>
      </c>
      <c r="L287" s="129">
        <v>0.28489999999999999</v>
      </c>
      <c r="M287" s="129">
        <v>0.9022</v>
      </c>
      <c r="N287" s="2"/>
      <c r="O287" s="64" t="str">
        <f ca="1">IF(N287="","", INDIRECT("base!"&amp;ADDRESS(MATCH(N287,#REF!:#REF!,0)+1,4,4)))</f>
        <v/>
      </c>
      <c r="P287" s="20"/>
      <c r="Q287" s="64" t="str">
        <f ca="1">IF(P287="","", INDIRECT("base!"&amp;ADDRESS(MATCH(CONCATENATE(N287,"|",P287),#REF!:#REF!,0)+1,6,4)))</f>
        <v/>
      </c>
      <c r="R287" s="90" t="s">
        <v>170</v>
      </c>
      <c r="S287" s="19">
        <v>90948.999605999998</v>
      </c>
    </row>
    <row r="288" spans="1:19" ht="30" x14ac:dyDescent="0.25">
      <c r="A288" s="83">
        <v>1</v>
      </c>
      <c r="B288" s="114" t="str">
        <f>IF(AND(G288&lt;&gt;"",H288&gt;0,I288&lt;&gt;"",J288&lt;&gt;0,K288&lt;&gt;0),COUNT($B$11:B287)+1,"")</f>
        <v/>
      </c>
      <c r="C288" s="96" t="s">
        <v>1102</v>
      </c>
      <c r="D288" s="84" t="s">
        <v>1135</v>
      </c>
      <c r="E288" s="83" t="s">
        <v>1135</v>
      </c>
      <c r="F288" s="98">
        <v>45658</v>
      </c>
      <c r="G288" s="20" t="s">
        <v>1077</v>
      </c>
      <c r="H288" s="107" t="s">
        <v>1135</v>
      </c>
      <c r="I288" s="83" t="s">
        <v>1135</v>
      </c>
      <c r="J288" s="107"/>
      <c r="K288" s="183" t="str">
        <f t="shared" si="9"/>
        <v/>
      </c>
      <c r="L288" s="129" t="s">
        <v>1135</v>
      </c>
      <c r="M288" s="129">
        <v>0.9022</v>
      </c>
      <c r="N288" s="2"/>
      <c r="O288" s="64" t="str">
        <f ca="1">IF(N288="","", INDIRECT("base!"&amp;ADDRESS(MATCH(N288,#REF!:#REF!,0)+1,4,4)))</f>
        <v/>
      </c>
      <c r="P288" s="20"/>
      <c r="Q288" s="64" t="str">
        <f ca="1">IF(P288="","", INDIRECT("base!"&amp;ADDRESS(MATCH(CONCATENATE(N288,"|",P288),#REF!:#REF!,0)+1,6,4)))</f>
        <v/>
      </c>
      <c r="R288" s="90" t="s">
        <v>170</v>
      </c>
      <c r="S288" s="19" t="s">
        <v>1135</v>
      </c>
    </row>
    <row r="289" spans="1:19" ht="45" x14ac:dyDescent="0.25">
      <c r="A289" s="83">
        <v>1</v>
      </c>
      <c r="B289" s="114">
        <f>IF(AND(G289&lt;&gt;"",H289&gt;0,I289&lt;&gt;"",J289&lt;&gt;0,K289&lt;&gt;0),COUNT($B$11:B288)+1,"")</f>
        <v>243</v>
      </c>
      <c r="C289" s="96" t="s">
        <v>1744</v>
      </c>
      <c r="D289" s="84" t="s">
        <v>192</v>
      </c>
      <c r="E289" s="83" t="s">
        <v>1745</v>
      </c>
      <c r="F289" s="98">
        <v>45658</v>
      </c>
      <c r="G289" s="20" t="s">
        <v>1746</v>
      </c>
      <c r="H289" s="107">
        <v>163</v>
      </c>
      <c r="I289" s="83" t="s">
        <v>1152</v>
      </c>
      <c r="J289" s="107">
        <f t="shared" si="8"/>
        <v>42.44</v>
      </c>
      <c r="K289" s="183">
        <f t="shared" si="9"/>
        <v>6917.72</v>
      </c>
      <c r="L289" s="129">
        <v>0.28489999999999999</v>
      </c>
      <c r="M289" s="129">
        <v>0.9022</v>
      </c>
      <c r="N289" s="2"/>
      <c r="O289" s="64" t="str">
        <f ca="1">IF(N289="","", INDIRECT("base!"&amp;ADDRESS(MATCH(N289,#REF!:#REF!,0)+1,4,4)))</f>
        <v/>
      </c>
      <c r="P289" s="20"/>
      <c r="Q289" s="64" t="str">
        <f ca="1">IF(P289="","", INDIRECT("base!"&amp;ADDRESS(MATCH(CONCATENATE(N289,"|",P289),#REF!:#REF!,0)+1,6,4)))</f>
        <v/>
      </c>
      <c r="R289" s="90" t="s">
        <v>170</v>
      </c>
      <c r="S289" s="19">
        <v>42.440246999999999</v>
      </c>
    </row>
    <row r="290" spans="1:19" ht="45" x14ac:dyDescent="0.25">
      <c r="A290" s="83">
        <v>1</v>
      </c>
      <c r="B290" s="114">
        <f>IF(AND(G290&lt;&gt;"",H290&gt;0,I290&lt;&gt;"",J290&lt;&gt;0,K290&lt;&gt;0),COUNT($B$11:B289)+1,"")</f>
        <v>244</v>
      </c>
      <c r="C290" s="96" t="s">
        <v>1747</v>
      </c>
      <c r="D290" s="84" t="s">
        <v>192</v>
      </c>
      <c r="E290" s="83" t="s">
        <v>1748</v>
      </c>
      <c r="F290" s="98">
        <v>45658</v>
      </c>
      <c r="G290" s="20" t="s">
        <v>1749</v>
      </c>
      <c r="H290" s="107">
        <v>65.7</v>
      </c>
      <c r="I290" s="83" t="s">
        <v>1152</v>
      </c>
      <c r="J290" s="107">
        <f t="shared" si="8"/>
        <v>87.78</v>
      </c>
      <c r="K290" s="183">
        <f t="shared" si="9"/>
        <v>5767.15</v>
      </c>
      <c r="L290" s="129">
        <v>0.28489999999999999</v>
      </c>
      <c r="M290" s="129">
        <v>0.9022</v>
      </c>
      <c r="N290" s="2"/>
      <c r="O290" s="64" t="str">
        <f ca="1">IF(N290="","", INDIRECT("base!"&amp;ADDRESS(MATCH(N290,#REF!:#REF!,0)+1,4,4)))</f>
        <v/>
      </c>
      <c r="P290" s="20"/>
      <c r="Q290" s="64" t="str">
        <f ca="1">IF(P290="","", INDIRECT("base!"&amp;ADDRESS(MATCH(CONCATENATE(N290,"|",P290),#REF!:#REF!,0)+1,6,4)))</f>
        <v/>
      </c>
      <c r="R290" s="90" t="s">
        <v>170</v>
      </c>
      <c r="S290" s="19">
        <v>87.784367999999986</v>
      </c>
    </row>
    <row r="291" spans="1:19" ht="60" x14ac:dyDescent="0.25">
      <c r="A291" s="83">
        <v>1</v>
      </c>
      <c r="B291" s="114">
        <f>IF(AND(G291&lt;&gt;"",H291&gt;0,I291&lt;&gt;"",J291&lt;&gt;0,K291&lt;&gt;0),COUNT($B$11:B290)+1,"")</f>
        <v>245</v>
      </c>
      <c r="C291" s="96" t="s">
        <v>1750</v>
      </c>
      <c r="D291" s="84" t="s">
        <v>192</v>
      </c>
      <c r="E291" s="83" t="s">
        <v>1751</v>
      </c>
      <c r="F291" s="98">
        <v>45658</v>
      </c>
      <c r="G291" s="20" t="s">
        <v>1752</v>
      </c>
      <c r="H291" s="107">
        <v>39.700000000000003</v>
      </c>
      <c r="I291" s="83" t="s">
        <v>1152</v>
      </c>
      <c r="J291" s="107">
        <f t="shared" si="8"/>
        <v>145.9</v>
      </c>
      <c r="K291" s="183">
        <f t="shared" si="9"/>
        <v>5792.23</v>
      </c>
      <c r="L291" s="129">
        <v>0.28489999999999999</v>
      </c>
      <c r="M291" s="129">
        <v>0.9022</v>
      </c>
      <c r="N291" s="2"/>
      <c r="O291" s="64" t="str">
        <f ca="1">IF(N291="","", INDIRECT("base!"&amp;ADDRESS(MATCH(N291,#REF!:#REF!,0)+1,4,4)))</f>
        <v/>
      </c>
      <c r="P291" s="20"/>
      <c r="Q291" s="64" t="str">
        <f ca="1">IF(P291="","", INDIRECT("base!"&amp;ADDRESS(MATCH(CONCATENATE(N291,"|",P291),#REF!:#REF!,0)+1,6,4)))</f>
        <v/>
      </c>
      <c r="R291" s="90" t="s">
        <v>170</v>
      </c>
      <c r="S291" s="19">
        <v>145.900395</v>
      </c>
    </row>
    <row r="292" spans="1:19" ht="60" x14ac:dyDescent="0.25">
      <c r="A292" s="83">
        <v>1</v>
      </c>
      <c r="B292" s="114">
        <f>IF(AND(G292&lt;&gt;"",H292&gt;0,I292&lt;&gt;"",J292&lt;&gt;0,K292&lt;&gt;0),COUNT($B$11:B291)+1,"")</f>
        <v>246</v>
      </c>
      <c r="C292" s="96" t="s">
        <v>1753</v>
      </c>
      <c r="D292" s="84" t="s">
        <v>192</v>
      </c>
      <c r="E292" s="83" t="s">
        <v>1754</v>
      </c>
      <c r="F292" s="98">
        <v>45658</v>
      </c>
      <c r="G292" s="20" t="s">
        <v>1755</v>
      </c>
      <c r="H292" s="107">
        <v>62.8</v>
      </c>
      <c r="I292" s="83" t="s">
        <v>1152</v>
      </c>
      <c r="J292" s="107">
        <f t="shared" si="8"/>
        <v>228.92</v>
      </c>
      <c r="K292" s="183">
        <f t="shared" si="9"/>
        <v>14376.18</v>
      </c>
      <c r="L292" s="129">
        <v>0.28489999999999999</v>
      </c>
      <c r="M292" s="129">
        <v>0.9022</v>
      </c>
      <c r="N292" s="2"/>
      <c r="O292" s="64" t="str">
        <f ca="1">IF(N292="","", INDIRECT("base!"&amp;ADDRESS(MATCH(N292,#REF!:#REF!,0)+1,4,4)))</f>
        <v/>
      </c>
      <c r="P292" s="20"/>
      <c r="Q292" s="64" t="str">
        <f ca="1">IF(P292="","", INDIRECT("base!"&amp;ADDRESS(MATCH(CONCATENATE(N292,"|",P292),#REF!:#REF!,0)+1,6,4)))</f>
        <v/>
      </c>
      <c r="R292" s="90" t="s">
        <v>170</v>
      </c>
      <c r="S292" s="19">
        <v>228.91778399999998</v>
      </c>
    </row>
    <row r="293" spans="1:19" ht="45" x14ac:dyDescent="0.25">
      <c r="A293" s="83">
        <v>1</v>
      </c>
      <c r="B293" s="114">
        <f>IF(AND(G293&lt;&gt;"",H293&gt;0,I293&lt;&gt;"",J293&lt;&gt;0,K293&lt;&gt;0),COUNT($B$11:B292)+1,"")</f>
        <v>247</v>
      </c>
      <c r="C293" s="96" t="s">
        <v>1756</v>
      </c>
      <c r="D293" s="84" t="s">
        <v>192</v>
      </c>
      <c r="E293" s="83" t="s">
        <v>1757</v>
      </c>
      <c r="F293" s="98">
        <v>45658</v>
      </c>
      <c r="G293" s="20" t="s">
        <v>1758</v>
      </c>
      <c r="H293" s="107">
        <v>32.4</v>
      </c>
      <c r="I293" s="83" t="s">
        <v>1152</v>
      </c>
      <c r="J293" s="107">
        <f t="shared" si="8"/>
        <v>29.05</v>
      </c>
      <c r="K293" s="183">
        <f t="shared" si="9"/>
        <v>941.22</v>
      </c>
      <c r="L293" s="129">
        <v>0.28489999999999999</v>
      </c>
      <c r="M293" s="129">
        <v>0.9022</v>
      </c>
      <c r="N293" s="2"/>
      <c r="O293" s="64" t="str">
        <f ca="1">IF(N293="","", INDIRECT("base!"&amp;ADDRESS(MATCH(N293,#REF!:#REF!,0)+1,4,4)))</f>
        <v/>
      </c>
      <c r="P293" s="20"/>
      <c r="Q293" s="64" t="str">
        <f ca="1">IF(P293="","", INDIRECT("base!"&amp;ADDRESS(MATCH(CONCATENATE(N293,"|",P293),#REF!:#REF!,0)+1,6,4)))</f>
        <v/>
      </c>
      <c r="R293" s="90" t="s">
        <v>170</v>
      </c>
      <c r="S293" s="19">
        <v>29.051589</v>
      </c>
    </row>
    <row r="294" spans="1:19" ht="45" x14ac:dyDescent="0.25">
      <c r="A294" s="83">
        <v>1</v>
      </c>
      <c r="B294" s="114">
        <f>IF(AND(G294&lt;&gt;"",H294&gt;0,I294&lt;&gt;"",J294&lt;&gt;0,K294&lt;&gt;0),COUNT($B$11:B293)+1,"")</f>
        <v>248</v>
      </c>
      <c r="C294" s="96" t="s">
        <v>1759</v>
      </c>
      <c r="D294" s="84" t="s">
        <v>192</v>
      </c>
      <c r="E294" s="83" t="s">
        <v>1760</v>
      </c>
      <c r="F294" s="98">
        <v>45658</v>
      </c>
      <c r="G294" s="20" t="s">
        <v>1761</v>
      </c>
      <c r="H294" s="107">
        <v>6</v>
      </c>
      <c r="I294" s="83" t="s">
        <v>1144</v>
      </c>
      <c r="J294" s="107">
        <f t="shared" si="8"/>
        <v>87.67</v>
      </c>
      <c r="K294" s="183">
        <f t="shared" si="9"/>
        <v>526.02</v>
      </c>
      <c r="L294" s="129">
        <v>0.28489999999999999</v>
      </c>
      <c r="M294" s="129">
        <v>0.9022</v>
      </c>
      <c r="N294" s="2"/>
      <c r="O294" s="64" t="str">
        <f ca="1">IF(N294="","", INDIRECT("base!"&amp;ADDRESS(MATCH(N294,#REF!:#REF!,0)+1,4,4)))</f>
        <v/>
      </c>
      <c r="P294" s="20"/>
      <c r="Q294" s="64" t="str">
        <f ca="1">IF(P294="","", INDIRECT("base!"&amp;ADDRESS(MATCH(CONCATENATE(N294,"|",P294),#REF!:#REF!,0)+1,6,4)))</f>
        <v/>
      </c>
      <c r="R294" s="90" t="s">
        <v>170</v>
      </c>
      <c r="S294" s="19">
        <v>87.668727000000004</v>
      </c>
    </row>
    <row r="295" spans="1:19" ht="45" x14ac:dyDescent="0.25">
      <c r="A295" s="83">
        <v>1</v>
      </c>
      <c r="B295" s="114">
        <f>IF(AND(G295&lt;&gt;"",H295&gt;0,I295&lt;&gt;"",J295&lt;&gt;0,K295&lt;&gt;0),COUNT($B$11:B294)+1,"")</f>
        <v>249</v>
      </c>
      <c r="C295" s="96" t="s">
        <v>1762</v>
      </c>
      <c r="D295" s="84" t="s">
        <v>192</v>
      </c>
      <c r="E295" s="83" t="s">
        <v>1763</v>
      </c>
      <c r="F295" s="98">
        <v>45658</v>
      </c>
      <c r="G295" s="20" t="s">
        <v>1764</v>
      </c>
      <c r="H295" s="107">
        <v>6</v>
      </c>
      <c r="I295" s="83" t="s">
        <v>1144</v>
      </c>
      <c r="J295" s="107">
        <f t="shared" si="8"/>
        <v>27.45</v>
      </c>
      <c r="K295" s="183">
        <f t="shared" si="9"/>
        <v>164.7</v>
      </c>
      <c r="L295" s="129">
        <v>0.28489999999999999</v>
      </c>
      <c r="M295" s="129">
        <v>0.9022</v>
      </c>
      <c r="N295" s="2"/>
      <c r="O295" s="64" t="str">
        <f ca="1">IF(N295="","", INDIRECT("base!"&amp;ADDRESS(MATCH(N295,#REF!:#REF!,0)+1,4,4)))</f>
        <v/>
      </c>
      <c r="P295" s="20"/>
      <c r="Q295" s="64" t="str">
        <f ca="1">IF(P295="","", INDIRECT("base!"&amp;ADDRESS(MATCH(CONCATENATE(N295,"|",P295),#REF!:#REF!,0)+1,6,4)))</f>
        <v/>
      </c>
      <c r="R295" s="90" t="s">
        <v>170</v>
      </c>
      <c r="S295" s="19">
        <v>27.445464000000001</v>
      </c>
    </row>
    <row r="296" spans="1:19" ht="45" x14ac:dyDescent="0.25">
      <c r="A296" s="83">
        <v>1</v>
      </c>
      <c r="B296" s="114">
        <f>IF(AND(G296&lt;&gt;"",H296&gt;0,I296&lt;&gt;"",J296&lt;&gt;0,K296&lt;&gt;0),COUNT($B$11:B295)+1,"")</f>
        <v>250</v>
      </c>
      <c r="C296" s="96" t="s">
        <v>1765</v>
      </c>
      <c r="D296" s="84" t="s">
        <v>1146</v>
      </c>
      <c r="E296" s="83" t="s">
        <v>1766</v>
      </c>
      <c r="F296" s="98">
        <v>45658</v>
      </c>
      <c r="G296" s="20" t="s">
        <v>1767</v>
      </c>
      <c r="H296" s="107">
        <v>2</v>
      </c>
      <c r="I296" s="83" t="s">
        <v>1144</v>
      </c>
      <c r="J296" s="107">
        <f t="shared" si="8"/>
        <v>139.44</v>
      </c>
      <c r="K296" s="183">
        <f t="shared" si="9"/>
        <v>278.88</v>
      </c>
      <c r="L296" s="129">
        <v>0.28489999999999999</v>
      </c>
      <c r="M296" s="129">
        <v>0.9022</v>
      </c>
      <c r="N296" s="2"/>
      <c r="O296" s="64" t="str">
        <f ca="1">IF(N296="","", INDIRECT("base!"&amp;ADDRESS(MATCH(N296,#REF!:#REF!,0)+1,4,4)))</f>
        <v/>
      </c>
      <c r="P296" s="20"/>
      <c r="Q296" s="64" t="str">
        <f ca="1">IF(P296="","", INDIRECT("base!"&amp;ADDRESS(MATCH(CONCATENATE(N296,"|",P296),#REF!:#REF!,0)+1,6,4)))</f>
        <v/>
      </c>
      <c r="R296" s="90" t="s">
        <v>170</v>
      </c>
      <c r="S296" s="19">
        <v>139.43734799999999</v>
      </c>
    </row>
    <row r="297" spans="1:19" ht="60" x14ac:dyDescent="0.25">
      <c r="A297" s="83">
        <v>1</v>
      </c>
      <c r="B297" s="114">
        <f>IF(AND(G297&lt;&gt;"",H297&gt;0,I297&lt;&gt;"",J297&lt;&gt;0,K297&lt;&gt;0),COUNT($B$11:B296)+1,"")</f>
        <v>251</v>
      </c>
      <c r="C297" s="96" t="s">
        <v>1768</v>
      </c>
      <c r="D297" s="84" t="s">
        <v>192</v>
      </c>
      <c r="E297" s="83" t="s">
        <v>1769</v>
      </c>
      <c r="F297" s="98">
        <v>45658</v>
      </c>
      <c r="G297" s="20" t="s">
        <v>1770</v>
      </c>
      <c r="H297" s="107">
        <v>16</v>
      </c>
      <c r="I297" s="83" t="s">
        <v>1144</v>
      </c>
      <c r="J297" s="107">
        <f t="shared" si="8"/>
        <v>57.05</v>
      </c>
      <c r="K297" s="183">
        <f t="shared" si="9"/>
        <v>912.8</v>
      </c>
      <c r="L297" s="129">
        <v>0.28489999999999999</v>
      </c>
      <c r="M297" s="129">
        <v>0.9022</v>
      </c>
      <c r="N297" s="2"/>
      <c r="O297" s="64" t="str">
        <f ca="1">IF(N297="","", INDIRECT("base!"&amp;ADDRESS(MATCH(N297,#REF!:#REF!,0)+1,4,4)))</f>
        <v/>
      </c>
      <c r="P297" s="20"/>
      <c r="Q297" s="64" t="str">
        <f ca="1">IF(P297="","", INDIRECT("base!"&amp;ADDRESS(MATCH(CONCATENATE(N297,"|",P297),#REF!:#REF!,0)+1,6,4)))</f>
        <v/>
      </c>
      <c r="R297" s="90" t="s">
        <v>170</v>
      </c>
      <c r="S297" s="19">
        <v>57.04956</v>
      </c>
    </row>
    <row r="298" spans="1:19" ht="45" x14ac:dyDescent="0.25">
      <c r="A298" s="83">
        <v>1</v>
      </c>
      <c r="B298" s="114">
        <f>IF(AND(G298&lt;&gt;"",H298&gt;0,I298&lt;&gt;"",J298&lt;&gt;0,K298&lt;&gt;0),COUNT($B$11:B297)+1,"")</f>
        <v>252</v>
      </c>
      <c r="C298" s="96" t="s">
        <v>1771</v>
      </c>
      <c r="D298" s="84" t="s">
        <v>192</v>
      </c>
      <c r="E298" s="83" t="s">
        <v>1772</v>
      </c>
      <c r="F298" s="98">
        <v>45658</v>
      </c>
      <c r="G298" s="20" t="s">
        <v>1773</v>
      </c>
      <c r="H298" s="107">
        <v>2</v>
      </c>
      <c r="I298" s="83" t="s">
        <v>1144</v>
      </c>
      <c r="J298" s="107">
        <f t="shared" si="8"/>
        <v>20.12</v>
      </c>
      <c r="K298" s="183">
        <f t="shared" si="9"/>
        <v>40.24</v>
      </c>
      <c r="L298" s="129">
        <v>0.28489999999999999</v>
      </c>
      <c r="M298" s="129">
        <v>0.9022</v>
      </c>
      <c r="N298" s="2"/>
      <c r="O298" s="64" t="str">
        <f ca="1">IF(N298="","", INDIRECT("base!"&amp;ADDRESS(MATCH(N298,#REF!:#REF!,0)+1,4,4)))</f>
        <v/>
      </c>
      <c r="P298" s="20"/>
      <c r="Q298" s="64" t="str">
        <f ca="1">IF(P298="","", INDIRECT("base!"&amp;ADDRESS(MATCH(CONCATENATE(N298,"|",P298),#REF!:#REF!,0)+1,6,4)))</f>
        <v/>
      </c>
      <c r="R298" s="90" t="s">
        <v>170</v>
      </c>
      <c r="S298" s="19">
        <v>20.121534</v>
      </c>
    </row>
    <row r="299" spans="1:19" ht="60" x14ac:dyDescent="0.25">
      <c r="A299" s="83">
        <v>1</v>
      </c>
      <c r="B299" s="114">
        <f>IF(AND(G299&lt;&gt;"",H299&gt;0,I299&lt;&gt;"",J299&lt;&gt;0,K299&lt;&gt;0),COUNT($B$11:B298)+1,"")</f>
        <v>253</v>
      </c>
      <c r="C299" s="96" t="s">
        <v>1774</v>
      </c>
      <c r="D299" s="84" t="s">
        <v>192</v>
      </c>
      <c r="E299" s="83" t="s">
        <v>1775</v>
      </c>
      <c r="F299" s="98">
        <v>45658</v>
      </c>
      <c r="G299" s="20" t="s">
        <v>1776</v>
      </c>
      <c r="H299" s="107">
        <v>48</v>
      </c>
      <c r="I299" s="83" t="s">
        <v>1144</v>
      </c>
      <c r="J299" s="107">
        <f t="shared" si="8"/>
        <v>55.73</v>
      </c>
      <c r="K299" s="183">
        <f t="shared" si="9"/>
        <v>2675.04</v>
      </c>
      <c r="L299" s="129">
        <v>0.28489999999999999</v>
      </c>
      <c r="M299" s="129">
        <v>0.9022</v>
      </c>
      <c r="N299" s="2"/>
      <c r="O299" s="64" t="str">
        <f ca="1">IF(N299="","", INDIRECT("base!"&amp;ADDRESS(MATCH(N299,#REF!:#REF!,0)+1,4,4)))</f>
        <v/>
      </c>
      <c r="P299" s="20"/>
      <c r="Q299" s="64" t="str">
        <f ca="1">IF(P299="","", INDIRECT("base!"&amp;ADDRESS(MATCH(CONCATENATE(N299,"|",P299),#REF!:#REF!,0)+1,6,4)))</f>
        <v/>
      </c>
      <c r="R299" s="90" t="s">
        <v>170</v>
      </c>
      <c r="S299" s="19">
        <v>55.726112999999998</v>
      </c>
    </row>
    <row r="300" spans="1:19" ht="60" x14ac:dyDescent="0.25">
      <c r="A300" s="83">
        <v>1</v>
      </c>
      <c r="B300" s="114">
        <f>IF(AND(G300&lt;&gt;"",H300&gt;0,I300&lt;&gt;"",J300&lt;&gt;0,K300&lt;&gt;0),COUNT($B$11:B299)+1,"")</f>
        <v>254</v>
      </c>
      <c r="C300" s="96" t="s">
        <v>1777</v>
      </c>
      <c r="D300" s="84" t="s">
        <v>192</v>
      </c>
      <c r="E300" s="83" t="s">
        <v>1778</v>
      </c>
      <c r="F300" s="98">
        <v>45658</v>
      </c>
      <c r="G300" s="20" t="s">
        <v>1779</v>
      </c>
      <c r="H300" s="107">
        <v>1</v>
      </c>
      <c r="I300" s="83" t="s">
        <v>1144</v>
      </c>
      <c r="J300" s="107">
        <f t="shared" si="8"/>
        <v>54.6</v>
      </c>
      <c r="K300" s="183">
        <f t="shared" si="9"/>
        <v>54.6</v>
      </c>
      <c r="L300" s="129">
        <v>0.28489999999999999</v>
      </c>
      <c r="M300" s="129">
        <v>0.9022</v>
      </c>
      <c r="N300" s="2"/>
      <c r="O300" s="64" t="str">
        <f ca="1">IF(N300="","", INDIRECT("base!"&amp;ADDRESS(MATCH(N300,#REF!:#REF!,0)+1,4,4)))</f>
        <v/>
      </c>
      <c r="P300" s="20"/>
      <c r="Q300" s="64" t="str">
        <f ca="1">IF(P300="","", INDIRECT("base!"&amp;ADDRESS(MATCH(CONCATENATE(N300,"|",P300),#REF!:#REF!,0)+1,6,4)))</f>
        <v/>
      </c>
      <c r="R300" s="90" t="s">
        <v>170</v>
      </c>
      <c r="S300" s="19">
        <v>54.595401000000003</v>
      </c>
    </row>
    <row r="301" spans="1:19" ht="45" x14ac:dyDescent="0.25">
      <c r="A301" s="83">
        <v>1</v>
      </c>
      <c r="B301" s="114">
        <f>IF(AND(G301&lt;&gt;"",H301&gt;0,I301&lt;&gt;"",J301&lt;&gt;0,K301&lt;&gt;0),COUNT($B$11:B300)+1,"")</f>
        <v>255</v>
      </c>
      <c r="C301" s="96" t="s">
        <v>1780</v>
      </c>
      <c r="D301" s="84" t="s">
        <v>1146</v>
      </c>
      <c r="E301" s="83" t="s">
        <v>1781</v>
      </c>
      <c r="F301" s="98">
        <v>45658</v>
      </c>
      <c r="G301" s="20" t="s">
        <v>1782</v>
      </c>
      <c r="H301" s="107">
        <v>3</v>
      </c>
      <c r="I301" s="83" t="s">
        <v>1144</v>
      </c>
      <c r="J301" s="107">
        <f t="shared" si="8"/>
        <v>128.13999999999999</v>
      </c>
      <c r="K301" s="183">
        <f t="shared" si="9"/>
        <v>384.42</v>
      </c>
      <c r="L301" s="129">
        <v>0.28489999999999999</v>
      </c>
      <c r="M301" s="129">
        <v>0.9022</v>
      </c>
      <c r="N301" s="2"/>
      <c r="O301" s="64" t="str">
        <f ca="1">IF(N301="","", INDIRECT("base!"&amp;ADDRESS(MATCH(N301,#REF!:#REF!,0)+1,4,4)))</f>
        <v/>
      </c>
      <c r="P301" s="20"/>
      <c r="Q301" s="64" t="str">
        <f ca="1">IF(P301="","", INDIRECT("base!"&amp;ADDRESS(MATCH(CONCATENATE(N301,"|",P301),#REF!:#REF!,0)+1,6,4)))</f>
        <v/>
      </c>
      <c r="R301" s="90" t="s">
        <v>170</v>
      </c>
      <c r="S301" s="19">
        <v>128.14307700000001</v>
      </c>
    </row>
    <row r="302" spans="1:19" ht="45" x14ac:dyDescent="0.25">
      <c r="A302" s="83">
        <v>1</v>
      </c>
      <c r="B302" s="114">
        <f>IF(AND(G302&lt;&gt;"",H302&gt;0,I302&lt;&gt;"",J302&lt;&gt;0,K302&lt;&gt;0),COUNT($B$11:B301)+1,"")</f>
        <v>256</v>
      </c>
      <c r="C302" s="96" t="s">
        <v>1783</v>
      </c>
      <c r="D302" s="84" t="s">
        <v>1146</v>
      </c>
      <c r="E302" s="83" t="s">
        <v>1784</v>
      </c>
      <c r="F302" s="98">
        <v>45658</v>
      </c>
      <c r="G302" s="20" t="s">
        <v>1785</v>
      </c>
      <c r="H302" s="107">
        <v>2</v>
      </c>
      <c r="I302" s="83" t="s">
        <v>1144</v>
      </c>
      <c r="J302" s="107">
        <f t="shared" si="8"/>
        <v>128.13999999999999</v>
      </c>
      <c r="K302" s="183">
        <f t="shared" si="9"/>
        <v>256.27999999999997</v>
      </c>
      <c r="L302" s="129">
        <v>0.28489999999999999</v>
      </c>
      <c r="M302" s="129">
        <v>0.9022</v>
      </c>
      <c r="N302" s="2"/>
      <c r="O302" s="64" t="str">
        <f ca="1">IF(N302="","", INDIRECT("base!"&amp;ADDRESS(MATCH(N302,#REF!:#REF!,0)+1,4,4)))</f>
        <v/>
      </c>
      <c r="P302" s="20"/>
      <c r="Q302" s="64" t="str">
        <f ca="1">IF(P302="","", INDIRECT("base!"&amp;ADDRESS(MATCH(CONCATENATE(N302,"|",P302),#REF!:#REF!,0)+1,6,4)))</f>
        <v/>
      </c>
      <c r="R302" s="90" t="s">
        <v>170</v>
      </c>
      <c r="S302" s="19">
        <v>128.14307700000001</v>
      </c>
    </row>
    <row r="303" spans="1:19" ht="45" x14ac:dyDescent="0.25">
      <c r="A303" s="83">
        <v>1</v>
      </c>
      <c r="B303" s="114">
        <f>IF(AND(G303&lt;&gt;"",H303&gt;0,I303&lt;&gt;"",J303&lt;&gt;0,K303&lt;&gt;0),COUNT($B$11:B302)+1,"")</f>
        <v>257</v>
      </c>
      <c r="C303" s="96" t="s">
        <v>1786</v>
      </c>
      <c r="D303" s="84" t="s">
        <v>192</v>
      </c>
      <c r="E303" s="83" t="s">
        <v>1787</v>
      </c>
      <c r="F303" s="98">
        <v>45658</v>
      </c>
      <c r="G303" s="20" t="s">
        <v>1788</v>
      </c>
      <c r="H303" s="107">
        <v>2</v>
      </c>
      <c r="I303" s="83" t="s">
        <v>1144</v>
      </c>
      <c r="J303" s="107">
        <f t="shared" si="8"/>
        <v>24.04</v>
      </c>
      <c r="K303" s="183">
        <f t="shared" si="9"/>
        <v>48.08</v>
      </c>
      <c r="L303" s="129">
        <v>0.28489999999999999</v>
      </c>
      <c r="M303" s="129">
        <v>0.9022</v>
      </c>
      <c r="N303" s="2"/>
      <c r="O303" s="64" t="str">
        <f ca="1">IF(N303="","", INDIRECT("base!"&amp;ADDRESS(MATCH(N303,#REF!:#REF!,0)+1,4,4)))</f>
        <v/>
      </c>
      <c r="P303" s="20"/>
      <c r="Q303" s="64" t="str">
        <f ca="1">IF(P303="","", INDIRECT("base!"&amp;ADDRESS(MATCH(CONCATENATE(N303,"|",P303),#REF!:#REF!,0)+1,6,4)))</f>
        <v/>
      </c>
      <c r="R303" s="90" t="s">
        <v>170</v>
      </c>
      <c r="S303" s="19">
        <v>24.040479000000001</v>
      </c>
    </row>
    <row r="304" spans="1:19" x14ac:dyDescent="0.25">
      <c r="A304" s="83">
        <v>1</v>
      </c>
      <c r="B304" s="114" t="str">
        <f>IF(AND(G304&lt;&gt;"",H304&gt;0,I304&lt;&gt;"",J304&lt;&gt;0,K304&lt;&gt;0),COUNT($B$11:B303)+1,"")</f>
        <v/>
      </c>
      <c r="C304" s="96" t="s">
        <v>1104</v>
      </c>
      <c r="D304" s="84" t="s">
        <v>1135</v>
      </c>
      <c r="E304" s="83" t="s">
        <v>1135</v>
      </c>
      <c r="F304" s="98">
        <v>45658</v>
      </c>
      <c r="G304" s="20" t="s">
        <v>1079</v>
      </c>
      <c r="H304" s="107" t="s">
        <v>1135</v>
      </c>
      <c r="I304" s="83" t="s">
        <v>1135</v>
      </c>
      <c r="J304" s="107"/>
      <c r="K304" s="183" t="str">
        <f t="shared" si="9"/>
        <v/>
      </c>
      <c r="L304" s="129" t="s">
        <v>1135</v>
      </c>
      <c r="M304" s="129">
        <v>0.9022</v>
      </c>
      <c r="N304" s="2"/>
      <c r="O304" s="64" t="str">
        <f ca="1">IF(N304="","", INDIRECT("base!"&amp;ADDRESS(MATCH(N304,#REF!:#REF!,0)+1,4,4)))</f>
        <v/>
      </c>
      <c r="P304" s="20"/>
      <c r="Q304" s="64" t="str">
        <f ca="1">IF(P304="","", INDIRECT("base!"&amp;ADDRESS(MATCH(CONCATENATE(N304,"|",P304),#REF!:#REF!,0)+1,6,4)))</f>
        <v/>
      </c>
      <c r="R304" s="90" t="s">
        <v>170</v>
      </c>
      <c r="S304" s="19" t="s">
        <v>1135</v>
      </c>
    </row>
    <row r="305" spans="1:19" ht="60" x14ac:dyDescent="0.25">
      <c r="A305" s="83">
        <v>1</v>
      </c>
      <c r="B305" s="114">
        <f>IF(AND(G305&lt;&gt;"",H305&gt;0,I305&lt;&gt;"",J305&lt;&gt;0,K305&lt;&gt;0),COUNT($B$11:B304)+1,"")</f>
        <v>258</v>
      </c>
      <c r="C305" s="96" t="s">
        <v>1789</v>
      </c>
      <c r="D305" s="84" t="s">
        <v>192</v>
      </c>
      <c r="E305" s="83" t="s">
        <v>1790</v>
      </c>
      <c r="F305" s="98">
        <v>45658</v>
      </c>
      <c r="G305" s="20" t="s">
        <v>647</v>
      </c>
      <c r="H305" s="107">
        <v>13</v>
      </c>
      <c r="I305" s="83" t="s">
        <v>1144</v>
      </c>
      <c r="J305" s="107">
        <f t="shared" si="8"/>
        <v>675.59</v>
      </c>
      <c r="K305" s="183">
        <f t="shared" si="9"/>
        <v>8782.67</v>
      </c>
      <c r="L305" s="129">
        <v>0.28489999999999999</v>
      </c>
      <c r="M305" s="129">
        <v>0.9022</v>
      </c>
      <c r="N305" s="2"/>
      <c r="O305" s="64" t="str">
        <f ca="1">IF(N305="","", INDIRECT("base!"&amp;ADDRESS(MATCH(N305,#REF!:#REF!,0)+1,4,4)))</f>
        <v/>
      </c>
      <c r="P305" s="20"/>
      <c r="Q305" s="64" t="str">
        <f ca="1">IF(P305="","", INDIRECT("base!"&amp;ADDRESS(MATCH(CONCATENATE(N305,"|",P305),#REF!:#REF!,0)+1,6,4)))</f>
        <v/>
      </c>
      <c r="R305" s="90" t="s">
        <v>170</v>
      </c>
      <c r="S305" s="19">
        <v>675.58757099999991</v>
      </c>
    </row>
    <row r="306" spans="1:19" ht="45" x14ac:dyDescent="0.25">
      <c r="A306" s="83">
        <v>1</v>
      </c>
      <c r="B306" s="114">
        <f>IF(AND(G306&lt;&gt;"",H306&gt;0,I306&lt;&gt;"",J306&lt;&gt;0,K306&lt;&gt;0),COUNT($B$11:B305)+1,"")</f>
        <v>259</v>
      </c>
      <c r="C306" s="96" t="s">
        <v>1791</v>
      </c>
      <c r="D306" s="84" t="s">
        <v>192</v>
      </c>
      <c r="E306" s="83" t="s">
        <v>1792</v>
      </c>
      <c r="F306" s="98">
        <v>45658</v>
      </c>
      <c r="G306" s="20" t="s">
        <v>1793</v>
      </c>
      <c r="H306" s="107">
        <v>11</v>
      </c>
      <c r="I306" s="83" t="s">
        <v>1144</v>
      </c>
      <c r="J306" s="107">
        <f t="shared" si="8"/>
        <v>49.44</v>
      </c>
      <c r="K306" s="183">
        <f t="shared" si="9"/>
        <v>543.84</v>
      </c>
      <c r="L306" s="129">
        <v>0.28489999999999999</v>
      </c>
      <c r="M306" s="129">
        <v>0.9022</v>
      </c>
      <c r="N306" s="2"/>
      <c r="O306" s="64" t="str">
        <f ca="1">IF(N306="","", INDIRECT("base!"&amp;ADDRESS(MATCH(N306,#REF!:#REF!,0)+1,4,4)))</f>
        <v/>
      </c>
      <c r="P306" s="20"/>
      <c r="Q306" s="64" t="str">
        <f ca="1">IF(P306="","", INDIRECT("base!"&amp;ADDRESS(MATCH(CONCATENATE(N306,"|",P306),#REF!:#REF!,0)+1,6,4)))</f>
        <v/>
      </c>
      <c r="R306" s="90" t="s">
        <v>170</v>
      </c>
      <c r="S306" s="19">
        <v>49.442951999999991</v>
      </c>
    </row>
    <row r="307" spans="1:19" ht="30" x14ac:dyDescent="0.25">
      <c r="A307" s="83">
        <v>1</v>
      </c>
      <c r="B307" s="114" t="str">
        <f>IF(AND(G307&lt;&gt;"",H307&gt;0,I307&lt;&gt;"",J307&lt;&gt;0,K307&lt;&gt;0),COUNT($B$11:B306)+1,"")</f>
        <v/>
      </c>
      <c r="C307" s="96" t="s">
        <v>1106</v>
      </c>
      <c r="D307" s="84" t="s">
        <v>1135</v>
      </c>
      <c r="E307" s="83" t="s">
        <v>1135</v>
      </c>
      <c r="F307" s="98">
        <v>45658</v>
      </c>
      <c r="G307" s="20" t="s">
        <v>1081</v>
      </c>
      <c r="H307" s="107" t="s">
        <v>1135</v>
      </c>
      <c r="I307" s="83" t="s">
        <v>1135</v>
      </c>
      <c r="J307" s="107"/>
      <c r="K307" s="183" t="str">
        <f t="shared" si="9"/>
        <v/>
      </c>
      <c r="L307" s="129" t="s">
        <v>1135</v>
      </c>
      <c r="M307" s="129">
        <v>0.9022</v>
      </c>
      <c r="N307" s="2"/>
      <c r="O307" s="64" t="str">
        <f ca="1">IF(N307="","", INDIRECT("base!"&amp;ADDRESS(MATCH(N307,#REF!:#REF!,0)+1,4,4)))</f>
        <v/>
      </c>
      <c r="P307" s="20"/>
      <c r="Q307" s="64" t="str">
        <f ca="1">IF(P307="","", INDIRECT("base!"&amp;ADDRESS(MATCH(CONCATENATE(N307,"|",P307),#REF!:#REF!,0)+1,6,4)))</f>
        <v/>
      </c>
      <c r="R307" s="90" t="s">
        <v>170</v>
      </c>
      <c r="S307" s="19" t="s">
        <v>1135</v>
      </c>
    </row>
    <row r="308" spans="1:19" x14ac:dyDescent="0.25">
      <c r="A308" s="83">
        <v>1</v>
      </c>
      <c r="B308" s="114">
        <f>IF(AND(G308&lt;&gt;"",H308&gt;0,I308&lt;&gt;"",J308&lt;&gt;0,K308&lt;&gt;0),COUNT($B$11:B307)+1,"")</f>
        <v>260</v>
      </c>
      <c r="C308" s="96" t="s">
        <v>1794</v>
      </c>
      <c r="D308" s="84" t="s">
        <v>1146</v>
      </c>
      <c r="E308" s="83" t="s">
        <v>1795</v>
      </c>
      <c r="F308" s="98">
        <v>45658</v>
      </c>
      <c r="G308" s="20" t="s">
        <v>1796</v>
      </c>
      <c r="H308" s="107">
        <v>6</v>
      </c>
      <c r="I308" s="83" t="s">
        <v>1144</v>
      </c>
      <c r="J308" s="107">
        <f t="shared" si="8"/>
        <v>2393.91</v>
      </c>
      <c r="K308" s="183">
        <f t="shared" si="9"/>
        <v>14363.46</v>
      </c>
      <c r="L308" s="129">
        <v>0.28489999999999999</v>
      </c>
      <c r="M308" s="129">
        <v>0.9022</v>
      </c>
      <c r="N308" s="2"/>
      <c r="O308" s="64" t="str">
        <f ca="1">IF(N308="","", INDIRECT("base!"&amp;ADDRESS(MATCH(N308,#REF!:#REF!,0)+1,4,4)))</f>
        <v/>
      </c>
      <c r="P308" s="20"/>
      <c r="Q308" s="64" t="str">
        <f ca="1">IF(P308="","", INDIRECT("base!"&amp;ADDRESS(MATCH(CONCATENATE(N308,"|",P308),#REF!:#REF!,0)+1,6,4)))</f>
        <v/>
      </c>
      <c r="R308" s="90" t="s">
        <v>170</v>
      </c>
      <c r="S308" s="19">
        <v>2393.9100389999999</v>
      </c>
    </row>
    <row r="309" spans="1:19" x14ac:dyDescent="0.25">
      <c r="A309" s="83">
        <v>1</v>
      </c>
      <c r="B309" s="114">
        <f>IF(AND(G309&lt;&gt;"",H309&gt;0,I309&lt;&gt;"",J309&lt;&gt;0,K309&lt;&gt;0),COUNT($B$11:B308)+1,"")</f>
        <v>261</v>
      </c>
      <c r="C309" s="96" t="s">
        <v>1797</v>
      </c>
      <c r="D309" s="84" t="s">
        <v>1146</v>
      </c>
      <c r="E309" s="83" t="s">
        <v>1798</v>
      </c>
      <c r="F309" s="98">
        <v>45658</v>
      </c>
      <c r="G309" s="20" t="s">
        <v>1799</v>
      </c>
      <c r="H309" s="107">
        <v>6</v>
      </c>
      <c r="I309" s="83" t="s">
        <v>1144</v>
      </c>
      <c r="J309" s="107">
        <f t="shared" si="8"/>
        <v>517.96</v>
      </c>
      <c r="K309" s="183">
        <f t="shared" si="9"/>
        <v>3107.76</v>
      </c>
      <c r="L309" s="129">
        <v>0.28489999999999999</v>
      </c>
      <c r="M309" s="129">
        <v>0.9022</v>
      </c>
      <c r="N309" s="2"/>
      <c r="O309" s="64" t="str">
        <f ca="1">IF(N309="","", INDIRECT("base!"&amp;ADDRESS(MATCH(N309,#REF!:#REF!,0)+1,4,4)))</f>
        <v/>
      </c>
      <c r="P309" s="20"/>
      <c r="Q309" s="64" t="str">
        <f ca="1">IF(P309="","", INDIRECT("base!"&amp;ADDRESS(MATCH(CONCATENATE(N309,"|",P309),#REF!:#REF!,0)+1,6,4)))</f>
        <v/>
      </c>
      <c r="R309" s="90" t="s">
        <v>170</v>
      </c>
      <c r="S309" s="19">
        <v>517.95603900000003</v>
      </c>
    </row>
    <row r="310" spans="1:19" x14ac:dyDescent="0.25">
      <c r="A310" s="83">
        <v>1</v>
      </c>
      <c r="B310" s="114" t="str">
        <f>IF(AND(G310&lt;&gt;"",H310&gt;0,I310&lt;&gt;"",J310&lt;&gt;0,K310&lt;&gt;0),COUNT($B$11:B309)+1,"")</f>
        <v/>
      </c>
      <c r="C310" s="96" t="s">
        <v>1108</v>
      </c>
      <c r="D310" s="84" t="s">
        <v>1135</v>
      </c>
      <c r="E310" s="83" t="s">
        <v>1135</v>
      </c>
      <c r="F310" s="98">
        <v>45658</v>
      </c>
      <c r="G310" s="20" t="s">
        <v>1083</v>
      </c>
      <c r="H310" s="107" t="s">
        <v>1135</v>
      </c>
      <c r="I310" s="83" t="s">
        <v>1135</v>
      </c>
      <c r="J310" s="107"/>
      <c r="K310" s="183" t="str">
        <f t="shared" si="9"/>
        <v/>
      </c>
      <c r="L310" s="129" t="s">
        <v>1135</v>
      </c>
      <c r="M310" s="129">
        <v>0.9022</v>
      </c>
      <c r="N310" s="2"/>
      <c r="O310" s="64" t="str">
        <f ca="1">IF(N310="","", INDIRECT("base!"&amp;ADDRESS(MATCH(N310,#REF!:#REF!,0)+1,4,4)))</f>
        <v/>
      </c>
      <c r="P310" s="20"/>
      <c r="Q310" s="64" t="str">
        <f ca="1">IF(P310="","", INDIRECT("base!"&amp;ADDRESS(MATCH(CONCATENATE(N310,"|",P310),#REF!:#REF!,0)+1,6,4)))</f>
        <v/>
      </c>
      <c r="R310" s="90" t="s">
        <v>170</v>
      </c>
      <c r="S310" s="19" t="s">
        <v>1135</v>
      </c>
    </row>
    <row r="311" spans="1:19" ht="45" x14ac:dyDescent="0.25">
      <c r="A311" s="83">
        <v>1</v>
      </c>
      <c r="B311" s="114">
        <f>IF(AND(G311&lt;&gt;"",H311&gt;0,I311&lt;&gt;"",J311&lt;&gt;0,K311&lt;&gt;0),COUNT($B$11:B310)+1,"")</f>
        <v>262</v>
      </c>
      <c r="C311" s="96" t="s">
        <v>1800</v>
      </c>
      <c r="D311" s="84" t="s">
        <v>192</v>
      </c>
      <c r="E311" s="83" t="s">
        <v>1801</v>
      </c>
      <c r="F311" s="98">
        <v>45658</v>
      </c>
      <c r="G311" s="20" t="s">
        <v>636</v>
      </c>
      <c r="H311" s="107">
        <v>88.7</v>
      </c>
      <c r="I311" s="83" t="s">
        <v>1152</v>
      </c>
      <c r="J311" s="107">
        <f t="shared" ref="J311:J374" si="10">ROUND(S311,2)</f>
        <v>27.27</v>
      </c>
      <c r="K311" s="183">
        <f t="shared" si="9"/>
        <v>2418.85</v>
      </c>
      <c r="L311" s="129">
        <v>0.28489999999999999</v>
      </c>
      <c r="M311" s="129">
        <v>0.9022</v>
      </c>
      <c r="N311" s="2"/>
      <c r="O311" s="64" t="str">
        <f ca="1">IF(N311="","", INDIRECT("base!"&amp;ADDRESS(MATCH(N311,#REF!:#REF!,0)+1,4,4)))</f>
        <v/>
      </c>
      <c r="P311" s="20"/>
      <c r="Q311" s="64" t="str">
        <f ca="1">IF(P311="","", INDIRECT("base!"&amp;ADDRESS(MATCH(CONCATENATE(N311,"|",P311),#REF!:#REF!,0)+1,6,4)))</f>
        <v/>
      </c>
      <c r="R311" s="90" t="s">
        <v>170</v>
      </c>
      <c r="S311" s="19">
        <v>27.265577999999998</v>
      </c>
    </row>
    <row r="312" spans="1:19" ht="45" x14ac:dyDescent="0.25">
      <c r="A312" s="83">
        <v>1</v>
      </c>
      <c r="B312" s="114">
        <f>IF(AND(G312&lt;&gt;"",H312&gt;0,I312&lt;&gt;"",J312&lt;&gt;0,K312&lt;&gt;0),COUNT($B$11:B311)+1,"")</f>
        <v>263</v>
      </c>
      <c r="C312" s="96" t="s">
        <v>1802</v>
      </c>
      <c r="D312" s="84" t="s">
        <v>192</v>
      </c>
      <c r="E312" s="83" t="s">
        <v>1803</v>
      </c>
      <c r="F312" s="98">
        <v>45658</v>
      </c>
      <c r="G312" s="20" t="s">
        <v>637</v>
      </c>
      <c r="H312" s="107">
        <v>207.2</v>
      </c>
      <c r="I312" s="83" t="s">
        <v>1152</v>
      </c>
      <c r="J312" s="107">
        <f t="shared" si="10"/>
        <v>34.64</v>
      </c>
      <c r="K312" s="183">
        <f t="shared" si="9"/>
        <v>7177.41</v>
      </c>
      <c r="L312" s="129">
        <v>0.28489999999999999</v>
      </c>
      <c r="M312" s="129">
        <v>0.9022</v>
      </c>
      <c r="N312" s="2"/>
      <c r="O312" s="64" t="str">
        <f ca="1">IF(N312="","", INDIRECT("base!"&amp;ADDRESS(MATCH(N312,#REF!:#REF!,0)+1,4,4)))</f>
        <v/>
      </c>
      <c r="P312" s="20"/>
      <c r="Q312" s="64" t="str">
        <f ca="1">IF(P312="","", INDIRECT("base!"&amp;ADDRESS(MATCH(CONCATENATE(N312,"|",P312),#REF!:#REF!,0)+1,6,4)))</f>
        <v/>
      </c>
      <c r="R312" s="90" t="s">
        <v>170</v>
      </c>
      <c r="S312" s="19">
        <v>34.640903999999999</v>
      </c>
    </row>
    <row r="313" spans="1:19" ht="45" x14ac:dyDescent="0.25">
      <c r="A313" s="83">
        <v>1</v>
      </c>
      <c r="B313" s="114">
        <f>IF(AND(G313&lt;&gt;"",H313&gt;0,I313&lt;&gt;"",J313&lt;&gt;0,K313&lt;&gt;0),COUNT($B$11:B312)+1,"")</f>
        <v>264</v>
      </c>
      <c r="C313" s="96" t="s">
        <v>1804</v>
      </c>
      <c r="D313" s="84" t="s">
        <v>192</v>
      </c>
      <c r="E313" s="83" t="s">
        <v>1805</v>
      </c>
      <c r="F313" s="98">
        <v>45658</v>
      </c>
      <c r="G313" s="20" t="s">
        <v>638</v>
      </c>
      <c r="H313" s="107">
        <v>21.1</v>
      </c>
      <c r="I313" s="83" t="s">
        <v>1152</v>
      </c>
      <c r="J313" s="107">
        <f t="shared" si="10"/>
        <v>43.19</v>
      </c>
      <c r="K313" s="183">
        <f t="shared" si="9"/>
        <v>911.31</v>
      </c>
      <c r="L313" s="129">
        <v>0.28489999999999999</v>
      </c>
      <c r="M313" s="129">
        <v>0.9022</v>
      </c>
      <c r="N313" s="2"/>
      <c r="O313" s="64" t="str">
        <f ca="1">IF(N313="","", INDIRECT("base!"&amp;ADDRESS(MATCH(N313,#REF!:#REF!,0)+1,4,4)))</f>
        <v/>
      </c>
      <c r="P313" s="20"/>
      <c r="Q313" s="64" t="str">
        <f ca="1">IF(P313="","", INDIRECT("base!"&amp;ADDRESS(MATCH(CONCATENATE(N313,"|",P313),#REF!:#REF!,0)+1,6,4)))</f>
        <v/>
      </c>
      <c r="R313" s="90" t="s">
        <v>170</v>
      </c>
      <c r="S313" s="19">
        <v>43.185488999999997</v>
      </c>
    </row>
    <row r="314" spans="1:19" ht="45" x14ac:dyDescent="0.25">
      <c r="A314" s="83">
        <v>1</v>
      </c>
      <c r="B314" s="114">
        <f>IF(AND(G314&lt;&gt;"",H314&gt;0,I314&lt;&gt;"",J314&lt;&gt;0,K314&lt;&gt;0),COUNT($B$11:B313)+1,"")</f>
        <v>265</v>
      </c>
      <c r="C314" s="96" t="s">
        <v>1806</v>
      </c>
      <c r="D314" s="84" t="s">
        <v>192</v>
      </c>
      <c r="E314" s="83" t="s">
        <v>1807</v>
      </c>
      <c r="F314" s="98">
        <v>45658</v>
      </c>
      <c r="G314" s="20" t="s">
        <v>639</v>
      </c>
      <c r="H314" s="107">
        <v>252.1</v>
      </c>
      <c r="I314" s="83" t="s">
        <v>1152</v>
      </c>
      <c r="J314" s="107">
        <f t="shared" si="10"/>
        <v>48.24</v>
      </c>
      <c r="K314" s="183">
        <f t="shared" si="9"/>
        <v>12161.3</v>
      </c>
      <c r="L314" s="129">
        <v>0.28489999999999999</v>
      </c>
      <c r="M314" s="129">
        <v>0.9022</v>
      </c>
      <c r="N314" s="2"/>
      <c r="O314" s="64" t="str">
        <f ca="1">IF(N314="","", INDIRECT("base!"&amp;ADDRESS(MATCH(N314,#REF!:#REF!,0)+1,4,4)))</f>
        <v/>
      </c>
      <c r="P314" s="20"/>
      <c r="Q314" s="64" t="str">
        <f ca="1">IF(P314="","", INDIRECT("base!"&amp;ADDRESS(MATCH(CONCATENATE(N314,"|",P314),#REF!:#REF!,0)+1,6,4)))</f>
        <v/>
      </c>
      <c r="R314" s="90" t="s">
        <v>170</v>
      </c>
      <c r="S314" s="19">
        <v>48.235146</v>
      </c>
    </row>
    <row r="315" spans="1:19" ht="45" x14ac:dyDescent="0.25">
      <c r="A315" s="83">
        <v>1</v>
      </c>
      <c r="B315" s="114">
        <f>IF(AND(G315&lt;&gt;"",H315&gt;0,I315&lt;&gt;"",J315&lt;&gt;0,K315&lt;&gt;0),COUNT($B$11:B314)+1,"")</f>
        <v>266</v>
      </c>
      <c r="C315" s="96" t="s">
        <v>1808</v>
      </c>
      <c r="D315" s="84" t="s">
        <v>192</v>
      </c>
      <c r="E315" s="83" t="s">
        <v>1809</v>
      </c>
      <c r="F315" s="98">
        <v>45658</v>
      </c>
      <c r="G315" s="20" t="s">
        <v>1810</v>
      </c>
      <c r="H315" s="107">
        <v>39</v>
      </c>
      <c r="I315" s="83" t="s">
        <v>1152</v>
      </c>
      <c r="J315" s="107">
        <f t="shared" si="10"/>
        <v>72.7</v>
      </c>
      <c r="K315" s="183">
        <f t="shared" si="9"/>
        <v>2835.3</v>
      </c>
      <c r="L315" s="129">
        <v>0.28489999999999999</v>
      </c>
      <c r="M315" s="129">
        <v>0.9022</v>
      </c>
      <c r="N315" s="2"/>
      <c r="O315" s="64" t="str">
        <f ca="1">IF(N315="","", INDIRECT("base!"&amp;ADDRESS(MATCH(N315,#REF!:#REF!,0)+1,4,4)))</f>
        <v/>
      </c>
      <c r="P315" s="20"/>
      <c r="Q315" s="64" t="str">
        <f ca="1">IF(P315="","", INDIRECT("base!"&amp;ADDRESS(MATCH(CONCATENATE(N315,"|",P315),#REF!:#REF!,0)+1,6,4)))</f>
        <v/>
      </c>
      <c r="R315" s="90" t="s">
        <v>170</v>
      </c>
      <c r="S315" s="19">
        <v>72.699641999999997</v>
      </c>
    </row>
    <row r="316" spans="1:19" ht="75" x14ac:dyDescent="0.25">
      <c r="A316" s="83">
        <v>1</v>
      </c>
      <c r="B316" s="114">
        <f>IF(AND(G316&lt;&gt;"",H316&gt;0,I316&lt;&gt;"",J316&lt;&gt;0,K316&lt;&gt;0),COUNT($B$11:B315)+1,"")</f>
        <v>267</v>
      </c>
      <c r="C316" s="96" t="s">
        <v>1811</v>
      </c>
      <c r="D316" s="84" t="s">
        <v>192</v>
      </c>
      <c r="E316" s="83" t="s">
        <v>1812</v>
      </c>
      <c r="F316" s="98">
        <v>45658</v>
      </c>
      <c r="G316" s="20" t="s">
        <v>644</v>
      </c>
      <c r="H316" s="107">
        <v>24</v>
      </c>
      <c r="I316" s="83" t="s">
        <v>1144</v>
      </c>
      <c r="J316" s="107">
        <f t="shared" si="10"/>
        <v>13.92</v>
      </c>
      <c r="K316" s="183">
        <f t="shared" si="9"/>
        <v>334.08</v>
      </c>
      <c r="L316" s="129">
        <v>0.28489999999999999</v>
      </c>
      <c r="M316" s="129">
        <v>0.9022</v>
      </c>
      <c r="N316" s="2"/>
      <c r="O316" s="64" t="str">
        <f ca="1">IF(N316="","", INDIRECT("base!"&amp;ADDRESS(MATCH(N316,#REF!:#REF!,0)+1,4,4)))</f>
        <v/>
      </c>
      <c r="P316" s="20"/>
      <c r="Q316" s="64" t="str">
        <f ca="1">IF(P316="","", INDIRECT("base!"&amp;ADDRESS(MATCH(CONCATENATE(N316,"|",P316),#REF!:#REF!,0)+1,6,4)))</f>
        <v/>
      </c>
      <c r="R316" s="90" t="s">
        <v>170</v>
      </c>
      <c r="S316" s="19">
        <v>13.915467</v>
      </c>
    </row>
    <row r="317" spans="1:19" ht="60" x14ac:dyDescent="0.25">
      <c r="A317" s="83">
        <v>1</v>
      </c>
      <c r="B317" s="114">
        <f>IF(AND(G317&lt;&gt;"",H317&gt;0,I317&lt;&gt;"",J317&lt;&gt;0,K317&lt;&gt;0),COUNT($B$11:B316)+1,"")</f>
        <v>268</v>
      </c>
      <c r="C317" s="96" t="s">
        <v>1813</v>
      </c>
      <c r="D317" s="84" t="s">
        <v>192</v>
      </c>
      <c r="E317" s="83" t="s">
        <v>1814</v>
      </c>
      <c r="F317" s="98">
        <v>45658</v>
      </c>
      <c r="G317" s="20" t="s">
        <v>1815</v>
      </c>
      <c r="H317" s="107">
        <v>74</v>
      </c>
      <c r="I317" s="83" t="s">
        <v>1144</v>
      </c>
      <c r="J317" s="107">
        <f t="shared" si="10"/>
        <v>17.010000000000002</v>
      </c>
      <c r="K317" s="183">
        <f t="shared" si="9"/>
        <v>1258.74</v>
      </c>
      <c r="L317" s="129">
        <v>0.28489999999999999</v>
      </c>
      <c r="M317" s="129">
        <v>0.9022</v>
      </c>
      <c r="N317" s="2"/>
      <c r="O317" s="64" t="str">
        <f ca="1">IF(N317="","", INDIRECT("base!"&amp;ADDRESS(MATCH(N317,#REF!:#REF!,0)+1,4,4)))</f>
        <v/>
      </c>
      <c r="P317" s="20"/>
      <c r="Q317" s="64" t="str">
        <f ca="1">IF(P317="","", INDIRECT("base!"&amp;ADDRESS(MATCH(CONCATENATE(N317,"|",P317),#REF!:#REF!,0)+1,6,4)))</f>
        <v/>
      </c>
      <c r="R317" s="90" t="s">
        <v>170</v>
      </c>
      <c r="S317" s="19">
        <v>17.012076</v>
      </c>
    </row>
    <row r="318" spans="1:19" ht="60" x14ac:dyDescent="0.25">
      <c r="A318" s="83">
        <v>1</v>
      </c>
      <c r="B318" s="114">
        <f>IF(AND(G318&lt;&gt;"",H318&gt;0,I318&lt;&gt;"",J318&lt;&gt;0,K318&lt;&gt;0),COUNT($B$11:B317)+1,"")</f>
        <v>269</v>
      </c>
      <c r="C318" s="96" t="s">
        <v>1816</v>
      </c>
      <c r="D318" s="84" t="s">
        <v>192</v>
      </c>
      <c r="E318" s="83" t="s">
        <v>1817</v>
      </c>
      <c r="F318" s="98">
        <v>45658</v>
      </c>
      <c r="G318" s="20" t="s">
        <v>1818</v>
      </c>
      <c r="H318" s="107">
        <v>8</v>
      </c>
      <c r="I318" s="83" t="s">
        <v>1144</v>
      </c>
      <c r="J318" s="107">
        <f t="shared" si="10"/>
        <v>23.3</v>
      </c>
      <c r="K318" s="183">
        <f t="shared" si="9"/>
        <v>186.4</v>
      </c>
      <c r="L318" s="129">
        <v>0.28489999999999999</v>
      </c>
      <c r="M318" s="129">
        <v>0.9022</v>
      </c>
      <c r="N318" s="2"/>
      <c r="O318" s="64" t="str">
        <f ca="1">IF(N318="","", INDIRECT("base!"&amp;ADDRESS(MATCH(N318,#REF!:#REF!,0)+1,4,4)))</f>
        <v/>
      </c>
      <c r="P318" s="20"/>
      <c r="Q318" s="64" t="str">
        <f ca="1">IF(P318="","", INDIRECT("base!"&amp;ADDRESS(MATCH(CONCATENATE(N318,"|",P318),#REF!:#REF!,0)+1,6,4)))</f>
        <v/>
      </c>
      <c r="R318" s="90" t="s">
        <v>170</v>
      </c>
      <c r="S318" s="19">
        <v>23.295237</v>
      </c>
    </row>
    <row r="319" spans="1:19" ht="60" x14ac:dyDescent="0.25">
      <c r="A319" s="83">
        <v>1</v>
      </c>
      <c r="B319" s="114">
        <f>IF(AND(G319&lt;&gt;"",H319&gt;0,I319&lt;&gt;"",J319&lt;&gt;0,K319&lt;&gt;0),COUNT($B$11:B318)+1,"")</f>
        <v>270</v>
      </c>
      <c r="C319" s="96" t="s">
        <v>1819</v>
      </c>
      <c r="D319" s="84" t="s">
        <v>192</v>
      </c>
      <c r="E319" s="83" t="s">
        <v>1820</v>
      </c>
      <c r="F319" s="98">
        <v>45658</v>
      </c>
      <c r="G319" s="20" t="s">
        <v>1821</v>
      </c>
      <c r="H319" s="107">
        <v>24</v>
      </c>
      <c r="I319" s="83" t="s">
        <v>1144</v>
      </c>
      <c r="J319" s="107">
        <f t="shared" si="10"/>
        <v>54.42</v>
      </c>
      <c r="K319" s="183">
        <f t="shared" si="9"/>
        <v>1306.08</v>
      </c>
      <c r="L319" s="129">
        <v>0.28489999999999999</v>
      </c>
      <c r="M319" s="129">
        <v>0.9022</v>
      </c>
      <c r="N319" s="2"/>
      <c r="O319" s="64" t="str">
        <f ca="1">IF(N319="","", INDIRECT("base!"&amp;ADDRESS(MATCH(N319,#REF!:#REF!,0)+1,4,4)))</f>
        <v/>
      </c>
      <c r="P319" s="20"/>
      <c r="Q319" s="64" t="str">
        <f ca="1">IF(P319="","", INDIRECT("base!"&amp;ADDRESS(MATCH(CONCATENATE(N319,"|",P319),#REF!:#REF!,0)+1,6,4)))</f>
        <v/>
      </c>
      <c r="R319" s="90" t="s">
        <v>170</v>
      </c>
      <c r="S319" s="19">
        <v>54.415514999999999</v>
      </c>
    </row>
    <row r="320" spans="1:19" ht="60" x14ac:dyDescent="0.25">
      <c r="A320" s="83">
        <v>1</v>
      </c>
      <c r="B320" s="114">
        <f>IF(AND(G320&lt;&gt;"",H320&gt;0,I320&lt;&gt;"",J320&lt;&gt;0,K320&lt;&gt;0),COUNT($B$11:B319)+1,"")</f>
        <v>271</v>
      </c>
      <c r="C320" s="96" t="s">
        <v>1822</v>
      </c>
      <c r="D320" s="84" t="s">
        <v>1146</v>
      </c>
      <c r="E320" s="83" t="s">
        <v>1823</v>
      </c>
      <c r="F320" s="98">
        <v>45658</v>
      </c>
      <c r="G320" s="20" t="s">
        <v>1824</v>
      </c>
      <c r="H320" s="107">
        <v>3</v>
      </c>
      <c r="I320" s="83" t="s">
        <v>1144</v>
      </c>
      <c r="J320" s="107">
        <f t="shared" si="10"/>
        <v>74.78</v>
      </c>
      <c r="K320" s="183">
        <f t="shared" si="9"/>
        <v>224.34</v>
      </c>
      <c r="L320" s="129">
        <v>0.28489999999999999</v>
      </c>
      <c r="M320" s="129">
        <v>0.9022</v>
      </c>
      <c r="N320" s="2"/>
      <c r="O320" s="64" t="str">
        <f ca="1">IF(N320="","", INDIRECT("base!"&amp;ADDRESS(MATCH(N320,#REF!:#REF!,0)+1,4,4)))</f>
        <v/>
      </c>
      <c r="P320" s="20"/>
      <c r="Q320" s="64" t="str">
        <f ca="1">IF(P320="","", INDIRECT("base!"&amp;ADDRESS(MATCH(CONCATENATE(N320,"|",P320),#REF!:#REF!,0)+1,6,4)))</f>
        <v/>
      </c>
      <c r="R320" s="90" t="s">
        <v>170</v>
      </c>
      <c r="S320" s="19">
        <v>74.781180000000006</v>
      </c>
    </row>
    <row r="321" spans="1:19" ht="45" x14ac:dyDescent="0.25">
      <c r="A321" s="83">
        <v>1</v>
      </c>
      <c r="B321" s="114">
        <f>IF(AND(G321&lt;&gt;"",H321&gt;0,I321&lt;&gt;"",J321&lt;&gt;0,K321&lt;&gt;0),COUNT($B$11:B320)+1,"")</f>
        <v>272</v>
      </c>
      <c r="C321" s="96" t="s">
        <v>1825</v>
      </c>
      <c r="D321" s="84" t="s">
        <v>192</v>
      </c>
      <c r="E321" s="83" t="s">
        <v>1826</v>
      </c>
      <c r="F321" s="98">
        <v>45658</v>
      </c>
      <c r="G321" s="20" t="s">
        <v>1827</v>
      </c>
      <c r="H321" s="107">
        <v>5</v>
      </c>
      <c r="I321" s="83" t="s">
        <v>1144</v>
      </c>
      <c r="J321" s="107">
        <f t="shared" si="10"/>
        <v>86.33</v>
      </c>
      <c r="K321" s="183">
        <f t="shared" si="9"/>
        <v>431.65</v>
      </c>
      <c r="L321" s="129">
        <v>0.28489999999999999</v>
      </c>
      <c r="M321" s="129">
        <v>0.9022</v>
      </c>
      <c r="N321" s="2"/>
      <c r="O321" s="64" t="str">
        <f ca="1">IF(N321="","", INDIRECT("base!"&amp;ADDRESS(MATCH(N321,#REF!:#REF!,0)+1,4,4)))</f>
        <v/>
      </c>
      <c r="P321" s="20"/>
      <c r="Q321" s="64" t="str">
        <f ca="1">IF(P321="","", INDIRECT("base!"&amp;ADDRESS(MATCH(CONCATENATE(N321,"|",P321),#REF!:#REF!,0)+1,6,4)))</f>
        <v/>
      </c>
      <c r="R321" s="90" t="s">
        <v>170</v>
      </c>
      <c r="S321" s="19">
        <v>86.332431</v>
      </c>
    </row>
    <row r="322" spans="1:19" ht="60" x14ac:dyDescent="0.25">
      <c r="A322" s="83">
        <v>1</v>
      </c>
      <c r="B322" s="114">
        <f>IF(AND(G322&lt;&gt;"",H322&gt;0,I322&lt;&gt;"",J322&lt;&gt;0,K322&lt;&gt;0),COUNT($B$11:B321)+1,"")</f>
        <v>273</v>
      </c>
      <c r="C322" s="96" t="s">
        <v>1828</v>
      </c>
      <c r="D322" s="84" t="s">
        <v>1146</v>
      </c>
      <c r="E322" s="83" t="s">
        <v>1829</v>
      </c>
      <c r="F322" s="98">
        <v>45658</v>
      </c>
      <c r="G322" s="20" t="s">
        <v>1830</v>
      </c>
      <c r="H322" s="107">
        <v>4</v>
      </c>
      <c r="I322" s="83" t="s">
        <v>1144</v>
      </c>
      <c r="J322" s="107">
        <f t="shared" si="10"/>
        <v>54.42</v>
      </c>
      <c r="K322" s="183">
        <f t="shared" si="9"/>
        <v>217.68</v>
      </c>
      <c r="L322" s="129">
        <v>0.28489999999999999</v>
      </c>
      <c r="M322" s="129">
        <v>0.9022</v>
      </c>
      <c r="N322" s="2"/>
      <c r="O322" s="64" t="str">
        <f ca="1">IF(N322="","", INDIRECT("base!"&amp;ADDRESS(MATCH(N322,#REF!:#REF!,0)+1,4,4)))</f>
        <v/>
      </c>
      <c r="P322" s="20"/>
      <c r="Q322" s="64" t="str">
        <f ca="1">IF(P322="","", INDIRECT("base!"&amp;ADDRESS(MATCH(CONCATENATE(N322,"|",P322),#REF!:#REF!,0)+1,6,4)))</f>
        <v/>
      </c>
      <c r="R322" s="90" t="s">
        <v>170</v>
      </c>
      <c r="S322" s="19">
        <v>54.415514999999999</v>
      </c>
    </row>
    <row r="323" spans="1:19" ht="60" x14ac:dyDescent="0.25">
      <c r="A323" s="83">
        <v>1</v>
      </c>
      <c r="B323" s="114">
        <f>IF(AND(G323&lt;&gt;"",H323&gt;0,I323&lt;&gt;"",J323&lt;&gt;0,K323&lt;&gt;0),COUNT($B$11:B322)+1,"")</f>
        <v>274</v>
      </c>
      <c r="C323" s="96" t="s">
        <v>1831</v>
      </c>
      <c r="D323" s="84" t="s">
        <v>192</v>
      </c>
      <c r="E323" s="83" t="s">
        <v>1832</v>
      </c>
      <c r="F323" s="98">
        <v>45658</v>
      </c>
      <c r="G323" s="20" t="s">
        <v>640</v>
      </c>
      <c r="H323" s="107">
        <v>40</v>
      </c>
      <c r="I323" s="83" t="s">
        <v>1144</v>
      </c>
      <c r="J323" s="107">
        <f t="shared" si="10"/>
        <v>13.53</v>
      </c>
      <c r="K323" s="183">
        <f t="shared" si="9"/>
        <v>541.20000000000005</v>
      </c>
      <c r="L323" s="129">
        <v>0.28489999999999999</v>
      </c>
      <c r="M323" s="129">
        <v>0.9022</v>
      </c>
      <c r="N323" s="2"/>
      <c r="O323" s="64" t="str">
        <f ca="1">IF(N323="","", INDIRECT("base!"&amp;ADDRESS(MATCH(N323,#REF!:#REF!,0)+1,4,4)))</f>
        <v/>
      </c>
      <c r="P323" s="20"/>
      <c r="Q323" s="64" t="str">
        <f ca="1">IF(P323="","", INDIRECT("base!"&amp;ADDRESS(MATCH(CONCATENATE(N323,"|",P323),#REF!:#REF!,0)+1,6,4)))</f>
        <v/>
      </c>
      <c r="R323" s="90" t="s">
        <v>170</v>
      </c>
      <c r="S323" s="19">
        <v>13.529996999999998</v>
      </c>
    </row>
    <row r="324" spans="1:19" ht="60" x14ac:dyDescent="0.25">
      <c r="A324" s="83">
        <v>1</v>
      </c>
      <c r="B324" s="114">
        <f>IF(AND(G324&lt;&gt;"",H324&gt;0,I324&lt;&gt;"",J324&lt;&gt;0,K324&lt;&gt;0),COUNT($B$11:B323)+1,"")</f>
        <v>275</v>
      </c>
      <c r="C324" s="96" t="s">
        <v>1833</v>
      </c>
      <c r="D324" s="84" t="s">
        <v>192</v>
      </c>
      <c r="E324" s="83" t="s">
        <v>1834</v>
      </c>
      <c r="F324" s="98">
        <v>45658</v>
      </c>
      <c r="G324" s="20" t="s">
        <v>641</v>
      </c>
      <c r="H324" s="107">
        <v>60</v>
      </c>
      <c r="I324" s="83" t="s">
        <v>1144</v>
      </c>
      <c r="J324" s="107">
        <f t="shared" si="10"/>
        <v>19.829999999999998</v>
      </c>
      <c r="K324" s="183">
        <f t="shared" si="9"/>
        <v>1189.8</v>
      </c>
      <c r="L324" s="129">
        <v>0.28489999999999999</v>
      </c>
      <c r="M324" s="129">
        <v>0.9022</v>
      </c>
      <c r="N324" s="2"/>
      <c r="O324" s="64" t="str">
        <f ca="1">IF(N324="","", INDIRECT("base!"&amp;ADDRESS(MATCH(N324,#REF!:#REF!,0)+1,4,4)))</f>
        <v/>
      </c>
      <c r="P324" s="20"/>
      <c r="Q324" s="64" t="str">
        <f ca="1">IF(P324="","", INDIRECT("base!"&amp;ADDRESS(MATCH(CONCATENATE(N324,"|",P324),#REF!:#REF!,0)+1,6,4)))</f>
        <v/>
      </c>
      <c r="R324" s="90" t="s">
        <v>170</v>
      </c>
      <c r="S324" s="19">
        <v>19.826007000000001</v>
      </c>
    </row>
    <row r="325" spans="1:19" ht="60" x14ac:dyDescent="0.25">
      <c r="A325" s="83">
        <v>1</v>
      </c>
      <c r="B325" s="114">
        <f>IF(AND(G325&lt;&gt;"",H325&gt;0,I325&lt;&gt;"",J325&lt;&gt;0,K325&lt;&gt;0),COUNT($B$11:B324)+1,"")</f>
        <v>276</v>
      </c>
      <c r="C325" s="96" t="s">
        <v>1835</v>
      </c>
      <c r="D325" s="84" t="s">
        <v>192</v>
      </c>
      <c r="E325" s="83" t="s">
        <v>1836</v>
      </c>
      <c r="F325" s="98">
        <v>45658</v>
      </c>
      <c r="G325" s="20" t="s">
        <v>1837</v>
      </c>
      <c r="H325" s="107">
        <v>4</v>
      </c>
      <c r="I325" s="83" t="s">
        <v>1144</v>
      </c>
      <c r="J325" s="107">
        <f t="shared" si="10"/>
        <v>29.93</v>
      </c>
      <c r="K325" s="183">
        <f t="shared" si="9"/>
        <v>119.72</v>
      </c>
      <c r="L325" s="129">
        <v>0.28489999999999999</v>
      </c>
      <c r="M325" s="129">
        <v>0.9022</v>
      </c>
      <c r="N325" s="2"/>
      <c r="O325" s="64" t="str">
        <f ca="1">IF(N325="","", INDIRECT("base!"&amp;ADDRESS(MATCH(N325,#REF!:#REF!,0)+1,4,4)))</f>
        <v/>
      </c>
      <c r="P325" s="20"/>
      <c r="Q325" s="64" t="str">
        <f ca="1">IF(P325="","", INDIRECT("base!"&amp;ADDRESS(MATCH(CONCATENATE(N325,"|",P325),#REF!:#REF!,0)+1,6,4)))</f>
        <v/>
      </c>
      <c r="R325" s="90" t="s">
        <v>170</v>
      </c>
      <c r="S325" s="19">
        <v>29.925320999999997</v>
      </c>
    </row>
    <row r="326" spans="1:19" ht="60" x14ac:dyDescent="0.25">
      <c r="A326" s="83">
        <v>1</v>
      </c>
      <c r="B326" s="114">
        <f>IF(AND(G326&lt;&gt;"",H326&gt;0,I326&lt;&gt;"",J326&lt;&gt;0,K326&lt;&gt;0),COUNT($B$11:B325)+1,"")</f>
        <v>277</v>
      </c>
      <c r="C326" s="96" t="s">
        <v>1838</v>
      </c>
      <c r="D326" s="84" t="s">
        <v>192</v>
      </c>
      <c r="E326" s="83" t="s">
        <v>1839</v>
      </c>
      <c r="F326" s="98">
        <v>45658</v>
      </c>
      <c r="G326" s="20" t="s">
        <v>642</v>
      </c>
      <c r="H326" s="107">
        <v>7</v>
      </c>
      <c r="I326" s="83" t="s">
        <v>1144</v>
      </c>
      <c r="J326" s="107">
        <f t="shared" si="10"/>
        <v>36.08</v>
      </c>
      <c r="K326" s="183">
        <f t="shared" si="9"/>
        <v>252.56</v>
      </c>
      <c r="L326" s="129">
        <v>0.28489999999999999</v>
      </c>
      <c r="M326" s="129">
        <v>0.9022</v>
      </c>
      <c r="N326" s="2"/>
      <c r="O326" s="64" t="str">
        <f ca="1">IF(N326="","", INDIRECT("base!"&amp;ADDRESS(MATCH(N326,#REF!:#REF!,0)+1,4,4)))</f>
        <v/>
      </c>
      <c r="P326" s="20"/>
      <c r="Q326" s="64" t="str">
        <f ca="1">IF(P326="","", INDIRECT("base!"&amp;ADDRESS(MATCH(CONCATENATE(N326,"|",P326),#REF!:#REF!,0)+1,6,4)))</f>
        <v/>
      </c>
      <c r="R326" s="90" t="s">
        <v>170</v>
      </c>
      <c r="S326" s="19">
        <v>36.079991999999997</v>
      </c>
    </row>
    <row r="327" spans="1:19" ht="60" x14ac:dyDescent="0.25">
      <c r="A327" s="83">
        <v>1</v>
      </c>
      <c r="B327" s="114">
        <f>IF(AND(G327&lt;&gt;"",H327&gt;0,I327&lt;&gt;"",J327&lt;&gt;0,K327&lt;&gt;0),COUNT($B$11:B326)+1,"")</f>
        <v>278</v>
      </c>
      <c r="C327" s="96" t="s">
        <v>1840</v>
      </c>
      <c r="D327" s="84" t="s">
        <v>192</v>
      </c>
      <c r="E327" s="83" t="s">
        <v>1841</v>
      </c>
      <c r="F327" s="98">
        <v>45658</v>
      </c>
      <c r="G327" s="20" t="s">
        <v>1842</v>
      </c>
      <c r="H327" s="107">
        <v>3</v>
      </c>
      <c r="I327" s="83" t="s">
        <v>1144</v>
      </c>
      <c r="J327" s="107">
        <f t="shared" si="10"/>
        <v>141</v>
      </c>
      <c r="K327" s="183">
        <f t="shared" si="9"/>
        <v>423</v>
      </c>
      <c r="L327" s="129">
        <v>0.28489999999999999</v>
      </c>
      <c r="M327" s="129">
        <v>0.9022</v>
      </c>
      <c r="N327" s="2"/>
      <c r="O327" s="64" t="str">
        <f ca="1">IF(N327="","", INDIRECT("base!"&amp;ADDRESS(MATCH(N327,#REF!:#REF!,0)+1,4,4)))</f>
        <v/>
      </c>
      <c r="P327" s="20"/>
      <c r="Q327" s="64" t="str">
        <f ca="1">IF(P327="","", INDIRECT("base!"&amp;ADDRESS(MATCH(CONCATENATE(N327,"|",P327),#REF!:#REF!,0)+1,6,4)))</f>
        <v/>
      </c>
      <c r="R327" s="90" t="s">
        <v>170</v>
      </c>
      <c r="S327" s="19">
        <v>141.00492599999998</v>
      </c>
    </row>
    <row r="328" spans="1:19" ht="60" x14ac:dyDescent="0.25">
      <c r="A328" s="83">
        <v>1</v>
      </c>
      <c r="B328" s="114">
        <f>IF(AND(G328&lt;&gt;"",H328&gt;0,I328&lt;&gt;"",J328&lt;&gt;0,K328&lt;&gt;0),COUNT($B$11:B327)+1,"")</f>
        <v>279</v>
      </c>
      <c r="C328" s="96" t="s">
        <v>1843</v>
      </c>
      <c r="D328" s="84" t="s">
        <v>192</v>
      </c>
      <c r="E328" s="83" t="s">
        <v>1844</v>
      </c>
      <c r="F328" s="98">
        <v>45658</v>
      </c>
      <c r="G328" s="20" t="s">
        <v>1845</v>
      </c>
      <c r="H328" s="107">
        <v>46</v>
      </c>
      <c r="I328" s="83" t="s">
        <v>1144</v>
      </c>
      <c r="J328" s="107">
        <f t="shared" si="10"/>
        <v>13.23</v>
      </c>
      <c r="K328" s="183">
        <f t="shared" si="9"/>
        <v>608.58000000000004</v>
      </c>
      <c r="L328" s="129">
        <v>0.28489999999999999</v>
      </c>
      <c r="M328" s="129">
        <v>0.9022</v>
      </c>
      <c r="N328" s="2"/>
      <c r="O328" s="64" t="str">
        <f ca="1">IF(N328="","", INDIRECT("base!"&amp;ADDRESS(MATCH(N328,#REF!:#REF!,0)+1,4,4)))</f>
        <v/>
      </c>
      <c r="P328" s="20"/>
      <c r="Q328" s="64" t="str">
        <f ca="1">IF(P328="","", INDIRECT("base!"&amp;ADDRESS(MATCH(CONCATENATE(N328,"|",P328),#REF!:#REF!,0)+1,6,4)))</f>
        <v/>
      </c>
      <c r="R328" s="90" t="s">
        <v>170</v>
      </c>
      <c r="S328" s="19">
        <v>13.234470000000002</v>
      </c>
    </row>
    <row r="329" spans="1:19" ht="60" x14ac:dyDescent="0.25">
      <c r="A329" s="83">
        <v>1</v>
      </c>
      <c r="B329" s="114">
        <f>IF(AND(G329&lt;&gt;"",H329&gt;0,I329&lt;&gt;"",J329&lt;&gt;0,K329&lt;&gt;0),COUNT($B$11:B328)+1,"")</f>
        <v>280</v>
      </c>
      <c r="C329" s="96" t="s">
        <v>1846</v>
      </c>
      <c r="D329" s="84" t="s">
        <v>192</v>
      </c>
      <c r="E329" s="83" t="s">
        <v>1847</v>
      </c>
      <c r="F329" s="98">
        <v>45658</v>
      </c>
      <c r="G329" s="20" t="s">
        <v>643</v>
      </c>
      <c r="H329" s="107">
        <v>51</v>
      </c>
      <c r="I329" s="83" t="s">
        <v>1144</v>
      </c>
      <c r="J329" s="107">
        <f t="shared" si="10"/>
        <v>18.89</v>
      </c>
      <c r="K329" s="183">
        <f t="shared" si="9"/>
        <v>963.39</v>
      </c>
      <c r="L329" s="129">
        <v>0.28489999999999999</v>
      </c>
      <c r="M329" s="129">
        <v>0.9022</v>
      </c>
      <c r="N329" s="2"/>
      <c r="O329" s="64" t="str">
        <f ca="1">IF(N329="","", INDIRECT("base!"&amp;ADDRESS(MATCH(N329,#REF!:#REF!,0)+1,4,4)))</f>
        <v/>
      </c>
      <c r="P329" s="20"/>
      <c r="Q329" s="64" t="str">
        <f ca="1">IF(P329="","", INDIRECT("base!"&amp;ADDRESS(MATCH(CONCATENATE(N329,"|",P329),#REF!:#REF!,0)+1,6,4)))</f>
        <v/>
      </c>
      <c r="R329" s="90" t="s">
        <v>170</v>
      </c>
      <c r="S329" s="19">
        <v>18.888030000000001</v>
      </c>
    </row>
    <row r="330" spans="1:19" ht="60" x14ac:dyDescent="0.25">
      <c r="A330" s="83">
        <v>1</v>
      </c>
      <c r="B330" s="114">
        <f>IF(AND(G330&lt;&gt;"",H330&gt;0,I330&lt;&gt;"",J330&lt;&gt;0,K330&lt;&gt;0),COUNT($B$11:B329)+1,"")</f>
        <v>281</v>
      </c>
      <c r="C330" s="96" t="s">
        <v>1848</v>
      </c>
      <c r="D330" s="84" t="s">
        <v>192</v>
      </c>
      <c r="E330" s="83" t="s">
        <v>1849</v>
      </c>
      <c r="F330" s="98">
        <v>45658</v>
      </c>
      <c r="G330" s="20" t="s">
        <v>1850</v>
      </c>
      <c r="H330" s="107">
        <v>15</v>
      </c>
      <c r="I330" s="83" t="s">
        <v>1144</v>
      </c>
      <c r="J330" s="107">
        <f t="shared" si="10"/>
        <v>35</v>
      </c>
      <c r="K330" s="183">
        <f t="shared" si="9"/>
        <v>525</v>
      </c>
      <c r="L330" s="129">
        <v>0.28489999999999999</v>
      </c>
      <c r="M330" s="129">
        <v>0.9022</v>
      </c>
      <c r="N330" s="2"/>
      <c r="O330" s="64" t="str">
        <f ca="1">IF(N330="","", INDIRECT("base!"&amp;ADDRESS(MATCH(N330,#REF!:#REF!,0)+1,4,4)))</f>
        <v/>
      </c>
      <c r="P330" s="20"/>
      <c r="Q330" s="64" t="str">
        <f ca="1">IF(P330="","", INDIRECT("base!"&amp;ADDRESS(MATCH(CONCATENATE(N330,"|",P330),#REF!:#REF!,0)+1,6,4)))</f>
        <v/>
      </c>
      <c r="R330" s="90" t="s">
        <v>170</v>
      </c>
      <c r="S330" s="19">
        <v>35.000675999999999</v>
      </c>
    </row>
    <row r="331" spans="1:19" ht="60" x14ac:dyDescent="0.25">
      <c r="A331" s="83">
        <v>1</v>
      </c>
      <c r="B331" s="114">
        <f>IF(AND(G331&lt;&gt;"",H331&gt;0,I331&lt;&gt;"",J331&lt;&gt;0,K331&lt;&gt;0),COUNT($B$11:B330)+1,"")</f>
        <v>282</v>
      </c>
      <c r="C331" s="96" t="s">
        <v>1851</v>
      </c>
      <c r="D331" s="84" t="s">
        <v>192</v>
      </c>
      <c r="E331" s="83" t="s">
        <v>1852</v>
      </c>
      <c r="F331" s="98">
        <v>45658</v>
      </c>
      <c r="G331" s="20" t="s">
        <v>1853</v>
      </c>
      <c r="H331" s="107">
        <v>13</v>
      </c>
      <c r="I331" s="83" t="s">
        <v>1144</v>
      </c>
      <c r="J331" s="107">
        <f t="shared" si="10"/>
        <v>67.52</v>
      </c>
      <c r="K331" s="183">
        <f t="shared" si="9"/>
        <v>877.76</v>
      </c>
      <c r="L331" s="129">
        <v>0.28489999999999999</v>
      </c>
      <c r="M331" s="129">
        <v>0.9022</v>
      </c>
      <c r="N331" s="2"/>
      <c r="O331" s="64" t="str">
        <f ca="1">IF(N331="","", INDIRECT("base!"&amp;ADDRESS(MATCH(N331,#REF!:#REF!,0)+1,4,4)))</f>
        <v/>
      </c>
      <c r="P331" s="20"/>
      <c r="Q331" s="64" t="str">
        <f ca="1">IF(P331="","", INDIRECT("base!"&amp;ADDRESS(MATCH(CONCATENATE(N331,"|",P331),#REF!:#REF!,0)+1,6,4)))</f>
        <v/>
      </c>
      <c r="R331" s="90" t="s">
        <v>170</v>
      </c>
      <c r="S331" s="19">
        <v>67.521495000000002</v>
      </c>
    </row>
    <row r="332" spans="1:19" ht="60" x14ac:dyDescent="0.25">
      <c r="A332" s="83">
        <v>1</v>
      </c>
      <c r="B332" s="114">
        <f>IF(AND(G332&lt;&gt;"",H332&gt;0,I332&lt;&gt;"",J332&lt;&gt;0,K332&lt;&gt;0),COUNT($B$11:B331)+1,"")</f>
        <v>283</v>
      </c>
      <c r="C332" s="96" t="s">
        <v>1854</v>
      </c>
      <c r="D332" s="84" t="s">
        <v>192</v>
      </c>
      <c r="E332" s="83" t="s">
        <v>1855</v>
      </c>
      <c r="F332" s="98">
        <v>45658</v>
      </c>
      <c r="G332" s="20" t="s">
        <v>1856</v>
      </c>
      <c r="H332" s="107">
        <v>21</v>
      </c>
      <c r="I332" s="83" t="s">
        <v>1144</v>
      </c>
      <c r="J332" s="107">
        <f t="shared" si="10"/>
        <v>25.04</v>
      </c>
      <c r="K332" s="183">
        <f t="shared" si="9"/>
        <v>525.84</v>
      </c>
      <c r="L332" s="129">
        <v>0.28489999999999999</v>
      </c>
      <c r="M332" s="129">
        <v>0.9022</v>
      </c>
      <c r="N332" s="2"/>
      <c r="O332" s="64" t="str">
        <f ca="1">IF(N332="","", INDIRECT("base!"&amp;ADDRESS(MATCH(N332,#REF!:#REF!,0)+1,4,4)))</f>
        <v/>
      </c>
      <c r="P332" s="20"/>
      <c r="Q332" s="64" t="str">
        <f ca="1">IF(P332="","", INDIRECT("base!"&amp;ADDRESS(MATCH(CONCATENATE(N332,"|",P332),#REF!:#REF!,0)+1,6,4)))</f>
        <v/>
      </c>
      <c r="R332" s="90" t="s">
        <v>170</v>
      </c>
      <c r="S332" s="19">
        <v>25.042700999999997</v>
      </c>
    </row>
    <row r="333" spans="1:19" ht="60" x14ac:dyDescent="0.25">
      <c r="A333" s="83">
        <v>1</v>
      </c>
      <c r="B333" s="114">
        <f>IF(AND(G333&lt;&gt;"",H333&gt;0,I333&lt;&gt;"",J333&lt;&gt;0,K333&lt;&gt;0),COUNT($B$11:B332)+1,"")</f>
        <v>284</v>
      </c>
      <c r="C333" s="96" t="s">
        <v>1857</v>
      </c>
      <c r="D333" s="84" t="s">
        <v>192</v>
      </c>
      <c r="E333" s="83" t="s">
        <v>1858</v>
      </c>
      <c r="F333" s="98">
        <v>45658</v>
      </c>
      <c r="G333" s="20" t="s">
        <v>1859</v>
      </c>
      <c r="H333" s="107">
        <v>9</v>
      </c>
      <c r="I333" s="83" t="s">
        <v>1144</v>
      </c>
      <c r="J333" s="107">
        <f t="shared" si="10"/>
        <v>19.32</v>
      </c>
      <c r="K333" s="183">
        <f t="shared" si="9"/>
        <v>173.88</v>
      </c>
      <c r="L333" s="129">
        <v>0.28489999999999999</v>
      </c>
      <c r="M333" s="129">
        <v>0.9022</v>
      </c>
      <c r="N333" s="2"/>
      <c r="O333" s="64" t="str">
        <f ca="1">IF(N333="","", INDIRECT("base!"&amp;ADDRESS(MATCH(N333,#REF!:#REF!,0)+1,4,4)))</f>
        <v/>
      </c>
      <c r="P333" s="20"/>
      <c r="Q333" s="64" t="str">
        <f ca="1">IF(P333="","", INDIRECT("base!"&amp;ADDRESS(MATCH(CONCATENATE(N333,"|",P333),#REF!:#REF!,0)+1,6,4)))</f>
        <v/>
      </c>
      <c r="R333" s="90" t="s">
        <v>170</v>
      </c>
      <c r="S333" s="19">
        <v>19.324895999999999</v>
      </c>
    </row>
    <row r="334" spans="1:19" ht="45" x14ac:dyDescent="0.25">
      <c r="A334" s="83">
        <v>1</v>
      </c>
      <c r="B334" s="114">
        <f>IF(AND(G334&lt;&gt;"",H334&gt;0,I334&lt;&gt;"",J334&lt;&gt;0,K334&lt;&gt;0),COUNT($B$11:B333)+1,"")</f>
        <v>285</v>
      </c>
      <c r="C334" s="96" t="s">
        <v>1860</v>
      </c>
      <c r="D334" s="84" t="s">
        <v>192</v>
      </c>
      <c r="E334" s="83" t="s">
        <v>1861</v>
      </c>
      <c r="F334" s="98">
        <v>45658</v>
      </c>
      <c r="G334" s="20" t="s">
        <v>645</v>
      </c>
      <c r="H334" s="107">
        <v>6</v>
      </c>
      <c r="I334" s="83" t="s">
        <v>1144</v>
      </c>
      <c r="J334" s="107">
        <f t="shared" si="10"/>
        <v>117.9</v>
      </c>
      <c r="K334" s="183">
        <f t="shared" si="9"/>
        <v>707.4</v>
      </c>
      <c r="L334" s="129">
        <v>0.28489999999999999</v>
      </c>
      <c r="M334" s="129">
        <v>0.9022</v>
      </c>
      <c r="N334" s="2"/>
      <c r="O334" s="64" t="str">
        <f ca="1">IF(N334="","", INDIRECT("base!"&amp;ADDRESS(MATCH(N334,#REF!:#REF!,0)+1,4,4)))</f>
        <v/>
      </c>
      <c r="P334" s="20"/>
      <c r="Q334" s="64" t="str">
        <f ca="1">IF(P334="","", INDIRECT("base!"&amp;ADDRESS(MATCH(CONCATENATE(N334,"|",P334),#REF!:#REF!,0)+1,6,4)))</f>
        <v/>
      </c>
      <c r="R334" s="90" t="s">
        <v>170</v>
      </c>
      <c r="S334" s="19">
        <v>117.90242400000001</v>
      </c>
    </row>
    <row r="335" spans="1:19" ht="45" x14ac:dyDescent="0.25">
      <c r="A335" s="83">
        <v>1</v>
      </c>
      <c r="B335" s="114">
        <f>IF(AND(G335&lt;&gt;"",H335&gt;0,I335&lt;&gt;"",J335&lt;&gt;0,K335&lt;&gt;0),COUNT($B$11:B334)+1,"")</f>
        <v>286</v>
      </c>
      <c r="C335" s="96" t="s">
        <v>1862</v>
      </c>
      <c r="D335" s="84" t="s">
        <v>1146</v>
      </c>
      <c r="E335" s="83" t="s">
        <v>1863</v>
      </c>
      <c r="F335" s="98">
        <v>45658</v>
      </c>
      <c r="G335" s="20" t="s">
        <v>646</v>
      </c>
      <c r="H335" s="107">
        <v>16</v>
      </c>
      <c r="I335" s="83" t="s">
        <v>1144</v>
      </c>
      <c r="J335" s="107">
        <f t="shared" si="10"/>
        <v>43.69</v>
      </c>
      <c r="K335" s="183">
        <f t="shared" ref="K335:K398" si="11">IFERROR(IF(H335*J335&lt;&gt;0,ROUND(ROUND(H335,4)*ROUND(J335,4),2),""),"")</f>
        <v>699.04</v>
      </c>
      <c r="L335" s="129">
        <v>0.28489999999999999</v>
      </c>
      <c r="M335" s="129">
        <v>0.9022</v>
      </c>
      <c r="N335" s="2"/>
      <c r="O335" s="64" t="str">
        <f ca="1">IF(N335="","", INDIRECT("base!"&amp;ADDRESS(MATCH(N335,#REF!:#REF!,0)+1,4,4)))</f>
        <v/>
      </c>
      <c r="P335" s="20"/>
      <c r="Q335" s="64" t="str">
        <f ca="1">IF(P335="","", INDIRECT("base!"&amp;ADDRESS(MATCH(CONCATENATE(N335,"|",P335),#REF!:#REF!,0)+1,6,4)))</f>
        <v/>
      </c>
      <c r="R335" s="90" t="s">
        <v>170</v>
      </c>
      <c r="S335" s="19">
        <v>43.686599999999999</v>
      </c>
    </row>
    <row r="336" spans="1:19" ht="45" x14ac:dyDescent="0.25">
      <c r="A336" s="83">
        <v>1</v>
      </c>
      <c r="B336" s="114">
        <f>IF(AND(G336&lt;&gt;"",H336&gt;0,I336&lt;&gt;"",J336&lt;&gt;0,K336&lt;&gt;0),COUNT($B$11:B335)+1,"")</f>
        <v>287</v>
      </c>
      <c r="C336" s="96" t="s">
        <v>1864</v>
      </c>
      <c r="D336" s="84" t="s">
        <v>1146</v>
      </c>
      <c r="E336" s="83" t="s">
        <v>1865</v>
      </c>
      <c r="F336" s="98">
        <v>45658</v>
      </c>
      <c r="G336" s="20" t="s">
        <v>1866</v>
      </c>
      <c r="H336" s="107">
        <v>2</v>
      </c>
      <c r="I336" s="83" t="s">
        <v>1144</v>
      </c>
      <c r="J336" s="107">
        <f t="shared" si="10"/>
        <v>43.69</v>
      </c>
      <c r="K336" s="183">
        <f t="shared" si="11"/>
        <v>87.38</v>
      </c>
      <c r="L336" s="129">
        <v>0.28489999999999999</v>
      </c>
      <c r="M336" s="129">
        <v>0.9022</v>
      </c>
      <c r="N336" s="2"/>
      <c r="O336" s="64" t="str">
        <f ca="1">IF(N336="","", INDIRECT("base!"&amp;ADDRESS(MATCH(N336,#REF!:#REF!,0)+1,4,4)))</f>
        <v/>
      </c>
      <c r="P336" s="20"/>
      <c r="Q336" s="64" t="str">
        <f ca="1">IF(P336="","", INDIRECT("base!"&amp;ADDRESS(MATCH(CONCATENATE(N336,"|",P336),#REF!:#REF!,0)+1,6,4)))</f>
        <v/>
      </c>
      <c r="R336" s="90" t="s">
        <v>170</v>
      </c>
      <c r="S336" s="19">
        <v>43.686599999999999</v>
      </c>
    </row>
    <row r="337" spans="1:19" ht="45" x14ac:dyDescent="0.25">
      <c r="A337" s="83">
        <v>1</v>
      </c>
      <c r="B337" s="114">
        <f>IF(AND(G337&lt;&gt;"",H337&gt;0,I337&lt;&gt;"",J337&lt;&gt;0,K337&lt;&gt;0),COUNT($B$11:B336)+1,"")</f>
        <v>288</v>
      </c>
      <c r="C337" s="96" t="s">
        <v>1867</v>
      </c>
      <c r="D337" s="84" t="s">
        <v>192</v>
      </c>
      <c r="E337" s="83" t="s">
        <v>1787</v>
      </c>
      <c r="F337" s="98">
        <v>45658</v>
      </c>
      <c r="G337" s="20" t="s">
        <v>1788</v>
      </c>
      <c r="H337" s="107">
        <v>1</v>
      </c>
      <c r="I337" s="83" t="s">
        <v>1144</v>
      </c>
      <c r="J337" s="107">
        <f t="shared" si="10"/>
        <v>24.04</v>
      </c>
      <c r="K337" s="183">
        <f t="shared" si="11"/>
        <v>24.04</v>
      </c>
      <c r="L337" s="129">
        <v>0.28489999999999999</v>
      </c>
      <c r="M337" s="129">
        <v>0.9022</v>
      </c>
      <c r="N337" s="2"/>
      <c r="O337" s="64" t="str">
        <f ca="1">IF(N337="","", INDIRECT("base!"&amp;ADDRESS(MATCH(N337,#REF!:#REF!,0)+1,4,4)))</f>
        <v/>
      </c>
      <c r="P337" s="20"/>
      <c r="Q337" s="64" t="str">
        <f ca="1">IF(P337="","", INDIRECT("base!"&amp;ADDRESS(MATCH(CONCATENATE(N337,"|",P337),#REF!:#REF!,0)+1,6,4)))</f>
        <v/>
      </c>
      <c r="R337" s="90" t="s">
        <v>170</v>
      </c>
      <c r="S337" s="19">
        <v>24.040479000000001</v>
      </c>
    </row>
    <row r="338" spans="1:19" x14ac:dyDescent="0.25">
      <c r="A338" s="83">
        <v>1</v>
      </c>
      <c r="B338" s="114" t="str">
        <f>IF(AND(G338&lt;&gt;"",H338&gt;0,I338&lt;&gt;"",J338&lt;&gt;0,K338&lt;&gt;0),COUNT($B$11:B337)+1,"")</f>
        <v/>
      </c>
      <c r="C338" s="96" t="s">
        <v>1110</v>
      </c>
      <c r="D338" s="84" t="s">
        <v>1135</v>
      </c>
      <c r="E338" s="83" t="s">
        <v>1135</v>
      </c>
      <c r="F338" s="98">
        <v>45658</v>
      </c>
      <c r="G338" s="20" t="s">
        <v>1085</v>
      </c>
      <c r="H338" s="107" t="s">
        <v>1135</v>
      </c>
      <c r="I338" s="83" t="s">
        <v>1135</v>
      </c>
      <c r="J338" s="107"/>
      <c r="K338" s="183" t="str">
        <f t="shared" si="11"/>
        <v/>
      </c>
      <c r="L338" s="129" t="s">
        <v>1135</v>
      </c>
      <c r="M338" s="129">
        <v>0.9022</v>
      </c>
      <c r="N338" s="2"/>
      <c r="O338" s="64" t="str">
        <f ca="1">IF(N338="","", INDIRECT("base!"&amp;ADDRESS(MATCH(N338,#REF!:#REF!,0)+1,4,4)))</f>
        <v/>
      </c>
      <c r="P338" s="20"/>
      <c r="Q338" s="64" t="str">
        <f ca="1">IF(P338="","", INDIRECT("base!"&amp;ADDRESS(MATCH(CONCATENATE(N338,"|",P338),#REF!:#REF!,0)+1,6,4)))</f>
        <v/>
      </c>
      <c r="R338" s="90" t="s">
        <v>170</v>
      </c>
      <c r="S338" s="19" t="s">
        <v>1135</v>
      </c>
    </row>
    <row r="339" spans="1:19" ht="60" x14ac:dyDescent="0.25">
      <c r="A339" s="83">
        <v>1</v>
      </c>
      <c r="B339" s="114">
        <f>IF(AND(G339&lt;&gt;"",H339&gt;0,I339&lt;&gt;"",J339&lt;&gt;0,K339&lt;&gt;0),COUNT($B$11:B338)+1,"")</f>
        <v>289</v>
      </c>
      <c r="C339" s="96" t="s">
        <v>1868</v>
      </c>
      <c r="D339" s="84" t="s">
        <v>192</v>
      </c>
      <c r="E339" s="83" t="s">
        <v>1790</v>
      </c>
      <c r="F339" s="98">
        <v>45658</v>
      </c>
      <c r="G339" s="20" t="s">
        <v>647</v>
      </c>
      <c r="H339" s="107">
        <v>17</v>
      </c>
      <c r="I339" s="83" t="s">
        <v>1144</v>
      </c>
      <c r="J339" s="107">
        <f t="shared" si="10"/>
        <v>675.59</v>
      </c>
      <c r="K339" s="183">
        <f t="shared" si="11"/>
        <v>11485.03</v>
      </c>
      <c r="L339" s="129">
        <v>0.28489999999999999</v>
      </c>
      <c r="M339" s="129">
        <v>0.9022</v>
      </c>
      <c r="N339" s="2"/>
      <c r="O339" s="64" t="str">
        <f ca="1">IF(N339="","", INDIRECT("base!"&amp;ADDRESS(MATCH(N339,#REF!:#REF!,0)+1,4,4)))</f>
        <v/>
      </c>
      <c r="P339" s="20"/>
      <c r="Q339" s="64" t="str">
        <f ca="1">IF(P339="","", INDIRECT("base!"&amp;ADDRESS(MATCH(CONCATENATE(N339,"|",P339),#REF!:#REF!,0)+1,6,4)))</f>
        <v/>
      </c>
      <c r="R339" s="90" t="s">
        <v>170</v>
      </c>
      <c r="S339" s="19">
        <v>675.58757099999991</v>
      </c>
    </row>
    <row r="340" spans="1:19" ht="60" x14ac:dyDescent="0.25">
      <c r="A340" s="83">
        <v>1</v>
      </c>
      <c r="B340" s="114">
        <f>IF(AND(G340&lt;&gt;"",H340&gt;0,I340&lt;&gt;"",J340&lt;&gt;0,K340&lt;&gt;0),COUNT($B$11:B339)+1,"")</f>
        <v>290</v>
      </c>
      <c r="C340" s="96" t="s">
        <v>1869</v>
      </c>
      <c r="D340" s="84" t="s">
        <v>192</v>
      </c>
      <c r="E340" s="83" t="s">
        <v>1870</v>
      </c>
      <c r="F340" s="98">
        <v>45658</v>
      </c>
      <c r="G340" s="20" t="s">
        <v>698</v>
      </c>
      <c r="H340" s="107">
        <v>17</v>
      </c>
      <c r="I340" s="83" t="s">
        <v>1144</v>
      </c>
      <c r="J340" s="107">
        <f t="shared" si="10"/>
        <v>87.03</v>
      </c>
      <c r="K340" s="183">
        <f t="shared" si="11"/>
        <v>1479.51</v>
      </c>
      <c r="L340" s="129">
        <v>0.28489999999999999</v>
      </c>
      <c r="M340" s="129">
        <v>0.9022</v>
      </c>
      <c r="N340" s="2"/>
      <c r="O340" s="64" t="str">
        <f ca="1">IF(N340="","", INDIRECT("base!"&amp;ADDRESS(MATCH(N340,#REF!:#REF!,0)+1,4,4)))</f>
        <v/>
      </c>
      <c r="P340" s="20"/>
      <c r="Q340" s="64" t="str">
        <f ca="1">IF(P340="","", INDIRECT("base!"&amp;ADDRESS(MATCH(CONCATENATE(N340,"|",P340),#REF!:#REF!,0)+1,6,4)))</f>
        <v/>
      </c>
      <c r="R340" s="90" t="s">
        <v>170</v>
      </c>
      <c r="S340" s="19">
        <v>87.026277000000007</v>
      </c>
    </row>
    <row r="341" spans="1:19" ht="60" x14ac:dyDescent="0.25">
      <c r="A341" s="83">
        <v>1</v>
      </c>
      <c r="B341" s="114">
        <f>IF(AND(G341&lt;&gt;"",H341&gt;0,I341&lt;&gt;"",J341&lt;&gt;0,K341&lt;&gt;0),COUNT($B$11:B340)+1,"")</f>
        <v>291</v>
      </c>
      <c r="C341" s="96" t="s">
        <v>1871</v>
      </c>
      <c r="D341" s="84" t="s">
        <v>192</v>
      </c>
      <c r="E341" s="83" t="s">
        <v>1872</v>
      </c>
      <c r="F341" s="98">
        <v>45658</v>
      </c>
      <c r="G341" s="20" t="s">
        <v>1873</v>
      </c>
      <c r="H341" s="107">
        <v>6</v>
      </c>
      <c r="I341" s="83" t="s">
        <v>1144</v>
      </c>
      <c r="J341" s="107">
        <f t="shared" si="10"/>
        <v>128.66</v>
      </c>
      <c r="K341" s="183">
        <f t="shared" si="11"/>
        <v>771.96</v>
      </c>
      <c r="L341" s="129">
        <v>0.28489999999999999</v>
      </c>
      <c r="M341" s="129">
        <v>0.9022</v>
      </c>
      <c r="N341" s="2"/>
      <c r="O341" s="64" t="str">
        <f ca="1">IF(N341="","", INDIRECT("base!"&amp;ADDRESS(MATCH(N341,#REF!:#REF!,0)+1,4,4)))</f>
        <v/>
      </c>
      <c r="P341" s="20"/>
      <c r="Q341" s="64" t="str">
        <f ca="1">IF(P341="","", INDIRECT("base!"&amp;ADDRESS(MATCH(CONCATENATE(N341,"|",P341),#REF!:#REF!,0)+1,6,4)))</f>
        <v/>
      </c>
      <c r="R341" s="90" t="s">
        <v>170</v>
      </c>
      <c r="S341" s="19">
        <v>128.657037</v>
      </c>
    </row>
    <row r="342" spans="1:19" ht="45" x14ac:dyDescent="0.25">
      <c r="A342" s="83">
        <v>1</v>
      </c>
      <c r="B342" s="114">
        <f>IF(AND(G342&lt;&gt;"",H342&gt;0,I342&lt;&gt;"",J342&lt;&gt;0,K342&lt;&gt;0),COUNT($B$11:B341)+1,"")</f>
        <v>292</v>
      </c>
      <c r="C342" s="96" t="s">
        <v>1874</v>
      </c>
      <c r="D342" s="84" t="s">
        <v>192</v>
      </c>
      <c r="E342" s="83" t="s">
        <v>1875</v>
      </c>
      <c r="F342" s="98">
        <v>45658</v>
      </c>
      <c r="G342" s="20" t="s">
        <v>648</v>
      </c>
      <c r="H342" s="107">
        <v>28</v>
      </c>
      <c r="I342" s="83" t="s">
        <v>1144</v>
      </c>
      <c r="J342" s="107">
        <f t="shared" si="10"/>
        <v>22.5</v>
      </c>
      <c r="K342" s="183">
        <f t="shared" si="11"/>
        <v>630</v>
      </c>
      <c r="L342" s="129">
        <v>0.28489999999999999</v>
      </c>
      <c r="M342" s="129">
        <v>0.9022</v>
      </c>
      <c r="N342" s="2"/>
      <c r="O342" s="64" t="str">
        <f ca="1">IF(N342="","", INDIRECT("base!"&amp;ADDRESS(MATCH(N342,#REF!:#REF!,0)+1,4,4)))</f>
        <v/>
      </c>
      <c r="P342" s="20"/>
      <c r="Q342" s="64" t="str">
        <f ca="1">IF(P342="","", INDIRECT("base!"&amp;ADDRESS(MATCH(CONCATENATE(N342,"|",P342),#REF!:#REF!,0)+1,6,4)))</f>
        <v/>
      </c>
      <c r="R342" s="90" t="s">
        <v>170</v>
      </c>
      <c r="S342" s="19">
        <v>22.498599000000002</v>
      </c>
    </row>
    <row r="343" spans="1:19" ht="60" x14ac:dyDescent="0.25">
      <c r="A343" s="83">
        <v>1</v>
      </c>
      <c r="B343" s="114">
        <f>IF(AND(G343&lt;&gt;"",H343&gt;0,I343&lt;&gt;"",J343&lt;&gt;0,K343&lt;&gt;0),COUNT($B$11:B342)+1,"")</f>
        <v>293</v>
      </c>
      <c r="C343" s="96" t="s">
        <v>1876</v>
      </c>
      <c r="D343" s="84" t="s">
        <v>192</v>
      </c>
      <c r="E343" s="83" t="s">
        <v>1877</v>
      </c>
      <c r="F343" s="98">
        <v>45658</v>
      </c>
      <c r="G343" s="20" t="s">
        <v>1878</v>
      </c>
      <c r="H343" s="107">
        <v>7</v>
      </c>
      <c r="I343" s="83" t="s">
        <v>1144</v>
      </c>
      <c r="J343" s="107">
        <f t="shared" si="10"/>
        <v>358.32</v>
      </c>
      <c r="K343" s="183">
        <f t="shared" si="11"/>
        <v>2508.2399999999998</v>
      </c>
      <c r="L343" s="129">
        <v>0.28489999999999999</v>
      </c>
      <c r="M343" s="129">
        <v>0.9022</v>
      </c>
      <c r="N343" s="2"/>
      <c r="O343" s="64" t="str">
        <f ca="1">IF(N343="","", INDIRECT("base!"&amp;ADDRESS(MATCH(N343,#REF!:#REF!,0)+1,4,4)))</f>
        <v/>
      </c>
      <c r="P343" s="20"/>
      <c r="Q343" s="64" t="str">
        <f ca="1">IF(P343="","", INDIRECT("base!"&amp;ADDRESS(MATCH(CONCATENATE(N343,"|",P343),#REF!:#REF!,0)+1,6,4)))</f>
        <v/>
      </c>
      <c r="R343" s="90" t="s">
        <v>170</v>
      </c>
      <c r="S343" s="19">
        <v>358.320063</v>
      </c>
    </row>
    <row r="344" spans="1:19" x14ac:dyDescent="0.25">
      <c r="A344" s="83">
        <v>1</v>
      </c>
      <c r="B344" s="114" t="str">
        <f>IF(AND(G344&lt;&gt;"",H344&gt;0,I344&lt;&gt;"",J344&lt;&gt;0,K344&lt;&gt;0),COUNT($B$11:B343)+1,"")</f>
        <v/>
      </c>
      <c r="C344" s="96" t="s">
        <v>1112</v>
      </c>
      <c r="D344" s="84" t="s">
        <v>1135</v>
      </c>
      <c r="E344" s="83" t="s">
        <v>1135</v>
      </c>
      <c r="F344" s="98">
        <v>45658</v>
      </c>
      <c r="G344" s="20" t="s">
        <v>1087</v>
      </c>
      <c r="H344" s="107" t="s">
        <v>1135</v>
      </c>
      <c r="I344" s="83" t="s">
        <v>1135</v>
      </c>
      <c r="J344" s="107"/>
      <c r="K344" s="183" t="str">
        <f t="shared" si="11"/>
        <v/>
      </c>
      <c r="L344" s="129" t="s">
        <v>1135</v>
      </c>
      <c r="M344" s="129">
        <v>0.9022</v>
      </c>
      <c r="N344" s="2"/>
      <c r="O344" s="64" t="str">
        <f ca="1">IF(N344="","", INDIRECT("base!"&amp;ADDRESS(MATCH(N344,#REF!:#REF!,0)+1,4,4)))</f>
        <v/>
      </c>
      <c r="P344" s="20"/>
      <c r="Q344" s="64" t="str">
        <f ca="1">IF(P344="","", INDIRECT("base!"&amp;ADDRESS(MATCH(CONCATENATE(N344,"|",P344),#REF!:#REF!,0)+1,6,4)))</f>
        <v/>
      </c>
      <c r="R344" s="90" t="s">
        <v>170</v>
      </c>
      <c r="S344" s="19" t="s">
        <v>1135</v>
      </c>
    </row>
    <row r="345" spans="1:19" ht="60" x14ac:dyDescent="0.25">
      <c r="A345" s="83">
        <v>1</v>
      </c>
      <c r="B345" s="114">
        <f>IF(AND(G345&lt;&gt;"",H345&gt;0,I345&lt;&gt;"",J345&lt;&gt;0,K345&lt;&gt;0),COUNT($B$11:B344)+1,"")</f>
        <v>294</v>
      </c>
      <c r="C345" s="96" t="s">
        <v>1879</v>
      </c>
      <c r="D345" s="84" t="s">
        <v>192</v>
      </c>
      <c r="E345" s="83" t="s">
        <v>1880</v>
      </c>
      <c r="F345" s="98">
        <v>45658</v>
      </c>
      <c r="G345" s="20" t="s">
        <v>1881</v>
      </c>
      <c r="H345" s="107">
        <v>1</v>
      </c>
      <c r="I345" s="83" t="s">
        <v>1144</v>
      </c>
      <c r="J345" s="107">
        <f t="shared" si="10"/>
        <v>14645.78</v>
      </c>
      <c r="K345" s="183">
        <f t="shared" si="11"/>
        <v>14645.78</v>
      </c>
      <c r="L345" s="129">
        <v>0.28489999999999999</v>
      </c>
      <c r="M345" s="129">
        <v>0.9022</v>
      </c>
      <c r="N345" s="2"/>
      <c r="O345" s="64" t="str">
        <f ca="1">IF(N345="","", INDIRECT("base!"&amp;ADDRESS(MATCH(N345,#REF!:#REF!,0)+1,4,4)))</f>
        <v/>
      </c>
      <c r="P345" s="20"/>
      <c r="Q345" s="64" t="str">
        <f ca="1">IF(P345="","", INDIRECT("base!"&amp;ADDRESS(MATCH(CONCATENATE(N345,"|",P345),#REF!:#REF!,0)+1,6,4)))</f>
        <v/>
      </c>
      <c r="R345" s="90" t="s">
        <v>170</v>
      </c>
      <c r="S345" s="19">
        <v>14645.778461999998</v>
      </c>
    </row>
    <row r="346" spans="1:19" ht="60" x14ac:dyDescent="0.25">
      <c r="A346" s="83">
        <v>1</v>
      </c>
      <c r="B346" s="114">
        <f>IF(AND(G346&lt;&gt;"",H346&gt;0,I346&lt;&gt;"",J346&lt;&gt;0,K346&lt;&gt;0),COUNT($B$11:B345)+1,"")</f>
        <v>295</v>
      </c>
      <c r="C346" s="96" t="s">
        <v>1882</v>
      </c>
      <c r="D346" s="84" t="s">
        <v>192</v>
      </c>
      <c r="E346" s="83" t="s">
        <v>1883</v>
      </c>
      <c r="F346" s="98">
        <v>45658</v>
      </c>
      <c r="G346" s="20" t="s">
        <v>1884</v>
      </c>
      <c r="H346" s="107">
        <v>1</v>
      </c>
      <c r="I346" s="83" t="s">
        <v>1144</v>
      </c>
      <c r="J346" s="107">
        <f t="shared" si="10"/>
        <v>9793.94</v>
      </c>
      <c r="K346" s="183">
        <f t="shared" si="11"/>
        <v>9793.94</v>
      </c>
      <c r="L346" s="129">
        <v>0.28489999999999999</v>
      </c>
      <c r="M346" s="129">
        <v>0.9022</v>
      </c>
      <c r="N346" s="2"/>
      <c r="O346" s="64" t="str">
        <f ca="1">IF(N346="","", INDIRECT("base!"&amp;ADDRESS(MATCH(N346,#REF!:#REF!,0)+1,4,4)))</f>
        <v/>
      </c>
      <c r="P346" s="20"/>
      <c r="Q346" s="64" t="str">
        <f ca="1">IF(P346="","", INDIRECT("base!"&amp;ADDRESS(MATCH(CONCATENATE(N346,"|",P346),#REF!:#REF!,0)+1,6,4)))</f>
        <v/>
      </c>
      <c r="R346" s="90" t="s">
        <v>170</v>
      </c>
      <c r="S346" s="19">
        <v>9793.9446659999994</v>
      </c>
    </row>
    <row r="347" spans="1:19" ht="60" x14ac:dyDescent="0.25">
      <c r="A347" s="83">
        <v>1</v>
      </c>
      <c r="B347" s="114">
        <f>IF(AND(G347&lt;&gt;"",H347&gt;0,I347&lt;&gt;"",J347&lt;&gt;0,K347&lt;&gt;0),COUNT($B$11:B346)+1,"")</f>
        <v>296</v>
      </c>
      <c r="C347" s="96" t="s">
        <v>1885</v>
      </c>
      <c r="D347" s="84" t="s">
        <v>192</v>
      </c>
      <c r="E347" s="83" t="s">
        <v>1886</v>
      </c>
      <c r="F347" s="98">
        <v>45658</v>
      </c>
      <c r="G347" s="20" t="s">
        <v>1887</v>
      </c>
      <c r="H347" s="107">
        <v>1</v>
      </c>
      <c r="I347" s="83" t="s">
        <v>1144</v>
      </c>
      <c r="J347" s="107">
        <f t="shared" si="10"/>
        <v>10273.959999999999</v>
      </c>
      <c r="K347" s="183">
        <f t="shared" si="11"/>
        <v>10273.959999999999</v>
      </c>
      <c r="L347" s="129">
        <v>0.28489999999999999</v>
      </c>
      <c r="M347" s="129">
        <v>0.9022</v>
      </c>
      <c r="N347" s="2"/>
      <c r="O347" s="64" t="str">
        <f ca="1">IF(N347="","", INDIRECT("base!"&amp;ADDRESS(MATCH(N347,#REF!:#REF!,0)+1,4,4)))</f>
        <v/>
      </c>
      <c r="P347" s="20"/>
      <c r="Q347" s="64" t="str">
        <f ca="1">IF(P347="","", INDIRECT("base!"&amp;ADDRESS(MATCH(CONCATENATE(N347,"|",P347),#REF!:#REF!,0)+1,6,4)))</f>
        <v/>
      </c>
      <c r="R347" s="90" t="s">
        <v>170</v>
      </c>
      <c r="S347" s="19">
        <v>10273.957608000001</v>
      </c>
    </row>
    <row r="348" spans="1:19" x14ac:dyDescent="0.25">
      <c r="A348" s="83">
        <v>1</v>
      </c>
      <c r="B348" s="114" t="str">
        <f>IF(AND(G348&lt;&gt;"",H348&gt;0,I348&lt;&gt;"",J348&lt;&gt;0,K348&lt;&gt;0),COUNT($B$11:B347)+1,"")</f>
        <v/>
      </c>
      <c r="C348" s="96" t="s">
        <v>1114</v>
      </c>
      <c r="D348" s="84" t="s">
        <v>1135</v>
      </c>
      <c r="E348" s="83" t="s">
        <v>1135</v>
      </c>
      <c r="F348" s="98">
        <v>45658</v>
      </c>
      <c r="G348" s="20" t="s">
        <v>1089</v>
      </c>
      <c r="H348" s="107" t="s">
        <v>1135</v>
      </c>
      <c r="I348" s="83" t="s">
        <v>1135</v>
      </c>
      <c r="J348" s="107"/>
      <c r="K348" s="183" t="str">
        <f t="shared" si="11"/>
        <v/>
      </c>
      <c r="L348" s="129" t="s">
        <v>1135</v>
      </c>
      <c r="M348" s="129">
        <v>0.9022</v>
      </c>
      <c r="N348" s="2"/>
      <c r="O348" s="64" t="str">
        <f ca="1">IF(N348="","", INDIRECT("base!"&amp;ADDRESS(MATCH(N348,#REF!:#REF!,0)+1,4,4)))</f>
        <v/>
      </c>
      <c r="P348" s="20"/>
      <c r="Q348" s="64" t="str">
        <f ca="1">IF(P348="","", INDIRECT("base!"&amp;ADDRESS(MATCH(CONCATENATE(N348,"|",P348),#REF!:#REF!,0)+1,6,4)))</f>
        <v/>
      </c>
      <c r="R348" s="90" t="s">
        <v>170</v>
      </c>
      <c r="S348" s="19" t="s">
        <v>1135</v>
      </c>
    </row>
    <row r="349" spans="1:19" ht="60" x14ac:dyDescent="0.25">
      <c r="A349" s="83">
        <v>1</v>
      </c>
      <c r="B349" s="114">
        <f>IF(AND(G349&lt;&gt;"",H349&gt;0,I349&lt;&gt;"",J349&lt;&gt;0,K349&lt;&gt;0),COUNT($B$11:B348)+1,"")</f>
        <v>297</v>
      </c>
      <c r="C349" s="96" t="s">
        <v>1888</v>
      </c>
      <c r="D349" s="84" t="s">
        <v>192</v>
      </c>
      <c r="E349" s="83" t="s">
        <v>1834</v>
      </c>
      <c r="F349" s="98">
        <v>45658</v>
      </c>
      <c r="G349" s="20" t="s">
        <v>641</v>
      </c>
      <c r="H349" s="107">
        <v>46</v>
      </c>
      <c r="I349" s="83" t="s">
        <v>1144</v>
      </c>
      <c r="J349" s="107">
        <f t="shared" si="10"/>
        <v>19.829999999999998</v>
      </c>
      <c r="K349" s="183">
        <f t="shared" si="11"/>
        <v>912.18</v>
      </c>
      <c r="L349" s="129">
        <v>0.28489999999999999</v>
      </c>
      <c r="M349" s="129">
        <v>0.9022</v>
      </c>
      <c r="N349" s="2"/>
      <c r="O349" s="64" t="str">
        <f ca="1">IF(N349="","", INDIRECT("base!"&amp;ADDRESS(MATCH(N349,#REF!:#REF!,0)+1,4,4)))</f>
        <v/>
      </c>
      <c r="P349" s="20"/>
      <c r="Q349" s="64" t="str">
        <f ca="1">IF(P349="","", INDIRECT("base!"&amp;ADDRESS(MATCH(CONCATENATE(N349,"|",P349),#REF!:#REF!,0)+1,6,4)))</f>
        <v/>
      </c>
      <c r="R349" s="90" t="s">
        <v>170</v>
      </c>
      <c r="S349" s="19">
        <v>19.826007000000001</v>
      </c>
    </row>
    <row r="350" spans="1:19" ht="60" x14ac:dyDescent="0.25">
      <c r="A350" s="83">
        <v>1</v>
      </c>
      <c r="B350" s="114">
        <f>IF(AND(G350&lt;&gt;"",H350&gt;0,I350&lt;&gt;"",J350&lt;&gt;0,K350&lt;&gt;0),COUNT($B$11:B349)+1,"")</f>
        <v>298</v>
      </c>
      <c r="C350" s="96" t="s">
        <v>1889</v>
      </c>
      <c r="D350" s="84" t="s">
        <v>192</v>
      </c>
      <c r="E350" s="83" t="s">
        <v>1890</v>
      </c>
      <c r="F350" s="98">
        <v>45658</v>
      </c>
      <c r="G350" s="20" t="s">
        <v>1891</v>
      </c>
      <c r="H350" s="107">
        <v>248</v>
      </c>
      <c r="I350" s="83" t="s">
        <v>1144</v>
      </c>
      <c r="J350" s="107">
        <f t="shared" si="10"/>
        <v>12.39</v>
      </c>
      <c r="K350" s="183">
        <f t="shared" si="11"/>
        <v>3072.72</v>
      </c>
      <c r="L350" s="129">
        <v>0.28489999999999999</v>
      </c>
      <c r="M350" s="129">
        <v>0.9022</v>
      </c>
      <c r="N350" s="2"/>
      <c r="O350" s="64" t="str">
        <f ca="1">IF(N350="","", INDIRECT("base!"&amp;ADDRESS(MATCH(N350,#REF!:#REF!,0)+1,4,4)))</f>
        <v/>
      </c>
      <c r="P350" s="20"/>
      <c r="Q350" s="64" t="str">
        <f ca="1">IF(P350="","", INDIRECT("base!"&amp;ADDRESS(MATCH(CONCATENATE(N350,"|",P350),#REF!:#REF!,0)+1,6,4)))</f>
        <v/>
      </c>
      <c r="R350" s="90" t="s">
        <v>170</v>
      </c>
      <c r="S350" s="19">
        <v>12.386436</v>
      </c>
    </row>
    <row r="351" spans="1:19" ht="60" x14ac:dyDescent="0.25">
      <c r="A351" s="83">
        <v>1</v>
      </c>
      <c r="B351" s="114">
        <f>IF(AND(G351&lt;&gt;"",H351&gt;0,I351&lt;&gt;"",J351&lt;&gt;0,K351&lt;&gt;0),COUNT($B$11:B350)+1,"")</f>
        <v>299</v>
      </c>
      <c r="C351" s="96" t="s">
        <v>1892</v>
      </c>
      <c r="D351" s="84" t="s">
        <v>192</v>
      </c>
      <c r="E351" s="83" t="s">
        <v>1893</v>
      </c>
      <c r="F351" s="98">
        <v>45658</v>
      </c>
      <c r="G351" s="20" t="s">
        <v>1894</v>
      </c>
      <c r="H351" s="107">
        <v>2</v>
      </c>
      <c r="I351" s="83" t="s">
        <v>1144</v>
      </c>
      <c r="J351" s="107">
        <f t="shared" si="10"/>
        <v>26.19</v>
      </c>
      <c r="K351" s="183">
        <f t="shared" si="11"/>
        <v>52.38</v>
      </c>
      <c r="L351" s="129">
        <v>0.28489999999999999</v>
      </c>
      <c r="M351" s="129">
        <v>0.9022</v>
      </c>
      <c r="N351" s="2"/>
      <c r="O351" s="64" t="str">
        <f ca="1">IF(N351="","", INDIRECT("base!"&amp;ADDRESS(MATCH(N351,#REF!:#REF!,0)+1,4,4)))</f>
        <v/>
      </c>
      <c r="P351" s="20"/>
      <c r="Q351" s="64" t="str">
        <f ca="1">IF(P351="","", INDIRECT("base!"&amp;ADDRESS(MATCH(CONCATENATE(N351,"|",P351),#REF!:#REF!,0)+1,6,4)))</f>
        <v/>
      </c>
      <c r="R351" s="90" t="s">
        <v>170</v>
      </c>
      <c r="S351" s="19">
        <v>26.186261999999999</v>
      </c>
    </row>
    <row r="352" spans="1:19" ht="60" x14ac:dyDescent="0.25">
      <c r="A352" s="83">
        <v>1</v>
      </c>
      <c r="B352" s="114">
        <f>IF(AND(G352&lt;&gt;"",H352&gt;0,I352&lt;&gt;"",J352&lt;&gt;0,K352&lt;&gt;0),COUNT($B$11:B351)+1,"")</f>
        <v>300</v>
      </c>
      <c r="C352" s="96" t="s">
        <v>1895</v>
      </c>
      <c r="D352" s="84" t="s">
        <v>192</v>
      </c>
      <c r="E352" s="83" t="s">
        <v>1855</v>
      </c>
      <c r="F352" s="98">
        <v>45658</v>
      </c>
      <c r="G352" s="20" t="s">
        <v>1856</v>
      </c>
      <c r="H352" s="107">
        <v>39</v>
      </c>
      <c r="I352" s="83" t="s">
        <v>1144</v>
      </c>
      <c r="J352" s="107">
        <f t="shared" si="10"/>
        <v>25.04</v>
      </c>
      <c r="K352" s="183">
        <f t="shared" si="11"/>
        <v>976.56</v>
      </c>
      <c r="L352" s="129">
        <v>0.28489999999999999</v>
      </c>
      <c r="M352" s="129">
        <v>0.9022</v>
      </c>
      <c r="N352" s="2"/>
      <c r="O352" s="64" t="str">
        <f ca="1">IF(N352="","", INDIRECT("base!"&amp;ADDRESS(MATCH(N352,#REF!:#REF!,0)+1,4,4)))</f>
        <v/>
      </c>
      <c r="P352" s="20"/>
      <c r="Q352" s="64" t="str">
        <f ca="1">IF(P352="","", INDIRECT("base!"&amp;ADDRESS(MATCH(CONCATENATE(N352,"|",P352),#REF!:#REF!,0)+1,6,4)))</f>
        <v/>
      </c>
      <c r="R352" s="90" t="s">
        <v>170</v>
      </c>
      <c r="S352" s="19">
        <v>25.042700999999997</v>
      </c>
    </row>
    <row r="353" spans="1:19" ht="60" x14ac:dyDescent="0.25">
      <c r="A353" s="83">
        <v>1</v>
      </c>
      <c r="B353" s="114">
        <f>IF(AND(G353&lt;&gt;"",H353&gt;0,I353&lt;&gt;"",J353&lt;&gt;0,K353&lt;&gt;0),COUNT($B$11:B352)+1,"")</f>
        <v>301</v>
      </c>
      <c r="C353" s="96" t="s">
        <v>1896</v>
      </c>
      <c r="D353" s="84" t="s">
        <v>192</v>
      </c>
      <c r="E353" s="83" t="s">
        <v>1897</v>
      </c>
      <c r="F353" s="98">
        <v>45658</v>
      </c>
      <c r="G353" s="20" t="s">
        <v>1898</v>
      </c>
      <c r="H353" s="107">
        <v>2</v>
      </c>
      <c r="I353" s="83" t="s">
        <v>1144</v>
      </c>
      <c r="J353" s="107">
        <f t="shared" si="10"/>
        <v>7.58</v>
      </c>
      <c r="K353" s="183">
        <f t="shared" si="11"/>
        <v>15.16</v>
      </c>
      <c r="L353" s="129">
        <v>0.28489999999999999</v>
      </c>
      <c r="M353" s="129">
        <v>0.9022</v>
      </c>
      <c r="N353" s="2"/>
      <c r="O353" s="64" t="str">
        <f ca="1">IF(N353="","", INDIRECT("base!"&amp;ADDRESS(MATCH(N353,#REF!:#REF!,0)+1,4,4)))</f>
        <v/>
      </c>
      <c r="P353" s="20"/>
      <c r="Q353" s="64" t="str">
        <f ca="1">IF(P353="","", INDIRECT("base!"&amp;ADDRESS(MATCH(CONCATENATE(N353,"|",P353),#REF!:#REF!,0)+1,6,4)))</f>
        <v/>
      </c>
      <c r="R353" s="90" t="s">
        <v>170</v>
      </c>
      <c r="S353" s="19">
        <v>7.5809100000000003</v>
      </c>
    </row>
    <row r="354" spans="1:19" ht="60" x14ac:dyDescent="0.25">
      <c r="A354" s="83">
        <v>1</v>
      </c>
      <c r="B354" s="114">
        <f>IF(AND(G354&lt;&gt;"",H354&gt;0,I354&lt;&gt;"",J354&lt;&gt;0,K354&lt;&gt;0),COUNT($B$11:B353)+1,"")</f>
        <v>302</v>
      </c>
      <c r="C354" s="96" t="s">
        <v>1899</v>
      </c>
      <c r="D354" s="84" t="s">
        <v>192</v>
      </c>
      <c r="E354" s="83" t="s">
        <v>1900</v>
      </c>
      <c r="F354" s="98">
        <v>45658</v>
      </c>
      <c r="G354" s="20" t="s">
        <v>678</v>
      </c>
      <c r="H354" s="107">
        <v>24</v>
      </c>
      <c r="I354" s="83" t="s">
        <v>1144</v>
      </c>
      <c r="J354" s="107">
        <f t="shared" si="10"/>
        <v>14.38</v>
      </c>
      <c r="K354" s="183">
        <f t="shared" si="11"/>
        <v>345.12</v>
      </c>
      <c r="L354" s="129">
        <v>0.28489999999999999</v>
      </c>
      <c r="M354" s="129">
        <v>0.9022</v>
      </c>
      <c r="N354" s="2"/>
      <c r="O354" s="64" t="str">
        <f ca="1">IF(N354="","", INDIRECT("base!"&amp;ADDRESS(MATCH(N354,#REF!:#REF!,0)+1,4,4)))</f>
        <v/>
      </c>
      <c r="P354" s="20"/>
      <c r="Q354" s="64" t="str">
        <f ca="1">IF(P354="","", INDIRECT("base!"&amp;ADDRESS(MATCH(CONCATENATE(N354,"|",P354),#REF!:#REF!,0)+1,6,4)))</f>
        <v/>
      </c>
      <c r="R354" s="90" t="s">
        <v>170</v>
      </c>
      <c r="S354" s="19">
        <v>14.378031</v>
      </c>
    </row>
    <row r="355" spans="1:19" ht="45" x14ac:dyDescent="0.25">
      <c r="A355" s="83">
        <v>1</v>
      </c>
      <c r="B355" s="114">
        <f>IF(AND(G355&lt;&gt;"",H355&gt;0,I355&lt;&gt;"",J355&lt;&gt;0,K355&lt;&gt;0),COUNT($B$11:B354)+1,"")</f>
        <v>303</v>
      </c>
      <c r="C355" s="96" t="s">
        <v>1901</v>
      </c>
      <c r="D355" s="84" t="s">
        <v>192</v>
      </c>
      <c r="E355" s="83" t="s">
        <v>1803</v>
      </c>
      <c r="F355" s="98">
        <v>45658</v>
      </c>
      <c r="G355" s="20" t="s">
        <v>637</v>
      </c>
      <c r="H355" s="107">
        <v>388.2</v>
      </c>
      <c r="I355" s="83" t="s">
        <v>1152</v>
      </c>
      <c r="J355" s="107">
        <f t="shared" si="10"/>
        <v>34.64</v>
      </c>
      <c r="K355" s="183">
        <f t="shared" si="11"/>
        <v>13447.25</v>
      </c>
      <c r="L355" s="129">
        <v>0.28489999999999999</v>
      </c>
      <c r="M355" s="129">
        <v>0.9022</v>
      </c>
      <c r="N355" s="2"/>
      <c r="O355" s="64" t="str">
        <f ca="1">IF(N355="","", INDIRECT("base!"&amp;ADDRESS(MATCH(N355,#REF!:#REF!,0)+1,4,4)))</f>
        <v/>
      </c>
      <c r="P355" s="20"/>
      <c r="Q355" s="64" t="str">
        <f ca="1">IF(P355="","", INDIRECT("base!"&amp;ADDRESS(MATCH(CONCATENATE(N355,"|",P355),#REF!:#REF!,0)+1,6,4)))</f>
        <v/>
      </c>
      <c r="R355" s="90" t="s">
        <v>170</v>
      </c>
      <c r="S355" s="19">
        <v>34.640903999999999</v>
      </c>
    </row>
    <row r="356" spans="1:19" ht="45" x14ac:dyDescent="0.25">
      <c r="A356" s="83">
        <v>1</v>
      </c>
      <c r="B356" s="114">
        <f>IF(AND(G356&lt;&gt;"",H356&gt;0,I356&lt;&gt;"",J356&lt;&gt;0,K356&lt;&gt;0),COUNT($B$11:B355)+1,"")</f>
        <v>304</v>
      </c>
      <c r="C356" s="96" t="s">
        <v>1902</v>
      </c>
      <c r="D356" s="84" t="s">
        <v>192</v>
      </c>
      <c r="E356" s="83" t="s">
        <v>1903</v>
      </c>
      <c r="F356" s="98">
        <v>45658</v>
      </c>
      <c r="G356" s="20" t="s">
        <v>1904</v>
      </c>
      <c r="H356" s="107">
        <v>2</v>
      </c>
      <c r="I356" s="83" t="s">
        <v>1144</v>
      </c>
      <c r="J356" s="107">
        <f t="shared" si="10"/>
        <v>106.35</v>
      </c>
      <c r="K356" s="183">
        <f t="shared" si="11"/>
        <v>212.7</v>
      </c>
      <c r="L356" s="129">
        <v>0.28489999999999999</v>
      </c>
      <c r="M356" s="129">
        <v>0.9022</v>
      </c>
      <c r="N356" s="2"/>
      <c r="O356" s="64" t="str">
        <f ca="1">IF(N356="","", INDIRECT("base!"&amp;ADDRESS(MATCH(N356,#REF!:#REF!,0)+1,4,4)))</f>
        <v/>
      </c>
      <c r="P356" s="20"/>
      <c r="Q356" s="64" t="str">
        <f ca="1">IF(P356="","", INDIRECT("base!"&amp;ADDRESS(MATCH(CONCATENATE(N356,"|",P356),#REF!:#REF!,0)+1,6,4)))</f>
        <v/>
      </c>
      <c r="R356" s="90" t="s">
        <v>170</v>
      </c>
      <c r="S356" s="19">
        <v>106.35117299999999</v>
      </c>
    </row>
    <row r="357" spans="1:19" ht="60" x14ac:dyDescent="0.25">
      <c r="A357" s="83">
        <v>1</v>
      </c>
      <c r="B357" s="114">
        <f>IF(AND(G357&lt;&gt;"",H357&gt;0,I357&lt;&gt;"",J357&lt;&gt;0,K357&lt;&gt;0),COUNT($B$11:B356)+1,"")</f>
        <v>305</v>
      </c>
      <c r="C357" s="96" t="s">
        <v>1905</v>
      </c>
      <c r="D357" s="84" t="s">
        <v>192</v>
      </c>
      <c r="E357" s="83" t="s">
        <v>1906</v>
      </c>
      <c r="F357" s="98">
        <v>45658</v>
      </c>
      <c r="G357" s="20" t="s">
        <v>679</v>
      </c>
      <c r="H357" s="107">
        <v>6</v>
      </c>
      <c r="I357" s="83" t="s">
        <v>1144</v>
      </c>
      <c r="J357" s="107">
        <f t="shared" si="10"/>
        <v>50.41</v>
      </c>
      <c r="K357" s="183">
        <f t="shared" si="11"/>
        <v>302.45999999999998</v>
      </c>
      <c r="L357" s="129">
        <v>0.28489999999999999</v>
      </c>
      <c r="M357" s="129">
        <v>0.9022</v>
      </c>
      <c r="N357" s="2"/>
      <c r="O357" s="64" t="str">
        <f ca="1">IF(N357="","", INDIRECT("base!"&amp;ADDRESS(MATCH(N357,#REF!:#REF!,0)+1,4,4)))</f>
        <v/>
      </c>
      <c r="P357" s="20"/>
      <c r="Q357" s="64" t="str">
        <f ca="1">IF(P357="","", INDIRECT("base!"&amp;ADDRESS(MATCH(CONCATENATE(N357,"|",P357),#REF!:#REF!,0)+1,6,4)))</f>
        <v/>
      </c>
      <c r="R357" s="90" t="s">
        <v>170</v>
      </c>
      <c r="S357" s="19">
        <v>50.406626999999993</v>
      </c>
    </row>
    <row r="358" spans="1:19" ht="60" x14ac:dyDescent="0.25">
      <c r="A358" s="83">
        <v>1</v>
      </c>
      <c r="B358" s="114">
        <f>IF(AND(G358&lt;&gt;"",H358&gt;0,I358&lt;&gt;"",J358&lt;&gt;0,K358&lt;&gt;0),COUNT($B$11:B357)+1,"")</f>
        <v>306</v>
      </c>
      <c r="C358" s="96" t="s">
        <v>1907</v>
      </c>
      <c r="D358" s="84" t="s">
        <v>192</v>
      </c>
      <c r="E358" s="83" t="s">
        <v>1908</v>
      </c>
      <c r="F358" s="98">
        <v>45658</v>
      </c>
      <c r="G358" s="20" t="s">
        <v>680</v>
      </c>
      <c r="H358" s="107">
        <v>56</v>
      </c>
      <c r="I358" s="83" t="s">
        <v>1144</v>
      </c>
      <c r="J358" s="107">
        <f t="shared" si="10"/>
        <v>22.01</v>
      </c>
      <c r="K358" s="183">
        <f t="shared" si="11"/>
        <v>1232.56</v>
      </c>
      <c r="L358" s="129">
        <v>0.28489999999999999</v>
      </c>
      <c r="M358" s="129">
        <v>0.9022</v>
      </c>
      <c r="N358" s="2"/>
      <c r="O358" s="64" t="str">
        <f ca="1">IF(N358="","", INDIRECT("base!"&amp;ADDRESS(MATCH(N358,#REF!:#REF!,0)+1,4,4)))</f>
        <v/>
      </c>
      <c r="P358" s="20"/>
      <c r="Q358" s="64" t="str">
        <f ca="1">IF(P358="","", INDIRECT("base!"&amp;ADDRESS(MATCH(CONCATENATE(N358,"|",P358),#REF!:#REF!,0)+1,6,4)))</f>
        <v/>
      </c>
      <c r="R358" s="90" t="s">
        <v>170</v>
      </c>
      <c r="S358" s="19">
        <v>22.010337</v>
      </c>
    </row>
    <row r="359" spans="1:19" ht="45" x14ac:dyDescent="0.25">
      <c r="A359" s="83">
        <v>1</v>
      </c>
      <c r="B359" s="114">
        <f>IF(AND(G359&lt;&gt;"",H359&gt;0,I359&lt;&gt;"",J359&lt;&gt;0,K359&lt;&gt;0),COUNT($B$11:B358)+1,"")</f>
        <v>307</v>
      </c>
      <c r="C359" s="96" t="s">
        <v>1909</v>
      </c>
      <c r="D359" s="84" t="s">
        <v>192</v>
      </c>
      <c r="E359" s="83" t="s">
        <v>1910</v>
      </c>
      <c r="F359" s="98">
        <v>45658</v>
      </c>
      <c r="G359" s="20" t="s">
        <v>681</v>
      </c>
      <c r="H359" s="107">
        <v>7</v>
      </c>
      <c r="I359" s="83" t="s">
        <v>1144</v>
      </c>
      <c r="J359" s="107">
        <f t="shared" si="10"/>
        <v>79.66</v>
      </c>
      <c r="K359" s="183">
        <f t="shared" si="11"/>
        <v>557.62</v>
      </c>
      <c r="L359" s="129">
        <v>0.28489999999999999</v>
      </c>
      <c r="M359" s="129">
        <v>0.9022</v>
      </c>
      <c r="N359" s="2"/>
      <c r="O359" s="64" t="str">
        <f ca="1">IF(N359="","", INDIRECT("base!"&amp;ADDRESS(MATCH(N359,#REF!:#REF!,0)+1,4,4)))</f>
        <v/>
      </c>
      <c r="P359" s="20"/>
      <c r="Q359" s="64" t="str">
        <f ca="1">IF(P359="","", INDIRECT("base!"&amp;ADDRESS(MATCH(CONCATENATE(N359,"|",P359),#REF!:#REF!,0)+1,6,4)))</f>
        <v/>
      </c>
      <c r="R359" s="90" t="s">
        <v>170</v>
      </c>
      <c r="S359" s="19">
        <v>79.663799999999995</v>
      </c>
    </row>
    <row r="360" spans="1:19" ht="30" x14ac:dyDescent="0.25">
      <c r="A360" s="83">
        <v>1</v>
      </c>
      <c r="B360" s="114" t="str">
        <f>IF(AND(G360&lt;&gt;"",H360&gt;0,I360&lt;&gt;"",J360&lt;&gt;0,K360&lt;&gt;0),COUNT($B$11:B359)+1,"")</f>
        <v/>
      </c>
      <c r="C360" s="96" t="s">
        <v>1116</v>
      </c>
      <c r="D360" s="84" t="s">
        <v>1135</v>
      </c>
      <c r="E360" s="83" t="s">
        <v>1135</v>
      </c>
      <c r="F360" s="98">
        <v>45658</v>
      </c>
      <c r="G360" s="20" t="s">
        <v>1091</v>
      </c>
      <c r="H360" s="107" t="s">
        <v>1135</v>
      </c>
      <c r="I360" s="83" t="s">
        <v>1135</v>
      </c>
      <c r="J360" s="107"/>
      <c r="K360" s="183" t="str">
        <f t="shared" si="11"/>
        <v/>
      </c>
      <c r="L360" s="129" t="s">
        <v>1135</v>
      </c>
      <c r="M360" s="129">
        <v>0.9022</v>
      </c>
      <c r="N360" s="2"/>
      <c r="O360" s="64" t="str">
        <f ca="1">IF(N360="","", INDIRECT("base!"&amp;ADDRESS(MATCH(N360,#REF!:#REF!,0)+1,4,4)))</f>
        <v/>
      </c>
      <c r="P360" s="20"/>
      <c r="Q360" s="64" t="str">
        <f ca="1">IF(P360="","", INDIRECT("base!"&amp;ADDRESS(MATCH(CONCATENATE(N360,"|",P360),#REF!:#REF!,0)+1,6,4)))</f>
        <v/>
      </c>
      <c r="R360" s="90" t="s">
        <v>170</v>
      </c>
      <c r="S360" s="19" t="s">
        <v>1135</v>
      </c>
    </row>
    <row r="361" spans="1:19" ht="60" x14ac:dyDescent="0.25">
      <c r="A361" s="83">
        <v>1</v>
      </c>
      <c r="B361" s="114">
        <f>IF(AND(G361&lt;&gt;"",H361&gt;0,I361&lt;&gt;"",J361&lt;&gt;0,K361&lt;&gt;0),COUNT($B$11:B360)+1,"")</f>
        <v>308</v>
      </c>
      <c r="C361" s="96" t="s">
        <v>1911</v>
      </c>
      <c r="D361" s="84" t="s">
        <v>192</v>
      </c>
      <c r="E361" s="83" t="s">
        <v>1912</v>
      </c>
      <c r="F361" s="98">
        <v>45658</v>
      </c>
      <c r="G361" s="20" t="s">
        <v>683</v>
      </c>
      <c r="H361" s="107">
        <v>6</v>
      </c>
      <c r="I361" s="83" t="s">
        <v>1144</v>
      </c>
      <c r="J361" s="107">
        <f t="shared" si="10"/>
        <v>412.23</v>
      </c>
      <c r="K361" s="183">
        <f t="shared" si="11"/>
        <v>2473.38</v>
      </c>
      <c r="L361" s="129">
        <v>0.28489999999999999</v>
      </c>
      <c r="M361" s="129">
        <v>0.9022</v>
      </c>
      <c r="N361" s="2"/>
      <c r="O361" s="64" t="str">
        <f ca="1">IF(N361="","", INDIRECT("base!"&amp;ADDRESS(MATCH(N361,#REF!:#REF!,0)+1,4,4)))</f>
        <v/>
      </c>
      <c r="P361" s="20"/>
      <c r="Q361" s="64" t="str">
        <f ca="1">IF(P361="","", INDIRECT("base!"&amp;ADDRESS(MATCH(CONCATENATE(N361,"|",P361),#REF!:#REF!,0)+1,6,4)))</f>
        <v/>
      </c>
      <c r="R361" s="90" t="s">
        <v>170</v>
      </c>
      <c r="S361" s="19">
        <v>412.234467</v>
      </c>
    </row>
    <row r="362" spans="1:19" ht="30" x14ac:dyDescent="0.25">
      <c r="A362" s="83">
        <v>1</v>
      </c>
      <c r="B362" s="114">
        <f>IF(AND(G362&lt;&gt;"",H362&gt;0,I362&lt;&gt;"",J362&lt;&gt;0,K362&lt;&gt;0),COUNT($B$11:B361)+1,"")</f>
        <v>309</v>
      </c>
      <c r="C362" s="96" t="s">
        <v>1913</v>
      </c>
      <c r="D362" s="84" t="s">
        <v>192</v>
      </c>
      <c r="E362" s="83" t="s">
        <v>1914</v>
      </c>
      <c r="F362" s="98">
        <v>45658</v>
      </c>
      <c r="G362" s="20" t="s">
        <v>1915</v>
      </c>
      <c r="H362" s="107">
        <v>18</v>
      </c>
      <c r="I362" s="83" t="s">
        <v>1144</v>
      </c>
      <c r="J362" s="107">
        <f t="shared" si="10"/>
        <v>744.32</v>
      </c>
      <c r="K362" s="183">
        <f t="shared" si="11"/>
        <v>13397.76</v>
      </c>
      <c r="L362" s="129">
        <v>0.28489999999999999</v>
      </c>
      <c r="M362" s="129">
        <v>0.9022</v>
      </c>
      <c r="N362" s="2"/>
      <c r="O362" s="64" t="str">
        <f ca="1">IF(N362="","", INDIRECT("base!"&amp;ADDRESS(MATCH(N362,#REF!:#REF!,0)+1,4,4)))</f>
        <v/>
      </c>
      <c r="P362" s="20"/>
      <c r="Q362" s="64" t="str">
        <f ca="1">IF(P362="","", INDIRECT("base!"&amp;ADDRESS(MATCH(CONCATENATE(N362,"|",P362),#REF!:#REF!,0)+1,6,4)))</f>
        <v/>
      </c>
      <c r="R362" s="90" t="s">
        <v>170</v>
      </c>
      <c r="S362" s="19">
        <v>744.31687199999999</v>
      </c>
    </row>
    <row r="363" spans="1:19" ht="30" x14ac:dyDescent="0.25">
      <c r="A363" s="83">
        <v>1</v>
      </c>
      <c r="B363" s="114">
        <f>IF(AND(G363&lt;&gt;"",H363&gt;0,I363&lt;&gt;"",J363&lt;&gt;0,K363&lt;&gt;0),COUNT($B$11:B362)+1,"")</f>
        <v>310</v>
      </c>
      <c r="C363" s="96" t="s">
        <v>1916</v>
      </c>
      <c r="D363" s="84" t="s">
        <v>192</v>
      </c>
      <c r="E363" s="83" t="s">
        <v>1917</v>
      </c>
      <c r="F363" s="98">
        <v>45658</v>
      </c>
      <c r="G363" s="20" t="s">
        <v>684</v>
      </c>
      <c r="H363" s="107">
        <v>6</v>
      </c>
      <c r="I363" s="83" t="s">
        <v>1144</v>
      </c>
      <c r="J363" s="107">
        <f t="shared" si="10"/>
        <v>54.08</v>
      </c>
      <c r="K363" s="183">
        <f t="shared" si="11"/>
        <v>324.48</v>
      </c>
      <c r="L363" s="129">
        <v>0.28489999999999999</v>
      </c>
      <c r="M363" s="129">
        <v>0.9022</v>
      </c>
      <c r="N363" s="2"/>
      <c r="O363" s="64" t="str">
        <f ca="1">IF(N363="","", INDIRECT("base!"&amp;ADDRESS(MATCH(N363,#REF!:#REF!,0)+1,4,4)))</f>
        <v/>
      </c>
      <c r="P363" s="20"/>
      <c r="Q363" s="64" t="str">
        <f ca="1">IF(P363="","", INDIRECT("base!"&amp;ADDRESS(MATCH(CONCATENATE(N363,"|",P363),#REF!:#REF!,0)+1,6,4)))</f>
        <v/>
      </c>
      <c r="R363" s="90" t="s">
        <v>170</v>
      </c>
      <c r="S363" s="19">
        <v>54.081441000000005</v>
      </c>
    </row>
    <row r="364" spans="1:19" ht="30" x14ac:dyDescent="0.25">
      <c r="A364" s="83">
        <v>1</v>
      </c>
      <c r="B364" s="114">
        <f>IF(AND(G364&lt;&gt;"",H364&gt;0,I364&lt;&gt;"",J364&lt;&gt;0,K364&lt;&gt;0),COUNT($B$11:B363)+1,"")</f>
        <v>311</v>
      </c>
      <c r="C364" s="96" t="s">
        <v>1918</v>
      </c>
      <c r="D364" s="84" t="s">
        <v>192</v>
      </c>
      <c r="E364" s="83" t="s">
        <v>1919</v>
      </c>
      <c r="F364" s="98">
        <v>45658</v>
      </c>
      <c r="G364" s="20" t="s">
        <v>1920</v>
      </c>
      <c r="H364" s="107">
        <v>18</v>
      </c>
      <c r="I364" s="83" t="s">
        <v>1144</v>
      </c>
      <c r="J364" s="107">
        <f t="shared" si="10"/>
        <v>107.64</v>
      </c>
      <c r="K364" s="183">
        <f t="shared" si="11"/>
        <v>1937.52</v>
      </c>
      <c r="L364" s="129">
        <v>0.28489999999999999</v>
      </c>
      <c r="M364" s="129">
        <v>0.9022</v>
      </c>
      <c r="N364" s="2"/>
      <c r="O364" s="64" t="str">
        <f ca="1">IF(N364="","", INDIRECT("base!"&amp;ADDRESS(MATCH(N364,#REF!:#REF!,0)+1,4,4)))</f>
        <v/>
      </c>
      <c r="P364" s="20"/>
      <c r="Q364" s="64" t="str">
        <f ca="1">IF(P364="","", INDIRECT("base!"&amp;ADDRESS(MATCH(CONCATENATE(N364,"|",P364),#REF!:#REF!,0)+1,6,4)))</f>
        <v/>
      </c>
      <c r="R364" s="90" t="s">
        <v>170</v>
      </c>
      <c r="S364" s="19">
        <v>107.636073</v>
      </c>
    </row>
    <row r="365" spans="1:19" ht="30" x14ac:dyDescent="0.25">
      <c r="A365" s="83">
        <v>1</v>
      </c>
      <c r="B365" s="114">
        <f>IF(AND(G365&lt;&gt;"",H365&gt;0,I365&lt;&gt;"",J365&lt;&gt;0,K365&lt;&gt;0),COUNT($B$11:B364)+1,"")</f>
        <v>312</v>
      </c>
      <c r="C365" s="96" t="s">
        <v>1921</v>
      </c>
      <c r="D365" s="84" t="s">
        <v>1146</v>
      </c>
      <c r="E365" s="83" t="s">
        <v>1922</v>
      </c>
      <c r="F365" s="98">
        <v>45658</v>
      </c>
      <c r="G365" s="20" t="s">
        <v>685</v>
      </c>
      <c r="H365" s="107">
        <v>4</v>
      </c>
      <c r="I365" s="83" t="s">
        <v>1144</v>
      </c>
      <c r="J365" s="107">
        <f t="shared" si="10"/>
        <v>507.93</v>
      </c>
      <c r="K365" s="183">
        <f t="shared" si="11"/>
        <v>2031.72</v>
      </c>
      <c r="L365" s="129">
        <v>0.28489999999999999</v>
      </c>
      <c r="M365" s="129">
        <v>0.9022</v>
      </c>
      <c r="N365" s="2"/>
      <c r="O365" s="64" t="str">
        <f ca="1">IF(N365="","", INDIRECT("base!"&amp;ADDRESS(MATCH(N365,#REF!:#REF!,0)+1,4,4)))</f>
        <v/>
      </c>
      <c r="P365" s="20"/>
      <c r="Q365" s="64" t="str">
        <f ca="1">IF(P365="","", INDIRECT("base!"&amp;ADDRESS(MATCH(CONCATENATE(N365,"|",P365),#REF!:#REF!,0)+1,6,4)))</f>
        <v/>
      </c>
      <c r="R365" s="90" t="s">
        <v>170</v>
      </c>
      <c r="S365" s="19">
        <v>507.93381899999997</v>
      </c>
    </row>
    <row r="366" spans="1:19" ht="45" x14ac:dyDescent="0.25">
      <c r="A366" s="83">
        <v>1</v>
      </c>
      <c r="B366" s="114">
        <f>IF(AND(G366&lt;&gt;"",H366&gt;0,I366&lt;&gt;"",J366&lt;&gt;0,K366&lt;&gt;0),COUNT($B$11:B365)+1,"")</f>
        <v>313</v>
      </c>
      <c r="C366" s="96" t="s">
        <v>1923</v>
      </c>
      <c r="D366" s="84" t="s">
        <v>1146</v>
      </c>
      <c r="E366" s="83" t="s">
        <v>1924</v>
      </c>
      <c r="F366" s="98">
        <v>45658</v>
      </c>
      <c r="G366" s="20" t="s">
        <v>1925</v>
      </c>
      <c r="H366" s="107">
        <v>4</v>
      </c>
      <c r="I366" s="83" t="s">
        <v>1144</v>
      </c>
      <c r="J366" s="107">
        <f t="shared" si="10"/>
        <v>199.78</v>
      </c>
      <c r="K366" s="183">
        <f t="shared" si="11"/>
        <v>799.12</v>
      </c>
      <c r="L366" s="129">
        <v>0.28489999999999999</v>
      </c>
      <c r="M366" s="129">
        <v>0.9022</v>
      </c>
      <c r="N366" s="2"/>
      <c r="O366" s="64" t="str">
        <f ca="1">IF(N366="","", INDIRECT("base!"&amp;ADDRESS(MATCH(N366,#REF!:#REF!,0)+1,4,4)))</f>
        <v/>
      </c>
      <c r="P366" s="20"/>
      <c r="Q366" s="64" t="str">
        <f ca="1">IF(P366="","", INDIRECT("base!"&amp;ADDRESS(MATCH(CONCATENATE(N366,"|",P366),#REF!:#REF!,0)+1,6,4)))</f>
        <v/>
      </c>
      <c r="R366" s="90" t="s">
        <v>170</v>
      </c>
      <c r="S366" s="19">
        <v>199.776252</v>
      </c>
    </row>
    <row r="367" spans="1:19" ht="45" x14ac:dyDescent="0.25">
      <c r="A367" s="83">
        <v>1</v>
      </c>
      <c r="B367" s="114">
        <f>IF(AND(G367&lt;&gt;"",H367&gt;0,I367&lt;&gt;"",J367&lt;&gt;0,K367&lt;&gt;0),COUNT($B$11:B366)+1,"")</f>
        <v>314</v>
      </c>
      <c r="C367" s="96" t="s">
        <v>1926</v>
      </c>
      <c r="D367" s="84" t="s">
        <v>192</v>
      </c>
      <c r="E367" s="83" t="s">
        <v>1927</v>
      </c>
      <c r="F367" s="98">
        <v>45658</v>
      </c>
      <c r="G367" s="20" t="s">
        <v>1928</v>
      </c>
      <c r="H367" s="107">
        <v>22</v>
      </c>
      <c r="I367" s="83" t="s">
        <v>1144</v>
      </c>
      <c r="J367" s="107">
        <f t="shared" si="10"/>
        <v>200.43</v>
      </c>
      <c r="K367" s="183">
        <f t="shared" si="11"/>
        <v>4409.46</v>
      </c>
      <c r="L367" s="129">
        <v>0.28489999999999999</v>
      </c>
      <c r="M367" s="129">
        <v>0.9022</v>
      </c>
      <c r="N367" s="2"/>
      <c r="O367" s="64" t="str">
        <f ca="1">IF(N367="","", INDIRECT("base!"&amp;ADDRESS(MATCH(N367,#REF!:#REF!,0)+1,4,4)))</f>
        <v/>
      </c>
      <c r="P367" s="20"/>
      <c r="Q367" s="64" t="str">
        <f ca="1">IF(P367="","", INDIRECT("base!"&amp;ADDRESS(MATCH(CONCATENATE(N367,"|",P367),#REF!:#REF!,0)+1,6,4)))</f>
        <v/>
      </c>
      <c r="R367" s="90" t="s">
        <v>170</v>
      </c>
      <c r="S367" s="19">
        <v>200.43155100000001</v>
      </c>
    </row>
    <row r="368" spans="1:19" ht="45" x14ac:dyDescent="0.25">
      <c r="A368" s="83">
        <v>1</v>
      </c>
      <c r="B368" s="114">
        <f>IF(AND(G368&lt;&gt;"",H368&gt;0,I368&lt;&gt;"",J368&lt;&gt;0,K368&lt;&gt;0),COUNT($B$11:B367)+1,"")</f>
        <v>315</v>
      </c>
      <c r="C368" s="96" t="s">
        <v>1929</v>
      </c>
      <c r="D368" s="84" t="s">
        <v>192</v>
      </c>
      <c r="E368" s="83" t="s">
        <v>1930</v>
      </c>
      <c r="F368" s="98">
        <v>45658</v>
      </c>
      <c r="G368" s="20" t="s">
        <v>686</v>
      </c>
      <c r="H368" s="107">
        <v>6</v>
      </c>
      <c r="I368" s="83" t="s">
        <v>1144</v>
      </c>
      <c r="J368" s="107">
        <f t="shared" si="10"/>
        <v>425.85</v>
      </c>
      <c r="K368" s="183">
        <f t="shared" si="11"/>
        <v>2555.1</v>
      </c>
      <c r="L368" s="129">
        <v>0.28489999999999999</v>
      </c>
      <c r="M368" s="129">
        <v>0.9022</v>
      </c>
      <c r="N368" s="2"/>
      <c r="O368" s="64" t="str">
        <f ca="1">IF(N368="","", INDIRECT("base!"&amp;ADDRESS(MATCH(N368,#REF!:#REF!,0)+1,4,4)))</f>
        <v/>
      </c>
      <c r="P368" s="20"/>
      <c r="Q368" s="64" t="str">
        <f ca="1">IF(P368="","", INDIRECT("base!"&amp;ADDRESS(MATCH(CONCATENATE(N368,"|",P368),#REF!:#REF!,0)+1,6,4)))</f>
        <v/>
      </c>
      <c r="R368" s="90" t="s">
        <v>170</v>
      </c>
      <c r="S368" s="19">
        <v>425.85440700000004</v>
      </c>
    </row>
    <row r="369" spans="1:19" ht="45" x14ac:dyDescent="0.25">
      <c r="A369" s="83">
        <v>1</v>
      </c>
      <c r="B369" s="114">
        <f>IF(AND(G369&lt;&gt;"",H369&gt;0,I369&lt;&gt;"",J369&lt;&gt;0,K369&lt;&gt;0),COUNT($B$11:B368)+1,"")</f>
        <v>316</v>
      </c>
      <c r="C369" s="96" t="s">
        <v>1931</v>
      </c>
      <c r="D369" s="84" t="s">
        <v>192</v>
      </c>
      <c r="E369" s="83" t="s">
        <v>1932</v>
      </c>
      <c r="F369" s="98">
        <v>45658</v>
      </c>
      <c r="G369" s="20" t="s">
        <v>687</v>
      </c>
      <c r="H369" s="107">
        <v>6</v>
      </c>
      <c r="I369" s="83" t="s">
        <v>1144</v>
      </c>
      <c r="J369" s="107">
        <f t="shared" si="10"/>
        <v>974.91</v>
      </c>
      <c r="K369" s="183">
        <f t="shared" si="11"/>
        <v>5849.46</v>
      </c>
      <c r="L369" s="129">
        <v>0.28489999999999999</v>
      </c>
      <c r="M369" s="129">
        <v>0.9022</v>
      </c>
      <c r="N369" s="2"/>
      <c r="O369" s="64" t="str">
        <f ca="1">IF(N369="","", INDIRECT("base!"&amp;ADDRESS(MATCH(N369,#REF!:#REF!,0)+1,4,4)))</f>
        <v/>
      </c>
      <c r="P369" s="20"/>
      <c r="Q369" s="64" t="str">
        <f ca="1">IF(P369="","", INDIRECT("base!"&amp;ADDRESS(MATCH(CONCATENATE(N369,"|",P369),#REF!:#REF!,0)+1,6,4)))</f>
        <v/>
      </c>
      <c r="R369" s="90" t="s">
        <v>170</v>
      </c>
      <c r="S369" s="19">
        <v>974.90502600000002</v>
      </c>
    </row>
    <row r="370" spans="1:19" ht="45" x14ac:dyDescent="0.25">
      <c r="A370" s="83">
        <v>1</v>
      </c>
      <c r="B370" s="114">
        <f>IF(AND(G370&lt;&gt;"",H370&gt;0,I370&lt;&gt;"",J370&lt;&gt;0,K370&lt;&gt;0),COUNT($B$11:B369)+1,"")</f>
        <v>317</v>
      </c>
      <c r="C370" s="96" t="s">
        <v>1933</v>
      </c>
      <c r="D370" s="84" t="s">
        <v>192</v>
      </c>
      <c r="E370" s="83" t="s">
        <v>1934</v>
      </c>
      <c r="F370" s="98">
        <v>45658</v>
      </c>
      <c r="G370" s="20" t="s">
        <v>1935</v>
      </c>
      <c r="H370" s="107">
        <v>10</v>
      </c>
      <c r="I370" s="83" t="s">
        <v>1144</v>
      </c>
      <c r="J370" s="107">
        <f t="shared" si="10"/>
        <v>313</v>
      </c>
      <c r="K370" s="183">
        <f t="shared" si="11"/>
        <v>3130</v>
      </c>
      <c r="L370" s="129">
        <v>0.28489999999999999</v>
      </c>
      <c r="M370" s="129">
        <v>0.9022</v>
      </c>
      <c r="N370" s="2"/>
      <c r="O370" s="64" t="str">
        <f ca="1">IF(N370="","", INDIRECT("base!"&amp;ADDRESS(MATCH(N370,#REF!:#REF!,0)+1,4,4)))</f>
        <v/>
      </c>
      <c r="P370" s="20"/>
      <c r="Q370" s="64" t="str">
        <f ca="1">IF(P370="","", INDIRECT("base!"&amp;ADDRESS(MATCH(CONCATENATE(N370,"|",P370),#REF!:#REF!,0)+1,6,4)))</f>
        <v/>
      </c>
      <c r="R370" s="90" t="s">
        <v>170</v>
      </c>
      <c r="S370" s="19">
        <v>313.00164000000001</v>
      </c>
    </row>
    <row r="371" spans="1:19" ht="30" x14ac:dyDescent="0.25">
      <c r="A371" s="83">
        <v>1</v>
      </c>
      <c r="B371" s="114">
        <f>IF(AND(G371&lt;&gt;"",H371&gt;0,I371&lt;&gt;"",J371&lt;&gt;0,K371&lt;&gt;0),COUNT($B$11:B370)+1,"")</f>
        <v>318</v>
      </c>
      <c r="C371" s="96" t="s">
        <v>1936</v>
      </c>
      <c r="D371" s="84" t="s">
        <v>1146</v>
      </c>
      <c r="E371" s="83" t="s">
        <v>1937</v>
      </c>
      <c r="F371" s="98">
        <v>45658</v>
      </c>
      <c r="G371" s="20" t="s">
        <v>1938</v>
      </c>
      <c r="H371" s="107">
        <v>7</v>
      </c>
      <c r="I371" s="83" t="s">
        <v>1144</v>
      </c>
      <c r="J371" s="107">
        <f t="shared" si="10"/>
        <v>313</v>
      </c>
      <c r="K371" s="183">
        <f t="shared" si="11"/>
        <v>2191</v>
      </c>
      <c r="L371" s="129">
        <v>0.28489999999999999</v>
      </c>
      <c r="M371" s="129">
        <v>0.9022</v>
      </c>
      <c r="N371" s="2"/>
      <c r="O371" s="64" t="str">
        <f ca="1">IF(N371="","", INDIRECT("base!"&amp;ADDRESS(MATCH(N371,#REF!:#REF!,0)+1,4,4)))</f>
        <v/>
      </c>
      <c r="P371" s="20"/>
      <c r="Q371" s="64" t="str">
        <f ca="1">IF(P371="","", INDIRECT("base!"&amp;ADDRESS(MATCH(CONCATENATE(N371,"|",P371),#REF!:#REF!,0)+1,6,4)))</f>
        <v/>
      </c>
      <c r="R371" s="90" t="s">
        <v>170</v>
      </c>
      <c r="S371" s="19">
        <v>313.00164000000001</v>
      </c>
    </row>
    <row r="372" spans="1:19" ht="45" x14ac:dyDescent="0.25">
      <c r="A372" s="83">
        <v>1</v>
      </c>
      <c r="B372" s="114">
        <f>IF(AND(G372&lt;&gt;"",H372&gt;0,I372&lt;&gt;"",J372&lt;&gt;0,K372&lt;&gt;0),COUNT($B$11:B371)+1,"")</f>
        <v>319</v>
      </c>
      <c r="C372" s="96" t="s">
        <v>1939</v>
      </c>
      <c r="D372" s="84" t="s">
        <v>192</v>
      </c>
      <c r="E372" s="83" t="s">
        <v>1940</v>
      </c>
      <c r="F372" s="98">
        <v>45658</v>
      </c>
      <c r="G372" s="20" t="s">
        <v>1941</v>
      </c>
      <c r="H372" s="107">
        <v>1</v>
      </c>
      <c r="I372" s="83" t="s">
        <v>1144</v>
      </c>
      <c r="J372" s="107">
        <f t="shared" si="10"/>
        <v>343.31</v>
      </c>
      <c r="K372" s="183">
        <f t="shared" si="11"/>
        <v>343.31</v>
      </c>
      <c r="L372" s="129">
        <v>0.28489999999999999</v>
      </c>
      <c r="M372" s="129">
        <v>0.9022</v>
      </c>
      <c r="N372" s="2"/>
      <c r="O372" s="64" t="str">
        <f ca="1">IF(N372="","", INDIRECT("base!"&amp;ADDRESS(MATCH(N372,#REF!:#REF!,0)+1,4,4)))</f>
        <v/>
      </c>
      <c r="P372" s="20"/>
      <c r="Q372" s="64" t="str">
        <f ca="1">IF(P372="","", INDIRECT("base!"&amp;ADDRESS(MATCH(CONCATENATE(N372,"|",P372),#REF!:#REF!,0)+1,6,4)))</f>
        <v/>
      </c>
      <c r="R372" s="90" t="s">
        <v>170</v>
      </c>
      <c r="S372" s="19">
        <v>343.312431</v>
      </c>
    </row>
    <row r="373" spans="1:19" ht="45" x14ac:dyDescent="0.25">
      <c r="A373" s="83">
        <v>1</v>
      </c>
      <c r="B373" s="114">
        <f>IF(AND(G373&lt;&gt;"",H373&gt;0,I373&lt;&gt;"",J373&lt;&gt;0,K373&lt;&gt;0),COUNT($B$11:B372)+1,"")</f>
        <v>320</v>
      </c>
      <c r="C373" s="96" t="s">
        <v>1942</v>
      </c>
      <c r="D373" s="84" t="s">
        <v>192</v>
      </c>
      <c r="E373" s="83" t="s">
        <v>1943</v>
      </c>
      <c r="F373" s="98">
        <v>45658</v>
      </c>
      <c r="G373" s="20" t="s">
        <v>688</v>
      </c>
      <c r="H373" s="107">
        <v>42</v>
      </c>
      <c r="I373" s="83" t="s">
        <v>1144</v>
      </c>
      <c r="J373" s="107">
        <f t="shared" si="10"/>
        <v>106.76</v>
      </c>
      <c r="K373" s="183">
        <f t="shared" si="11"/>
        <v>4483.92</v>
      </c>
      <c r="L373" s="129">
        <v>0.28489999999999999</v>
      </c>
      <c r="M373" s="129">
        <v>0.9022</v>
      </c>
      <c r="N373" s="2"/>
      <c r="O373" s="64" t="str">
        <f ca="1">IF(N373="","", INDIRECT("base!"&amp;ADDRESS(MATCH(N373,#REF!:#REF!,0)+1,4,4)))</f>
        <v/>
      </c>
      <c r="P373" s="20"/>
      <c r="Q373" s="64" t="str">
        <f ca="1">IF(P373="","", INDIRECT("base!"&amp;ADDRESS(MATCH(CONCATENATE(N373,"|",P373),#REF!:#REF!,0)+1,6,4)))</f>
        <v/>
      </c>
      <c r="R373" s="90" t="s">
        <v>170</v>
      </c>
      <c r="S373" s="19">
        <v>106.76234100000001</v>
      </c>
    </row>
    <row r="374" spans="1:19" ht="45" x14ac:dyDescent="0.25">
      <c r="A374" s="83">
        <v>1</v>
      </c>
      <c r="B374" s="114">
        <f>IF(AND(G374&lt;&gt;"",H374&gt;0,I374&lt;&gt;"",J374&lt;&gt;0,K374&lt;&gt;0),COUNT($B$11:B373)+1,"")</f>
        <v>321</v>
      </c>
      <c r="C374" s="96" t="s">
        <v>1944</v>
      </c>
      <c r="D374" s="84" t="s">
        <v>192</v>
      </c>
      <c r="E374" s="83" t="s">
        <v>1945</v>
      </c>
      <c r="F374" s="98">
        <v>45658</v>
      </c>
      <c r="G374" s="20" t="s">
        <v>1946</v>
      </c>
      <c r="H374" s="107">
        <v>18</v>
      </c>
      <c r="I374" s="83" t="s">
        <v>1144</v>
      </c>
      <c r="J374" s="107">
        <f t="shared" si="10"/>
        <v>115.24</v>
      </c>
      <c r="K374" s="183">
        <f t="shared" si="11"/>
        <v>2074.3200000000002</v>
      </c>
      <c r="L374" s="129">
        <v>0.28489999999999999</v>
      </c>
      <c r="M374" s="129">
        <v>0.9022</v>
      </c>
      <c r="N374" s="2"/>
      <c r="O374" s="64" t="str">
        <f ca="1">IF(N374="","", INDIRECT("base!"&amp;ADDRESS(MATCH(N374,#REF!:#REF!,0)+1,4,4)))</f>
        <v/>
      </c>
      <c r="P374" s="20"/>
      <c r="Q374" s="64" t="str">
        <f ca="1">IF(P374="","", INDIRECT("base!"&amp;ADDRESS(MATCH(CONCATENATE(N374,"|",P374),#REF!:#REF!,0)+1,6,4)))</f>
        <v/>
      </c>
      <c r="R374" s="90" t="s">
        <v>170</v>
      </c>
      <c r="S374" s="19">
        <v>115.242681</v>
      </c>
    </row>
    <row r="375" spans="1:19" ht="30" x14ac:dyDescent="0.25">
      <c r="A375" s="83">
        <v>1</v>
      </c>
      <c r="B375" s="114">
        <f>IF(AND(G375&lt;&gt;"",H375&gt;0,I375&lt;&gt;"",J375&lt;&gt;0,K375&lt;&gt;0),COUNT($B$11:B374)+1,"")</f>
        <v>322</v>
      </c>
      <c r="C375" s="96" t="s">
        <v>1947</v>
      </c>
      <c r="D375" s="84" t="s">
        <v>192</v>
      </c>
      <c r="E375" s="83" t="s">
        <v>1948</v>
      </c>
      <c r="F375" s="98">
        <v>45658</v>
      </c>
      <c r="G375" s="20" t="s">
        <v>689</v>
      </c>
      <c r="H375" s="107">
        <v>42</v>
      </c>
      <c r="I375" s="83" t="s">
        <v>1144</v>
      </c>
      <c r="J375" s="107">
        <f t="shared" ref="J375:J438" si="12">ROUND(S375,2)</f>
        <v>17.059999999999999</v>
      </c>
      <c r="K375" s="183">
        <f t="shared" si="11"/>
        <v>716.52</v>
      </c>
      <c r="L375" s="129">
        <v>0.28489999999999999</v>
      </c>
      <c r="M375" s="129">
        <v>0.9022</v>
      </c>
      <c r="N375" s="2"/>
      <c r="O375" s="64" t="str">
        <f ca="1">IF(N375="","", INDIRECT("base!"&amp;ADDRESS(MATCH(N375,#REF!:#REF!,0)+1,4,4)))</f>
        <v/>
      </c>
      <c r="P375" s="20"/>
      <c r="Q375" s="64" t="str">
        <f ca="1">IF(P375="","", INDIRECT("base!"&amp;ADDRESS(MATCH(CONCATENATE(N375,"|",P375),#REF!:#REF!,0)+1,6,4)))</f>
        <v/>
      </c>
      <c r="R375" s="90" t="s">
        <v>170</v>
      </c>
      <c r="S375" s="19">
        <v>17.063471999999997</v>
      </c>
    </row>
    <row r="376" spans="1:19" ht="30" x14ac:dyDescent="0.25">
      <c r="A376" s="83">
        <v>1</v>
      </c>
      <c r="B376" s="114">
        <f>IF(AND(G376&lt;&gt;"",H376&gt;0,I376&lt;&gt;"",J376&lt;&gt;0,K376&lt;&gt;0),COUNT($B$11:B375)+1,"")</f>
        <v>323</v>
      </c>
      <c r="C376" s="96" t="s">
        <v>1949</v>
      </c>
      <c r="D376" s="84" t="s">
        <v>192</v>
      </c>
      <c r="E376" s="83" t="s">
        <v>1950</v>
      </c>
      <c r="F376" s="98">
        <v>45658</v>
      </c>
      <c r="G376" s="20" t="s">
        <v>1951</v>
      </c>
      <c r="H376" s="107">
        <v>18</v>
      </c>
      <c r="I376" s="83" t="s">
        <v>1144</v>
      </c>
      <c r="J376" s="107">
        <f t="shared" si="12"/>
        <v>31.52</v>
      </c>
      <c r="K376" s="183">
        <f t="shared" si="11"/>
        <v>567.36</v>
      </c>
      <c r="L376" s="129">
        <v>0.28489999999999999</v>
      </c>
      <c r="M376" s="129">
        <v>0.9022</v>
      </c>
      <c r="N376" s="2"/>
      <c r="O376" s="64" t="str">
        <f ca="1">IF(N376="","", INDIRECT("base!"&amp;ADDRESS(MATCH(N376,#REF!:#REF!,0)+1,4,4)))</f>
        <v/>
      </c>
      <c r="P376" s="20"/>
      <c r="Q376" s="64" t="str">
        <f ca="1">IF(P376="","", INDIRECT("base!"&amp;ADDRESS(MATCH(CONCATENATE(N376,"|",P376),#REF!:#REF!,0)+1,6,4)))</f>
        <v/>
      </c>
      <c r="R376" s="90" t="s">
        <v>170</v>
      </c>
      <c r="S376" s="19">
        <v>31.518597</v>
      </c>
    </row>
    <row r="377" spans="1:19" ht="45" x14ac:dyDescent="0.25">
      <c r="A377" s="83">
        <v>1</v>
      </c>
      <c r="B377" s="114">
        <f>IF(AND(G377&lt;&gt;"",H377&gt;0,I377&lt;&gt;"",J377&lt;&gt;0,K377&lt;&gt;0),COUNT($B$11:B376)+1,"")</f>
        <v>324</v>
      </c>
      <c r="C377" s="96" t="s">
        <v>1952</v>
      </c>
      <c r="D377" s="84" t="s">
        <v>1146</v>
      </c>
      <c r="E377" s="83" t="s">
        <v>1953</v>
      </c>
      <c r="F377" s="98">
        <v>45658</v>
      </c>
      <c r="G377" s="20" t="s">
        <v>1954</v>
      </c>
      <c r="H377" s="107">
        <v>28</v>
      </c>
      <c r="I377" s="83" t="s">
        <v>1144</v>
      </c>
      <c r="J377" s="107">
        <f t="shared" si="12"/>
        <v>291.33</v>
      </c>
      <c r="K377" s="183">
        <f t="shared" si="11"/>
        <v>8157.24</v>
      </c>
      <c r="L377" s="129">
        <v>0.28489999999999999</v>
      </c>
      <c r="M377" s="129">
        <v>0.9022</v>
      </c>
      <c r="N377" s="2"/>
      <c r="O377" s="64" t="str">
        <f ca="1">IF(N377="","", INDIRECT("base!"&amp;ADDRESS(MATCH(N377,#REF!:#REF!,0)+1,4,4)))</f>
        <v/>
      </c>
      <c r="P377" s="20"/>
      <c r="Q377" s="64" t="str">
        <f ca="1">IF(P377="","", INDIRECT("base!"&amp;ADDRESS(MATCH(CONCATENATE(N377,"|",P377),#REF!:#REF!,0)+1,6,4)))</f>
        <v/>
      </c>
      <c r="R377" s="90" t="s">
        <v>170</v>
      </c>
      <c r="S377" s="19">
        <v>291.325377</v>
      </c>
    </row>
    <row r="378" spans="1:19" ht="45" x14ac:dyDescent="0.25">
      <c r="A378" s="83">
        <v>1</v>
      </c>
      <c r="B378" s="114">
        <f>IF(AND(G378&lt;&gt;"",H378&gt;0,I378&lt;&gt;"",J378&lt;&gt;0,K378&lt;&gt;0),COUNT($B$11:B377)+1,"")</f>
        <v>325</v>
      </c>
      <c r="C378" s="96" t="s">
        <v>1955</v>
      </c>
      <c r="D378" s="84" t="s">
        <v>192</v>
      </c>
      <c r="E378" s="83" t="s">
        <v>1956</v>
      </c>
      <c r="F378" s="98">
        <v>45658</v>
      </c>
      <c r="G378" s="20" t="s">
        <v>1957</v>
      </c>
      <c r="H378" s="107">
        <v>19</v>
      </c>
      <c r="I378" s="83" t="s">
        <v>1144</v>
      </c>
      <c r="J378" s="107">
        <f t="shared" si="12"/>
        <v>176.74</v>
      </c>
      <c r="K378" s="183">
        <f t="shared" si="11"/>
        <v>3358.06</v>
      </c>
      <c r="L378" s="129">
        <v>0.28489999999999999</v>
      </c>
      <c r="M378" s="129">
        <v>0.9022</v>
      </c>
      <c r="N378" s="2"/>
      <c r="O378" s="64" t="str">
        <f ca="1">IF(N378="","", INDIRECT("base!"&amp;ADDRESS(MATCH(N378,#REF!:#REF!,0)+1,4,4)))</f>
        <v/>
      </c>
      <c r="P378" s="20"/>
      <c r="Q378" s="64" t="str">
        <f ca="1">IF(P378="","", INDIRECT("base!"&amp;ADDRESS(MATCH(CONCATENATE(N378,"|",P378),#REF!:#REF!,0)+1,6,4)))</f>
        <v/>
      </c>
      <c r="R378" s="90" t="s">
        <v>170</v>
      </c>
      <c r="S378" s="19">
        <v>176.73799500000001</v>
      </c>
    </row>
    <row r="379" spans="1:19" ht="30" x14ac:dyDescent="0.25">
      <c r="A379" s="83">
        <v>1</v>
      </c>
      <c r="B379" s="114">
        <f>IF(AND(G379&lt;&gt;"",H379&gt;0,I379&lt;&gt;"",J379&lt;&gt;0,K379&lt;&gt;0),COUNT($B$11:B378)+1,"")</f>
        <v>326</v>
      </c>
      <c r="C379" s="96" t="s">
        <v>1958</v>
      </c>
      <c r="D379" s="84" t="s">
        <v>1146</v>
      </c>
      <c r="E379" s="83" t="s">
        <v>1959</v>
      </c>
      <c r="F379" s="98">
        <v>45658</v>
      </c>
      <c r="G379" s="20" t="s">
        <v>1960</v>
      </c>
      <c r="H379" s="107">
        <v>2</v>
      </c>
      <c r="I379" s="83" t="s">
        <v>1144</v>
      </c>
      <c r="J379" s="107">
        <f t="shared" si="12"/>
        <v>263.39</v>
      </c>
      <c r="K379" s="183">
        <f t="shared" si="11"/>
        <v>526.78</v>
      </c>
      <c r="L379" s="129">
        <v>0.28489999999999999</v>
      </c>
      <c r="M379" s="129">
        <v>0.9022</v>
      </c>
      <c r="N379" s="2"/>
      <c r="O379" s="64" t="str">
        <f ca="1">IF(N379="","", INDIRECT("base!"&amp;ADDRESS(MATCH(N379,#REF!:#REF!,0)+1,4,4)))</f>
        <v/>
      </c>
      <c r="P379" s="20"/>
      <c r="Q379" s="64" t="str">
        <f ca="1">IF(P379="","", INDIRECT("base!"&amp;ADDRESS(MATCH(CONCATENATE(N379,"|",P379),#REF!:#REF!,0)+1,6,4)))</f>
        <v/>
      </c>
      <c r="R379" s="90" t="s">
        <v>170</v>
      </c>
      <c r="S379" s="19">
        <v>263.39165100000002</v>
      </c>
    </row>
    <row r="380" spans="1:19" ht="45" x14ac:dyDescent="0.25">
      <c r="A380" s="83">
        <v>1</v>
      </c>
      <c r="B380" s="114">
        <f>IF(AND(G380&lt;&gt;"",H380&gt;0,I380&lt;&gt;"",J380&lt;&gt;0,K380&lt;&gt;0),COUNT($B$11:B379)+1,"")</f>
        <v>327</v>
      </c>
      <c r="C380" s="96" t="s">
        <v>1961</v>
      </c>
      <c r="D380" s="84" t="s">
        <v>192</v>
      </c>
      <c r="E380" s="83" t="s">
        <v>1962</v>
      </c>
      <c r="F380" s="98">
        <v>45658</v>
      </c>
      <c r="G380" s="20" t="s">
        <v>1963</v>
      </c>
      <c r="H380" s="107">
        <v>15</v>
      </c>
      <c r="I380" s="83" t="s">
        <v>1144</v>
      </c>
      <c r="J380" s="107">
        <f t="shared" si="12"/>
        <v>108.83</v>
      </c>
      <c r="K380" s="183">
        <f t="shared" si="11"/>
        <v>1632.45</v>
      </c>
      <c r="L380" s="129">
        <v>0.28489999999999999</v>
      </c>
      <c r="M380" s="129">
        <v>0.9022</v>
      </c>
      <c r="N380" s="2"/>
      <c r="O380" s="64" t="str">
        <f ca="1">IF(N380="","", INDIRECT("base!"&amp;ADDRESS(MATCH(N380,#REF!:#REF!,0)+1,4,4)))</f>
        <v/>
      </c>
      <c r="P380" s="20"/>
      <c r="Q380" s="64" t="str">
        <f ca="1">IF(P380="","", INDIRECT("base!"&amp;ADDRESS(MATCH(CONCATENATE(N380,"|",P380),#REF!:#REF!,0)+1,6,4)))</f>
        <v/>
      </c>
      <c r="R380" s="90" t="s">
        <v>170</v>
      </c>
      <c r="S380" s="19">
        <v>108.83103</v>
      </c>
    </row>
    <row r="381" spans="1:19" ht="30" x14ac:dyDescent="0.25">
      <c r="A381" s="83">
        <v>1</v>
      </c>
      <c r="B381" s="114">
        <f>IF(AND(G381&lt;&gt;"",H381&gt;0,I381&lt;&gt;"",J381&lt;&gt;0,K381&lt;&gt;0),COUNT($B$11:B380)+1,"")</f>
        <v>328</v>
      </c>
      <c r="C381" s="96" t="s">
        <v>1964</v>
      </c>
      <c r="D381" s="84" t="s">
        <v>1146</v>
      </c>
      <c r="E381" s="83" t="s">
        <v>1965</v>
      </c>
      <c r="F381" s="98">
        <v>45658</v>
      </c>
      <c r="G381" s="20" t="s">
        <v>690</v>
      </c>
      <c r="H381" s="107">
        <v>4</v>
      </c>
      <c r="I381" s="83" t="s">
        <v>1144</v>
      </c>
      <c r="J381" s="107">
        <f t="shared" si="12"/>
        <v>693.74</v>
      </c>
      <c r="K381" s="183">
        <f t="shared" si="11"/>
        <v>2774.96</v>
      </c>
      <c r="L381" s="129">
        <v>0.28489999999999999</v>
      </c>
      <c r="M381" s="129">
        <v>0.9022</v>
      </c>
      <c r="N381" s="2"/>
      <c r="O381" s="64" t="str">
        <f ca="1">IF(N381="","", INDIRECT("base!"&amp;ADDRESS(MATCH(N381,#REF!:#REF!,0)+1,4,4)))</f>
        <v/>
      </c>
      <c r="P381" s="20"/>
      <c r="Q381" s="64" t="str">
        <f ca="1">IF(P381="","", INDIRECT("base!"&amp;ADDRESS(MATCH(CONCATENATE(N381,"|",P381),#REF!:#REF!,0)+1,6,4)))</f>
        <v/>
      </c>
      <c r="R381" s="90" t="s">
        <v>170</v>
      </c>
      <c r="S381" s="19">
        <v>693.74320799999998</v>
      </c>
    </row>
    <row r="382" spans="1:19" ht="30" x14ac:dyDescent="0.25">
      <c r="A382" s="83">
        <v>1</v>
      </c>
      <c r="B382" s="114">
        <f>IF(AND(G382&lt;&gt;"",H382&gt;0,I382&lt;&gt;"",J382&lt;&gt;0,K382&lt;&gt;0),COUNT($B$11:B381)+1,"")</f>
        <v>329</v>
      </c>
      <c r="C382" s="96" t="s">
        <v>1966</v>
      </c>
      <c r="D382" s="84" t="s">
        <v>1146</v>
      </c>
      <c r="E382" s="83" t="s">
        <v>1967</v>
      </c>
      <c r="F382" s="98">
        <v>45658</v>
      </c>
      <c r="G382" s="20" t="s">
        <v>1968</v>
      </c>
      <c r="H382" s="107">
        <v>4</v>
      </c>
      <c r="I382" s="83" t="s">
        <v>1144</v>
      </c>
      <c r="J382" s="107">
        <f t="shared" si="12"/>
        <v>155.96</v>
      </c>
      <c r="K382" s="183">
        <f t="shared" si="11"/>
        <v>623.84</v>
      </c>
      <c r="L382" s="129">
        <v>0.28489999999999999</v>
      </c>
      <c r="M382" s="129">
        <v>0.9022</v>
      </c>
      <c r="N382" s="2"/>
      <c r="O382" s="64" t="str">
        <f ca="1">IF(N382="","", INDIRECT("base!"&amp;ADDRESS(MATCH(N382,#REF!:#REF!,0)+1,4,4)))</f>
        <v/>
      </c>
      <c r="P382" s="20"/>
      <c r="Q382" s="64" t="str">
        <f ca="1">IF(P382="","", INDIRECT("base!"&amp;ADDRESS(MATCH(CONCATENATE(N382,"|",P382),#REF!:#REF!,0)+1,6,4)))</f>
        <v/>
      </c>
      <c r="R382" s="90" t="s">
        <v>170</v>
      </c>
      <c r="S382" s="19">
        <v>155.961162</v>
      </c>
    </row>
    <row r="383" spans="1:19" ht="30" x14ac:dyDescent="0.25">
      <c r="A383" s="83">
        <v>1</v>
      </c>
      <c r="B383" s="114">
        <f>IF(AND(G383&lt;&gt;"",H383&gt;0,I383&lt;&gt;"",J383&lt;&gt;0,K383&lt;&gt;0),COUNT($B$11:B382)+1,"")</f>
        <v>330</v>
      </c>
      <c r="C383" s="96" t="s">
        <v>1969</v>
      </c>
      <c r="D383" s="84" t="s">
        <v>192</v>
      </c>
      <c r="E383" s="83" t="s">
        <v>1970</v>
      </c>
      <c r="F383" s="98">
        <v>45658</v>
      </c>
      <c r="G383" s="20" t="s">
        <v>1971</v>
      </c>
      <c r="H383" s="107">
        <v>45</v>
      </c>
      <c r="I383" s="83" t="s">
        <v>1144</v>
      </c>
      <c r="J383" s="107">
        <f t="shared" si="12"/>
        <v>85.66</v>
      </c>
      <c r="K383" s="183">
        <f t="shared" si="11"/>
        <v>3854.7</v>
      </c>
      <c r="L383" s="129">
        <v>0.28489999999999999</v>
      </c>
      <c r="M383" s="129">
        <v>0.9022</v>
      </c>
      <c r="N383" s="2"/>
      <c r="O383" s="64" t="str">
        <f ca="1">IF(N383="","", INDIRECT("base!"&amp;ADDRESS(MATCH(N383,#REF!:#REF!,0)+1,4,4)))</f>
        <v/>
      </c>
      <c r="P383" s="20"/>
      <c r="Q383" s="64" t="str">
        <f ca="1">IF(P383="","", INDIRECT("base!"&amp;ADDRESS(MATCH(CONCATENATE(N383,"|",P383),#REF!:#REF!,0)+1,6,4)))</f>
        <v/>
      </c>
      <c r="R383" s="90" t="s">
        <v>170</v>
      </c>
      <c r="S383" s="19">
        <v>85.664282999999998</v>
      </c>
    </row>
    <row r="384" spans="1:19" ht="30" x14ac:dyDescent="0.25">
      <c r="A384" s="83">
        <v>1</v>
      </c>
      <c r="B384" s="114">
        <f>IF(AND(G384&lt;&gt;"",H384&gt;0,I384&lt;&gt;"",J384&lt;&gt;0,K384&lt;&gt;0),COUNT($B$11:B383)+1,"")</f>
        <v>331</v>
      </c>
      <c r="C384" s="96" t="s">
        <v>1972</v>
      </c>
      <c r="D384" s="84" t="s">
        <v>192</v>
      </c>
      <c r="E384" s="83" t="s">
        <v>1973</v>
      </c>
      <c r="F384" s="98">
        <v>45658</v>
      </c>
      <c r="G384" s="20" t="s">
        <v>691</v>
      </c>
      <c r="H384" s="107">
        <v>13</v>
      </c>
      <c r="I384" s="83" t="s">
        <v>1144</v>
      </c>
      <c r="J384" s="107">
        <f t="shared" si="12"/>
        <v>127.86</v>
      </c>
      <c r="K384" s="183">
        <f t="shared" si="11"/>
        <v>1662.18</v>
      </c>
      <c r="L384" s="129">
        <v>0.28489999999999999</v>
      </c>
      <c r="M384" s="129">
        <v>0.9022</v>
      </c>
      <c r="N384" s="2"/>
      <c r="O384" s="64" t="str">
        <f ca="1">IF(N384="","", INDIRECT("base!"&amp;ADDRESS(MATCH(N384,#REF!:#REF!,0)+1,4,4)))</f>
        <v/>
      </c>
      <c r="P384" s="20"/>
      <c r="Q384" s="64" t="str">
        <f ca="1">IF(P384="","", INDIRECT("base!"&amp;ADDRESS(MATCH(CONCATENATE(N384,"|",P384),#REF!:#REF!,0)+1,6,4)))</f>
        <v/>
      </c>
      <c r="R384" s="90" t="s">
        <v>170</v>
      </c>
      <c r="S384" s="19">
        <v>127.860399</v>
      </c>
    </row>
    <row r="385" spans="1:19" ht="30" x14ac:dyDescent="0.25">
      <c r="A385" s="83">
        <v>1</v>
      </c>
      <c r="B385" s="114">
        <f>IF(AND(G385&lt;&gt;"",H385&gt;0,I385&lt;&gt;"",J385&lt;&gt;0,K385&lt;&gt;0),COUNT($B$11:B384)+1,"")</f>
        <v>332</v>
      </c>
      <c r="C385" s="96" t="s">
        <v>1974</v>
      </c>
      <c r="D385" s="84" t="s">
        <v>1146</v>
      </c>
      <c r="E385" s="83" t="s">
        <v>1975</v>
      </c>
      <c r="F385" s="98">
        <v>45658</v>
      </c>
      <c r="G385" s="20" t="s">
        <v>699</v>
      </c>
      <c r="H385" s="107">
        <v>24</v>
      </c>
      <c r="I385" s="83" t="s">
        <v>1144</v>
      </c>
      <c r="J385" s="107">
        <f t="shared" si="12"/>
        <v>374.11</v>
      </c>
      <c r="K385" s="183">
        <f t="shared" si="11"/>
        <v>8978.64</v>
      </c>
      <c r="L385" s="129">
        <v>0.28489999999999999</v>
      </c>
      <c r="M385" s="129">
        <v>0.9022</v>
      </c>
      <c r="N385" s="2"/>
      <c r="O385" s="64" t="str">
        <f ca="1">IF(N385="","", INDIRECT("base!"&amp;ADDRESS(MATCH(N385,#REF!:#REF!,0)+1,4,4)))</f>
        <v/>
      </c>
      <c r="P385" s="20"/>
      <c r="Q385" s="64" t="str">
        <f ca="1">IF(P385="","", INDIRECT("base!"&amp;ADDRESS(MATCH(CONCATENATE(N385,"|",P385),#REF!:#REF!,0)+1,6,4)))</f>
        <v/>
      </c>
      <c r="R385" s="90" t="s">
        <v>170</v>
      </c>
      <c r="S385" s="19">
        <v>374.11148400000002</v>
      </c>
    </row>
    <row r="386" spans="1:19" ht="45" x14ac:dyDescent="0.25">
      <c r="A386" s="83">
        <v>1</v>
      </c>
      <c r="B386" s="114">
        <f>IF(AND(G386&lt;&gt;"",H386&gt;0,I386&lt;&gt;"",J386&lt;&gt;0,K386&lt;&gt;0),COUNT($B$11:B385)+1,"")</f>
        <v>333</v>
      </c>
      <c r="C386" s="96" t="s">
        <v>1976</v>
      </c>
      <c r="D386" s="84" t="s">
        <v>1146</v>
      </c>
      <c r="E386" s="83" t="s">
        <v>1977</v>
      </c>
      <c r="F386" s="98">
        <v>45658</v>
      </c>
      <c r="G386" s="20" t="s">
        <v>692</v>
      </c>
      <c r="H386" s="107">
        <v>12</v>
      </c>
      <c r="I386" s="83" t="s">
        <v>1144</v>
      </c>
      <c r="J386" s="107">
        <f t="shared" si="12"/>
        <v>538.46</v>
      </c>
      <c r="K386" s="183">
        <f t="shared" si="11"/>
        <v>6461.52</v>
      </c>
      <c r="L386" s="129">
        <v>0.28489999999999999</v>
      </c>
      <c r="M386" s="129">
        <v>0.9022</v>
      </c>
      <c r="N386" s="2"/>
      <c r="O386" s="64" t="str">
        <f ca="1">IF(N386="","", INDIRECT("base!"&amp;ADDRESS(MATCH(N386,#REF!:#REF!,0)+1,4,4)))</f>
        <v/>
      </c>
      <c r="P386" s="20"/>
      <c r="Q386" s="64" t="str">
        <f ca="1">IF(P386="","", INDIRECT("base!"&amp;ADDRESS(MATCH(CONCATENATE(N386,"|",P386),#REF!:#REF!,0)+1,6,4)))</f>
        <v/>
      </c>
      <c r="R386" s="90" t="s">
        <v>170</v>
      </c>
      <c r="S386" s="19">
        <v>538.46304299999997</v>
      </c>
    </row>
    <row r="387" spans="1:19" ht="45" x14ac:dyDescent="0.25">
      <c r="A387" s="83">
        <v>1</v>
      </c>
      <c r="B387" s="114">
        <f>IF(AND(G387&lt;&gt;"",H387&gt;0,I387&lt;&gt;"",J387&lt;&gt;0,K387&lt;&gt;0),COUNT($B$11:B386)+1,"")</f>
        <v>334</v>
      </c>
      <c r="C387" s="96" t="s">
        <v>1978</v>
      </c>
      <c r="D387" s="84" t="s">
        <v>192</v>
      </c>
      <c r="E387" s="83" t="s">
        <v>1979</v>
      </c>
      <c r="F387" s="98">
        <v>45658</v>
      </c>
      <c r="G387" s="20" t="s">
        <v>693</v>
      </c>
      <c r="H387" s="107">
        <v>6</v>
      </c>
      <c r="I387" s="83" t="s">
        <v>1144</v>
      </c>
      <c r="J387" s="107">
        <f t="shared" si="12"/>
        <v>577.07000000000005</v>
      </c>
      <c r="K387" s="183">
        <f t="shared" si="11"/>
        <v>3462.42</v>
      </c>
      <c r="L387" s="129">
        <v>0.28489999999999999</v>
      </c>
      <c r="M387" s="129">
        <v>0.9022</v>
      </c>
      <c r="N387" s="2"/>
      <c r="O387" s="64" t="str">
        <f ca="1">IF(N387="","", INDIRECT("base!"&amp;ADDRESS(MATCH(N387,#REF!:#REF!,0)+1,4,4)))</f>
        <v/>
      </c>
      <c r="P387" s="20"/>
      <c r="Q387" s="64" t="str">
        <f ca="1">IF(P387="","", INDIRECT("base!"&amp;ADDRESS(MATCH(CONCATENATE(N387,"|",P387),#REF!:#REF!,0)+1,6,4)))</f>
        <v/>
      </c>
      <c r="R387" s="90" t="s">
        <v>170</v>
      </c>
      <c r="S387" s="19">
        <v>577.07428800000002</v>
      </c>
    </row>
    <row r="388" spans="1:19" ht="45" x14ac:dyDescent="0.25">
      <c r="A388" s="83">
        <v>1</v>
      </c>
      <c r="B388" s="114">
        <f>IF(AND(G388&lt;&gt;"",H388&gt;0,I388&lt;&gt;"",J388&lt;&gt;0,K388&lt;&gt;0),COUNT($B$11:B387)+1,"")</f>
        <v>335</v>
      </c>
      <c r="C388" s="96" t="s">
        <v>1980</v>
      </c>
      <c r="D388" s="84" t="s">
        <v>192</v>
      </c>
      <c r="E388" s="83" t="s">
        <v>1981</v>
      </c>
      <c r="F388" s="98">
        <v>45658</v>
      </c>
      <c r="G388" s="20" t="s">
        <v>1982</v>
      </c>
      <c r="H388" s="107">
        <v>9</v>
      </c>
      <c r="I388" s="83" t="s">
        <v>1144</v>
      </c>
      <c r="J388" s="107">
        <f t="shared" si="12"/>
        <v>602.76</v>
      </c>
      <c r="K388" s="183">
        <f t="shared" si="11"/>
        <v>5424.84</v>
      </c>
      <c r="L388" s="129">
        <v>0.28489999999999999</v>
      </c>
      <c r="M388" s="129">
        <v>0.9022</v>
      </c>
      <c r="N388" s="2"/>
      <c r="O388" s="64" t="str">
        <f ca="1">IF(N388="","", INDIRECT("base!"&amp;ADDRESS(MATCH(N388,#REF!:#REF!,0)+1,4,4)))</f>
        <v/>
      </c>
      <c r="P388" s="20"/>
      <c r="Q388" s="64" t="str">
        <f ca="1">IF(P388="","", INDIRECT("base!"&amp;ADDRESS(MATCH(CONCATENATE(N388,"|",P388),#REF!:#REF!,0)+1,6,4)))</f>
        <v/>
      </c>
      <c r="R388" s="90" t="s">
        <v>170</v>
      </c>
      <c r="S388" s="19">
        <v>602.75943900000004</v>
      </c>
    </row>
    <row r="389" spans="1:19" ht="45" x14ac:dyDescent="0.25">
      <c r="A389" s="83">
        <v>1</v>
      </c>
      <c r="B389" s="114">
        <f>IF(AND(G389&lt;&gt;"",H389&gt;0,I389&lt;&gt;"",J389&lt;&gt;0,K389&lt;&gt;0),COUNT($B$11:B388)+1,"")</f>
        <v>336</v>
      </c>
      <c r="C389" s="96" t="s">
        <v>1983</v>
      </c>
      <c r="D389" s="84" t="s">
        <v>192</v>
      </c>
      <c r="E389" s="83" t="s">
        <v>1984</v>
      </c>
      <c r="F389" s="98">
        <v>45658</v>
      </c>
      <c r="G389" s="20" t="s">
        <v>1985</v>
      </c>
      <c r="H389" s="107">
        <v>1</v>
      </c>
      <c r="I389" s="83" t="s">
        <v>1144</v>
      </c>
      <c r="J389" s="107">
        <f t="shared" si="12"/>
        <v>2042.7</v>
      </c>
      <c r="K389" s="183">
        <f t="shared" si="11"/>
        <v>2042.7</v>
      </c>
      <c r="L389" s="129">
        <v>0.28489999999999999</v>
      </c>
      <c r="M389" s="129">
        <v>0.9022</v>
      </c>
      <c r="N389" s="2"/>
      <c r="O389" s="64" t="str">
        <f ca="1">IF(N389="","", INDIRECT("base!"&amp;ADDRESS(MATCH(N389,#REF!:#REF!,0)+1,4,4)))</f>
        <v/>
      </c>
      <c r="P389" s="20"/>
      <c r="Q389" s="64" t="str">
        <f ca="1">IF(P389="","", INDIRECT("base!"&amp;ADDRESS(MATCH(CONCATENATE(N389,"|",P389),#REF!:#REF!,0)+1,6,4)))</f>
        <v/>
      </c>
      <c r="R389" s="90" t="s">
        <v>170</v>
      </c>
      <c r="S389" s="19">
        <v>2042.695473</v>
      </c>
    </row>
    <row r="390" spans="1:19" ht="30" x14ac:dyDescent="0.25">
      <c r="A390" s="83">
        <v>1</v>
      </c>
      <c r="B390" s="114">
        <f>IF(AND(G390&lt;&gt;"",H390&gt;0,I390&lt;&gt;"",J390&lt;&gt;0,K390&lt;&gt;0),COUNT($B$11:B389)+1,"")</f>
        <v>337</v>
      </c>
      <c r="C390" s="96" t="s">
        <v>1986</v>
      </c>
      <c r="D390" s="84" t="s">
        <v>1146</v>
      </c>
      <c r="E390" s="83" t="s">
        <v>1987</v>
      </c>
      <c r="F390" s="98">
        <v>45658</v>
      </c>
      <c r="G390" s="20" t="s">
        <v>694</v>
      </c>
      <c r="H390" s="107">
        <v>27</v>
      </c>
      <c r="I390" s="83" t="s">
        <v>1144</v>
      </c>
      <c r="J390" s="107">
        <f t="shared" si="12"/>
        <v>91.38</v>
      </c>
      <c r="K390" s="183">
        <f t="shared" si="11"/>
        <v>2467.2600000000002</v>
      </c>
      <c r="L390" s="129">
        <v>0.28489999999999999</v>
      </c>
      <c r="M390" s="129">
        <v>0.9022</v>
      </c>
      <c r="N390" s="2"/>
      <c r="O390" s="64" t="str">
        <f ca="1">IF(N390="","", INDIRECT("base!"&amp;ADDRESS(MATCH(N390,#REF!:#REF!,0)+1,4,4)))</f>
        <v/>
      </c>
      <c r="P390" s="20"/>
      <c r="Q390" s="64" t="str">
        <f ca="1">IF(P390="","", INDIRECT("base!"&amp;ADDRESS(MATCH(CONCATENATE(N390,"|",P390),#REF!:#REF!,0)+1,6,4)))</f>
        <v/>
      </c>
      <c r="R390" s="90" t="s">
        <v>170</v>
      </c>
      <c r="S390" s="19">
        <v>91.38208800000001</v>
      </c>
    </row>
    <row r="391" spans="1:19" ht="30" x14ac:dyDescent="0.25">
      <c r="A391" s="83">
        <v>1</v>
      </c>
      <c r="B391" s="114">
        <f>IF(AND(G391&lt;&gt;"",H391&gt;0,I391&lt;&gt;"",J391&lt;&gt;0,K391&lt;&gt;0),COUNT($B$11:B390)+1,"")</f>
        <v>338</v>
      </c>
      <c r="C391" s="96" t="s">
        <v>1988</v>
      </c>
      <c r="D391" s="84" t="s">
        <v>1146</v>
      </c>
      <c r="E391" s="83" t="s">
        <v>1989</v>
      </c>
      <c r="F391" s="98">
        <v>45658</v>
      </c>
      <c r="G391" s="20" t="s">
        <v>695</v>
      </c>
      <c r="H391" s="107">
        <v>20</v>
      </c>
      <c r="I391" s="83" t="s">
        <v>1144</v>
      </c>
      <c r="J391" s="107">
        <f t="shared" si="12"/>
        <v>60.06</v>
      </c>
      <c r="K391" s="183">
        <f t="shared" si="11"/>
        <v>1201.2</v>
      </c>
      <c r="L391" s="129">
        <v>0.28489999999999999</v>
      </c>
      <c r="M391" s="129">
        <v>0.9022</v>
      </c>
      <c r="N391" s="2"/>
      <c r="O391" s="64" t="str">
        <f ca="1">IF(N391="","", INDIRECT("base!"&amp;ADDRESS(MATCH(N391,#REF!:#REF!,0)+1,4,4)))</f>
        <v/>
      </c>
      <c r="P391" s="20"/>
      <c r="Q391" s="64" t="str">
        <f ca="1">IF(P391="","", INDIRECT("base!"&amp;ADDRESS(MATCH(CONCATENATE(N391,"|",P391),#REF!:#REF!,0)+1,6,4)))</f>
        <v/>
      </c>
      <c r="R391" s="90" t="s">
        <v>170</v>
      </c>
      <c r="S391" s="19">
        <v>60.056226000000002</v>
      </c>
    </row>
    <row r="392" spans="1:19" ht="45" x14ac:dyDescent="0.25">
      <c r="A392" s="83">
        <v>1</v>
      </c>
      <c r="B392" s="114">
        <f>IF(AND(G392&lt;&gt;"",H392&gt;0,I392&lt;&gt;"",J392&lt;&gt;0,K392&lt;&gt;0),COUNT($B$11:B391)+1,"")</f>
        <v>339</v>
      </c>
      <c r="C392" s="96" t="s">
        <v>1990</v>
      </c>
      <c r="D392" s="84" t="s">
        <v>192</v>
      </c>
      <c r="E392" s="83" t="s">
        <v>1991</v>
      </c>
      <c r="F392" s="98">
        <v>45658</v>
      </c>
      <c r="G392" s="20" t="s">
        <v>696</v>
      </c>
      <c r="H392" s="107">
        <v>23</v>
      </c>
      <c r="I392" s="83" t="s">
        <v>1144</v>
      </c>
      <c r="J392" s="107">
        <f t="shared" si="12"/>
        <v>71.31</v>
      </c>
      <c r="K392" s="183">
        <f t="shared" si="11"/>
        <v>1640.13</v>
      </c>
      <c r="L392" s="129">
        <v>0.28489999999999999</v>
      </c>
      <c r="M392" s="129">
        <v>0.9022</v>
      </c>
      <c r="N392" s="2"/>
      <c r="O392" s="64" t="str">
        <f ca="1">IF(N392="","", INDIRECT("base!"&amp;ADDRESS(MATCH(N392,#REF!:#REF!,0)+1,4,4)))</f>
        <v/>
      </c>
      <c r="P392" s="20"/>
      <c r="Q392" s="64" t="str">
        <f ca="1">IF(P392="","", INDIRECT("base!"&amp;ADDRESS(MATCH(CONCATENATE(N392,"|",P392),#REF!:#REF!,0)+1,6,4)))</f>
        <v/>
      </c>
      <c r="R392" s="90" t="s">
        <v>170</v>
      </c>
      <c r="S392" s="19">
        <v>71.311949999999996</v>
      </c>
    </row>
    <row r="393" spans="1:19" ht="30" x14ac:dyDescent="0.25">
      <c r="A393" s="83">
        <v>1</v>
      </c>
      <c r="B393" s="114">
        <f>IF(AND(G393&lt;&gt;"",H393&gt;0,I393&lt;&gt;"",J393&lt;&gt;0,K393&lt;&gt;0),COUNT($B$11:B392)+1,"")</f>
        <v>340</v>
      </c>
      <c r="C393" s="96" t="s">
        <v>1992</v>
      </c>
      <c r="D393" s="84" t="s">
        <v>1146</v>
      </c>
      <c r="E393" s="83" t="s">
        <v>1993</v>
      </c>
      <c r="F393" s="98">
        <v>45658</v>
      </c>
      <c r="G393" s="20" t="s">
        <v>697</v>
      </c>
      <c r="H393" s="107">
        <v>16.899999999999999</v>
      </c>
      <c r="I393" s="83" t="s">
        <v>1138</v>
      </c>
      <c r="J393" s="107">
        <f t="shared" si="12"/>
        <v>504.19</v>
      </c>
      <c r="K393" s="183">
        <f t="shared" si="11"/>
        <v>8520.81</v>
      </c>
      <c r="L393" s="129">
        <v>0.28489999999999999</v>
      </c>
      <c r="M393" s="129">
        <v>0.9022</v>
      </c>
      <c r="N393" s="2"/>
      <c r="O393" s="64" t="str">
        <f ca="1">IF(N393="","", INDIRECT("base!"&amp;ADDRESS(MATCH(N393,#REF!:#REF!,0)+1,4,4)))</f>
        <v/>
      </c>
      <c r="P393" s="20"/>
      <c r="Q393" s="64" t="str">
        <f ca="1">IF(P393="","", INDIRECT("base!"&amp;ADDRESS(MATCH(CONCATENATE(N393,"|",P393),#REF!:#REF!,0)+1,6,4)))</f>
        <v/>
      </c>
      <c r="R393" s="90" t="s">
        <v>170</v>
      </c>
      <c r="S393" s="19">
        <v>504.19475999999997</v>
      </c>
    </row>
    <row r="394" spans="1:19" ht="30" x14ac:dyDescent="0.25">
      <c r="A394" s="83">
        <v>1</v>
      </c>
      <c r="B394" s="114">
        <f>IF(AND(G394&lt;&gt;"",H394&gt;0,I394&lt;&gt;"",J394&lt;&gt;0,K394&lt;&gt;0),COUNT($B$11:B393)+1,"")</f>
        <v>341</v>
      </c>
      <c r="C394" s="96" t="s">
        <v>1994</v>
      </c>
      <c r="D394" s="84" t="s">
        <v>1146</v>
      </c>
      <c r="E394" s="83" t="s">
        <v>1995</v>
      </c>
      <c r="F394" s="98">
        <v>45658</v>
      </c>
      <c r="G394" s="20" t="s">
        <v>1996</v>
      </c>
      <c r="H394" s="107">
        <v>23</v>
      </c>
      <c r="I394" s="83" t="s">
        <v>1144</v>
      </c>
      <c r="J394" s="107">
        <f t="shared" si="12"/>
        <v>99.35</v>
      </c>
      <c r="K394" s="183">
        <f t="shared" si="11"/>
        <v>2285.0500000000002</v>
      </c>
      <c r="L394" s="129">
        <v>0.28489999999999999</v>
      </c>
      <c r="M394" s="129">
        <v>0.9022</v>
      </c>
      <c r="N394" s="2"/>
      <c r="O394" s="64" t="str">
        <f ca="1">IF(N394="","", INDIRECT("base!"&amp;ADDRESS(MATCH(N394,#REF!:#REF!,0)+1,4,4)))</f>
        <v/>
      </c>
      <c r="P394" s="20"/>
      <c r="Q394" s="64" t="str">
        <f ca="1">IF(P394="","", INDIRECT("base!"&amp;ADDRESS(MATCH(CONCATENATE(N394,"|",P394),#REF!:#REF!,0)+1,6,4)))</f>
        <v/>
      </c>
      <c r="R394" s="90" t="s">
        <v>170</v>
      </c>
      <c r="S394" s="19">
        <v>99.348467999999997</v>
      </c>
    </row>
    <row r="395" spans="1:19" ht="30" x14ac:dyDescent="0.25">
      <c r="A395" s="83">
        <v>1</v>
      </c>
      <c r="B395" s="114" t="str">
        <f>IF(AND(G395&lt;&gt;"",H395&gt;0,I395&lt;&gt;"",J395&lt;&gt;0,K395&lt;&gt;0),COUNT($B$11:B394)+1,"")</f>
        <v/>
      </c>
      <c r="C395" s="96" t="s">
        <v>1118</v>
      </c>
      <c r="D395" s="84" t="s">
        <v>1135</v>
      </c>
      <c r="E395" s="83" t="s">
        <v>1135</v>
      </c>
      <c r="F395" s="98">
        <v>45658</v>
      </c>
      <c r="G395" s="20" t="s">
        <v>1997</v>
      </c>
      <c r="H395" s="107" t="s">
        <v>1135</v>
      </c>
      <c r="I395" s="83" t="s">
        <v>1135</v>
      </c>
      <c r="J395" s="107"/>
      <c r="K395" s="183" t="str">
        <f t="shared" si="11"/>
        <v/>
      </c>
      <c r="L395" s="129" t="s">
        <v>1135</v>
      </c>
      <c r="M395" s="129">
        <v>0.9022</v>
      </c>
      <c r="N395" s="2"/>
      <c r="O395" s="64" t="str">
        <f ca="1">IF(N395="","", INDIRECT("base!"&amp;ADDRESS(MATCH(N395,#REF!:#REF!,0)+1,4,4)))</f>
        <v/>
      </c>
      <c r="P395" s="20"/>
      <c r="Q395" s="64" t="str">
        <f ca="1">IF(P395="","", INDIRECT("base!"&amp;ADDRESS(MATCH(CONCATENATE(N395,"|",P395),#REF!:#REF!,0)+1,6,4)))</f>
        <v/>
      </c>
      <c r="R395" s="90" t="s">
        <v>170</v>
      </c>
      <c r="S395" s="19" t="s">
        <v>1135</v>
      </c>
    </row>
    <row r="396" spans="1:19" ht="45" x14ac:dyDescent="0.25">
      <c r="A396" s="83">
        <v>1</v>
      </c>
      <c r="B396" s="114">
        <f>IF(AND(G396&lt;&gt;"",H396&gt;0,I396&lt;&gt;"",J396&lt;&gt;0,K396&lt;&gt;0),COUNT($B$11:B395)+1,"")</f>
        <v>342</v>
      </c>
      <c r="C396" s="96" t="s">
        <v>1998</v>
      </c>
      <c r="D396" s="84" t="s">
        <v>192</v>
      </c>
      <c r="E396" s="83" t="s">
        <v>1999</v>
      </c>
      <c r="F396" s="98">
        <v>45658</v>
      </c>
      <c r="G396" s="20" t="s">
        <v>2000</v>
      </c>
      <c r="H396" s="107">
        <v>8</v>
      </c>
      <c r="I396" s="83" t="s">
        <v>1144</v>
      </c>
      <c r="J396" s="107">
        <f t="shared" si="12"/>
        <v>263.19</v>
      </c>
      <c r="K396" s="183">
        <f t="shared" si="11"/>
        <v>2105.52</v>
      </c>
      <c r="L396" s="129">
        <v>0.28489999999999999</v>
      </c>
      <c r="M396" s="129">
        <v>0.9022</v>
      </c>
      <c r="N396" s="2"/>
      <c r="O396" s="64" t="str">
        <f ca="1">IF(N396="","", INDIRECT("base!"&amp;ADDRESS(MATCH(N396,#REF!:#REF!,0)+1,4,4)))</f>
        <v/>
      </c>
      <c r="P396" s="20"/>
      <c r="Q396" s="64" t="str">
        <f ca="1">IF(P396="","", INDIRECT("base!"&amp;ADDRESS(MATCH(CONCATENATE(N396,"|",P396),#REF!:#REF!,0)+1,6,4)))</f>
        <v/>
      </c>
      <c r="R396" s="90" t="s">
        <v>170</v>
      </c>
      <c r="S396" s="19">
        <v>263.18606700000004</v>
      </c>
    </row>
    <row r="397" spans="1:19" ht="45" x14ac:dyDescent="0.25">
      <c r="A397" s="83">
        <v>1</v>
      </c>
      <c r="B397" s="114">
        <f>IF(AND(G397&lt;&gt;"",H397&gt;0,I397&lt;&gt;"",J397&lt;&gt;0,K397&lt;&gt;0),COUNT($B$11:B396)+1,"")</f>
        <v>343</v>
      </c>
      <c r="C397" s="96" t="s">
        <v>2001</v>
      </c>
      <c r="D397" s="84" t="s">
        <v>192</v>
      </c>
      <c r="E397" s="83" t="s">
        <v>2002</v>
      </c>
      <c r="F397" s="98">
        <v>45658</v>
      </c>
      <c r="G397" s="20" t="s">
        <v>2003</v>
      </c>
      <c r="H397" s="107">
        <v>1</v>
      </c>
      <c r="I397" s="83" t="s">
        <v>1144</v>
      </c>
      <c r="J397" s="107">
        <f t="shared" si="12"/>
        <v>305.5</v>
      </c>
      <c r="K397" s="183">
        <f t="shared" si="11"/>
        <v>305.5</v>
      </c>
      <c r="L397" s="129">
        <v>0.28489999999999999</v>
      </c>
      <c r="M397" s="129">
        <v>0.9022</v>
      </c>
      <c r="N397" s="2"/>
      <c r="O397" s="64" t="str">
        <f ca="1">IF(N397="","", INDIRECT("base!"&amp;ADDRESS(MATCH(N397,#REF!:#REF!,0)+1,4,4)))</f>
        <v/>
      </c>
      <c r="P397" s="20"/>
      <c r="Q397" s="64" t="str">
        <f ca="1">IF(P397="","", INDIRECT("base!"&amp;ADDRESS(MATCH(CONCATENATE(N397,"|",P397),#REF!:#REF!,0)+1,6,4)))</f>
        <v/>
      </c>
      <c r="R397" s="90" t="s">
        <v>170</v>
      </c>
      <c r="S397" s="19">
        <v>305.49782399999998</v>
      </c>
    </row>
    <row r="398" spans="1:19" x14ac:dyDescent="0.25">
      <c r="A398" s="83">
        <v>1</v>
      </c>
      <c r="B398" s="114" t="str">
        <f>IF(AND(G398&lt;&gt;"",H398&gt;0,I398&lt;&gt;"",J398&lt;&gt;0,K398&lt;&gt;0),COUNT($B$11:B397)+1,"")</f>
        <v/>
      </c>
      <c r="C398" s="96" t="s">
        <v>1120</v>
      </c>
      <c r="D398" s="84" t="s">
        <v>1135</v>
      </c>
      <c r="E398" s="83" t="s">
        <v>1135</v>
      </c>
      <c r="F398" s="98">
        <v>45658</v>
      </c>
      <c r="G398" s="20" t="s">
        <v>2004</v>
      </c>
      <c r="H398" s="107" t="s">
        <v>1135</v>
      </c>
      <c r="I398" s="83" t="s">
        <v>1135</v>
      </c>
      <c r="J398" s="107"/>
      <c r="K398" s="183" t="str">
        <f t="shared" si="11"/>
        <v/>
      </c>
      <c r="L398" s="129" t="s">
        <v>1135</v>
      </c>
      <c r="M398" s="129">
        <v>0.9022</v>
      </c>
      <c r="N398" s="2"/>
      <c r="O398" s="64" t="str">
        <f ca="1">IF(N398="","", INDIRECT("base!"&amp;ADDRESS(MATCH(N398,#REF!:#REF!,0)+1,4,4)))</f>
        <v/>
      </c>
      <c r="P398" s="20"/>
      <c r="Q398" s="64" t="str">
        <f ca="1">IF(P398="","", INDIRECT("base!"&amp;ADDRESS(MATCH(CONCATENATE(N398,"|",P398),#REF!:#REF!,0)+1,6,4)))</f>
        <v/>
      </c>
      <c r="R398" s="90" t="s">
        <v>170</v>
      </c>
      <c r="S398" s="19" t="s">
        <v>1135</v>
      </c>
    </row>
    <row r="399" spans="1:19" ht="75" x14ac:dyDescent="0.25">
      <c r="A399" s="83">
        <v>1</v>
      </c>
      <c r="B399" s="114">
        <f>IF(AND(G399&lt;&gt;"",H399&gt;0,I399&lt;&gt;"",J399&lt;&gt;0,K399&lt;&gt;0),COUNT($B$11:B398)+1,"")</f>
        <v>344</v>
      </c>
      <c r="C399" s="96" t="s">
        <v>2005</v>
      </c>
      <c r="D399" s="84" t="s">
        <v>192</v>
      </c>
      <c r="E399" s="83" t="s">
        <v>2006</v>
      </c>
      <c r="F399" s="98">
        <v>45658</v>
      </c>
      <c r="G399" s="20" t="s">
        <v>2007</v>
      </c>
      <c r="H399" s="107">
        <v>2</v>
      </c>
      <c r="I399" s="83" t="s">
        <v>1144</v>
      </c>
      <c r="J399" s="107">
        <f t="shared" si="12"/>
        <v>2331.71</v>
      </c>
      <c r="K399" s="183">
        <f t="shared" ref="K399:K462" si="13">IFERROR(IF(H399*J399&lt;&gt;0,ROUND(ROUND(H399,4)*ROUND(J399,4),2),""),"")</f>
        <v>4663.42</v>
      </c>
      <c r="L399" s="129">
        <v>0.28489999999999999</v>
      </c>
      <c r="M399" s="129">
        <v>0.9022</v>
      </c>
      <c r="N399" s="2"/>
      <c r="O399" s="64" t="str">
        <f ca="1">IF(N399="","", INDIRECT("base!"&amp;ADDRESS(MATCH(N399,#REF!:#REF!,0)+1,4,4)))</f>
        <v/>
      </c>
      <c r="P399" s="20"/>
      <c r="Q399" s="64" t="str">
        <f ca="1">IF(P399="","", INDIRECT("base!"&amp;ADDRESS(MATCH(CONCATENATE(N399,"|",P399),#REF!:#REF!,0)+1,6,4)))</f>
        <v/>
      </c>
      <c r="R399" s="90" t="s">
        <v>170</v>
      </c>
      <c r="S399" s="19">
        <v>2331.7080299999998</v>
      </c>
    </row>
    <row r="400" spans="1:19" ht="45" x14ac:dyDescent="0.25">
      <c r="A400" s="83">
        <v>1</v>
      </c>
      <c r="B400" s="114">
        <f>IF(AND(G400&lt;&gt;"",H400&gt;0,I400&lt;&gt;"",J400&lt;&gt;0,K400&lt;&gt;0),COUNT($B$11:B399)+1,"")</f>
        <v>345</v>
      </c>
      <c r="C400" s="96" t="s">
        <v>2008</v>
      </c>
      <c r="D400" s="84" t="s">
        <v>192</v>
      </c>
      <c r="E400" s="83" t="s">
        <v>2009</v>
      </c>
      <c r="F400" s="98">
        <v>45658</v>
      </c>
      <c r="G400" s="20" t="s">
        <v>2010</v>
      </c>
      <c r="H400" s="107">
        <v>1</v>
      </c>
      <c r="I400" s="83" t="s">
        <v>1144</v>
      </c>
      <c r="J400" s="107">
        <f t="shared" si="12"/>
        <v>4348.53</v>
      </c>
      <c r="K400" s="183">
        <f t="shared" si="13"/>
        <v>4348.53</v>
      </c>
      <c r="L400" s="129">
        <v>0.28489999999999999</v>
      </c>
      <c r="M400" s="129">
        <v>0.9022</v>
      </c>
      <c r="N400" s="2"/>
      <c r="O400" s="64" t="str">
        <f ca="1">IF(N400="","", INDIRECT("base!"&amp;ADDRESS(MATCH(N400,#REF!:#REF!,0)+1,4,4)))</f>
        <v/>
      </c>
      <c r="P400" s="20"/>
      <c r="Q400" s="64" t="str">
        <f ca="1">IF(P400="","", INDIRECT("base!"&amp;ADDRESS(MATCH(CONCATENATE(N400,"|",P400),#REF!:#REF!,0)+1,6,4)))</f>
        <v/>
      </c>
      <c r="R400" s="90" t="s">
        <v>170</v>
      </c>
      <c r="S400" s="19">
        <v>4348.5256170000002</v>
      </c>
    </row>
    <row r="401" spans="1:19" ht="30" x14ac:dyDescent="0.25">
      <c r="A401" s="83">
        <v>1</v>
      </c>
      <c r="B401" s="114" t="str">
        <f>IF(AND(G401&lt;&gt;"",H401&gt;0,I401&lt;&gt;"",J401&lt;&gt;0,K401&lt;&gt;0),COUNT($B$11:B400)+1,"")</f>
        <v/>
      </c>
      <c r="C401" s="96" t="s">
        <v>1122</v>
      </c>
      <c r="D401" s="84" t="s">
        <v>1135</v>
      </c>
      <c r="E401" s="83" t="s">
        <v>1135</v>
      </c>
      <c r="F401" s="98">
        <v>45658</v>
      </c>
      <c r="G401" s="20" t="s">
        <v>2011</v>
      </c>
      <c r="H401" s="107" t="s">
        <v>1135</v>
      </c>
      <c r="I401" s="83" t="s">
        <v>1135</v>
      </c>
      <c r="J401" s="107"/>
      <c r="K401" s="183" t="str">
        <f t="shared" si="13"/>
        <v/>
      </c>
      <c r="L401" s="129" t="s">
        <v>1135</v>
      </c>
      <c r="M401" s="129">
        <v>0.9022</v>
      </c>
      <c r="N401" s="2"/>
      <c r="O401" s="64" t="str">
        <f ca="1">IF(N401="","", INDIRECT("base!"&amp;ADDRESS(MATCH(N401,#REF!:#REF!,0)+1,4,4)))</f>
        <v/>
      </c>
      <c r="P401" s="20"/>
      <c r="Q401" s="64" t="str">
        <f ca="1">IF(P401="","", INDIRECT("base!"&amp;ADDRESS(MATCH(CONCATENATE(N401,"|",P401),#REF!:#REF!,0)+1,6,4)))</f>
        <v/>
      </c>
      <c r="R401" s="90" t="s">
        <v>170</v>
      </c>
      <c r="S401" s="19" t="s">
        <v>1135</v>
      </c>
    </row>
    <row r="402" spans="1:19" ht="45" x14ac:dyDescent="0.25">
      <c r="A402" s="83">
        <v>1</v>
      </c>
      <c r="B402" s="114">
        <f>IF(AND(G402&lt;&gt;"",H402&gt;0,I402&lt;&gt;"",J402&lt;&gt;0,K402&lt;&gt;0),COUNT($B$11:B401)+1,"")</f>
        <v>346</v>
      </c>
      <c r="C402" s="96" t="s">
        <v>2012</v>
      </c>
      <c r="D402" s="84" t="s">
        <v>192</v>
      </c>
      <c r="E402" s="83" t="s">
        <v>1723</v>
      </c>
      <c r="F402" s="98">
        <v>45658</v>
      </c>
      <c r="G402" s="20" t="s">
        <v>1724</v>
      </c>
      <c r="H402" s="107">
        <v>2</v>
      </c>
      <c r="I402" s="83" t="s">
        <v>1144</v>
      </c>
      <c r="J402" s="107">
        <f t="shared" si="12"/>
        <v>270.14999999999998</v>
      </c>
      <c r="K402" s="183">
        <f t="shared" si="13"/>
        <v>540.29999999999995</v>
      </c>
      <c r="L402" s="129">
        <v>0.28489999999999999</v>
      </c>
      <c r="M402" s="129">
        <v>0.9022</v>
      </c>
      <c r="N402" s="2"/>
      <c r="O402" s="64" t="str">
        <f ca="1">IF(N402="","", INDIRECT("base!"&amp;ADDRESS(MATCH(N402,#REF!:#REF!,0)+1,4,4)))</f>
        <v/>
      </c>
      <c r="P402" s="20"/>
      <c r="Q402" s="64" t="str">
        <f ca="1">IF(P402="","", INDIRECT("base!"&amp;ADDRESS(MATCH(CONCATENATE(N402,"|",P402),#REF!:#REF!,0)+1,6,4)))</f>
        <v/>
      </c>
      <c r="R402" s="90" t="s">
        <v>170</v>
      </c>
      <c r="S402" s="19">
        <v>270.15022499999998</v>
      </c>
    </row>
    <row r="403" spans="1:19" ht="30" x14ac:dyDescent="0.25">
      <c r="A403" s="83">
        <v>1</v>
      </c>
      <c r="B403" s="114">
        <f>IF(AND(G403&lt;&gt;"",H403&gt;0,I403&lt;&gt;"",J403&lt;&gt;0,K403&lt;&gt;0),COUNT($B$11:B402)+1,"")</f>
        <v>347</v>
      </c>
      <c r="C403" s="96" t="s">
        <v>2013</v>
      </c>
      <c r="D403" s="84" t="s">
        <v>192</v>
      </c>
      <c r="E403" s="83" t="s">
        <v>2014</v>
      </c>
      <c r="F403" s="98">
        <v>45658</v>
      </c>
      <c r="G403" s="20" t="s">
        <v>2015</v>
      </c>
      <c r="H403" s="107">
        <v>1</v>
      </c>
      <c r="I403" s="83" t="s">
        <v>1144</v>
      </c>
      <c r="J403" s="107">
        <f t="shared" si="12"/>
        <v>474.06</v>
      </c>
      <c r="K403" s="183">
        <f t="shared" si="13"/>
        <v>474.06</v>
      </c>
      <c r="L403" s="129">
        <v>0.28489999999999999</v>
      </c>
      <c r="M403" s="129">
        <v>0.9022</v>
      </c>
      <c r="N403" s="2"/>
      <c r="O403" s="64" t="str">
        <f ca="1">IF(N403="","", INDIRECT("base!"&amp;ADDRESS(MATCH(N403,#REF!:#REF!,0)+1,4,4)))</f>
        <v/>
      </c>
      <c r="P403" s="20"/>
      <c r="Q403" s="64" t="str">
        <f ca="1">IF(P403="","", INDIRECT("base!"&amp;ADDRESS(MATCH(CONCATENATE(N403,"|",P403),#REF!:#REF!,0)+1,6,4)))</f>
        <v/>
      </c>
      <c r="R403" s="90" t="s">
        <v>170</v>
      </c>
      <c r="S403" s="19">
        <v>474.06385499999999</v>
      </c>
    </row>
    <row r="404" spans="1:19" ht="30" x14ac:dyDescent="0.25">
      <c r="A404" s="83">
        <v>1</v>
      </c>
      <c r="B404" s="114">
        <f>IF(AND(G404&lt;&gt;"",H404&gt;0,I404&lt;&gt;"",J404&lt;&gt;0,K404&lt;&gt;0),COUNT($B$11:B403)+1,"")</f>
        <v>348</v>
      </c>
      <c r="C404" s="96" t="s">
        <v>2016</v>
      </c>
      <c r="D404" s="84" t="s">
        <v>192</v>
      </c>
      <c r="E404" s="83" t="s">
        <v>1720</v>
      </c>
      <c r="F404" s="98">
        <v>45658</v>
      </c>
      <c r="G404" s="20" t="s">
        <v>1721</v>
      </c>
      <c r="H404" s="107">
        <v>4</v>
      </c>
      <c r="I404" s="83" t="s">
        <v>1144</v>
      </c>
      <c r="J404" s="107">
        <f t="shared" si="12"/>
        <v>575.12</v>
      </c>
      <c r="K404" s="183">
        <f t="shared" si="13"/>
        <v>2300.48</v>
      </c>
      <c r="L404" s="129">
        <v>0.28489999999999999</v>
      </c>
      <c r="M404" s="129">
        <v>0.9022</v>
      </c>
      <c r="N404" s="2"/>
      <c r="O404" s="64" t="str">
        <f ca="1">IF(N404="","", INDIRECT("base!"&amp;ADDRESS(MATCH(N404,#REF!:#REF!,0)+1,4,4)))</f>
        <v/>
      </c>
      <c r="P404" s="20"/>
      <c r="Q404" s="64" t="str">
        <f ca="1">IF(P404="","", INDIRECT("base!"&amp;ADDRESS(MATCH(CONCATENATE(N404,"|",P404),#REF!:#REF!,0)+1,6,4)))</f>
        <v/>
      </c>
      <c r="R404" s="90" t="s">
        <v>170</v>
      </c>
      <c r="S404" s="19">
        <v>575.12124000000006</v>
      </c>
    </row>
    <row r="405" spans="1:19" ht="45" x14ac:dyDescent="0.25">
      <c r="A405" s="83">
        <v>1</v>
      </c>
      <c r="B405" s="114">
        <f>IF(AND(G405&lt;&gt;"",H405&gt;0,I405&lt;&gt;"",J405&lt;&gt;0,K405&lt;&gt;0),COUNT($B$11:B404)+1,"")</f>
        <v>349</v>
      </c>
      <c r="C405" s="96" t="s">
        <v>2017</v>
      </c>
      <c r="D405" s="84" t="s">
        <v>192</v>
      </c>
      <c r="E405" s="83" t="s">
        <v>2018</v>
      </c>
      <c r="F405" s="98">
        <v>45658</v>
      </c>
      <c r="G405" s="20" t="s">
        <v>2019</v>
      </c>
      <c r="H405" s="107">
        <v>1</v>
      </c>
      <c r="I405" s="83" t="s">
        <v>1144</v>
      </c>
      <c r="J405" s="107">
        <f t="shared" si="12"/>
        <v>369.28</v>
      </c>
      <c r="K405" s="183">
        <f t="shared" si="13"/>
        <v>369.28</v>
      </c>
      <c r="L405" s="129">
        <v>0.28489999999999999</v>
      </c>
      <c r="M405" s="129">
        <v>0.9022</v>
      </c>
      <c r="N405" s="2"/>
      <c r="O405" s="64" t="str">
        <f ca="1">IF(N405="","", INDIRECT("base!"&amp;ADDRESS(MATCH(N405,#REF!:#REF!,0)+1,4,4)))</f>
        <v/>
      </c>
      <c r="P405" s="20"/>
      <c r="Q405" s="64" t="str">
        <f ca="1">IF(P405="","", INDIRECT("base!"&amp;ADDRESS(MATCH(CONCATENATE(N405,"|",P405),#REF!:#REF!,0)+1,6,4)))</f>
        <v/>
      </c>
      <c r="R405" s="90" t="s">
        <v>170</v>
      </c>
      <c r="S405" s="19">
        <v>369.28026</v>
      </c>
    </row>
    <row r="406" spans="1:19" ht="45" x14ac:dyDescent="0.25">
      <c r="A406" s="83">
        <v>1</v>
      </c>
      <c r="B406" s="114">
        <f>IF(AND(G406&lt;&gt;"",H406&gt;0,I406&lt;&gt;"",J406&lt;&gt;0,K406&lt;&gt;0),COUNT($B$11:B405)+1,"")</f>
        <v>350</v>
      </c>
      <c r="C406" s="96" t="s">
        <v>2020</v>
      </c>
      <c r="D406" s="84" t="s">
        <v>192</v>
      </c>
      <c r="E406" s="83" t="s">
        <v>2021</v>
      </c>
      <c r="F406" s="98">
        <v>45658</v>
      </c>
      <c r="G406" s="20" t="s">
        <v>2022</v>
      </c>
      <c r="H406" s="107">
        <v>2</v>
      </c>
      <c r="I406" s="83" t="s">
        <v>1144</v>
      </c>
      <c r="J406" s="107">
        <f t="shared" si="12"/>
        <v>735.14</v>
      </c>
      <c r="K406" s="183">
        <f t="shared" si="13"/>
        <v>1470.28</v>
      </c>
      <c r="L406" s="129">
        <v>0.28489999999999999</v>
      </c>
      <c r="M406" s="129">
        <v>0.9022</v>
      </c>
      <c r="N406" s="2"/>
      <c r="O406" s="64" t="str">
        <f ca="1">IF(N406="","", INDIRECT("base!"&amp;ADDRESS(MATCH(N406,#REF!:#REF!,0)+1,4,4)))</f>
        <v/>
      </c>
      <c r="P406" s="20"/>
      <c r="Q406" s="64" t="str">
        <f ca="1">IF(P406="","", INDIRECT("base!"&amp;ADDRESS(MATCH(CONCATENATE(N406,"|",P406),#REF!:#REF!,0)+1,6,4)))</f>
        <v/>
      </c>
      <c r="R406" s="90" t="s">
        <v>170</v>
      </c>
      <c r="S406" s="19">
        <v>735.14268599999991</v>
      </c>
    </row>
    <row r="407" spans="1:19" ht="45" x14ac:dyDescent="0.25">
      <c r="A407" s="83">
        <v>1</v>
      </c>
      <c r="B407" s="114">
        <f>IF(AND(G407&lt;&gt;"",H407&gt;0,I407&lt;&gt;"",J407&lt;&gt;0,K407&lt;&gt;0),COUNT($B$11:B406)+1,"")</f>
        <v>351</v>
      </c>
      <c r="C407" s="96" t="s">
        <v>2023</v>
      </c>
      <c r="D407" s="84" t="s">
        <v>192</v>
      </c>
      <c r="E407" s="83" t="s">
        <v>2024</v>
      </c>
      <c r="F407" s="98">
        <v>45658</v>
      </c>
      <c r="G407" s="20" t="s">
        <v>2025</v>
      </c>
      <c r="H407" s="107">
        <v>2</v>
      </c>
      <c r="I407" s="83" t="s">
        <v>1144</v>
      </c>
      <c r="J407" s="107">
        <f t="shared" si="12"/>
        <v>1011.58</v>
      </c>
      <c r="K407" s="183">
        <f t="shared" si="13"/>
        <v>2023.16</v>
      </c>
      <c r="L407" s="129">
        <v>0.28489999999999999</v>
      </c>
      <c r="M407" s="129">
        <v>0.9022</v>
      </c>
      <c r="N407" s="2"/>
      <c r="O407" s="64" t="str">
        <f ca="1">IF(N407="","", INDIRECT("base!"&amp;ADDRESS(MATCH(N407,#REF!:#REF!,0)+1,4,4)))</f>
        <v/>
      </c>
      <c r="P407" s="20"/>
      <c r="Q407" s="64" t="str">
        <f ca="1">IF(P407="","", INDIRECT("base!"&amp;ADDRESS(MATCH(CONCATENATE(N407,"|",P407),#REF!:#REF!,0)+1,6,4)))</f>
        <v/>
      </c>
      <c r="R407" s="90" t="s">
        <v>170</v>
      </c>
      <c r="S407" s="19">
        <v>1011.576072</v>
      </c>
    </row>
    <row r="408" spans="1:19" ht="60" x14ac:dyDescent="0.25">
      <c r="A408" s="83">
        <v>1</v>
      </c>
      <c r="B408" s="114">
        <f>IF(AND(G408&lt;&gt;"",H408&gt;0,I408&lt;&gt;"",J408&lt;&gt;0,K408&lt;&gt;0),COUNT($B$11:B407)+1,"")</f>
        <v>352</v>
      </c>
      <c r="C408" s="96" t="s">
        <v>2026</v>
      </c>
      <c r="D408" s="84" t="s">
        <v>1146</v>
      </c>
      <c r="E408" s="83" t="s">
        <v>2027</v>
      </c>
      <c r="F408" s="98">
        <v>45658</v>
      </c>
      <c r="G408" s="20" t="s">
        <v>2028</v>
      </c>
      <c r="H408" s="107">
        <v>2</v>
      </c>
      <c r="I408" s="83" t="s">
        <v>1144</v>
      </c>
      <c r="J408" s="107">
        <f t="shared" si="12"/>
        <v>241.14</v>
      </c>
      <c r="K408" s="183">
        <f t="shared" si="13"/>
        <v>482.28</v>
      </c>
      <c r="L408" s="129">
        <v>0.28489999999999999</v>
      </c>
      <c r="M408" s="129">
        <v>0.9022</v>
      </c>
      <c r="N408" s="2"/>
      <c r="O408" s="64" t="str">
        <f ca="1">IF(N408="","", INDIRECT("base!"&amp;ADDRESS(MATCH(N408,#REF!:#REF!,0)+1,4,4)))</f>
        <v/>
      </c>
      <c r="P408" s="20"/>
      <c r="Q408" s="64" t="str">
        <f ca="1">IF(P408="","", INDIRECT("base!"&amp;ADDRESS(MATCH(CONCATENATE(N408,"|",P408),#REF!:#REF!,0)+1,6,4)))</f>
        <v/>
      </c>
      <c r="R408" s="90" t="s">
        <v>170</v>
      </c>
      <c r="S408" s="19">
        <v>241.13718299999999</v>
      </c>
    </row>
    <row r="409" spans="1:19" ht="30" x14ac:dyDescent="0.25">
      <c r="A409" s="83">
        <v>1</v>
      </c>
      <c r="B409" s="114">
        <f>IF(AND(G409&lt;&gt;"",H409&gt;0,I409&lt;&gt;"",J409&lt;&gt;0,K409&lt;&gt;0),COUNT($B$11:B408)+1,"")</f>
        <v>353</v>
      </c>
      <c r="C409" s="96" t="s">
        <v>2029</v>
      </c>
      <c r="D409" s="84" t="s">
        <v>192</v>
      </c>
      <c r="E409" s="83" t="s">
        <v>2030</v>
      </c>
      <c r="F409" s="98">
        <v>45658</v>
      </c>
      <c r="G409" s="20" t="s">
        <v>2031</v>
      </c>
      <c r="H409" s="107">
        <v>1</v>
      </c>
      <c r="I409" s="83" t="s">
        <v>1144</v>
      </c>
      <c r="J409" s="107">
        <f t="shared" si="12"/>
        <v>217.79</v>
      </c>
      <c r="K409" s="183">
        <f t="shared" si="13"/>
        <v>217.79</v>
      </c>
      <c r="L409" s="129">
        <v>0.28489999999999999</v>
      </c>
      <c r="M409" s="129">
        <v>0.9022</v>
      </c>
      <c r="N409" s="2"/>
      <c r="O409" s="64" t="str">
        <f ca="1">IF(N409="","", INDIRECT("base!"&amp;ADDRESS(MATCH(N409,#REF!:#REF!,0)+1,4,4)))</f>
        <v/>
      </c>
      <c r="P409" s="20"/>
      <c r="Q409" s="64" t="str">
        <f ca="1">IF(P409="","", INDIRECT("base!"&amp;ADDRESS(MATCH(CONCATENATE(N409,"|",P409),#REF!:#REF!,0)+1,6,4)))</f>
        <v/>
      </c>
      <c r="R409" s="90" t="s">
        <v>170</v>
      </c>
      <c r="S409" s="19">
        <v>217.79055</v>
      </c>
    </row>
    <row r="410" spans="1:19" ht="30" x14ac:dyDescent="0.25">
      <c r="A410" s="83">
        <v>1</v>
      </c>
      <c r="B410" s="114">
        <f>IF(AND(G410&lt;&gt;"",H410&gt;0,I410&lt;&gt;"",J410&lt;&gt;0,K410&lt;&gt;0),COUNT($B$11:B409)+1,"")</f>
        <v>354</v>
      </c>
      <c r="C410" s="96" t="s">
        <v>2032</v>
      </c>
      <c r="D410" s="84" t="s">
        <v>192</v>
      </c>
      <c r="E410" s="83" t="s">
        <v>2033</v>
      </c>
      <c r="F410" s="98">
        <v>45658</v>
      </c>
      <c r="G410" s="20" t="s">
        <v>2034</v>
      </c>
      <c r="H410" s="107">
        <v>2</v>
      </c>
      <c r="I410" s="83" t="s">
        <v>1144</v>
      </c>
      <c r="J410" s="107">
        <f t="shared" si="12"/>
        <v>100.16</v>
      </c>
      <c r="K410" s="183">
        <f t="shared" si="13"/>
        <v>200.32</v>
      </c>
      <c r="L410" s="129">
        <v>0.28489999999999999</v>
      </c>
      <c r="M410" s="129">
        <v>0.9022</v>
      </c>
      <c r="N410" s="2"/>
      <c r="O410" s="64" t="str">
        <f ca="1">IF(N410="","", INDIRECT("base!"&amp;ADDRESS(MATCH(N410,#REF!:#REF!,0)+1,4,4)))</f>
        <v/>
      </c>
      <c r="P410" s="20"/>
      <c r="Q410" s="64" t="str">
        <f ca="1">IF(P410="","", INDIRECT("base!"&amp;ADDRESS(MATCH(CONCATENATE(N410,"|",P410),#REF!:#REF!,0)+1,6,4)))</f>
        <v/>
      </c>
      <c r="R410" s="90" t="s">
        <v>170</v>
      </c>
      <c r="S410" s="19">
        <v>100.157955</v>
      </c>
    </row>
    <row r="411" spans="1:19" x14ac:dyDescent="0.25">
      <c r="A411" s="83">
        <v>1</v>
      </c>
      <c r="B411" s="114">
        <f>IF(AND(G411&lt;&gt;"",H411&gt;0,I411&lt;&gt;"",J411&lt;&gt;0,K411&lt;&gt;0),COUNT($B$11:B410)+1,"")</f>
        <v>355</v>
      </c>
      <c r="C411" s="96" t="s">
        <v>2035</v>
      </c>
      <c r="D411" s="84" t="s">
        <v>1146</v>
      </c>
      <c r="E411" s="83" t="s">
        <v>2036</v>
      </c>
      <c r="F411" s="98">
        <v>45658</v>
      </c>
      <c r="G411" s="20" t="s">
        <v>2037</v>
      </c>
      <c r="H411" s="107">
        <v>2</v>
      </c>
      <c r="I411" s="83" t="s">
        <v>1144</v>
      </c>
      <c r="J411" s="107">
        <f t="shared" si="12"/>
        <v>5672.27</v>
      </c>
      <c r="K411" s="183">
        <f t="shared" si="13"/>
        <v>11344.54</v>
      </c>
      <c r="L411" s="129">
        <v>0.28489999999999999</v>
      </c>
      <c r="M411" s="129">
        <v>0.9022</v>
      </c>
      <c r="N411" s="2"/>
      <c r="O411" s="64" t="str">
        <f ca="1">IF(N411="","", INDIRECT("base!"&amp;ADDRESS(MATCH(N411,#REF!:#REF!,0)+1,4,4)))</f>
        <v/>
      </c>
      <c r="P411" s="20"/>
      <c r="Q411" s="64" t="str">
        <f ca="1">IF(P411="","", INDIRECT("base!"&amp;ADDRESS(MATCH(CONCATENATE(N411,"|",P411),#REF!:#REF!,0)+1,6,4)))</f>
        <v/>
      </c>
      <c r="R411" s="90" t="s">
        <v>170</v>
      </c>
      <c r="S411" s="19">
        <v>5672.2681440000006</v>
      </c>
    </row>
    <row r="412" spans="1:19" x14ac:dyDescent="0.25">
      <c r="A412" s="83">
        <v>1</v>
      </c>
      <c r="B412" s="114">
        <f>IF(AND(G412&lt;&gt;"",H412&gt;0,I412&lt;&gt;"",J412&lt;&gt;0,K412&lt;&gt;0),COUNT($B$11:B411)+1,"")</f>
        <v>356</v>
      </c>
      <c r="C412" s="96" t="s">
        <v>2038</v>
      </c>
      <c r="D412" s="84" t="s">
        <v>1146</v>
      </c>
      <c r="E412" s="83" t="s">
        <v>2039</v>
      </c>
      <c r="F412" s="98">
        <v>45658</v>
      </c>
      <c r="G412" s="20" t="s">
        <v>2040</v>
      </c>
      <c r="H412" s="107">
        <v>3</v>
      </c>
      <c r="I412" s="83" t="s">
        <v>1144</v>
      </c>
      <c r="J412" s="107">
        <f t="shared" si="12"/>
        <v>641.30999999999995</v>
      </c>
      <c r="K412" s="183">
        <f t="shared" si="13"/>
        <v>1923.93</v>
      </c>
      <c r="L412" s="129">
        <v>0.28489999999999999</v>
      </c>
      <c r="M412" s="129">
        <v>0.9022</v>
      </c>
      <c r="N412" s="2"/>
      <c r="O412" s="64" t="str">
        <f ca="1">IF(N412="","", INDIRECT("base!"&amp;ADDRESS(MATCH(N412,#REF!:#REF!,0)+1,4,4)))</f>
        <v/>
      </c>
      <c r="P412" s="20"/>
      <c r="Q412" s="64" t="str">
        <f ca="1">IF(P412="","", INDIRECT("base!"&amp;ADDRESS(MATCH(CONCATENATE(N412,"|",P412),#REF!:#REF!,0)+1,6,4)))</f>
        <v/>
      </c>
      <c r="R412" s="90" t="s">
        <v>170</v>
      </c>
      <c r="S412" s="19">
        <v>641.30643899999995</v>
      </c>
    </row>
    <row r="413" spans="1:19" x14ac:dyDescent="0.25">
      <c r="A413" s="83">
        <v>1</v>
      </c>
      <c r="B413" s="114">
        <f>IF(AND(G413&lt;&gt;"",H413&gt;0,I413&lt;&gt;"",J413&lt;&gt;0,K413&lt;&gt;0),COUNT($B$11:B412)+1,"")</f>
        <v>357</v>
      </c>
      <c r="C413" s="96" t="s">
        <v>2041</v>
      </c>
      <c r="D413" s="84" t="s">
        <v>1146</v>
      </c>
      <c r="E413" s="83" t="s">
        <v>2042</v>
      </c>
      <c r="F413" s="98">
        <v>45658</v>
      </c>
      <c r="G413" s="20" t="s">
        <v>2043</v>
      </c>
      <c r="H413" s="107">
        <v>1</v>
      </c>
      <c r="I413" s="83" t="s">
        <v>1144</v>
      </c>
      <c r="J413" s="107">
        <f t="shared" si="12"/>
        <v>715.75</v>
      </c>
      <c r="K413" s="183">
        <f t="shared" si="13"/>
        <v>715.75</v>
      </c>
      <c r="L413" s="129">
        <v>0.28489999999999999</v>
      </c>
      <c r="M413" s="129">
        <v>0.9022</v>
      </c>
      <c r="N413" s="2"/>
      <c r="O413" s="64" t="str">
        <f ca="1">IF(N413="","", INDIRECT("base!"&amp;ADDRESS(MATCH(N413,#REF!:#REF!,0)+1,4,4)))</f>
        <v/>
      </c>
      <c r="P413" s="20"/>
      <c r="Q413" s="64" t="str">
        <f ca="1">IF(P413="","", INDIRECT("base!"&amp;ADDRESS(MATCH(CONCATENATE(N413,"|",P413),#REF!:#REF!,0)+1,6,4)))</f>
        <v/>
      </c>
      <c r="R413" s="90" t="s">
        <v>170</v>
      </c>
      <c r="S413" s="19">
        <v>715.75354499999992</v>
      </c>
    </row>
    <row r="414" spans="1:19" x14ac:dyDescent="0.25">
      <c r="A414" s="83">
        <v>1</v>
      </c>
      <c r="B414" s="114">
        <f>IF(AND(G414&lt;&gt;"",H414&gt;0,I414&lt;&gt;"",J414&lt;&gt;0,K414&lt;&gt;0),COUNT($B$11:B413)+1,"")</f>
        <v>358</v>
      </c>
      <c r="C414" s="96" t="s">
        <v>2044</v>
      </c>
      <c r="D414" s="84" t="s">
        <v>1146</v>
      </c>
      <c r="E414" s="83" t="s">
        <v>2045</v>
      </c>
      <c r="F414" s="98">
        <v>45658</v>
      </c>
      <c r="G414" s="20" t="s">
        <v>2046</v>
      </c>
      <c r="H414" s="107">
        <v>1</v>
      </c>
      <c r="I414" s="83" t="s">
        <v>1144</v>
      </c>
      <c r="J414" s="107">
        <f t="shared" si="12"/>
        <v>3679.89</v>
      </c>
      <c r="K414" s="183">
        <f t="shared" si="13"/>
        <v>3679.89</v>
      </c>
      <c r="L414" s="129">
        <v>0.28489999999999999</v>
      </c>
      <c r="M414" s="129">
        <v>0.9022</v>
      </c>
      <c r="N414" s="2"/>
      <c r="O414" s="64" t="str">
        <f ca="1">IF(N414="","", INDIRECT("base!"&amp;ADDRESS(MATCH(N414,#REF!:#REF!,0)+1,4,4)))</f>
        <v/>
      </c>
      <c r="P414" s="20"/>
      <c r="Q414" s="64" t="str">
        <f ca="1">IF(P414="","", INDIRECT("base!"&amp;ADDRESS(MATCH(CONCATENATE(N414,"|",P414),#REF!:#REF!,0)+1,6,4)))</f>
        <v/>
      </c>
      <c r="R414" s="90" t="s">
        <v>170</v>
      </c>
      <c r="S414" s="19">
        <v>3679.8893549999998</v>
      </c>
    </row>
    <row r="415" spans="1:19" ht="45" x14ac:dyDescent="0.25">
      <c r="A415" s="83">
        <v>1</v>
      </c>
      <c r="B415" s="114">
        <f>IF(AND(G415&lt;&gt;"",H415&gt;0,I415&lt;&gt;"",J415&lt;&gt;0,K415&lt;&gt;0),COUNT($B$11:B414)+1,"")</f>
        <v>359</v>
      </c>
      <c r="C415" s="96" t="s">
        <v>2047</v>
      </c>
      <c r="D415" s="84" t="s">
        <v>192</v>
      </c>
      <c r="E415" s="83" t="s">
        <v>2048</v>
      </c>
      <c r="F415" s="98">
        <v>45658</v>
      </c>
      <c r="G415" s="20" t="s">
        <v>2049</v>
      </c>
      <c r="H415" s="107">
        <v>2</v>
      </c>
      <c r="I415" s="83" t="s">
        <v>1144</v>
      </c>
      <c r="J415" s="107">
        <f t="shared" si="12"/>
        <v>3419.59</v>
      </c>
      <c r="K415" s="183">
        <f t="shared" si="13"/>
        <v>6839.18</v>
      </c>
      <c r="L415" s="129">
        <v>0.28489999999999999</v>
      </c>
      <c r="M415" s="129">
        <v>0.9022</v>
      </c>
      <c r="N415" s="2"/>
      <c r="O415" s="64" t="str">
        <f ca="1">IF(N415="","", INDIRECT("base!"&amp;ADDRESS(MATCH(N415,#REF!:#REF!,0)+1,4,4)))</f>
        <v/>
      </c>
      <c r="P415" s="20"/>
      <c r="Q415" s="64" t="str">
        <f ca="1">IF(P415="","", INDIRECT("base!"&amp;ADDRESS(MATCH(CONCATENATE(N415,"|",P415),#REF!:#REF!,0)+1,6,4)))</f>
        <v/>
      </c>
      <c r="R415" s="90" t="s">
        <v>170</v>
      </c>
      <c r="S415" s="19">
        <v>3419.5943129999996</v>
      </c>
    </row>
    <row r="416" spans="1:19" ht="30" x14ac:dyDescent="0.25">
      <c r="A416" s="83">
        <v>1</v>
      </c>
      <c r="B416" s="114">
        <f>IF(AND(G416&lt;&gt;"",H416&gt;0,I416&lt;&gt;"",J416&lt;&gt;0,K416&lt;&gt;0),COUNT($B$11:B415)+1,"")</f>
        <v>360</v>
      </c>
      <c r="C416" s="96" t="s">
        <v>2050</v>
      </c>
      <c r="D416" s="84" t="s">
        <v>1146</v>
      </c>
      <c r="E416" s="83" t="s">
        <v>2051</v>
      </c>
      <c r="F416" s="98">
        <v>45658</v>
      </c>
      <c r="G416" s="20" t="s">
        <v>2052</v>
      </c>
      <c r="H416" s="107">
        <v>1</v>
      </c>
      <c r="I416" s="83" t="s">
        <v>1144</v>
      </c>
      <c r="J416" s="107">
        <f t="shared" si="12"/>
        <v>2941.47</v>
      </c>
      <c r="K416" s="183">
        <f t="shared" si="13"/>
        <v>2941.47</v>
      </c>
      <c r="L416" s="129">
        <v>0.28489999999999999</v>
      </c>
      <c r="M416" s="129">
        <v>0.9022</v>
      </c>
      <c r="N416" s="2"/>
      <c r="O416" s="64" t="str">
        <f ca="1">IF(N416="","", INDIRECT("base!"&amp;ADDRESS(MATCH(N416,#REF!:#REF!,0)+1,4,4)))</f>
        <v/>
      </c>
      <c r="P416" s="20"/>
      <c r="Q416" s="64" t="str">
        <f ca="1">IF(P416="","", INDIRECT("base!"&amp;ADDRESS(MATCH(CONCATENATE(N416,"|",P416),#REF!:#REF!,0)+1,6,4)))</f>
        <v/>
      </c>
      <c r="R416" s="90" t="s">
        <v>170</v>
      </c>
      <c r="S416" s="19">
        <v>2941.470174</v>
      </c>
    </row>
    <row r="417" spans="1:19" ht="30" x14ac:dyDescent="0.25">
      <c r="A417" s="83">
        <v>1</v>
      </c>
      <c r="B417" s="114" t="str">
        <f>IF(AND(G417&lt;&gt;"",H417&gt;0,I417&lt;&gt;"",J417&lt;&gt;0,K417&lt;&gt;0),COUNT($B$11:B416)+1,"")</f>
        <v/>
      </c>
      <c r="C417" s="96" t="s">
        <v>1124</v>
      </c>
      <c r="D417" s="84" t="s">
        <v>1135</v>
      </c>
      <c r="E417" s="83" t="s">
        <v>1135</v>
      </c>
      <c r="F417" s="98">
        <v>45658</v>
      </c>
      <c r="G417" s="20" t="s">
        <v>2053</v>
      </c>
      <c r="H417" s="107" t="s">
        <v>1135</v>
      </c>
      <c r="I417" s="83" t="s">
        <v>1135</v>
      </c>
      <c r="J417" s="107"/>
      <c r="K417" s="183" t="str">
        <f t="shared" si="13"/>
        <v/>
      </c>
      <c r="L417" s="129" t="s">
        <v>1135</v>
      </c>
      <c r="M417" s="129">
        <v>0.9022</v>
      </c>
      <c r="N417" s="2"/>
      <c r="O417" s="64" t="str">
        <f ca="1">IF(N417="","", INDIRECT("base!"&amp;ADDRESS(MATCH(N417,#REF!:#REF!,0)+1,4,4)))</f>
        <v/>
      </c>
      <c r="P417" s="20"/>
      <c r="Q417" s="64" t="str">
        <f ca="1">IF(P417="","", INDIRECT("base!"&amp;ADDRESS(MATCH(CONCATENATE(N417,"|",P417),#REF!:#REF!,0)+1,6,4)))</f>
        <v/>
      </c>
      <c r="R417" s="90" t="s">
        <v>170</v>
      </c>
      <c r="S417" s="19" t="s">
        <v>1135</v>
      </c>
    </row>
    <row r="418" spans="1:19" ht="60" x14ac:dyDescent="0.25">
      <c r="A418" s="83">
        <v>1</v>
      </c>
      <c r="B418" s="114">
        <f>IF(AND(G418&lt;&gt;"",H418&gt;0,I418&lt;&gt;"",J418&lt;&gt;0,K418&lt;&gt;0),COUNT($B$11:B417)+1,"")</f>
        <v>361</v>
      </c>
      <c r="C418" s="96" t="s">
        <v>2054</v>
      </c>
      <c r="D418" s="84" t="s">
        <v>192</v>
      </c>
      <c r="E418" s="83" t="s">
        <v>2055</v>
      </c>
      <c r="F418" s="98">
        <v>45658</v>
      </c>
      <c r="G418" s="20" t="s">
        <v>2056</v>
      </c>
      <c r="H418" s="107">
        <v>0.54</v>
      </c>
      <c r="I418" s="83" t="s">
        <v>1152</v>
      </c>
      <c r="J418" s="107">
        <f t="shared" si="12"/>
        <v>53.73</v>
      </c>
      <c r="K418" s="183">
        <f t="shared" si="13"/>
        <v>29.01</v>
      </c>
      <c r="L418" s="129">
        <v>0.28489999999999999</v>
      </c>
      <c r="M418" s="129">
        <v>0.9022</v>
      </c>
      <c r="N418" s="2"/>
      <c r="O418" s="64" t="str">
        <f ca="1">IF(N418="","", INDIRECT("base!"&amp;ADDRESS(MATCH(N418,#REF!:#REF!,0)+1,4,4)))</f>
        <v/>
      </c>
      <c r="P418" s="20"/>
      <c r="Q418" s="64" t="str">
        <f ca="1">IF(P418="","", INDIRECT("base!"&amp;ADDRESS(MATCH(CONCATENATE(N418,"|",P418),#REF!:#REF!,0)+1,6,4)))</f>
        <v/>
      </c>
      <c r="R418" s="90" t="s">
        <v>170</v>
      </c>
      <c r="S418" s="19">
        <v>53.734518000000001</v>
      </c>
    </row>
    <row r="419" spans="1:19" ht="60" x14ac:dyDescent="0.25">
      <c r="A419" s="83">
        <v>1</v>
      </c>
      <c r="B419" s="114">
        <f>IF(AND(G419&lt;&gt;"",H419&gt;0,I419&lt;&gt;"",J419&lt;&gt;0,K419&lt;&gt;0),COUNT($B$11:B418)+1,"")</f>
        <v>362</v>
      </c>
      <c r="C419" s="96" t="s">
        <v>2057</v>
      </c>
      <c r="D419" s="84" t="s">
        <v>192</v>
      </c>
      <c r="E419" s="83" t="s">
        <v>2058</v>
      </c>
      <c r="F419" s="98">
        <v>45658</v>
      </c>
      <c r="G419" s="20" t="s">
        <v>2059</v>
      </c>
      <c r="H419" s="107">
        <v>0.22</v>
      </c>
      <c r="I419" s="83" t="s">
        <v>1152</v>
      </c>
      <c r="J419" s="107">
        <f t="shared" si="12"/>
        <v>66.03</v>
      </c>
      <c r="K419" s="183">
        <f t="shared" si="13"/>
        <v>14.53</v>
      </c>
      <c r="L419" s="129">
        <v>0.28489999999999999</v>
      </c>
      <c r="M419" s="129">
        <v>0.9022</v>
      </c>
      <c r="N419" s="2"/>
      <c r="O419" s="64" t="str">
        <f ca="1">IF(N419="","", INDIRECT("base!"&amp;ADDRESS(MATCH(N419,#REF!:#REF!,0)+1,4,4)))</f>
        <v/>
      </c>
      <c r="P419" s="20"/>
      <c r="Q419" s="64" t="str">
        <f ca="1">IF(P419="","", INDIRECT("base!"&amp;ADDRESS(MATCH(CONCATENATE(N419,"|",P419),#REF!:#REF!,0)+1,6,4)))</f>
        <v/>
      </c>
      <c r="R419" s="90" t="s">
        <v>170</v>
      </c>
      <c r="S419" s="19">
        <v>66.031011000000007</v>
      </c>
    </row>
    <row r="420" spans="1:19" ht="60" x14ac:dyDescent="0.25">
      <c r="A420" s="83">
        <v>1</v>
      </c>
      <c r="B420" s="114">
        <f>IF(AND(G420&lt;&gt;"",H420&gt;0,I420&lt;&gt;"",J420&lt;&gt;0,K420&lt;&gt;0),COUNT($B$11:B419)+1,"")</f>
        <v>363</v>
      </c>
      <c r="C420" s="96" t="s">
        <v>2060</v>
      </c>
      <c r="D420" s="84" t="s">
        <v>192</v>
      </c>
      <c r="E420" s="83" t="s">
        <v>2061</v>
      </c>
      <c r="F420" s="98">
        <v>45658</v>
      </c>
      <c r="G420" s="20" t="s">
        <v>2062</v>
      </c>
      <c r="H420" s="107">
        <v>1.51</v>
      </c>
      <c r="I420" s="83" t="s">
        <v>1152</v>
      </c>
      <c r="J420" s="107">
        <f t="shared" si="12"/>
        <v>75.91</v>
      </c>
      <c r="K420" s="183">
        <f t="shared" si="13"/>
        <v>114.62</v>
      </c>
      <c r="L420" s="129">
        <v>0.28489999999999999</v>
      </c>
      <c r="M420" s="129">
        <v>0.9022</v>
      </c>
      <c r="N420" s="2"/>
      <c r="O420" s="64" t="str">
        <f ca="1">IF(N420="","", INDIRECT("base!"&amp;ADDRESS(MATCH(N420,#REF!:#REF!,0)+1,4,4)))</f>
        <v/>
      </c>
      <c r="P420" s="20"/>
      <c r="Q420" s="64" t="str">
        <f ca="1">IF(P420="","", INDIRECT("base!"&amp;ADDRESS(MATCH(CONCATENATE(N420,"|",P420),#REF!:#REF!,0)+1,6,4)))</f>
        <v/>
      </c>
      <c r="R420" s="90" t="s">
        <v>170</v>
      </c>
      <c r="S420" s="19">
        <v>75.911891999999995</v>
      </c>
    </row>
    <row r="421" spans="1:19" ht="60" x14ac:dyDescent="0.25">
      <c r="A421" s="83">
        <v>1</v>
      </c>
      <c r="B421" s="114">
        <f>IF(AND(G421&lt;&gt;"",H421&gt;0,I421&lt;&gt;"",J421&lt;&gt;0,K421&lt;&gt;0),COUNT($B$11:B420)+1,"")</f>
        <v>364</v>
      </c>
      <c r="C421" s="96" t="s">
        <v>2063</v>
      </c>
      <c r="D421" s="84" t="s">
        <v>192</v>
      </c>
      <c r="E421" s="83" t="s">
        <v>2064</v>
      </c>
      <c r="F421" s="98">
        <v>45658</v>
      </c>
      <c r="G421" s="20" t="s">
        <v>2065</v>
      </c>
      <c r="H421" s="107">
        <v>0.33</v>
      </c>
      <c r="I421" s="83" t="s">
        <v>1152</v>
      </c>
      <c r="J421" s="107">
        <f t="shared" si="12"/>
        <v>105.41</v>
      </c>
      <c r="K421" s="183">
        <f t="shared" si="13"/>
        <v>34.79</v>
      </c>
      <c r="L421" s="129">
        <v>0.28489999999999999</v>
      </c>
      <c r="M421" s="129">
        <v>0.9022</v>
      </c>
      <c r="N421" s="2"/>
      <c r="O421" s="64" t="str">
        <f ca="1">IF(N421="","", INDIRECT("base!"&amp;ADDRESS(MATCH(N421,#REF!:#REF!,0)+1,4,4)))</f>
        <v/>
      </c>
      <c r="P421" s="20"/>
      <c r="Q421" s="64" t="str">
        <f ca="1">IF(P421="","", INDIRECT("base!"&amp;ADDRESS(MATCH(CONCATENATE(N421,"|",P421),#REF!:#REF!,0)+1,6,4)))</f>
        <v/>
      </c>
      <c r="R421" s="90" t="s">
        <v>170</v>
      </c>
      <c r="S421" s="19">
        <v>105.413196</v>
      </c>
    </row>
    <row r="422" spans="1:19" ht="60" x14ac:dyDescent="0.25">
      <c r="A422" s="83">
        <v>1</v>
      </c>
      <c r="B422" s="114">
        <f>IF(AND(G422&lt;&gt;"",H422&gt;0,I422&lt;&gt;"",J422&lt;&gt;0,K422&lt;&gt;0),COUNT($B$11:B421)+1,"")</f>
        <v>365</v>
      </c>
      <c r="C422" s="96" t="s">
        <v>2066</v>
      </c>
      <c r="D422" s="84" t="s">
        <v>192</v>
      </c>
      <c r="E422" s="83" t="s">
        <v>2067</v>
      </c>
      <c r="F422" s="98">
        <v>45658</v>
      </c>
      <c r="G422" s="20" t="s">
        <v>2068</v>
      </c>
      <c r="H422" s="107">
        <v>97.54</v>
      </c>
      <c r="I422" s="83" t="s">
        <v>1152</v>
      </c>
      <c r="J422" s="107">
        <f t="shared" si="12"/>
        <v>129.47</v>
      </c>
      <c r="K422" s="183">
        <f t="shared" si="13"/>
        <v>12628.5</v>
      </c>
      <c r="L422" s="129">
        <v>0.28489999999999999</v>
      </c>
      <c r="M422" s="129">
        <v>0.9022</v>
      </c>
      <c r="N422" s="2"/>
      <c r="O422" s="64" t="str">
        <f ca="1">IF(N422="","", INDIRECT("base!"&amp;ADDRESS(MATCH(N422,#REF!:#REF!,0)+1,4,4)))</f>
        <v/>
      </c>
      <c r="P422" s="20"/>
      <c r="Q422" s="64" t="str">
        <f ca="1">IF(P422="","", INDIRECT("base!"&amp;ADDRESS(MATCH(CONCATENATE(N422,"|",P422),#REF!:#REF!,0)+1,6,4)))</f>
        <v/>
      </c>
      <c r="R422" s="90" t="s">
        <v>170</v>
      </c>
      <c r="S422" s="19">
        <v>129.46652399999999</v>
      </c>
    </row>
    <row r="423" spans="1:19" ht="60" x14ac:dyDescent="0.25">
      <c r="A423" s="83">
        <v>1</v>
      </c>
      <c r="B423" s="114">
        <f>IF(AND(G423&lt;&gt;"",H423&gt;0,I423&lt;&gt;"",J423&lt;&gt;0,K423&lt;&gt;0),COUNT($B$11:B422)+1,"")</f>
        <v>366</v>
      </c>
      <c r="C423" s="96" t="s">
        <v>2069</v>
      </c>
      <c r="D423" s="84" t="s">
        <v>192</v>
      </c>
      <c r="E423" s="83" t="s">
        <v>2070</v>
      </c>
      <c r="F423" s="98">
        <v>45658</v>
      </c>
      <c r="G423" s="20" t="s">
        <v>2071</v>
      </c>
      <c r="H423" s="107">
        <v>8.06</v>
      </c>
      <c r="I423" s="83" t="s">
        <v>1152</v>
      </c>
      <c r="J423" s="107">
        <f t="shared" si="12"/>
        <v>170.85</v>
      </c>
      <c r="K423" s="183">
        <f t="shared" si="13"/>
        <v>1377.05</v>
      </c>
      <c r="L423" s="129">
        <v>0.28489999999999999</v>
      </c>
      <c r="M423" s="129">
        <v>0.9022</v>
      </c>
      <c r="N423" s="2"/>
      <c r="O423" s="64" t="str">
        <f ca="1">IF(N423="","", INDIRECT("base!"&amp;ADDRESS(MATCH(N423,#REF!:#REF!,0)+1,4,4)))</f>
        <v/>
      </c>
      <c r="P423" s="20"/>
      <c r="Q423" s="64" t="str">
        <f ca="1">IF(P423="","", INDIRECT("base!"&amp;ADDRESS(MATCH(CONCATENATE(N423,"|",P423),#REF!:#REF!,0)+1,6,4)))</f>
        <v/>
      </c>
      <c r="R423" s="90" t="s">
        <v>170</v>
      </c>
      <c r="S423" s="19">
        <v>170.85315299999999</v>
      </c>
    </row>
    <row r="424" spans="1:19" ht="75" x14ac:dyDescent="0.25">
      <c r="A424" s="83">
        <v>1</v>
      </c>
      <c r="B424" s="114">
        <f>IF(AND(G424&lt;&gt;"",H424&gt;0,I424&lt;&gt;"",J424&lt;&gt;0,K424&lt;&gt;0),COUNT($B$11:B423)+1,"")</f>
        <v>367</v>
      </c>
      <c r="C424" s="96" t="s">
        <v>2072</v>
      </c>
      <c r="D424" s="84" t="s">
        <v>1146</v>
      </c>
      <c r="E424" s="83" t="s">
        <v>2073</v>
      </c>
      <c r="F424" s="98">
        <v>45658</v>
      </c>
      <c r="G424" s="20" t="s">
        <v>2074</v>
      </c>
      <c r="H424" s="107">
        <v>1</v>
      </c>
      <c r="I424" s="83" t="s">
        <v>1144</v>
      </c>
      <c r="J424" s="107">
        <f t="shared" si="12"/>
        <v>44.97</v>
      </c>
      <c r="K424" s="183">
        <f t="shared" si="13"/>
        <v>44.97</v>
      </c>
      <c r="L424" s="129">
        <v>0.28489999999999999</v>
      </c>
      <c r="M424" s="129">
        <v>0.9022</v>
      </c>
      <c r="N424" s="2"/>
      <c r="O424" s="64" t="str">
        <f ca="1">IF(N424="","", INDIRECT("base!"&amp;ADDRESS(MATCH(N424,#REF!:#REF!,0)+1,4,4)))</f>
        <v/>
      </c>
      <c r="P424" s="20"/>
      <c r="Q424" s="64" t="str">
        <f ca="1">IF(P424="","", INDIRECT("base!"&amp;ADDRESS(MATCH(CONCATENATE(N424,"|",P424),#REF!:#REF!,0)+1,6,4)))</f>
        <v/>
      </c>
      <c r="R424" s="90" t="s">
        <v>170</v>
      </c>
      <c r="S424" s="19">
        <v>44.971499999999999</v>
      </c>
    </row>
    <row r="425" spans="1:19" ht="75" x14ac:dyDescent="0.25">
      <c r="A425" s="83">
        <v>1</v>
      </c>
      <c r="B425" s="114">
        <f>IF(AND(G425&lt;&gt;"",H425&gt;0,I425&lt;&gt;"",J425&lt;&gt;0,K425&lt;&gt;0),COUNT($B$11:B424)+1,"")</f>
        <v>368</v>
      </c>
      <c r="C425" s="96" t="s">
        <v>2075</v>
      </c>
      <c r="D425" s="84" t="s">
        <v>1146</v>
      </c>
      <c r="E425" s="83" t="s">
        <v>2076</v>
      </c>
      <c r="F425" s="98">
        <v>45658</v>
      </c>
      <c r="G425" s="20" t="s">
        <v>2077</v>
      </c>
      <c r="H425" s="107">
        <v>5</v>
      </c>
      <c r="I425" s="83" t="s">
        <v>1144</v>
      </c>
      <c r="J425" s="107">
        <f t="shared" si="12"/>
        <v>92.73</v>
      </c>
      <c r="K425" s="183">
        <f t="shared" si="13"/>
        <v>463.65</v>
      </c>
      <c r="L425" s="129">
        <v>0.28489999999999999</v>
      </c>
      <c r="M425" s="129">
        <v>0.9022</v>
      </c>
      <c r="N425" s="2"/>
      <c r="O425" s="64" t="str">
        <f ca="1">IF(N425="","", INDIRECT("base!"&amp;ADDRESS(MATCH(N425,#REF!:#REF!,0)+1,4,4)))</f>
        <v/>
      </c>
      <c r="P425" s="20"/>
      <c r="Q425" s="64" t="str">
        <f ca="1">IF(P425="","", INDIRECT("base!"&amp;ADDRESS(MATCH(CONCATENATE(N425,"|",P425),#REF!:#REF!,0)+1,6,4)))</f>
        <v/>
      </c>
      <c r="R425" s="90" t="s">
        <v>170</v>
      </c>
      <c r="S425" s="19">
        <v>92.731233000000003</v>
      </c>
    </row>
    <row r="426" spans="1:19" ht="60" x14ac:dyDescent="0.25">
      <c r="A426" s="83">
        <v>1</v>
      </c>
      <c r="B426" s="114">
        <f>IF(AND(G426&lt;&gt;"",H426&gt;0,I426&lt;&gt;"",J426&lt;&gt;0,K426&lt;&gt;0),COUNT($B$11:B425)+1,"")</f>
        <v>369</v>
      </c>
      <c r="C426" s="96" t="s">
        <v>2078</v>
      </c>
      <c r="D426" s="84" t="s">
        <v>192</v>
      </c>
      <c r="E426" s="83" t="s">
        <v>2079</v>
      </c>
      <c r="F426" s="98">
        <v>45658</v>
      </c>
      <c r="G426" s="20" t="s">
        <v>2080</v>
      </c>
      <c r="H426" s="107">
        <v>22</v>
      </c>
      <c r="I426" s="83" t="s">
        <v>1144</v>
      </c>
      <c r="J426" s="107">
        <f t="shared" si="12"/>
        <v>143.33000000000001</v>
      </c>
      <c r="K426" s="183">
        <f t="shared" si="13"/>
        <v>3153.26</v>
      </c>
      <c r="L426" s="129">
        <v>0.28489999999999999</v>
      </c>
      <c r="M426" s="129">
        <v>0.9022</v>
      </c>
      <c r="N426" s="2"/>
      <c r="O426" s="64" t="str">
        <f ca="1">IF(N426="","", INDIRECT("base!"&amp;ADDRESS(MATCH(N426,#REF!:#REF!,0)+1,4,4)))</f>
        <v/>
      </c>
      <c r="P426" s="20"/>
      <c r="Q426" s="64" t="str">
        <f ca="1">IF(P426="","", INDIRECT("base!"&amp;ADDRESS(MATCH(CONCATENATE(N426,"|",P426),#REF!:#REF!,0)+1,6,4)))</f>
        <v/>
      </c>
      <c r="R426" s="90" t="s">
        <v>170</v>
      </c>
      <c r="S426" s="19">
        <v>143.33059499999999</v>
      </c>
    </row>
    <row r="427" spans="1:19" ht="60" x14ac:dyDescent="0.25">
      <c r="A427" s="83">
        <v>1</v>
      </c>
      <c r="B427" s="114">
        <f>IF(AND(G427&lt;&gt;"",H427&gt;0,I427&lt;&gt;"",J427&lt;&gt;0,K427&lt;&gt;0),COUNT($B$11:B426)+1,"")</f>
        <v>370</v>
      </c>
      <c r="C427" s="96" t="s">
        <v>2081</v>
      </c>
      <c r="D427" s="84" t="s">
        <v>192</v>
      </c>
      <c r="E427" s="83" t="s">
        <v>2082</v>
      </c>
      <c r="F427" s="98">
        <v>45658</v>
      </c>
      <c r="G427" s="20" t="s">
        <v>2083</v>
      </c>
      <c r="H427" s="107">
        <v>11</v>
      </c>
      <c r="I427" s="83" t="s">
        <v>1144</v>
      </c>
      <c r="J427" s="107">
        <f t="shared" si="12"/>
        <v>193.98</v>
      </c>
      <c r="K427" s="183">
        <f t="shared" si="13"/>
        <v>2133.7800000000002</v>
      </c>
      <c r="L427" s="129">
        <v>0.28489999999999999</v>
      </c>
      <c r="M427" s="129">
        <v>0.9022</v>
      </c>
      <c r="N427" s="2"/>
      <c r="O427" s="64" t="str">
        <f ca="1">IF(N427="","", INDIRECT("base!"&amp;ADDRESS(MATCH(N427,#REF!:#REF!,0)+1,4,4)))</f>
        <v/>
      </c>
      <c r="P427" s="20"/>
      <c r="Q427" s="64" t="str">
        <f ca="1">IF(P427="","", INDIRECT("base!"&amp;ADDRESS(MATCH(CONCATENATE(N427,"|",P427),#REF!:#REF!,0)+1,6,4)))</f>
        <v/>
      </c>
      <c r="R427" s="90" t="s">
        <v>170</v>
      </c>
      <c r="S427" s="19">
        <v>193.98135300000001</v>
      </c>
    </row>
    <row r="428" spans="1:19" ht="30" x14ac:dyDescent="0.25">
      <c r="A428" s="83">
        <v>1</v>
      </c>
      <c r="B428" s="114">
        <f>IF(AND(G428&lt;&gt;"",H428&gt;0,I428&lt;&gt;"",J428&lt;&gt;0,K428&lt;&gt;0),COUNT($B$11:B427)+1,"")</f>
        <v>371</v>
      </c>
      <c r="C428" s="96" t="s">
        <v>2084</v>
      </c>
      <c r="D428" s="84" t="s">
        <v>1146</v>
      </c>
      <c r="E428" s="83" t="s">
        <v>2085</v>
      </c>
      <c r="F428" s="98">
        <v>45658</v>
      </c>
      <c r="G428" s="20" t="s">
        <v>2086</v>
      </c>
      <c r="H428" s="107">
        <v>5</v>
      </c>
      <c r="I428" s="83" t="s">
        <v>1144</v>
      </c>
      <c r="J428" s="107">
        <f t="shared" si="12"/>
        <v>29.94</v>
      </c>
      <c r="K428" s="183">
        <f t="shared" si="13"/>
        <v>149.69999999999999</v>
      </c>
      <c r="L428" s="129">
        <v>0.28489999999999999</v>
      </c>
      <c r="M428" s="129">
        <v>0.9022</v>
      </c>
      <c r="N428" s="2"/>
      <c r="O428" s="64" t="str">
        <f ca="1">IF(N428="","", INDIRECT("base!"&amp;ADDRESS(MATCH(N428,#REF!:#REF!,0)+1,4,4)))</f>
        <v/>
      </c>
      <c r="P428" s="20"/>
      <c r="Q428" s="64" t="str">
        <f ca="1">IF(P428="","", INDIRECT("base!"&amp;ADDRESS(MATCH(CONCATENATE(N428,"|",P428),#REF!:#REF!,0)+1,6,4)))</f>
        <v/>
      </c>
      <c r="R428" s="90" t="s">
        <v>170</v>
      </c>
      <c r="S428" s="19">
        <v>29.93817</v>
      </c>
    </row>
    <row r="429" spans="1:19" ht="60" x14ac:dyDescent="0.25">
      <c r="A429" s="83">
        <v>1</v>
      </c>
      <c r="B429" s="114">
        <f>IF(AND(G429&lt;&gt;"",H429&gt;0,I429&lt;&gt;"",J429&lt;&gt;0,K429&lt;&gt;0),COUNT($B$11:B428)+1,"")</f>
        <v>372</v>
      </c>
      <c r="C429" s="96" t="s">
        <v>2087</v>
      </c>
      <c r="D429" s="84" t="s">
        <v>192</v>
      </c>
      <c r="E429" s="83" t="s">
        <v>2088</v>
      </c>
      <c r="F429" s="98">
        <v>45658</v>
      </c>
      <c r="G429" s="20" t="s">
        <v>2089</v>
      </c>
      <c r="H429" s="107">
        <v>5</v>
      </c>
      <c r="I429" s="83" t="s">
        <v>1144</v>
      </c>
      <c r="J429" s="107">
        <f t="shared" si="12"/>
        <v>47.19</v>
      </c>
      <c r="K429" s="183">
        <f t="shared" si="13"/>
        <v>235.95</v>
      </c>
      <c r="L429" s="129">
        <v>0.28489999999999999</v>
      </c>
      <c r="M429" s="129">
        <v>0.9022</v>
      </c>
      <c r="N429" s="2"/>
      <c r="O429" s="64" t="str">
        <f ca="1">IF(N429="","", INDIRECT("base!"&amp;ADDRESS(MATCH(N429,#REF!:#REF!,0)+1,4,4)))</f>
        <v/>
      </c>
      <c r="P429" s="20"/>
      <c r="Q429" s="64" t="str">
        <f ca="1">IF(P429="","", INDIRECT("base!"&amp;ADDRESS(MATCH(CONCATENATE(N429,"|",P429),#REF!:#REF!,0)+1,6,4)))</f>
        <v/>
      </c>
      <c r="R429" s="90" t="s">
        <v>170</v>
      </c>
      <c r="S429" s="19">
        <v>47.194376999999996</v>
      </c>
    </row>
    <row r="430" spans="1:19" ht="60" x14ac:dyDescent="0.25">
      <c r="A430" s="83">
        <v>1</v>
      </c>
      <c r="B430" s="114">
        <f>IF(AND(G430&lt;&gt;"",H430&gt;0,I430&lt;&gt;"",J430&lt;&gt;0,K430&lt;&gt;0),COUNT($B$11:B429)+1,"")</f>
        <v>373</v>
      </c>
      <c r="C430" s="96" t="s">
        <v>2090</v>
      </c>
      <c r="D430" s="84" t="s">
        <v>192</v>
      </c>
      <c r="E430" s="83" t="s">
        <v>2091</v>
      </c>
      <c r="F430" s="98">
        <v>45658</v>
      </c>
      <c r="G430" s="20" t="s">
        <v>2092</v>
      </c>
      <c r="H430" s="107">
        <v>1</v>
      </c>
      <c r="I430" s="83" t="s">
        <v>1144</v>
      </c>
      <c r="J430" s="107">
        <f t="shared" si="12"/>
        <v>105.1</v>
      </c>
      <c r="K430" s="183">
        <f t="shared" si="13"/>
        <v>105.1</v>
      </c>
      <c r="L430" s="129">
        <v>0.28489999999999999</v>
      </c>
      <c r="M430" s="129">
        <v>0.9022</v>
      </c>
      <c r="N430" s="2"/>
      <c r="O430" s="64" t="str">
        <f ca="1">IF(N430="","", INDIRECT("base!"&amp;ADDRESS(MATCH(N430,#REF!:#REF!,0)+1,4,4)))</f>
        <v/>
      </c>
      <c r="P430" s="20"/>
      <c r="Q430" s="64" t="str">
        <f ca="1">IF(P430="","", INDIRECT("base!"&amp;ADDRESS(MATCH(CONCATENATE(N430,"|",P430),#REF!:#REF!,0)+1,6,4)))</f>
        <v/>
      </c>
      <c r="R430" s="90" t="s">
        <v>170</v>
      </c>
      <c r="S430" s="19">
        <v>105.10481999999999</v>
      </c>
    </row>
    <row r="431" spans="1:19" ht="60" x14ac:dyDescent="0.25">
      <c r="A431" s="83">
        <v>1</v>
      </c>
      <c r="B431" s="114">
        <f>IF(AND(G431&lt;&gt;"",H431&gt;0,I431&lt;&gt;"",J431&lt;&gt;0,K431&lt;&gt;0),COUNT($B$11:B430)+1,"")</f>
        <v>374</v>
      </c>
      <c r="C431" s="96" t="s">
        <v>2093</v>
      </c>
      <c r="D431" s="84" t="s">
        <v>1146</v>
      </c>
      <c r="E431" s="83" t="s">
        <v>2094</v>
      </c>
      <c r="F431" s="98">
        <v>45658</v>
      </c>
      <c r="G431" s="20" t="s">
        <v>2095</v>
      </c>
      <c r="H431" s="107">
        <v>2</v>
      </c>
      <c r="I431" s="83" t="s">
        <v>1144</v>
      </c>
      <c r="J431" s="107">
        <f t="shared" si="12"/>
        <v>141.80000000000001</v>
      </c>
      <c r="K431" s="183">
        <f t="shared" si="13"/>
        <v>283.60000000000002</v>
      </c>
      <c r="L431" s="129">
        <v>0.28489999999999999</v>
      </c>
      <c r="M431" s="129">
        <v>0.9022</v>
      </c>
      <c r="N431" s="2"/>
      <c r="O431" s="64" t="str">
        <f ca="1">IF(N431="","", INDIRECT("base!"&amp;ADDRESS(MATCH(N431,#REF!:#REF!,0)+1,4,4)))</f>
        <v/>
      </c>
      <c r="P431" s="20"/>
      <c r="Q431" s="64" t="str">
        <f ca="1">IF(P431="","", INDIRECT("base!"&amp;ADDRESS(MATCH(CONCATENATE(N431,"|",P431),#REF!:#REF!,0)+1,6,4)))</f>
        <v/>
      </c>
      <c r="R431" s="90" t="s">
        <v>170</v>
      </c>
      <c r="S431" s="19">
        <v>141.80156399999998</v>
      </c>
    </row>
    <row r="432" spans="1:19" ht="45" x14ac:dyDescent="0.25">
      <c r="A432" s="83">
        <v>1</v>
      </c>
      <c r="B432" s="114">
        <f>IF(AND(G432&lt;&gt;"",H432&gt;0,I432&lt;&gt;"",J432&lt;&gt;0,K432&lt;&gt;0),COUNT($B$11:B431)+1,"")</f>
        <v>375</v>
      </c>
      <c r="C432" s="96" t="s">
        <v>2096</v>
      </c>
      <c r="D432" s="84" t="s">
        <v>192</v>
      </c>
      <c r="E432" s="83" t="s">
        <v>2097</v>
      </c>
      <c r="F432" s="98">
        <v>45658</v>
      </c>
      <c r="G432" s="20" t="s">
        <v>2098</v>
      </c>
      <c r="H432" s="107">
        <v>1</v>
      </c>
      <c r="I432" s="83" t="s">
        <v>1144</v>
      </c>
      <c r="J432" s="107">
        <f t="shared" si="12"/>
        <v>427.6</v>
      </c>
      <c r="K432" s="183">
        <f t="shared" si="13"/>
        <v>427.6</v>
      </c>
      <c r="L432" s="129">
        <v>0.28489999999999999</v>
      </c>
      <c r="M432" s="129">
        <v>0.9022</v>
      </c>
      <c r="N432" s="2"/>
      <c r="O432" s="64" t="str">
        <f ca="1">IF(N432="","", INDIRECT("base!"&amp;ADDRESS(MATCH(N432,#REF!:#REF!,0)+1,4,4)))</f>
        <v/>
      </c>
      <c r="P432" s="20"/>
      <c r="Q432" s="64" t="str">
        <f ca="1">IF(P432="","", INDIRECT("base!"&amp;ADDRESS(MATCH(CONCATENATE(N432,"|",P432),#REF!:#REF!,0)+1,6,4)))</f>
        <v/>
      </c>
      <c r="R432" s="90" t="s">
        <v>170</v>
      </c>
      <c r="S432" s="19">
        <v>427.60187100000002</v>
      </c>
    </row>
    <row r="433" spans="1:19" ht="45" x14ac:dyDescent="0.25">
      <c r="A433" s="83">
        <v>1</v>
      </c>
      <c r="B433" s="114">
        <f>IF(AND(G433&lt;&gt;"",H433&gt;0,I433&lt;&gt;"",J433&lt;&gt;0,K433&lt;&gt;0),COUNT($B$11:B432)+1,"")</f>
        <v>376</v>
      </c>
      <c r="C433" s="96" t="s">
        <v>2099</v>
      </c>
      <c r="D433" s="84" t="s">
        <v>1146</v>
      </c>
      <c r="E433" s="83" t="s">
        <v>2100</v>
      </c>
      <c r="F433" s="98">
        <v>45658</v>
      </c>
      <c r="G433" s="20" t="s">
        <v>2101</v>
      </c>
      <c r="H433" s="107">
        <v>1</v>
      </c>
      <c r="I433" s="83" t="s">
        <v>1144</v>
      </c>
      <c r="J433" s="107">
        <f t="shared" si="12"/>
        <v>555.69000000000005</v>
      </c>
      <c r="K433" s="183">
        <f t="shared" si="13"/>
        <v>555.69000000000005</v>
      </c>
      <c r="L433" s="129">
        <v>0.28489999999999999</v>
      </c>
      <c r="M433" s="129">
        <v>0.9022</v>
      </c>
      <c r="N433" s="2"/>
      <c r="O433" s="64" t="str">
        <f ca="1">IF(N433="","", INDIRECT("base!"&amp;ADDRESS(MATCH(N433,#REF!:#REF!,0)+1,4,4)))</f>
        <v/>
      </c>
      <c r="P433" s="20"/>
      <c r="Q433" s="64" t="str">
        <f ca="1">IF(P433="","", INDIRECT("base!"&amp;ADDRESS(MATCH(CONCATENATE(N433,"|",P433),#REF!:#REF!,0)+1,6,4)))</f>
        <v/>
      </c>
      <c r="R433" s="90" t="s">
        <v>170</v>
      </c>
      <c r="S433" s="19">
        <v>555.69355199999995</v>
      </c>
    </row>
    <row r="434" spans="1:19" ht="45" x14ac:dyDescent="0.25">
      <c r="A434" s="83">
        <v>1</v>
      </c>
      <c r="B434" s="114">
        <f>IF(AND(G434&lt;&gt;"",H434&gt;0,I434&lt;&gt;"",J434&lt;&gt;0,K434&lt;&gt;0),COUNT($B$11:B433)+1,"")</f>
        <v>377</v>
      </c>
      <c r="C434" s="96" t="s">
        <v>2102</v>
      </c>
      <c r="D434" s="84" t="s">
        <v>1146</v>
      </c>
      <c r="E434" s="83" t="s">
        <v>2103</v>
      </c>
      <c r="F434" s="98">
        <v>45658</v>
      </c>
      <c r="G434" s="20" t="s">
        <v>2104</v>
      </c>
      <c r="H434" s="107">
        <v>3</v>
      </c>
      <c r="I434" s="83" t="s">
        <v>1144</v>
      </c>
      <c r="J434" s="107">
        <f t="shared" si="12"/>
        <v>464.62</v>
      </c>
      <c r="K434" s="183">
        <f t="shared" si="13"/>
        <v>1393.86</v>
      </c>
      <c r="L434" s="129">
        <v>0.28489999999999999</v>
      </c>
      <c r="M434" s="129">
        <v>0.9022</v>
      </c>
      <c r="N434" s="2"/>
      <c r="O434" s="64" t="str">
        <f ca="1">IF(N434="","", INDIRECT("base!"&amp;ADDRESS(MATCH(N434,#REF!:#REF!,0)+1,4,4)))</f>
        <v/>
      </c>
      <c r="P434" s="20"/>
      <c r="Q434" s="64" t="str">
        <f ca="1">IF(P434="","", INDIRECT("base!"&amp;ADDRESS(MATCH(CONCATENATE(N434,"|",P434),#REF!:#REF!,0)+1,6,4)))</f>
        <v/>
      </c>
      <c r="R434" s="90" t="s">
        <v>170</v>
      </c>
      <c r="S434" s="19">
        <v>464.61984000000001</v>
      </c>
    </row>
    <row r="435" spans="1:19" ht="45" x14ac:dyDescent="0.25">
      <c r="A435" s="83">
        <v>1</v>
      </c>
      <c r="B435" s="114">
        <f>IF(AND(G435&lt;&gt;"",H435&gt;0,I435&lt;&gt;"",J435&lt;&gt;0,K435&lt;&gt;0),COUNT($B$11:B434)+1,"")</f>
        <v>378</v>
      </c>
      <c r="C435" s="96" t="s">
        <v>2105</v>
      </c>
      <c r="D435" s="84" t="s">
        <v>1146</v>
      </c>
      <c r="E435" s="83" t="s">
        <v>2106</v>
      </c>
      <c r="F435" s="98">
        <v>45658</v>
      </c>
      <c r="G435" s="20" t="s">
        <v>2107</v>
      </c>
      <c r="H435" s="107">
        <v>2</v>
      </c>
      <c r="I435" s="83" t="s">
        <v>1144</v>
      </c>
      <c r="J435" s="107">
        <f t="shared" si="12"/>
        <v>513.79</v>
      </c>
      <c r="K435" s="183">
        <f t="shared" si="13"/>
        <v>1027.58</v>
      </c>
      <c r="L435" s="129">
        <v>0.28489999999999999</v>
      </c>
      <c r="M435" s="129">
        <v>0.9022</v>
      </c>
      <c r="N435" s="2"/>
      <c r="O435" s="64" t="str">
        <f ca="1">IF(N435="","", INDIRECT("base!"&amp;ADDRESS(MATCH(N435,#REF!:#REF!,0)+1,4,4)))</f>
        <v/>
      </c>
      <c r="P435" s="20"/>
      <c r="Q435" s="64" t="str">
        <f ca="1">IF(P435="","", INDIRECT("base!"&amp;ADDRESS(MATCH(CONCATENATE(N435,"|",P435),#REF!:#REF!,0)+1,6,4)))</f>
        <v/>
      </c>
      <c r="R435" s="90" t="s">
        <v>170</v>
      </c>
      <c r="S435" s="19">
        <v>513.79296299999999</v>
      </c>
    </row>
    <row r="436" spans="1:19" ht="45" x14ac:dyDescent="0.25">
      <c r="A436" s="83">
        <v>1</v>
      </c>
      <c r="B436" s="114">
        <f>IF(AND(G436&lt;&gt;"",H436&gt;0,I436&lt;&gt;"",J436&lt;&gt;0,K436&lt;&gt;0),COUNT($B$11:B435)+1,"")</f>
        <v>379</v>
      </c>
      <c r="C436" s="96" t="s">
        <v>2108</v>
      </c>
      <c r="D436" s="84" t="s">
        <v>192</v>
      </c>
      <c r="E436" s="83" t="s">
        <v>2109</v>
      </c>
      <c r="F436" s="98">
        <v>45658</v>
      </c>
      <c r="G436" s="20" t="s">
        <v>2110</v>
      </c>
      <c r="H436" s="107">
        <v>2</v>
      </c>
      <c r="I436" s="83" t="s">
        <v>1144</v>
      </c>
      <c r="J436" s="107">
        <f t="shared" si="12"/>
        <v>562.97</v>
      </c>
      <c r="K436" s="183">
        <f t="shared" si="13"/>
        <v>1125.94</v>
      </c>
      <c r="L436" s="129">
        <v>0.28489999999999999</v>
      </c>
      <c r="M436" s="129">
        <v>0.9022</v>
      </c>
      <c r="N436" s="2"/>
      <c r="O436" s="64" t="str">
        <f ca="1">IF(N436="","", INDIRECT("base!"&amp;ADDRESS(MATCH(N436,#REF!:#REF!,0)+1,4,4)))</f>
        <v/>
      </c>
      <c r="P436" s="20"/>
      <c r="Q436" s="64" t="str">
        <f ca="1">IF(P436="","", INDIRECT("base!"&amp;ADDRESS(MATCH(CONCATENATE(N436,"|",P436),#REF!:#REF!,0)+1,6,4)))</f>
        <v/>
      </c>
      <c r="R436" s="90" t="s">
        <v>170</v>
      </c>
      <c r="S436" s="19">
        <v>562.96608600000002</v>
      </c>
    </row>
    <row r="437" spans="1:19" ht="45" x14ac:dyDescent="0.25">
      <c r="A437" s="83">
        <v>1</v>
      </c>
      <c r="B437" s="114">
        <f>IF(AND(G437&lt;&gt;"",H437&gt;0,I437&lt;&gt;"",J437&lt;&gt;0,K437&lt;&gt;0),COUNT($B$11:B436)+1,"")</f>
        <v>380</v>
      </c>
      <c r="C437" s="96" t="s">
        <v>2111</v>
      </c>
      <c r="D437" s="84" t="s">
        <v>192</v>
      </c>
      <c r="E437" s="83" t="s">
        <v>2112</v>
      </c>
      <c r="F437" s="98">
        <v>45658</v>
      </c>
      <c r="G437" s="20" t="s">
        <v>2113</v>
      </c>
      <c r="H437" s="107">
        <v>3</v>
      </c>
      <c r="I437" s="83" t="s">
        <v>1144</v>
      </c>
      <c r="J437" s="107">
        <f t="shared" si="12"/>
        <v>87.8</v>
      </c>
      <c r="K437" s="183">
        <f t="shared" si="13"/>
        <v>263.39999999999998</v>
      </c>
      <c r="L437" s="129">
        <v>0.28489999999999999</v>
      </c>
      <c r="M437" s="129">
        <v>0.9022</v>
      </c>
      <c r="N437" s="2"/>
      <c r="O437" s="64" t="str">
        <f ca="1">IF(N437="","", INDIRECT("base!"&amp;ADDRESS(MATCH(N437,#REF!:#REF!,0)+1,4,4)))</f>
        <v/>
      </c>
      <c r="P437" s="20"/>
      <c r="Q437" s="64" t="str">
        <f ca="1">IF(P437="","", INDIRECT("base!"&amp;ADDRESS(MATCH(CONCATENATE(N437,"|",P437),#REF!:#REF!,0)+1,6,4)))</f>
        <v/>
      </c>
      <c r="R437" s="90" t="s">
        <v>170</v>
      </c>
      <c r="S437" s="19">
        <v>87.797216999999989</v>
      </c>
    </row>
    <row r="438" spans="1:19" ht="30" x14ac:dyDescent="0.25">
      <c r="A438" s="83">
        <v>1</v>
      </c>
      <c r="B438" s="114">
        <f>IF(AND(G438&lt;&gt;"",H438&gt;0,I438&lt;&gt;"",J438&lt;&gt;0,K438&lt;&gt;0),COUNT($B$11:B437)+1,"")</f>
        <v>381</v>
      </c>
      <c r="C438" s="96" t="s">
        <v>2114</v>
      </c>
      <c r="D438" s="84" t="s">
        <v>1146</v>
      </c>
      <c r="E438" s="83" t="s">
        <v>2115</v>
      </c>
      <c r="F438" s="98">
        <v>45658</v>
      </c>
      <c r="G438" s="20" t="s">
        <v>2116</v>
      </c>
      <c r="H438" s="107">
        <v>1</v>
      </c>
      <c r="I438" s="83" t="s">
        <v>1144</v>
      </c>
      <c r="J438" s="107">
        <f t="shared" si="12"/>
        <v>95.99</v>
      </c>
      <c r="K438" s="183">
        <f t="shared" si="13"/>
        <v>95.99</v>
      </c>
      <c r="L438" s="129">
        <v>0.28489999999999999</v>
      </c>
      <c r="M438" s="129">
        <v>0.9022</v>
      </c>
      <c r="N438" s="2"/>
      <c r="O438" s="64" t="str">
        <f ca="1">IF(N438="","", INDIRECT("base!"&amp;ADDRESS(MATCH(N438,#REF!:#REF!,0)+1,4,4)))</f>
        <v/>
      </c>
      <c r="P438" s="20"/>
      <c r="Q438" s="64" t="str">
        <f ca="1">IF(P438="","", INDIRECT("base!"&amp;ADDRESS(MATCH(CONCATENATE(N438,"|",P438),#REF!:#REF!,0)+1,6,4)))</f>
        <v/>
      </c>
      <c r="R438" s="90" t="s">
        <v>170</v>
      </c>
      <c r="S438" s="19">
        <v>95.994878999999997</v>
      </c>
    </row>
    <row r="439" spans="1:19" ht="30" x14ac:dyDescent="0.25">
      <c r="A439" s="83">
        <v>1</v>
      </c>
      <c r="B439" s="114">
        <f>IF(AND(G439&lt;&gt;"",H439&gt;0,I439&lt;&gt;"",J439&lt;&gt;0,K439&lt;&gt;0),COUNT($B$11:B438)+1,"")</f>
        <v>382</v>
      </c>
      <c r="C439" s="96" t="s">
        <v>2117</v>
      </c>
      <c r="D439" s="84" t="s">
        <v>1146</v>
      </c>
      <c r="E439" s="83" t="s">
        <v>2118</v>
      </c>
      <c r="F439" s="98">
        <v>45658</v>
      </c>
      <c r="G439" s="20" t="s">
        <v>2119</v>
      </c>
      <c r="H439" s="107">
        <v>2</v>
      </c>
      <c r="I439" s="83" t="s">
        <v>1144</v>
      </c>
      <c r="J439" s="107">
        <f t="shared" ref="J439:J502" si="14">ROUND(S439,2)</f>
        <v>199.26</v>
      </c>
      <c r="K439" s="183">
        <f t="shared" si="13"/>
        <v>398.52</v>
      </c>
      <c r="L439" s="129">
        <v>0.28489999999999999</v>
      </c>
      <c r="M439" s="129">
        <v>0.9022</v>
      </c>
      <c r="N439" s="2"/>
      <c r="O439" s="64" t="str">
        <f ca="1">IF(N439="","", INDIRECT("base!"&amp;ADDRESS(MATCH(N439,#REF!:#REF!,0)+1,4,4)))</f>
        <v/>
      </c>
      <c r="P439" s="20"/>
      <c r="Q439" s="64" t="str">
        <f ca="1">IF(P439="","", INDIRECT("base!"&amp;ADDRESS(MATCH(CONCATENATE(N439,"|",P439),#REF!:#REF!,0)+1,6,4)))</f>
        <v/>
      </c>
      <c r="R439" s="90" t="s">
        <v>170</v>
      </c>
      <c r="S439" s="19">
        <v>199.262292</v>
      </c>
    </row>
    <row r="440" spans="1:19" ht="30" x14ac:dyDescent="0.25">
      <c r="A440" s="83">
        <v>1</v>
      </c>
      <c r="B440" s="114">
        <f>IF(AND(G440&lt;&gt;"",H440&gt;0,I440&lt;&gt;"",J440&lt;&gt;0,K440&lt;&gt;0),COUNT($B$11:B439)+1,"")</f>
        <v>383</v>
      </c>
      <c r="C440" s="96" t="s">
        <v>2120</v>
      </c>
      <c r="D440" s="84" t="s">
        <v>1146</v>
      </c>
      <c r="E440" s="83" t="s">
        <v>2121</v>
      </c>
      <c r="F440" s="98">
        <v>45658</v>
      </c>
      <c r="G440" s="20" t="s">
        <v>2122</v>
      </c>
      <c r="H440" s="107">
        <v>1</v>
      </c>
      <c r="I440" s="83" t="s">
        <v>1144</v>
      </c>
      <c r="J440" s="107">
        <f t="shared" si="14"/>
        <v>199.26</v>
      </c>
      <c r="K440" s="183">
        <f t="shared" si="13"/>
        <v>199.26</v>
      </c>
      <c r="L440" s="129">
        <v>0.28489999999999999</v>
      </c>
      <c r="M440" s="129">
        <v>0.9022</v>
      </c>
      <c r="N440" s="2"/>
      <c r="O440" s="64" t="str">
        <f ca="1">IF(N440="","", INDIRECT("base!"&amp;ADDRESS(MATCH(N440,#REF!:#REF!,0)+1,4,4)))</f>
        <v/>
      </c>
      <c r="P440" s="20"/>
      <c r="Q440" s="64" t="str">
        <f ca="1">IF(P440="","", INDIRECT("base!"&amp;ADDRESS(MATCH(CONCATENATE(N440,"|",P440),#REF!:#REF!,0)+1,6,4)))</f>
        <v/>
      </c>
      <c r="R440" s="90" t="s">
        <v>170</v>
      </c>
      <c r="S440" s="19">
        <v>199.262292</v>
      </c>
    </row>
    <row r="441" spans="1:19" ht="30" x14ac:dyDescent="0.25">
      <c r="A441" s="83">
        <v>1</v>
      </c>
      <c r="B441" s="114">
        <f>IF(AND(G441&lt;&gt;"",H441&gt;0,I441&lt;&gt;"",J441&lt;&gt;0,K441&lt;&gt;0),COUNT($B$11:B440)+1,"")</f>
        <v>384</v>
      </c>
      <c r="C441" s="96" t="s">
        <v>2123</v>
      </c>
      <c r="D441" s="84" t="s">
        <v>1146</v>
      </c>
      <c r="E441" s="83" t="s">
        <v>2124</v>
      </c>
      <c r="F441" s="98">
        <v>45658</v>
      </c>
      <c r="G441" s="20" t="s">
        <v>2125</v>
      </c>
      <c r="H441" s="107">
        <v>2</v>
      </c>
      <c r="I441" s="83" t="s">
        <v>1144</v>
      </c>
      <c r="J441" s="107">
        <f t="shared" si="14"/>
        <v>203.97</v>
      </c>
      <c r="K441" s="183">
        <f t="shared" si="13"/>
        <v>407.94</v>
      </c>
      <c r="L441" s="129">
        <v>0.28489999999999999</v>
      </c>
      <c r="M441" s="129">
        <v>0.9022</v>
      </c>
      <c r="N441" s="2"/>
      <c r="O441" s="64" t="str">
        <f ca="1">IF(N441="","", INDIRECT("base!"&amp;ADDRESS(MATCH(N441,#REF!:#REF!,0)+1,4,4)))</f>
        <v/>
      </c>
      <c r="P441" s="20"/>
      <c r="Q441" s="64" t="str">
        <f ca="1">IF(P441="","", INDIRECT("base!"&amp;ADDRESS(MATCH(CONCATENATE(N441,"|",P441),#REF!:#REF!,0)+1,6,4)))</f>
        <v/>
      </c>
      <c r="R441" s="90" t="s">
        <v>170</v>
      </c>
      <c r="S441" s="19">
        <v>203.96502600000002</v>
      </c>
    </row>
    <row r="442" spans="1:19" ht="60" x14ac:dyDescent="0.25">
      <c r="A442" s="83">
        <v>1</v>
      </c>
      <c r="B442" s="114">
        <f>IF(AND(G442&lt;&gt;"",H442&gt;0,I442&lt;&gt;"",J442&lt;&gt;0,K442&lt;&gt;0),COUNT($B$11:B441)+1,"")</f>
        <v>385</v>
      </c>
      <c r="C442" s="96" t="s">
        <v>2126</v>
      </c>
      <c r="D442" s="84" t="s">
        <v>192</v>
      </c>
      <c r="E442" s="83" t="s">
        <v>2127</v>
      </c>
      <c r="F442" s="98">
        <v>45658</v>
      </c>
      <c r="G442" s="20" t="s">
        <v>2128</v>
      </c>
      <c r="H442" s="107">
        <v>2</v>
      </c>
      <c r="I442" s="83" t="s">
        <v>1144</v>
      </c>
      <c r="J442" s="107">
        <f t="shared" si="14"/>
        <v>243.44</v>
      </c>
      <c r="K442" s="183">
        <f t="shared" si="13"/>
        <v>486.88</v>
      </c>
      <c r="L442" s="129">
        <v>0.28489999999999999</v>
      </c>
      <c r="M442" s="129">
        <v>0.9022</v>
      </c>
      <c r="N442" s="2"/>
      <c r="O442" s="64" t="str">
        <f ca="1">IF(N442="","", INDIRECT("base!"&amp;ADDRESS(MATCH(N442,#REF!:#REF!,0)+1,4,4)))</f>
        <v/>
      </c>
      <c r="P442" s="20"/>
      <c r="Q442" s="64" t="str">
        <f ca="1">IF(P442="","", INDIRECT("base!"&amp;ADDRESS(MATCH(CONCATENATE(N442,"|",P442),#REF!:#REF!,0)+1,6,4)))</f>
        <v/>
      </c>
      <c r="R442" s="90" t="s">
        <v>170</v>
      </c>
      <c r="S442" s="19">
        <v>243.43715400000002</v>
      </c>
    </row>
    <row r="443" spans="1:19" ht="45" x14ac:dyDescent="0.25">
      <c r="A443" s="83">
        <v>1</v>
      </c>
      <c r="B443" s="114">
        <f>IF(AND(G443&lt;&gt;"",H443&gt;0,I443&lt;&gt;"",J443&lt;&gt;0,K443&lt;&gt;0),COUNT($B$11:B442)+1,"")</f>
        <v>386</v>
      </c>
      <c r="C443" s="96" t="s">
        <v>2129</v>
      </c>
      <c r="D443" s="84" t="s">
        <v>192</v>
      </c>
      <c r="E443" s="83" t="s">
        <v>2130</v>
      </c>
      <c r="F443" s="98">
        <v>45658</v>
      </c>
      <c r="G443" s="20" t="s">
        <v>2131</v>
      </c>
      <c r="H443" s="107">
        <v>4</v>
      </c>
      <c r="I443" s="83" t="s">
        <v>1144</v>
      </c>
      <c r="J443" s="107">
        <f t="shared" si="14"/>
        <v>306.08</v>
      </c>
      <c r="K443" s="183">
        <f t="shared" si="13"/>
        <v>1224.32</v>
      </c>
      <c r="L443" s="129">
        <v>0.28489999999999999</v>
      </c>
      <c r="M443" s="129">
        <v>0.9022</v>
      </c>
      <c r="N443" s="2"/>
      <c r="O443" s="64" t="str">
        <f ca="1">IF(N443="","", INDIRECT("base!"&amp;ADDRESS(MATCH(N443,#REF!:#REF!,0)+1,4,4)))</f>
        <v/>
      </c>
      <c r="P443" s="20"/>
      <c r="Q443" s="64" t="str">
        <f ca="1">IF(P443="","", INDIRECT("base!"&amp;ADDRESS(MATCH(CONCATENATE(N443,"|",P443),#REF!:#REF!,0)+1,6,4)))</f>
        <v/>
      </c>
      <c r="R443" s="90" t="s">
        <v>170</v>
      </c>
      <c r="S443" s="19">
        <v>306.07602900000001</v>
      </c>
    </row>
    <row r="444" spans="1:19" x14ac:dyDescent="0.25">
      <c r="A444" s="83">
        <v>1</v>
      </c>
      <c r="B444" s="114">
        <f>IF(AND(G444&lt;&gt;"",H444&gt;0,I444&lt;&gt;"",J444&lt;&gt;0,K444&lt;&gt;0),COUNT($B$11:B443)+1,"")</f>
        <v>387</v>
      </c>
      <c r="C444" s="96" t="s">
        <v>2132</v>
      </c>
      <c r="D444" s="84" t="s">
        <v>1146</v>
      </c>
      <c r="E444" s="83" t="s">
        <v>2133</v>
      </c>
      <c r="F444" s="98">
        <v>45658</v>
      </c>
      <c r="G444" s="20" t="s">
        <v>2134</v>
      </c>
      <c r="H444" s="107">
        <v>1</v>
      </c>
      <c r="I444" s="83" t="s">
        <v>1144</v>
      </c>
      <c r="J444" s="107">
        <f t="shared" si="14"/>
        <v>130.41999999999999</v>
      </c>
      <c r="K444" s="183">
        <f t="shared" si="13"/>
        <v>130.41999999999999</v>
      </c>
      <c r="L444" s="129">
        <v>0.28489999999999999</v>
      </c>
      <c r="M444" s="129">
        <v>0.9022</v>
      </c>
      <c r="N444" s="2"/>
      <c r="O444" s="64" t="str">
        <f ca="1">IF(N444="","", INDIRECT("base!"&amp;ADDRESS(MATCH(N444,#REF!:#REF!,0)+1,4,4)))</f>
        <v/>
      </c>
      <c r="P444" s="20"/>
      <c r="Q444" s="64" t="str">
        <f ca="1">IF(P444="","", INDIRECT("base!"&amp;ADDRESS(MATCH(CONCATENATE(N444,"|",P444),#REF!:#REF!,0)+1,6,4)))</f>
        <v/>
      </c>
      <c r="R444" s="90" t="s">
        <v>170</v>
      </c>
      <c r="S444" s="19">
        <v>130.41735</v>
      </c>
    </row>
    <row r="445" spans="1:19" ht="45" x14ac:dyDescent="0.25">
      <c r="A445" s="83">
        <v>1</v>
      </c>
      <c r="B445" s="114">
        <f>IF(AND(G445&lt;&gt;"",H445&gt;0,I445&lt;&gt;"",J445&lt;&gt;0,K445&lt;&gt;0),COUNT($B$11:B444)+1,"")</f>
        <v>388</v>
      </c>
      <c r="C445" s="96" t="s">
        <v>2135</v>
      </c>
      <c r="D445" s="84" t="s">
        <v>192</v>
      </c>
      <c r="E445" s="83" t="s">
        <v>2136</v>
      </c>
      <c r="F445" s="98">
        <v>45658</v>
      </c>
      <c r="G445" s="20" t="s">
        <v>2137</v>
      </c>
      <c r="H445" s="107">
        <v>43.65</v>
      </c>
      <c r="I445" s="83" t="s">
        <v>1152</v>
      </c>
      <c r="J445" s="107">
        <f t="shared" si="14"/>
        <v>27.21</v>
      </c>
      <c r="K445" s="183">
        <f t="shared" si="13"/>
        <v>1187.72</v>
      </c>
      <c r="L445" s="129">
        <v>0.28489999999999999</v>
      </c>
      <c r="M445" s="129">
        <v>0.9022</v>
      </c>
      <c r="N445" s="2"/>
      <c r="O445" s="64" t="str">
        <f ca="1">IF(N445="","", INDIRECT("base!"&amp;ADDRESS(MATCH(N445,#REF!:#REF!,0)+1,4,4)))</f>
        <v/>
      </c>
      <c r="P445" s="20"/>
      <c r="Q445" s="64" t="str">
        <f ca="1">IF(P445="","", INDIRECT("base!"&amp;ADDRESS(MATCH(CONCATENATE(N445,"|",P445),#REF!:#REF!,0)+1,6,4)))</f>
        <v/>
      </c>
      <c r="R445" s="90" t="s">
        <v>170</v>
      </c>
      <c r="S445" s="19">
        <v>27.214182000000001</v>
      </c>
    </row>
    <row r="446" spans="1:19" ht="45" x14ac:dyDescent="0.25">
      <c r="A446" s="83">
        <v>1</v>
      </c>
      <c r="B446" s="114">
        <f>IF(AND(G446&lt;&gt;"",H446&gt;0,I446&lt;&gt;"",J446&lt;&gt;0,K446&lt;&gt;0),COUNT($B$11:B445)+1,"")</f>
        <v>389</v>
      </c>
      <c r="C446" s="96" t="s">
        <v>2138</v>
      </c>
      <c r="D446" s="84" t="s">
        <v>192</v>
      </c>
      <c r="E446" s="83" t="s">
        <v>2139</v>
      </c>
      <c r="F446" s="98">
        <v>45658</v>
      </c>
      <c r="G446" s="20" t="s">
        <v>2140</v>
      </c>
      <c r="H446" s="107">
        <v>5</v>
      </c>
      <c r="I446" s="83" t="s">
        <v>1144</v>
      </c>
      <c r="J446" s="107">
        <f t="shared" si="14"/>
        <v>48.7</v>
      </c>
      <c r="K446" s="183">
        <f t="shared" si="13"/>
        <v>243.5</v>
      </c>
      <c r="L446" s="129">
        <v>0.28489999999999999</v>
      </c>
      <c r="M446" s="129">
        <v>0.9022</v>
      </c>
      <c r="N446" s="2"/>
      <c r="O446" s="64" t="str">
        <f ca="1">IF(N446="","", INDIRECT("base!"&amp;ADDRESS(MATCH(N446,#REF!:#REF!,0)+1,4,4)))</f>
        <v/>
      </c>
      <c r="P446" s="20"/>
      <c r="Q446" s="64" t="str">
        <f ca="1">IF(P446="","", INDIRECT("base!"&amp;ADDRESS(MATCH(CONCATENATE(N446,"|",P446),#REF!:#REF!,0)+1,6,4)))</f>
        <v/>
      </c>
      <c r="R446" s="90" t="s">
        <v>170</v>
      </c>
      <c r="S446" s="19">
        <v>48.697710000000001</v>
      </c>
    </row>
    <row r="447" spans="1:19" ht="60" x14ac:dyDescent="0.25">
      <c r="A447" s="83">
        <v>1</v>
      </c>
      <c r="B447" s="114">
        <f>IF(AND(G447&lt;&gt;"",H447&gt;0,I447&lt;&gt;"",J447&lt;&gt;0,K447&lt;&gt;0),COUNT($B$11:B446)+1,"")</f>
        <v>390</v>
      </c>
      <c r="C447" s="96" t="s">
        <v>2141</v>
      </c>
      <c r="D447" s="84" t="s">
        <v>192</v>
      </c>
      <c r="E447" s="83" t="s">
        <v>2142</v>
      </c>
      <c r="F447" s="98">
        <v>45658</v>
      </c>
      <c r="G447" s="20" t="s">
        <v>2143</v>
      </c>
      <c r="H447" s="107">
        <v>5</v>
      </c>
      <c r="I447" s="83" t="s">
        <v>1144</v>
      </c>
      <c r="J447" s="107">
        <f t="shared" si="14"/>
        <v>23</v>
      </c>
      <c r="K447" s="183">
        <f t="shared" si="13"/>
        <v>115</v>
      </c>
      <c r="L447" s="129">
        <v>0.28489999999999999</v>
      </c>
      <c r="M447" s="129">
        <v>0.9022</v>
      </c>
      <c r="N447" s="2"/>
      <c r="O447" s="64" t="str">
        <f ca="1">IF(N447="","", INDIRECT("base!"&amp;ADDRESS(MATCH(N447,#REF!:#REF!,0)+1,4,4)))</f>
        <v/>
      </c>
      <c r="P447" s="20"/>
      <c r="Q447" s="64" t="str">
        <f ca="1">IF(P447="","", INDIRECT("base!"&amp;ADDRESS(MATCH(CONCATENATE(N447,"|",P447),#REF!:#REF!,0)+1,6,4)))</f>
        <v/>
      </c>
      <c r="R447" s="90" t="s">
        <v>170</v>
      </c>
      <c r="S447" s="19">
        <v>22.999709999999997</v>
      </c>
    </row>
    <row r="448" spans="1:19" x14ac:dyDescent="0.25">
      <c r="A448" s="83">
        <v>1</v>
      </c>
      <c r="B448" s="114">
        <f>IF(AND(G448&lt;&gt;"",H448&gt;0,I448&lt;&gt;"",J448&lt;&gt;0,K448&lt;&gt;0),COUNT($B$11:B447)+1,"")</f>
        <v>391</v>
      </c>
      <c r="C448" s="96" t="s">
        <v>2144</v>
      </c>
      <c r="D448" s="84" t="s">
        <v>1146</v>
      </c>
      <c r="E448" s="83" t="s">
        <v>2145</v>
      </c>
      <c r="F448" s="98">
        <v>45658</v>
      </c>
      <c r="G448" s="20" t="s">
        <v>2146</v>
      </c>
      <c r="H448" s="107">
        <v>5</v>
      </c>
      <c r="I448" s="83" t="s">
        <v>1144</v>
      </c>
      <c r="J448" s="107">
        <f t="shared" si="14"/>
        <v>26.98</v>
      </c>
      <c r="K448" s="183">
        <f t="shared" si="13"/>
        <v>134.9</v>
      </c>
      <c r="L448" s="129">
        <v>0.28489999999999999</v>
      </c>
      <c r="M448" s="129">
        <v>0.9022</v>
      </c>
      <c r="N448" s="2"/>
      <c r="O448" s="64" t="str">
        <f ca="1">IF(N448="","", INDIRECT("base!"&amp;ADDRESS(MATCH(N448,#REF!:#REF!,0)+1,4,4)))</f>
        <v/>
      </c>
      <c r="P448" s="20"/>
      <c r="Q448" s="64" t="str">
        <f ca="1">IF(P448="","", INDIRECT("base!"&amp;ADDRESS(MATCH(CONCATENATE(N448,"|",P448),#REF!:#REF!,0)+1,6,4)))</f>
        <v/>
      </c>
      <c r="R448" s="90" t="s">
        <v>170</v>
      </c>
      <c r="S448" s="19">
        <v>26.982900000000001</v>
      </c>
    </row>
    <row r="449" spans="1:19" ht="45" x14ac:dyDescent="0.25">
      <c r="A449" s="83">
        <v>1</v>
      </c>
      <c r="B449" s="114">
        <f>IF(AND(G449&lt;&gt;"",H449&gt;0,I449&lt;&gt;"",J449&lt;&gt;0,K449&lt;&gt;0),COUNT($B$11:B448)+1,"")</f>
        <v>392</v>
      </c>
      <c r="C449" s="96" t="s">
        <v>2147</v>
      </c>
      <c r="D449" s="84" t="s">
        <v>192</v>
      </c>
      <c r="E449" s="83" t="s">
        <v>2148</v>
      </c>
      <c r="F449" s="98">
        <v>45658</v>
      </c>
      <c r="G449" s="20" t="s">
        <v>2149</v>
      </c>
      <c r="H449" s="107">
        <v>5</v>
      </c>
      <c r="I449" s="83" t="s">
        <v>1144</v>
      </c>
      <c r="J449" s="107">
        <f t="shared" si="14"/>
        <v>10.55</v>
      </c>
      <c r="K449" s="183">
        <f t="shared" si="13"/>
        <v>52.75</v>
      </c>
      <c r="L449" s="129">
        <v>0.28489999999999999</v>
      </c>
      <c r="M449" s="129">
        <v>0.9022</v>
      </c>
      <c r="N449" s="2"/>
      <c r="O449" s="64" t="str">
        <f ca="1">IF(N449="","", INDIRECT("base!"&amp;ADDRESS(MATCH(N449,#REF!:#REF!,0)+1,4,4)))</f>
        <v/>
      </c>
      <c r="P449" s="20"/>
      <c r="Q449" s="64" t="str">
        <f ca="1">IF(P449="","", INDIRECT("base!"&amp;ADDRESS(MATCH(CONCATENATE(N449,"|",P449),#REF!:#REF!,0)+1,6,4)))</f>
        <v/>
      </c>
      <c r="R449" s="90" t="s">
        <v>170</v>
      </c>
      <c r="S449" s="19">
        <v>10.549029000000001</v>
      </c>
    </row>
    <row r="450" spans="1:19" x14ac:dyDescent="0.25">
      <c r="A450" s="83">
        <v>1</v>
      </c>
      <c r="B450" s="114">
        <f>IF(AND(G450&lt;&gt;"",H450&gt;0,I450&lt;&gt;"",J450&lt;&gt;0,K450&lt;&gt;0),COUNT($B$11:B449)+1,"")</f>
        <v>393</v>
      </c>
      <c r="C450" s="96" t="s">
        <v>2150</v>
      </c>
      <c r="D450" s="84" t="s">
        <v>1146</v>
      </c>
      <c r="E450" s="83" t="s">
        <v>2151</v>
      </c>
      <c r="F450" s="98">
        <v>45658</v>
      </c>
      <c r="G450" s="20" t="s">
        <v>2152</v>
      </c>
      <c r="H450" s="107">
        <v>9</v>
      </c>
      <c r="I450" s="83" t="s">
        <v>1144</v>
      </c>
      <c r="J450" s="107">
        <f t="shared" si="14"/>
        <v>22.29</v>
      </c>
      <c r="K450" s="183">
        <f t="shared" si="13"/>
        <v>200.61</v>
      </c>
      <c r="L450" s="129">
        <v>0.28489999999999999</v>
      </c>
      <c r="M450" s="129">
        <v>0.9022</v>
      </c>
      <c r="N450" s="2"/>
      <c r="O450" s="64" t="str">
        <f ca="1">IF(N450="","", INDIRECT("base!"&amp;ADDRESS(MATCH(N450,#REF!:#REF!,0)+1,4,4)))</f>
        <v/>
      </c>
      <c r="P450" s="20"/>
      <c r="Q450" s="64" t="str">
        <f ca="1">IF(P450="","", INDIRECT("base!"&amp;ADDRESS(MATCH(CONCATENATE(N450,"|",P450),#REF!:#REF!,0)+1,6,4)))</f>
        <v/>
      </c>
      <c r="R450" s="90" t="s">
        <v>170</v>
      </c>
      <c r="S450" s="19">
        <v>22.293015</v>
      </c>
    </row>
    <row r="451" spans="1:19" ht="30" x14ac:dyDescent="0.25">
      <c r="A451" s="83">
        <v>1</v>
      </c>
      <c r="B451" s="114" t="str">
        <f>IF(AND(G451&lt;&gt;"",H451&gt;0,I451&lt;&gt;"",J451&lt;&gt;0,K451&lt;&gt;0),COUNT($B$11:B450)+1,"")</f>
        <v/>
      </c>
      <c r="C451" s="96" t="s">
        <v>1126</v>
      </c>
      <c r="D451" s="84" t="s">
        <v>1135</v>
      </c>
      <c r="E451" s="83" t="s">
        <v>1135</v>
      </c>
      <c r="F451" s="98">
        <v>45658</v>
      </c>
      <c r="G451" s="20" t="s">
        <v>2153</v>
      </c>
      <c r="H451" s="107" t="s">
        <v>1135</v>
      </c>
      <c r="I451" s="83" t="s">
        <v>1135</v>
      </c>
      <c r="J451" s="107"/>
      <c r="K451" s="183" t="str">
        <f t="shared" si="13"/>
        <v/>
      </c>
      <c r="L451" s="129" t="s">
        <v>1135</v>
      </c>
      <c r="M451" s="129">
        <v>0.9022</v>
      </c>
      <c r="N451" s="2"/>
      <c r="O451" s="64" t="str">
        <f ca="1">IF(N451="","", INDIRECT("base!"&amp;ADDRESS(MATCH(N451,#REF!:#REF!,0)+1,4,4)))</f>
        <v/>
      </c>
      <c r="P451" s="20"/>
      <c r="Q451" s="64" t="str">
        <f ca="1">IF(P451="","", INDIRECT("base!"&amp;ADDRESS(MATCH(CONCATENATE(N451,"|",P451),#REF!:#REF!,0)+1,6,4)))</f>
        <v/>
      </c>
      <c r="R451" s="90" t="s">
        <v>170</v>
      </c>
      <c r="S451" s="19" t="s">
        <v>1135</v>
      </c>
    </row>
    <row r="452" spans="1:19" ht="45" x14ac:dyDescent="0.25">
      <c r="A452" s="83">
        <v>1</v>
      </c>
      <c r="B452" s="114">
        <f>IF(AND(G452&lt;&gt;"",H452&gt;0,I452&lt;&gt;"",J452&lt;&gt;0,K452&lt;&gt;0),COUNT($B$11:B451)+1,"")</f>
        <v>394</v>
      </c>
      <c r="C452" s="96" t="s">
        <v>2154</v>
      </c>
      <c r="D452" s="84" t="s">
        <v>192</v>
      </c>
      <c r="E452" s="83" t="s">
        <v>2155</v>
      </c>
      <c r="F452" s="98">
        <v>45658</v>
      </c>
      <c r="G452" s="20" t="s">
        <v>746</v>
      </c>
      <c r="H452" s="107">
        <v>36</v>
      </c>
      <c r="I452" s="83" t="s">
        <v>1144</v>
      </c>
      <c r="J452" s="107">
        <f t="shared" si="14"/>
        <v>23.66</v>
      </c>
      <c r="K452" s="183">
        <f t="shared" si="13"/>
        <v>851.76</v>
      </c>
      <c r="L452" s="129">
        <v>0.28489999999999999</v>
      </c>
      <c r="M452" s="129">
        <v>0.9022</v>
      </c>
      <c r="N452" s="2"/>
      <c r="O452" s="64" t="str">
        <f ca="1">IF(N452="","", INDIRECT("base!"&amp;ADDRESS(MATCH(N452,#REF!:#REF!,0)+1,4,4)))</f>
        <v/>
      </c>
      <c r="P452" s="20"/>
      <c r="Q452" s="64" t="str">
        <f ca="1">IF(P452="","", INDIRECT("base!"&amp;ADDRESS(MATCH(CONCATENATE(N452,"|",P452),#REF!:#REF!,0)+1,6,4)))</f>
        <v/>
      </c>
      <c r="R452" s="90" t="s">
        <v>170</v>
      </c>
      <c r="S452" s="19">
        <v>23.655009</v>
      </c>
    </row>
    <row r="453" spans="1:19" ht="30" x14ac:dyDescent="0.25">
      <c r="A453" s="83">
        <v>1</v>
      </c>
      <c r="B453" s="114">
        <f>IF(AND(G453&lt;&gt;"",H453&gt;0,I453&lt;&gt;"",J453&lt;&gt;0,K453&lt;&gt;0),COUNT($B$11:B452)+1,"")</f>
        <v>395</v>
      </c>
      <c r="C453" s="96" t="s">
        <v>2156</v>
      </c>
      <c r="D453" s="84" t="s">
        <v>1146</v>
      </c>
      <c r="E453" s="83" t="s">
        <v>2157</v>
      </c>
      <c r="F453" s="98">
        <v>45658</v>
      </c>
      <c r="G453" s="20" t="s">
        <v>747</v>
      </c>
      <c r="H453" s="107">
        <v>101</v>
      </c>
      <c r="I453" s="83" t="s">
        <v>1144</v>
      </c>
      <c r="J453" s="107">
        <f t="shared" si="14"/>
        <v>45.36</v>
      </c>
      <c r="K453" s="183">
        <f t="shared" si="13"/>
        <v>4581.3599999999997</v>
      </c>
      <c r="L453" s="129">
        <v>0.28489999999999999</v>
      </c>
      <c r="M453" s="129">
        <v>0.9022</v>
      </c>
      <c r="N453" s="2"/>
      <c r="O453" s="64" t="str">
        <f ca="1">IF(N453="","", INDIRECT("base!"&amp;ADDRESS(MATCH(N453,#REF!:#REF!,0)+1,4,4)))</f>
        <v/>
      </c>
      <c r="P453" s="20"/>
      <c r="Q453" s="64" t="str">
        <f ca="1">IF(P453="","", INDIRECT("base!"&amp;ADDRESS(MATCH(CONCATENATE(N453,"|",P453),#REF!:#REF!,0)+1,6,4)))</f>
        <v/>
      </c>
      <c r="R453" s="90" t="s">
        <v>170</v>
      </c>
      <c r="S453" s="19">
        <v>45.356969999999997</v>
      </c>
    </row>
    <row r="454" spans="1:19" ht="45" x14ac:dyDescent="0.25">
      <c r="A454" s="83">
        <v>1</v>
      </c>
      <c r="B454" s="114">
        <f>IF(AND(G454&lt;&gt;"",H454&gt;0,I454&lt;&gt;"",J454&lt;&gt;0,K454&lt;&gt;0),COUNT($B$11:B453)+1,"")</f>
        <v>396</v>
      </c>
      <c r="C454" s="96" t="s">
        <v>2158</v>
      </c>
      <c r="D454" s="84" t="s">
        <v>192</v>
      </c>
      <c r="E454" s="83" t="s">
        <v>2159</v>
      </c>
      <c r="F454" s="98">
        <v>45658</v>
      </c>
      <c r="G454" s="20" t="s">
        <v>2160</v>
      </c>
      <c r="H454" s="107">
        <v>12</v>
      </c>
      <c r="I454" s="83" t="s">
        <v>1138</v>
      </c>
      <c r="J454" s="107">
        <f t="shared" si="14"/>
        <v>103.32</v>
      </c>
      <c r="K454" s="183">
        <f t="shared" si="13"/>
        <v>1239.8399999999999</v>
      </c>
      <c r="L454" s="129">
        <v>0.28489999999999999</v>
      </c>
      <c r="M454" s="129">
        <v>0.9022</v>
      </c>
      <c r="N454" s="2"/>
      <c r="O454" s="64" t="str">
        <f ca="1">IF(N454="","", INDIRECT("base!"&amp;ADDRESS(MATCH(N454,#REF!:#REF!,0)+1,4,4)))</f>
        <v/>
      </c>
      <c r="P454" s="20"/>
      <c r="Q454" s="64" t="str">
        <f ca="1">IF(P454="","", INDIRECT("base!"&amp;ADDRESS(MATCH(CONCATENATE(N454,"|",P454),#REF!:#REF!,0)+1,6,4)))</f>
        <v/>
      </c>
      <c r="R454" s="90" t="s">
        <v>170</v>
      </c>
      <c r="S454" s="19">
        <v>103.31880899999999</v>
      </c>
    </row>
    <row r="455" spans="1:19" ht="30" x14ac:dyDescent="0.25">
      <c r="A455" s="83">
        <v>1</v>
      </c>
      <c r="B455" s="114" t="str">
        <f>IF(AND(G455&lt;&gt;"",H455&gt;0,I455&lt;&gt;"",J455&lt;&gt;0,K455&lt;&gt;0),COUNT($B$11:B454)+1,"")</f>
        <v/>
      </c>
      <c r="C455" s="96" t="s">
        <v>1128</v>
      </c>
      <c r="D455" s="84" t="s">
        <v>1135</v>
      </c>
      <c r="E455" s="83" t="s">
        <v>1135</v>
      </c>
      <c r="F455" s="98">
        <v>45658</v>
      </c>
      <c r="G455" s="20" t="s">
        <v>1093</v>
      </c>
      <c r="H455" s="107" t="s">
        <v>1135</v>
      </c>
      <c r="I455" s="83" t="s">
        <v>1135</v>
      </c>
      <c r="J455" s="107"/>
      <c r="K455" s="183" t="str">
        <f t="shared" si="13"/>
        <v/>
      </c>
      <c r="L455" s="129" t="s">
        <v>1135</v>
      </c>
      <c r="M455" s="129">
        <v>0.9022</v>
      </c>
      <c r="N455" s="2"/>
      <c r="O455" s="64" t="str">
        <f ca="1">IF(N455="","", INDIRECT("base!"&amp;ADDRESS(MATCH(N455,#REF!:#REF!,0)+1,4,4)))</f>
        <v/>
      </c>
      <c r="P455" s="20"/>
      <c r="Q455" s="64" t="str">
        <f ca="1">IF(P455="","", INDIRECT("base!"&amp;ADDRESS(MATCH(CONCATENATE(N455,"|",P455),#REF!:#REF!,0)+1,6,4)))</f>
        <v/>
      </c>
      <c r="R455" s="90" t="s">
        <v>170</v>
      </c>
      <c r="S455" s="19" t="s">
        <v>1135</v>
      </c>
    </row>
    <row r="456" spans="1:19" ht="30" x14ac:dyDescent="0.25">
      <c r="A456" s="83">
        <v>1</v>
      </c>
      <c r="B456" s="114">
        <f>IF(AND(G456&lt;&gt;"",H456&gt;0,I456&lt;&gt;"",J456&lt;&gt;0,K456&lt;&gt;0),COUNT($B$11:B455)+1,"")</f>
        <v>397</v>
      </c>
      <c r="C456" s="96" t="s">
        <v>2161</v>
      </c>
      <c r="D456" s="84" t="s">
        <v>1146</v>
      </c>
      <c r="E456" s="83" t="s">
        <v>2162</v>
      </c>
      <c r="F456" s="98">
        <v>45658</v>
      </c>
      <c r="G456" s="20" t="s">
        <v>2163</v>
      </c>
      <c r="H456" s="107">
        <v>1</v>
      </c>
      <c r="I456" s="83" t="s">
        <v>1144</v>
      </c>
      <c r="J456" s="107">
        <f t="shared" si="14"/>
        <v>23.81</v>
      </c>
      <c r="K456" s="183">
        <f t="shared" si="13"/>
        <v>23.81</v>
      </c>
      <c r="L456" s="129">
        <v>0.28489999999999999</v>
      </c>
      <c r="M456" s="129">
        <v>0.9022</v>
      </c>
      <c r="N456" s="2"/>
      <c r="O456" s="64" t="str">
        <f ca="1">IF(N456="","", INDIRECT("base!"&amp;ADDRESS(MATCH(N456,#REF!:#REF!,0)+1,4,4)))</f>
        <v/>
      </c>
      <c r="P456" s="20"/>
      <c r="Q456" s="64" t="str">
        <f ca="1">IF(P456="","", INDIRECT("base!"&amp;ADDRESS(MATCH(CONCATENATE(N456,"|",P456),#REF!:#REF!,0)+1,6,4)))</f>
        <v/>
      </c>
      <c r="R456" s="90" t="s">
        <v>170</v>
      </c>
      <c r="S456" s="19">
        <v>23.809197000000001</v>
      </c>
    </row>
    <row r="457" spans="1:19" ht="30" x14ac:dyDescent="0.25">
      <c r="A457" s="83">
        <v>1</v>
      </c>
      <c r="B457" s="114">
        <f>IF(AND(G457&lt;&gt;"",H457&gt;0,I457&lt;&gt;"",J457&lt;&gt;0,K457&lt;&gt;0),COUNT($B$11:B456)+1,"")</f>
        <v>398</v>
      </c>
      <c r="C457" s="96" t="s">
        <v>2164</v>
      </c>
      <c r="D457" s="84" t="s">
        <v>1146</v>
      </c>
      <c r="E457" s="83" t="s">
        <v>2165</v>
      </c>
      <c r="F457" s="98">
        <v>45658</v>
      </c>
      <c r="G457" s="20" t="s">
        <v>840</v>
      </c>
      <c r="H457" s="107">
        <v>1</v>
      </c>
      <c r="I457" s="83" t="s">
        <v>1144</v>
      </c>
      <c r="J457" s="107">
        <f t="shared" si="14"/>
        <v>20.74</v>
      </c>
      <c r="K457" s="183">
        <f t="shared" si="13"/>
        <v>20.74</v>
      </c>
      <c r="L457" s="129">
        <v>0.28489999999999999</v>
      </c>
      <c r="M457" s="129">
        <v>0.9022</v>
      </c>
      <c r="N457" s="2"/>
      <c r="O457" s="64" t="str">
        <f ca="1">IF(N457="","", INDIRECT("base!"&amp;ADDRESS(MATCH(N457,#REF!:#REF!,0)+1,4,4)))</f>
        <v/>
      </c>
      <c r="P457" s="20"/>
      <c r="Q457" s="64" t="str">
        <f ca="1">IF(P457="","", INDIRECT("base!"&amp;ADDRESS(MATCH(CONCATENATE(N457,"|",P457),#REF!:#REF!,0)+1,6,4)))</f>
        <v/>
      </c>
      <c r="R457" s="90" t="s">
        <v>170</v>
      </c>
      <c r="S457" s="19">
        <v>20.738286000000002</v>
      </c>
    </row>
    <row r="458" spans="1:19" ht="30" x14ac:dyDescent="0.25">
      <c r="A458" s="83">
        <v>1</v>
      </c>
      <c r="B458" s="114" t="str">
        <f>IF(AND(G458&lt;&gt;"",H458&gt;0,I458&lt;&gt;"",J458&lt;&gt;0,K458&lt;&gt;0),COUNT($B$11:B457)+1,"")</f>
        <v/>
      </c>
      <c r="C458" s="96" t="s">
        <v>1129</v>
      </c>
      <c r="D458" s="84" t="s">
        <v>1135</v>
      </c>
      <c r="E458" s="83" t="s">
        <v>1135</v>
      </c>
      <c r="F458" s="98">
        <v>45658</v>
      </c>
      <c r="G458" s="20" t="s">
        <v>1095</v>
      </c>
      <c r="H458" s="107" t="s">
        <v>1135</v>
      </c>
      <c r="I458" s="83" t="s">
        <v>1135</v>
      </c>
      <c r="J458" s="107"/>
      <c r="K458" s="183" t="str">
        <f t="shared" si="13"/>
        <v/>
      </c>
      <c r="L458" s="129" t="s">
        <v>1135</v>
      </c>
      <c r="M458" s="129">
        <v>0.9022</v>
      </c>
      <c r="N458" s="2"/>
      <c r="O458" s="64" t="str">
        <f ca="1">IF(N458="","", INDIRECT("base!"&amp;ADDRESS(MATCH(N458,#REF!:#REF!,0)+1,4,4)))</f>
        <v/>
      </c>
      <c r="P458" s="20"/>
      <c r="Q458" s="64" t="str">
        <f ca="1">IF(P458="","", INDIRECT("base!"&amp;ADDRESS(MATCH(CONCATENATE(N458,"|",P458),#REF!:#REF!,0)+1,6,4)))</f>
        <v/>
      </c>
      <c r="R458" s="90" t="s">
        <v>170</v>
      </c>
      <c r="S458" s="19" t="s">
        <v>1135</v>
      </c>
    </row>
    <row r="459" spans="1:19" ht="30" x14ac:dyDescent="0.25">
      <c r="A459" s="83">
        <v>1</v>
      </c>
      <c r="B459" s="114">
        <f>IF(AND(G459&lt;&gt;"",H459&gt;0,I459&lt;&gt;"",J459&lt;&gt;0,K459&lt;&gt;0),COUNT($B$11:B458)+1,"")</f>
        <v>399</v>
      </c>
      <c r="C459" s="96" t="s">
        <v>2166</v>
      </c>
      <c r="D459" s="84" t="s">
        <v>1146</v>
      </c>
      <c r="E459" s="83" t="s">
        <v>2167</v>
      </c>
      <c r="F459" s="98">
        <v>45658</v>
      </c>
      <c r="G459" s="20" t="s">
        <v>2168</v>
      </c>
      <c r="H459" s="107">
        <v>4</v>
      </c>
      <c r="I459" s="83" t="s">
        <v>1144</v>
      </c>
      <c r="J459" s="107">
        <f t="shared" si="14"/>
        <v>6.15</v>
      </c>
      <c r="K459" s="183">
        <f t="shared" si="13"/>
        <v>24.6</v>
      </c>
      <c r="L459" s="129">
        <v>0.28489999999999999</v>
      </c>
      <c r="M459" s="129">
        <v>0.9022</v>
      </c>
      <c r="N459" s="2"/>
      <c r="O459" s="64" t="str">
        <f ca="1">IF(N459="","", INDIRECT("base!"&amp;ADDRESS(MATCH(N459,#REF!:#REF!,0)+1,4,4)))</f>
        <v/>
      </c>
      <c r="P459" s="20"/>
      <c r="Q459" s="64" t="str">
        <f ca="1">IF(P459="","", INDIRECT("base!"&amp;ADDRESS(MATCH(CONCATENATE(N459,"|",P459),#REF!:#REF!,0)+1,6,4)))</f>
        <v/>
      </c>
      <c r="R459" s="90" t="s">
        <v>170</v>
      </c>
      <c r="S459" s="19">
        <v>6.1546710000000004</v>
      </c>
    </row>
    <row r="460" spans="1:19" x14ac:dyDescent="0.25">
      <c r="A460" s="83">
        <v>1</v>
      </c>
      <c r="B460" s="114">
        <f>IF(AND(G460&lt;&gt;"",H460&gt;0,I460&lt;&gt;"",J460&lt;&gt;0,K460&lt;&gt;0),COUNT($B$11:B459)+1,"")</f>
        <v>400</v>
      </c>
      <c r="C460" s="96" t="s">
        <v>2169</v>
      </c>
      <c r="D460" s="84" t="s">
        <v>1146</v>
      </c>
      <c r="E460" s="83" t="s">
        <v>2170</v>
      </c>
      <c r="F460" s="98">
        <v>45658</v>
      </c>
      <c r="G460" s="20" t="s">
        <v>2171</v>
      </c>
      <c r="H460" s="107">
        <v>4</v>
      </c>
      <c r="I460" s="83" t="s">
        <v>1144</v>
      </c>
      <c r="J460" s="107">
        <f t="shared" si="14"/>
        <v>2.4700000000000002</v>
      </c>
      <c r="K460" s="183">
        <f t="shared" si="13"/>
        <v>9.8800000000000008</v>
      </c>
      <c r="L460" s="129">
        <v>0.28489999999999999</v>
      </c>
      <c r="M460" s="129">
        <v>0.9022</v>
      </c>
      <c r="N460" s="2"/>
      <c r="O460" s="64" t="str">
        <f ca="1">IF(N460="","", INDIRECT("base!"&amp;ADDRESS(MATCH(N460,#REF!:#REF!,0)+1,4,4)))</f>
        <v/>
      </c>
      <c r="P460" s="20"/>
      <c r="Q460" s="64" t="str">
        <f ca="1">IF(P460="","", INDIRECT("base!"&amp;ADDRESS(MATCH(CONCATENATE(N460,"|",P460),#REF!:#REF!,0)+1,6,4)))</f>
        <v/>
      </c>
      <c r="R460" s="90" t="s">
        <v>170</v>
      </c>
      <c r="S460" s="19">
        <v>2.4670079999999999</v>
      </c>
    </row>
    <row r="461" spans="1:19" ht="45" x14ac:dyDescent="0.25">
      <c r="A461" s="83">
        <v>1</v>
      </c>
      <c r="B461" s="114">
        <f>IF(AND(G461&lt;&gt;"",H461&gt;0,I461&lt;&gt;"",J461&lt;&gt;0,K461&lt;&gt;0),COUNT($B$11:B460)+1,"")</f>
        <v>401</v>
      </c>
      <c r="C461" s="96" t="s">
        <v>2172</v>
      </c>
      <c r="D461" s="84" t="s">
        <v>192</v>
      </c>
      <c r="E461" s="83" t="s">
        <v>2173</v>
      </c>
      <c r="F461" s="98">
        <v>45658</v>
      </c>
      <c r="G461" s="20" t="s">
        <v>833</v>
      </c>
      <c r="H461" s="107">
        <v>242</v>
      </c>
      <c r="I461" s="83" t="s">
        <v>1144</v>
      </c>
      <c r="J461" s="107">
        <f t="shared" si="14"/>
        <v>14.76</v>
      </c>
      <c r="K461" s="183">
        <f t="shared" si="13"/>
        <v>3571.92</v>
      </c>
      <c r="L461" s="129">
        <v>0.28489999999999999</v>
      </c>
      <c r="M461" s="129">
        <v>0.9022</v>
      </c>
      <c r="N461" s="2"/>
      <c r="O461" s="64" t="str">
        <f ca="1">IF(N461="","", INDIRECT("base!"&amp;ADDRESS(MATCH(N461,#REF!:#REF!,0)+1,4,4)))</f>
        <v/>
      </c>
      <c r="P461" s="20"/>
      <c r="Q461" s="64" t="str">
        <f ca="1">IF(P461="","", INDIRECT("base!"&amp;ADDRESS(MATCH(CONCATENATE(N461,"|",P461),#REF!:#REF!,0)+1,6,4)))</f>
        <v/>
      </c>
      <c r="R461" s="90" t="s">
        <v>170</v>
      </c>
      <c r="S461" s="19">
        <v>14.763501</v>
      </c>
    </row>
    <row r="462" spans="1:19" ht="30" x14ac:dyDescent="0.25">
      <c r="A462" s="83">
        <v>1</v>
      </c>
      <c r="B462" s="114">
        <f>IF(AND(G462&lt;&gt;"",H462&gt;0,I462&lt;&gt;"",J462&lt;&gt;0,K462&lt;&gt;0),COUNT($B$11:B461)+1,"")</f>
        <v>402</v>
      </c>
      <c r="C462" s="96" t="s">
        <v>2174</v>
      </c>
      <c r="D462" s="84" t="s">
        <v>192</v>
      </c>
      <c r="E462" s="83" t="s">
        <v>2175</v>
      </c>
      <c r="F462" s="98">
        <v>45658</v>
      </c>
      <c r="G462" s="20" t="s">
        <v>750</v>
      </c>
      <c r="H462" s="107">
        <v>2</v>
      </c>
      <c r="I462" s="83" t="s">
        <v>1144</v>
      </c>
      <c r="J462" s="107">
        <f t="shared" si="14"/>
        <v>23.05</v>
      </c>
      <c r="K462" s="183">
        <f t="shared" si="13"/>
        <v>46.1</v>
      </c>
      <c r="L462" s="129">
        <v>0.28489999999999999</v>
      </c>
      <c r="M462" s="129">
        <v>0.9022</v>
      </c>
      <c r="N462" s="2"/>
      <c r="O462" s="64" t="str">
        <f ca="1">IF(N462="","", INDIRECT("base!"&amp;ADDRESS(MATCH(N462,#REF!:#REF!,0)+1,4,4)))</f>
        <v/>
      </c>
      <c r="P462" s="20"/>
      <c r="Q462" s="64" t="str">
        <f ca="1">IF(P462="","", INDIRECT("base!"&amp;ADDRESS(MATCH(CONCATENATE(N462,"|",P462),#REF!:#REF!,0)+1,6,4)))</f>
        <v/>
      </c>
      <c r="R462" s="90" t="s">
        <v>170</v>
      </c>
      <c r="S462" s="19">
        <v>23.051106000000001</v>
      </c>
    </row>
    <row r="463" spans="1:19" ht="45" x14ac:dyDescent="0.25">
      <c r="A463" s="83">
        <v>1</v>
      </c>
      <c r="B463" s="114">
        <f>IF(AND(G463&lt;&gt;"",H463&gt;0,I463&lt;&gt;"",J463&lt;&gt;0,K463&lt;&gt;0),COUNT($B$11:B462)+1,"")</f>
        <v>403</v>
      </c>
      <c r="C463" s="96" t="s">
        <v>2176</v>
      </c>
      <c r="D463" s="84" t="s">
        <v>192</v>
      </c>
      <c r="E463" s="83" t="s">
        <v>2177</v>
      </c>
      <c r="F463" s="98">
        <v>45658</v>
      </c>
      <c r="G463" s="20" t="s">
        <v>2178</v>
      </c>
      <c r="H463" s="107">
        <v>1</v>
      </c>
      <c r="I463" s="83" t="s">
        <v>1144</v>
      </c>
      <c r="J463" s="107">
        <f t="shared" si="14"/>
        <v>38.619999999999997</v>
      </c>
      <c r="K463" s="183">
        <f t="shared" ref="K463:K526" si="15">IFERROR(IF(H463*J463&lt;&gt;0,ROUND(ROUND(H463,4)*ROUND(J463,4),2),""),"")</f>
        <v>38.619999999999997</v>
      </c>
      <c r="L463" s="129">
        <v>0.28489999999999999</v>
      </c>
      <c r="M463" s="129">
        <v>0.9022</v>
      </c>
      <c r="N463" s="2"/>
      <c r="O463" s="64" t="str">
        <f ca="1">IF(N463="","", INDIRECT("base!"&amp;ADDRESS(MATCH(N463,#REF!:#REF!,0)+1,4,4)))</f>
        <v/>
      </c>
      <c r="P463" s="20"/>
      <c r="Q463" s="64" t="str">
        <f ca="1">IF(P463="","", INDIRECT("base!"&amp;ADDRESS(MATCH(CONCATENATE(N463,"|",P463),#REF!:#REF!,0)+1,6,4)))</f>
        <v/>
      </c>
      <c r="R463" s="90" t="s">
        <v>170</v>
      </c>
      <c r="S463" s="19">
        <v>38.624093999999999</v>
      </c>
    </row>
    <row r="464" spans="1:19" ht="45" x14ac:dyDescent="0.25">
      <c r="A464" s="83">
        <v>1</v>
      </c>
      <c r="B464" s="114">
        <f>IF(AND(G464&lt;&gt;"",H464&gt;0,I464&lt;&gt;"",J464&lt;&gt;0,K464&lt;&gt;0),COUNT($B$11:B463)+1,"")</f>
        <v>404</v>
      </c>
      <c r="C464" s="96" t="s">
        <v>2179</v>
      </c>
      <c r="D464" s="84" t="s">
        <v>192</v>
      </c>
      <c r="E464" s="83" t="s">
        <v>2173</v>
      </c>
      <c r="F464" s="98">
        <v>45658</v>
      </c>
      <c r="G464" s="20" t="s">
        <v>833</v>
      </c>
      <c r="H464" s="107">
        <v>41</v>
      </c>
      <c r="I464" s="83" t="s">
        <v>1144</v>
      </c>
      <c r="J464" s="107">
        <f t="shared" si="14"/>
        <v>14.76</v>
      </c>
      <c r="K464" s="183">
        <f t="shared" si="15"/>
        <v>605.16</v>
      </c>
      <c r="L464" s="129">
        <v>0.28489999999999999</v>
      </c>
      <c r="M464" s="129">
        <v>0.9022</v>
      </c>
      <c r="N464" s="2"/>
      <c r="O464" s="64" t="str">
        <f ca="1">IF(N464="","", INDIRECT("base!"&amp;ADDRESS(MATCH(N464,#REF!:#REF!,0)+1,4,4)))</f>
        <v/>
      </c>
      <c r="P464" s="20"/>
      <c r="Q464" s="64" t="str">
        <f ca="1">IF(P464="","", INDIRECT("base!"&amp;ADDRESS(MATCH(CONCATENATE(N464,"|",P464),#REF!:#REF!,0)+1,6,4)))</f>
        <v/>
      </c>
      <c r="R464" s="90" t="s">
        <v>170</v>
      </c>
      <c r="S464" s="19">
        <v>14.763501</v>
      </c>
    </row>
    <row r="465" spans="1:19" ht="60" x14ac:dyDescent="0.25">
      <c r="A465" s="83">
        <v>1</v>
      </c>
      <c r="B465" s="114">
        <f>IF(AND(G465&lt;&gt;"",H465&gt;0,I465&lt;&gt;"",J465&lt;&gt;0,K465&lt;&gt;0),COUNT($B$11:B464)+1,"")</f>
        <v>405</v>
      </c>
      <c r="C465" s="96" t="s">
        <v>2180</v>
      </c>
      <c r="D465" s="84" t="s">
        <v>192</v>
      </c>
      <c r="E465" s="83" t="s">
        <v>2181</v>
      </c>
      <c r="F465" s="98">
        <v>45658</v>
      </c>
      <c r="G465" s="20" t="s">
        <v>2182</v>
      </c>
      <c r="H465" s="107">
        <v>1</v>
      </c>
      <c r="I465" s="83" t="s">
        <v>1144</v>
      </c>
      <c r="J465" s="107">
        <f t="shared" si="14"/>
        <v>12.76</v>
      </c>
      <c r="K465" s="183">
        <f t="shared" si="15"/>
        <v>12.76</v>
      </c>
      <c r="L465" s="129">
        <v>0.28489999999999999</v>
      </c>
      <c r="M465" s="129">
        <v>0.9022</v>
      </c>
      <c r="N465" s="2"/>
      <c r="O465" s="64" t="str">
        <f ca="1">IF(N465="","", INDIRECT("base!"&amp;ADDRESS(MATCH(N465,#REF!:#REF!,0)+1,4,4)))</f>
        <v/>
      </c>
      <c r="P465" s="20"/>
      <c r="Q465" s="64" t="str">
        <f ca="1">IF(P465="","", INDIRECT("base!"&amp;ADDRESS(MATCH(CONCATENATE(N465,"|",P465),#REF!:#REF!,0)+1,6,4)))</f>
        <v/>
      </c>
      <c r="R465" s="90" t="s">
        <v>170</v>
      </c>
      <c r="S465" s="19">
        <v>12.759056999999999</v>
      </c>
    </row>
    <row r="466" spans="1:19" ht="60" x14ac:dyDescent="0.25">
      <c r="A466" s="83">
        <v>1</v>
      </c>
      <c r="B466" s="114">
        <f>IF(AND(G466&lt;&gt;"",H466&gt;0,I466&lt;&gt;"",J466&lt;&gt;0,K466&lt;&gt;0),COUNT($B$11:B465)+1,"")</f>
        <v>406</v>
      </c>
      <c r="C466" s="96" t="s">
        <v>2183</v>
      </c>
      <c r="D466" s="84" t="s">
        <v>1146</v>
      </c>
      <c r="E466" s="83" t="s">
        <v>2184</v>
      </c>
      <c r="F466" s="98">
        <v>45658</v>
      </c>
      <c r="G466" s="20" t="s">
        <v>2185</v>
      </c>
      <c r="H466" s="107">
        <v>2</v>
      </c>
      <c r="I466" s="83" t="s">
        <v>1144</v>
      </c>
      <c r="J466" s="107">
        <f t="shared" si="14"/>
        <v>23.72</v>
      </c>
      <c r="K466" s="183">
        <f t="shared" si="15"/>
        <v>47.44</v>
      </c>
      <c r="L466" s="129">
        <v>0.28489999999999999</v>
      </c>
      <c r="M466" s="129">
        <v>0.9022</v>
      </c>
      <c r="N466" s="2"/>
      <c r="O466" s="64" t="str">
        <f ca="1">IF(N466="","", INDIRECT("base!"&amp;ADDRESS(MATCH(N466,#REF!:#REF!,0)+1,4,4)))</f>
        <v/>
      </c>
      <c r="P466" s="20"/>
      <c r="Q466" s="64" t="str">
        <f ca="1">IF(P466="","", INDIRECT("base!"&amp;ADDRESS(MATCH(CONCATENATE(N466,"|",P466),#REF!:#REF!,0)+1,6,4)))</f>
        <v/>
      </c>
      <c r="R466" s="90" t="s">
        <v>170</v>
      </c>
      <c r="S466" s="19">
        <v>23.719253999999999</v>
      </c>
    </row>
    <row r="467" spans="1:19" x14ac:dyDescent="0.25">
      <c r="A467" s="83">
        <v>1</v>
      </c>
      <c r="B467" s="114" t="str">
        <f>IF(AND(G467&lt;&gt;"",H467&gt;0,I467&lt;&gt;"",J467&lt;&gt;0,K467&lt;&gt;0),COUNT($B$11:B466)+1,"")</f>
        <v/>
      </c>
      <c r="C467" s="96" t="s">
        <v>1131</v>
      </c>
      <c r="D467" s="84" t="s">
        <v>1135</v>
      </c>
      <c r="E467" s="83" t="s">
        <v>1135</v>
      </c>
      <c r="F467" s="98">
        <v>45658</v>
      </c>
      <c r="G467" s="20" t="s">
        <v>1097</v>
      </c>
      <c r="H467" s="107" t="s">
        <v>1135</v>
      </c>
      <c r="I467" s="83" t="s">
        <v>1135</v>
      </c>
      <c r="J467" s="107"/>
      <c r="K467" s="183" t="str">
        <f t="shared" si="15"/>
        <v/>
      </c>
      <c r="L467" s="129" t="s">
        <v>1135</v>
      </c>
      <c r="M467" s="129">
        <v>0.9022</v>
      </c>
      <c r="N467" s="2"/>
      <c r="O467" s="64" t="str">
        <f ca="1">IF(N467="","", INDIRECT("base!"&amp;ADDRESS(MATCH(N467,#REF!:#REF!,0)+1,4,4)))</f>
        <v/>
      </c>
      <c r="P467" s="20"/>
      <c r="Q467" s="64" t="str">
        <f ca="1">IF(P467="","", INDIRECT("base!"&amp;ADDRESS(MATCH(CONCATENATE(N467,"|",P467),#REF!:#REF!,0)+1,6,4)))</f>
        <v/>
      </c>
      <c r="R467" s="90" t="s">
        <v>170</v>
      </c>
      <c r="S467" s="19" t="s">
        <v>1135</v>
      </c>
    </row>
    <row r="468" spans="1:19" x14ac:dyDescent="0.25">
      <c r="A468" s="83">
        <v>1</v>
      </c>
      <c r="B468" s="114">
        <f>IF(AND(G468&lt;&gt;"",H468&gt;0,I468&lt;&gt;"",J468&lt;&gt;0,K468&lt;&gt;0),COUNT($B$11:B467)+1,"")</f>
        <v>407</v>
      </c>
      <c r="C468" s="96" t="s">
        <v>2186</v>
      </c>
      <c r="D468" s="84" t="s">
        <v>1146</v>
      </c>
      <c r="E468" s="83" t="s">
        <v>2170</v>
      </c>
      <c r="F468" s="98">
        <v>45658</v>
      </c>
      <c r="G468" s="20" t="s">
        <v>2171</v>
      </c>
      <c r="H468" s="107">
        <v>1847</v>
      </c>
      <c r="I468" s="83" t="s">
        <v>1144</v>
      </c>
      <c r="J468" s="107">
        <f t="shared" si="14"/>
        <v>2.4700000000000002</v>
      </c>
      <c r="K468" s="183">
        <f t="shared" si="15"/>
        <v>4562.09</v>
      </c>
      <c r="L468" s="129">
        <v>0.28489999999999999</v>
      </c>
      <c r="M468" s="129">
        <v>0.9022</v>
      </c>
      <c r="N468" s="2"/>
      <c r="O468" s="64" t="str">
        <f ca="1">IF(N468="","", INDIRECT("base!"&amp;ADDRESS(MATCH(N468,#REF!:#REF!,0)+1,4,4)))</f>
        <v/>
      </c>
      <c r="P468" s="20"/>
      <c r="Q468" s="64" t="str">
        <f ca="1">IF(P468="","", INDIRECT("base!"&amp;ADDRESS(MATCH(CONCATENATE(N468,"|",P468),#REF!:#REF!,0)+1,6,4)))</f>
        <v/>
      </c>
      <c r="R468" s="90" t="s">
        <v>170</v>
      </c>
      <c r="S468" s="19">
        <v>2.4670079999999999</v>
      </c>
    </row>
    <row r="469" spans="1:19" x14ac:dyDescent="0.25">
      <c r="A469" s="83">
        <v>1</v>
      </c>
      <c r="B469" s="114">
        <f>IF(AND(G469&lt;&gt;"",H469&gt;0,I469&lt;&gt;"",J469&lt;&gt;0,K469&lt;&gt;0),COUNT($B$11:B468)+1,"")</f>
        <v>408</v>
      </c>
      <c r="C469" s="96" t="s">
        <v>2187</v>
      </c>
      <c r="D469" s="84" t="s">
        <v>1146</v>
      </c>
      <c r="E469" s="83" t="s">
        <v>2188</v>
      </c>
      <c r="F469" s="98">
        <v>45658</v>
      </c>
      <c r="G469" s="20" t="s">
        <v>2189</v>
      </c>
      <c r="H469" s="107">
        <v>17</v>
      </c>
      <c r="I469" s="83" t="s">
        <v>1144</v>
      </c>
      <c r="J469" s="107">
        <f t="shared" si="14"/>
        <v>1.67</v>
      </c>
      <c r="K469" s="183">
        <f t="shared" si="15"/>
        <v>28.39</v>
      </c>
      <c r="L469" s="129">
        <v>0.28489999999999999</v>
      </c>
      <c r="M469" s="129">
        <v>0.9022</v>
      </c>
      <c r="N469" s="2"/>
      <c r="O469" s="64" t="str">
        <f ca="1">IF(N469="","", INDIRECT("base!"&amp;ADDRESS(MATCH(N469,#REF!:#REF!,0)+1,4,4)))</f>
        <v/>
      </c>
      <c r="P469" s="20"/>
      <c r="Q469" s="64" t="str">
        <f ca="1">IF(P469="","", INDIRECT("base!"&amp;ADDRESS(MATCH(CONCATENATE(N469,"|",P469),#REF!:#REF!,0)+1,6,4)))</f>
        <v/>
      </c>
      <c r="R469" s="90" t="s">
        <v>170</v>
      </c>
      <c r="S469" s="19">
        <v>1.6703700000000001</v>
      </c>
    </row>
    <row r="470" spans="1:19" ht="45" x14ac:dyDescent="0.25">
      <c r="A470" s="83">
        <v>1</v>
      </c>
      <c r="B470" s="114">
        <f>IF(AND(G470&lt;&gt;"",H470&gt;0,I470&lt;&gt;"",J470&lt;&gt;0,K470&lt;&gt;0),COUNT($B$11:B469)+1,"")</f>
        <v>409</v>
      </c>
      <c r="C470" s="96" t="s">
        <v>2190</v>
      </c>
      <c r="D470" s="84" t="s">
        <v>1146</v>
      </c>
      <c r="E470" s="83" t="s">
        <v>2191</v>
      </c>
      <c r="F470" s="98">
        <v>45658</v>
      </c>
      <c r="G470" s="20" t="s">
        <v>2192</v>
      </c>
      <c r="H470" s="107">
        <v>1155</v>
      </c>
      <c r="I470" s="83" t="s">
        <v>1144</v>
      </c>
      <c r="J470" s="107">
        <f t="shared" si="14"/>
        <v>0.9</v>
      </c>
      <c r="K470" s="183">
        <f t="shared" si="15"/>
        <v>1039.5</v>
      </c>
      <c r="L470" s="129">
        <v>0.28489999999999999</v>
      </c>
      <c r="M470" s="129">
        <v>0.9022</v>
      </c>
      <c r="N470" s="2"/>
      <c r="O470" s="64" t="str">
        <f ca="1">IF(N470="","", INDIRECT("base!"&amp;ADDRESS(MATCH(N470,#REF!:#REF!,0)+1,4,4)))</f>
        <v/>
      </c>
      <c r="P470" s="20"/>
      <c r="Q470" s="64" t="str">
        <f ca="1">IF(P470="","", INDIRECT("base!"&amp;ADDRESS(MATCH(CONCATENATE(N470,"|",P470),#REF!:#REF!,0)+1,6,4)))</f>
        <v/>
      </c>
      <c r="R470" s="90" t="s">
        <v>170</v>
      </c>
      <c r="S470" s="19">
        <v>0.89942999999999995</v>
      </c>
    </row>
    <row r="471" spans="1:19" x14ac:dyDescent="0.25">
      <c r="A471" s="83">
        <v>1</v>
      </c>
      <c r="B471" s="114">
        <f>IF(AND(G471&lt;&gt;"",H471&gt;0,I471&lt;&gt;"",J471&lt;&gt;0,K471&lt;&gt;0),COUNT($B$11:B470)+1,"")</f>
        <v>410</v>
      </c>
      <c r="C471" s="96" t="s">
        <v>2193</v>
      </c>
      <c r="D471" s="84" t="s">
        <v>1146</v>
      </c>
      <c r="E471" s="83" t="s">
        <v>2194</v>
      </c>
      <c r="F471" s="98">
        <v>45658</v>
      </c>
      <c r="G471" s="20" t="s">
        <v>2195</v>
      </c>
      <c r="H471" s="107">
        <v>1739</v>
      </c>
      <c r="I471" s="83" t="s">
        <v>1144</v>
      </c>
      <c r="J471" s="107">
        <f t="shared" si="14"/>
        <v>1.08</v>
      </c>
      <c r="K471" s="183">
        <f t="shared" si="15"/>
        <v>1878.12</v>
      </c>
      <c r="L471" s="129">
        <v>0.28489999999999999</v>
      </c>
      <c r="M471" s="129">
        <v>0.9022</v>
      </c>
      <c r="N471" s="2"/>
      <c r="O471" s="64" t="str">
        <f ca="1">IF(N471="","", INDIRECT("base!"&amp;ADDRESS(MATCH(N471,#REF!:#REF!,0)+1,4,4)))</f>
        <v/>
      </c>
      <c r="P471" s="20"/>
      <c r="Q471" s="64" t="str">
        <f ca="1">IF(P471="","", INDIRECT("base!"&amp;ADDRESS(MATCH(CONCATENATE(N471,"|",P471),#REF!:#REF!,0)+1,6,4)))</f>
        <v/>
      </c>
      <c r="R471" s="90" t="s">
        <v>170</v>
      </c>
      <c r="S471" s="19">
        <v>1.0793159999999999</v>
      </c>
    </row>
    <row r="472" spans="1:19" ht="60" x14ac:dyDescent="0.25">
      <c r="A472" s="83">
        <v>1</v>
      </c>
      <c r="B472" s="114">
        <f>IF(AND(G472&lt;&gt;"",H472&gt;0,I472&lt;&gt;"",J472&lt;&gt;0,K472&lt;&gt;0),COUNT($B$11:B471)+1,"")</f>
        <v>411</v>
      </c>
      <c r="C472" s="96" t="s">
        <v>2196</v>
      </c>
      <c r="D472" s="84" t="s">
        <v>192</v>
      </c>
      <c r="E472" s="83" t="s">
        <v>2197</v>
      </c>
      <c r="F472" s="98">
        <v>45658</v>
      </c>
      <c r="G472" s="20" t="s">
        <v>2198</v>
      </c>
      <c r="H472" s="107">
        <v>201</v>
      </c>
      <c r="I472" s="83" t="s">
        <v>1152</v>
      </c>
      <c r="J472" s="107">
        <f t="shared" si="14"/>
        <v>33.96</v>
      </c>
      <c r="K472" s="183">
        <f t="shared" si="15"/>
        <v>6825.96</v>
      </c>
      <c r="L472" s="129">
        <v>0.28489999999999999</v>
      </c>
      <c r="M472" s="129">
        <v>0.9022</v>
      </c>
      <c r="N472" s="2"/>
      <c r="O472" s="64" t="str">
        <f ca="1">IF(N472="","", INDIRECT("base!"&amp;ADDRESS(MATCH(N472,#REF!:#REF!,0)+1,4,4)))</f>
        <v/>
      </c>
      <c r="P472" s="20"/>
      <c r="Q472" s="64" t="str">
        <f ca="1">IF(P472="","", INDIRECT("base!"&amp;ADDRESS(MATCH(CONCATENATE(N472,"|",P472),#REF!:#REF!,0)+1,6,4)))</f>
        <v/>
      </c>
      <c r="R472" s="90" t="s">
        <v>170</v>
      </c>
      <c r="S472" s="19">
        <v>33.959907000000001</v>
      </c>
    </row>
    <row r="473" spans="1:19" x14ac:dyDescent="0.25">
      <c r="A473" s="83">
        <v>1</v>
      </c>
      <c r="B473" s="114">
        <f>IF(AND(G473&lt;&gt;"",H473&gt;0,I473&lt;&gt;"",J473&lt;&gt;0,K473&lt;&gt;0),COUNT($B$11:B472)+1,"")</f>
        <v>412</v>
      </c>
      <c r="C473" s="96" t="s">
        <v>2199</v>
      </c>
      <c r="D473" s="84" t="s">
        <v>1146</v>
      </c>
      <c r="E473" s="83" t="s">
        <v>2200</v>
      </c>
      <c r="F473" s="98">
        <v>45658</v>
      </c>
      <c r="G473" s="20" t="s">
        <v>2201</v>
      </c>
      <c r="H473" s="107">
        <v>256</v>
      </c>
      <c r="I473" s="83" t="s">
        <v>1177</v>
      </c>
      <c r="J473" s="107">
        <f t="shared" si="14"/>
        <v>8.15</v>
      </c>
      <c r="K473" s="183">
        <f t="shared" si="15"/>
        <v>2086.4</v>
      </c>
      <c r="L473" s="129">
        <v>0.28489999999999999</v>
      </c>
      <c r="M473" s="129">
        <v>0.9022</v>
      </c>
      <c r="N473" s="2"/>
      <c r="O473" s="64" t="str">
        <f ca="1">IF(N473="","", INDIRECT("base!"&amp;ADDRESS(MATCH(N473,#REF!:#REF!,0)+1,4,4)))</f>
        <v/>
      </c>
      <c r="P473" s="20"/>
      <c r="Q473" s="64" t="str">
        <f ca="1">IF(P473="","", INDIRECT("base!"&amp;ADDRESS(MATCH(CONCATENATE(N473,"|",P473),#REF!:#REF!,0)+1,6,4)))</f>
        <v/>
      </c>
      <c r="R473" s="90" t="s">
        <v>170</v>
      </c>
      <c r="S473" s="19">
        <v>8.1462660000000007</v>
      </c>
    </row>
    <row r="474" spans="1:19" ht="45" x14ac:dyDescent="0.25">
      <c r="A474" s="83">
        <v>1</v>
      </c>
      <c r="B474" s="114">
        <f>IF(AND(G474&lt;&gt;"",H474&gt;0,I474&lt;&gt;"",J474&lt;&gt;0,K474&lt;&gt;0),COUNT($B$11:B473)+1,"")</f>
        <v>413</v>
      </c>
      <c r="C474" s="96" t="s">
        <v>2202</v>
      </c>
      <c r="D474" s="84" t="s">
        <v>192</v>
      </c>
      <c r="E474" s="83" t="s">
        <v>2203</v>
      </c>
      <c r="F474" s="98">
        <v>45658</v>
      </c>
      <c r="G474" s="20" t="s">
        <v>2204</v>
      </c>
      <c r="H474" s="107">
        <v>1</v>
      </c>
      <c r="I474" s="83" t="s">
        <v>1144</v>
      </c>
      <c r="J474" s="107">
        <f t="shared" si="14"/>
        <v>18.36</v>
      </c>
      <c r="K474" s="183">
        <f t="shared" si="15"/>
        <v>18.36</v>
      </c>
      <c r="L474" s="129">
        <v>0.28489999999999999</v>
      </c>
      <c r="M474" s="129">
        <v>0.9022</v>
      </c>
      <c r="N474" s="2"/>
      <c r="O474" s="64" t="str">
        <f ca="1">IF(N474="","", INDIRECT("base!"&amp;ADDRESS(MATCH(N474,#REF!:#REF!,0)+1,4,4)))</f>
        <v/>
      </c>
      <c r="P474" s="20"/>
      <c r="Q474" s="64" t="str">
        <f ca="1">IF(P474="","", INDIRECT("base!"&amp;ADDRESS(MATCH(CONCATENATE(N474,"|",P474),#REF!:#REF!,0)+1,6,4)))</f>
        <v/>
      </c>
      <c r="R474" s="90" t="s">
        <v>170</v>
      </c>
      <c r="S474" s="19">
        <v>18.361221</v>
      </c>
    </row>
    <row r="475" spans="1:19" ht="45" x14ac:dyDescent="0.25">
      <c r="A475" s="83">
        <v>1</v>
      </c>
      <c r="B475" s="114">
        <f>IF(AND(G475&lt;&gt;"",H475&gt;0,I475&lt;&gt;"",J475&lt;&gt;0,K475&lt;&gt;0),COUNT($B$11:B474)+1,"")</f>
        <v>414</v>
      </c>
      <c r="C475" s="96" t="s">
        <v>2205</v>
      </c>
      <c r="D475" s="84" t="s">
        <v>1146</v>
      </c>
      <c r="E475" s="83" t="s">
        <v>2206</v>
      </c>
      <c r="F475" s="98">
        <v>45658</v>
      </c>
      <c r="G475" s="20" t="s">
        <v>2207</v>
      </c>
      <c r="H475" s="107">
        <v>1</v>
      </c>
      <c r="I475" s="83" t="s">
        <v>1177</v>
      </c>
      <c r="J475" s="107">
        <f t="shared" si="14"/>
        <v>95.26</v>
      </c>
      <c r="K475" s="183">
        <f t="shared" si="15"/>
        <v>95.26</v>
      </c>
      <c r="L475" s="129">
        <v>0.28489999999999999</v>
      </c>
      <c r="M475" s="129">
        <v>0.9022</v>
      </c>
      <c r="N475" s="2"/>
      <c r="O475" s="64" t="str">
        <f ca="1">IF(N475="","", INDIRECT("base!"&amp;ADDRESS(MATCH(N475,#REF!:#REF!,0)+1,4,4)))</f>
        <v/>
      </c>
      <c r="P475" s="20"/>
      <c r="Q475" s="64" t="str">
        <f ca="1">IF(P475="","", INDIRECT("base!"&amp;ADDRESS(MATCH(CONCATENATE(N475,"|",P475),#REF!:#REF!,0)+1,6,4)))</f>
        <v/>
      </c>
      <c r="R475" s="90" t="s">
        <v>170</v>
      </c>
      <c r="S475" s="19">
        <v>95.262485999999996</v>
      </c>
    </row>
    <row r="476" spans="1:19" ht="30" x14ac:dyDescent="0.25">
      <c r="A476" s="83">
        <v>1</v>
      </c>
      <c r="B476" s="114">
        <f>IF(AND(G476&lt;&gt;"",H476&gt;0,I476&lt;&gt;"",J476&lt;&gt;0,K476&lt;&gt;0),COUNT($B$11:B475)+1,"")</f>
        <v>415</v>
      </c>
      <c r="C476" s="96" t="s">
        <v>2208</v>
      </c>
      <c r="D476" s="84" t="s">
        <v>192</v>
      </c>
      <c r="E476" s="83" t="s">
        <v>2209</v>
      </c>
      <c r="F476" s="98">
        <v>45658</v>
      </c>
      <c r="G476" s="20" t="s">
        <v>2210</v>
      </c>
      <c r="H476" s="107">
        <v>2</v>
      </c>
      <c r="I476" s="83" t="s">
        <v>1144</v>
      </c>
      <c r="J476" s="107">
        <f t="shared" si="14"/>
        <v>83.17</v>
      </c>
      <c r="K476" s="183">
        <f t="shared" si="15"/>
        <v>166.34</v>
      </c>
      <c r="L476" s="129">
        <v>0.28489999999999999</v>
      </c>
      <c r="M476" s="129">
        <v>0.9022</v>
      </c>
      <c r="N476" s="2"/>
      <c r="O476" s="64" t="str">
        <f ca="1">IF(N476="","", INDIRECT("base!"&amp;ADDRESS(MATCH(N476,#REF!:#REF!,0)+1,4,4)))</f>
        <v/>
      </c>
      <c r="P476" s="20"/>
      <c r="Q476" s="64" t="str">
        <f ca="1">IF(P476="","", INDIRECT("base!"&amp;ADDRESS(MATCH(CONCATENATE(N476,"|",P476),#REF!:#REF!,0)+1,6,4)))</f>
        <v/>
      </c>
      <c r="R476" s="90" t="s">
        <v>170</v>
      </c>
      <c r="S476" s="19">
        <v>83.171576999999999</v>
      </c>
    </row>
    <row r="477" spans="1:19" x14ac:dyDescent="0.25">
      <c r="A477" s="83">
        <v>1</v>
      </c>
      <c r="B477" s="114">
        <f>IF(AND(G477&lt;&gt;"",H477&gt;0,I477&lt;&gt;"",J477&lt;&gt;0,K477&lt;&gt;0),COUNT($B$11:B476)+1,"")</f>
        <v>416</v>
      </c>
      <c r="C477" s="96" t="s">
        <v>2211</v>
      </c>
      <c r="D477" s="84" t="s">
        <v>1146</v>
      </c>
      <c r="E477" s="83" t="s">
        <v>2212</v>
      </c>
      <c r="F477" s="98">
        <v>45658</v>
      </c>
      <c r="G477" s="20" t="s">
        <v>2213</v>
      </c>
      <c r="H477" s="107">
        <v>2.2000000000000002</v>
      </c>
      <c r="I477" s="83" t="s">
        <v>1152</v>
      </c>
      <c r="J477" s="107">
        <f t="shared" si="14"/>
        <v>17.2</v>
      </c>
      <c r="K477" s="183">
        <f t="shared" si="15"/>
        <v>37.840000000000003</v>
      </c>
      <c r="L477" s="129">
        <v>0.28489999999999999</v>
      </c>
      <c r="M477" s="129">
        <v>0.9022</v>
      </c>
      <c r="N477" s="2"/>
      <c r="O477" s="64" t="str">
        <f ca="1">IF(N477="","", INDIRECT("base!"&amp;ADDRESS(MATCH(N477,#REF!:#REF!,0)+1,4,4)))</f>
        <v/>
      </c>
      <c r="P477" s="20"/>
      <c r="Q477" s="64" t="str">
        <f ca="1">IF(P477="","", INDIRECT("base!"&amp;ADDRESS(MATCH(CONCATENATE(N477,"|",P477),#REF!:#REF!,0)+1,6,4)))</f>
        <v/>
      </c>
      <c r="R477" s="90" t="s">
        <v>170</v>
      </c>
      <c r="S477" s="19">
        <v>17.204810999999999</v>
      </c>
    </row>
    <row r="478" spans="1:19" ht="30" x14ac:dyDescent="0.25">
      <c r="A478" s="83">
        <v>1</v>
      </c>
      <c r="B478" s="114">
        <f>IF(AND(G478&lt;&gt;"",H478&gt;0,I478&lt;&gt;"",J478&lt;&gt;0,K478&lt;&gt;0),COUNT($B$11:B477)+1,"")</f>
        <v>417</v>
      </c>
      <c r="C478" s="96" t="s">
        <v>2214</v>
      </c>
      <c r="D478" s="84" t="s">
        <v>1146</v>
      </c>
      <c r="E478" s="83" t="s">
        <v>2215</v>
      </c>
      <c r="F478" s="98">
        <v>45658</v>
      </c>
      <c r="G478" s="20" t="s">
        <v>2216</v>
      </c>
      <c r="H478" s="107">
        <v>1</v>
      </c>
      <c r="I478" s="83" t="s">
        <v>1144</v>
      </c>
      <c r="J478" s="107">
        <f t="shared" si="14"/>
        <v>71.45</v>
      </c>
      <c r="K478" s="183">
        <f t="shared" si="15"/>
        <v>71.45</v>
      </c>
      <c r="L478" s="129">
        <v>0.28489999999999999</v>
      </c>
      <c r="M478" s="129">
        <v>0.9022</v>
      </c>
      <c r="N478" s="2"/>
      <c r="O478" s="64" t="str">
        <f ca="1">IF(N478="","", INDIRECT("base!"&amp;ADDRESS(MATCH(N478,#REF!:#REF!,0)+1,4,4)))</f>
        <v/>
      </c>
      <c r="P478" s="20"/>
      <c r="Q478" s="64" t="str">
        <f ca="1">IF(P478="","", INDIRECT("base!"&amp;ADDRESS(MATCH(CONCATENATE(N478,"|",P478),#REF!:#REF!,0)+1,6,4)))</f>
        <v/>
      </c>
      <c r="R478" s="90" t="s">
        <v>170</v>
      </c>
      <c r="S478" s="19">
        <v>71.453288999999998</v>
      </c>
    </row>
    <row r="479" spans="1:19" ht="30" x14ac:dyDescent="0.25">
      <c r="A479" s="83">
        <v>1</v>
      </c>
      <c r="B479" s="114">
        <f>IF(AND(G479&lt;&gt;"",H479&gt;0,I479&lt;&gt;"",J479&lt;&gt;0,K479&lt;&gt;0),COUNT($B$11:B478)+1,"")</f>
        <v>418</v>
      </c>
      <c r="C479" s="96" t="s">
        <v>2217</v>
      </c>
      <c r="D479" s="84" t="s">
        <v>1146</v>
      </c>
      <c r="E479" s="83" t="s">
        <v>2218</v>
      </c>
      <c r="F479" s="98">
        <v>45658</v>
      </c>
      <c r="G479" s="20" t="s">
        <v>2219</v>
      </c>
      <c r="H479" s="107">
        <v>1</v>
      </c>
      <c r="I479" s="83" t="s">
        <v>1144</v>
      </c>
      <c r="J479" s="107">
        <f t="shared" si="14"/>
        <v>43.67</v>
      </c>
      <c r="K479" s="183">
        <f t="shared" si="15"/>
        <v>43.67</v>
      </c>
      <c r="L479" s="129">
        <v>0.28489999999999999</v>
      </c>
      <c r="M479" s="129">
        <v>0.9022</v>
      </c>
      <c r="N479" s="2"/>
      <c r="O479" s="64" t="str">
        <f ca="1">IF(N479="","", INDIRECT("base!"&amp;ADDRESS(MATCH(N479,#REF!:#REF!,0)+1,4,4)))</f>
        <v/>
      </c>
      <c r="P479" s="20"/>
      <c r="Q479" s="64" t="str">
        <f ca="1">IF(P479="","", INDIRECT("base!"&amp;ADDRESS(MATCH(CONCATENATE(N479,"|",P479),#REF!:#REF!,0)+1,6,4)))</f>
        <v/>
      </c>
      <c r="R479" s="90" t="s">
        <v>170</v>
      </c>
      <c r="S479" s="19">
        <v>43.673751000000003</v>
      </c>
    </row>
    <row r="480" spans="1:19" ht="30" x14ac:dyDescent="0.25">
      <c r="A480" s="83">
        <v>1</v>
      </c>
      <c r="B480" s="114">
        <f>IF(AND(G480&lt;&gt;"",H480&gt;0,I480&lt;&gt;"",J480&lt;&gt;0,K480&lt;&gt;0),COUNT($B$11:B479)+1,"")</f>
        <v>419</v>
      </c>
      <c r="C480" s="96" t="s">
        <v>2220</v>
      </c>
      <c r="D480" s="84" t="s">
        <v>1146</v>
      </c>
      <c r="E480" s="83" t="s">
        <v>2221</v>
      </c>
      <c r="F480" s="98">
        <v>45658</v>
      </c>
      <c r="G480" s="20" t="s">
        <v>2222</v>
      </c>
      <c r="H480" s="107">
        <v>5</v>
      </c>
      <c r="I480" s="83" t="s">
        <v>1144</v>
      </c>
      <c r="J480" s="107">
        <f t="shared" si="14"/>
        <v>31.16</v>
      </c>
      <c r="K480" s="183">
        <f t="shared" si="15"/>
        <v>155.80000000000001</v>
      </c>
      <c r="L480" s="129">
        <v>0.28489999999999999</v>
      </c>
      <c r="M480" s="129">
        <v>0.9022</v>
      </c>
      <c r="N480" s="2"/>
      <c r="O480" s="64" t="str">
        <f ca="1">IF(N480="","", INDIRECT("base!"&amp;ADDRESS(MATCH(N480,#REF!:#REF!,0)+1,4,4)))</f>
        <v/>
      </c>
      <c r="P480" s="20"/>
      <c r="Q480" s="64" t="str">
        <f ca="1">IF(P480="","", INDIRECT("base!"&amp;ADDRESS(MATCH(CONCATENATE(N480,"|",P480),#REF!:#REF!,0)+1,6,4)))</f>
        <v/>
      </c>
      <c r="R480" s="90" t="s">
        <v>170</v>
      </c>
      <c r="S480" s="19">
        <v>31.158825</v>
      </c>
    </row>
    <row r="481" spans="1:19" ht="30" x14ac:dyDescent="0.25">
      <c r="A481" s="83">
        <v>1</v>
      </c>
      <c r="B481" s="114">
        <f>IF(AND(G481&lt;&gt;"",H481&gt;0,I481&lt;&gt;"",J481&lt;&gt;0,K481&lt;&gt;0),COUNT($B$11:B480)+1,"")</f>
        <v>420</v>
      </c>
      <c r="C481" s="96" t="s">
        <v>2223</v>
      </c>
      <c r="D481" s="84" t="s">
        <v>192</v>
      </c>
      <c r="E481" s="83" t="s">
        <v>2224</v>
      </c>
      <c r="F481" s="98">
        <v>45658</v>
      </c>
      <c r="G481" s="20" t="s">
        <v>2225</v>
      </c>
      <c r="H481" s="107">
        <v>1</v>
      </c>
      <c r="I481" s="83" t="s">
        <v>1144</v>
      </c>
      <c r="J481" s="107">
        <f t="shared" si="14"/>
        <v>204.09</v>
      </c>
      <c r="K481" s="183">
        <f t="shared" si="15"/>
        <v>204.09</v>
      </c>
      <c r="L481" s="129">
        <v>0.28489999999999999</v>
      </c>
      <c r="M481" s="129">
        <v>0.9022</v>
      </c>
      <c r="N481" s="2"/>
      <c r="O481" s="64" t="str">
        <f ca="1">IF(N481="","", INDIRECT("base!"&amp;ADDRESS(MATCH(N481,#REF!:#REF!,0)+1,4,4)))</f>
        <v/>
      </c>
      <c r="P481" s="20"/>
      <c r="Q481" s="64" t="str">
        <f ca="1">IF(P481="","", INDIRECT("base!"&amp;ADDRESS(MATCH(CONCATENATE(N481,"|",P481),#REF!:#REF!,0)+1,6,4)))</f>
        <v/>
      </c>
      <c r="R481" s="90" t="s">
        <v>170</v>
      </c>
      <c r="S481" s="19">
        <v>204.09351599999999</v>
      </c>
    </row>
    <row r="482" spans="1:19" ht="30" x14ac:dyDescent="0.25">
      <c r="A482" s="83">
        <v>1</v>
      </c>
      <c r="B482" s="114">
        <f>IF(AND(G482&lt;&gt;"",H482&gt;0,I482&lt;&gt;"",J482&lt;&gt;0,K482&lt;&gt;0),COUNT($B$11:B481)+1,"")</f>
        <v>421</v>
      </c>
      <c r="C482" s="96" t="s">
        <v>2226</v>
      </c>
      <c r="D482" s="84" t="s">
        <v>192</v>
      </c>
      <c r="E482" s="83" t="s">
        <v>2227</v>
      </c>
      <c r="F482" s="98">
        <v>45658</v>
      </c>
      <c r="G482" s="20" t="s">
        <v>2228</v>
      </c>
      <c r="H482" s="107">
        <v>1</v>
      </c>
      <c r="I482" s="83" t="s">
        <v>1144</v>
      </c>
      <c r="J482" s="107">
        <f t="shared" si="14"/>
        <v>9.9700000000000006</v>
      </c>
      <c r="K482" s="183">
        <f t="shared" si="15"/>
        <v>9.9700000000000006</v>
      </c>
      <c r="L482" s="129">
        <v>0.28489999999999999</v>
      </c>
      <c r="M482" s="129">
        <v>0.9022</v>
      </c>
      <c r="N482" s="2"/>
      <c r="O482" s="64" t="str">
        <f ca="1">IF(N482="","", INDIRECT("base!"&amp;ADDRESS(MATCH(N482,#REF!:#REF!,0)+1,4,4)))</f>
        <v/>
      </c>
      <c r="P482" s="20"/>
      <c r="Q482" s="64" t="str">
        <f ca="1">IF(P482="","", INDIRECT("base!"&amp;ADDRESS(MATCH(CONCATENATE(N482,"|",P482),#REF!:#REF!,0)+1,6,4)))</f>
        <v/>
      </c>
      <c r="R482" s="90" t="s">
        <v>170</v>
      </c>
      <c r="S482" s="19">
        <v>9.9708240000000004</v>
      </c>
    </row>
    <row r="483" spans="1:19" ht="45" x14ac:dyDescent="0.25">
      <c r="A483" s="83">
        <v>1</v>
      </c>
      <c r="B483" s="114">
        <f>IF(AND(G483&lt;&gt;"",H483&gt;0,I483&lt;&gt;"",J483&lt;&gt;0,K483&lt;&gt;0),COUNT($B$11:B482)+1,"")</f>
        <v>422</v>
      </c>
      <c r="C483" s="96" t="s">
        <v>2229</v>
      </c>
      <c r="D483" s="84" t="s">
        <v>1146</v>
      </c>
      <c r="E483" s="83" t="s">
        <v>2230</v>
      </c>
      <c r="F483" s="98">
        <v>45658</v>
      </c>
      <c r="G483" s="20" t="s">
        <v>2231</v>
      </c>
      <c r="H483" s="107">
        <v>16</v>
      </c>
      <c r="I483" s="83" t="s">
        <v>1144</v>
      </c>
      <c r="J483" s="107">
        <f t="shared" si="14"/>
        <v>0.93</v>
      </c>
      <c r="K483" s="183">
        <f t="shared" si="15"/>
        <v>14.88</v>
      </c>
      <c r="L483" s="129">
        <v>0.28489999999999999</v>
      </c>
      <c r="M483" s="129">
        <v>0.9022</v>
      </c>
      <c r="N483" s="2"/>
      <c r="O483" s="64" t="str">
        <f ca="1">IF(N483="","", INDIRECT("base!"&amp;ADDRESS(MATCH(N483,#REF!:#REF!,0)+1,4,4)))</f>
        <v/>
      </c>
      <c r="P483" s="20"/>
      <c r="Q483" s="64" t="str">
        <f ca="1">IF(P483="","", INDIRECT("base!"&amp;ADDRESS(MATCH(CONCATENATE(N483,"|",P483),#REF!:#REF!,0)+1,6,4)))</f>
        <v/>
      </c>
      <c r="R483" s="90" t="s">
        <v>170</v>
      </c>
      <c r="S483" s="19">
        <v>0.92512799999999995</v>
      </c>
    </row>
    <row r="484" spans="1:19" ht="30" x14ac:dyDescent="0.25">
      <c r="A484" s="83">
        <v>1</v>
      </c>
      <c r="B484" s="114">
        <f>IF(AND(G484&lt;&gt;"",H484&gt;0,I484&lt;&gt;"",J484&lt;&gt;0,K484&lt;&gt;0),COUNT($B$11:B483)+1,"")</f>
        <v>423</v>
      </c>
      <c r="C484" s="96" t="s">
        <v>2232</v>
      </c>
      <c r="D484" s="84" t="s">
        <v>1146</v>
      </c>
      <c r="E484" s="83" t="s">
        <v>2233</v>
      </c>
      <c r="F484" s="98">
        <v>45658</v>
      </c>
      <c r="G484" s="20" t="s">
        <v>2234</v>
      </c>
      <c r="H484" s="107">
        <v>1</v>
      </c>
      <c r="I484" s="83" t="s">
        <v>1144</v>
      </c>
      <c r="J484" s="107">
        <f t="shared" si="14"/>
        <v>42.04</v>
      </c>
      <c r="K484" s="183">
        <f t="shared" si="15"/>
        <v>42.04</v>
      </c>
      <c r="L484" s="129">
        <v>0.28489999999999999</v>
      </c>
      <c r="M484" s="129">
        <v>0.9022</v>
      </c>
      <c r="N484" s="2"/>
      <c r="O484" s="64" t="str">
        <f ca="1">IF(N484="","", INDIRECT("base!"&amp;ADDRESS(MATCH(N484,#REF!:#REF!,0)+1,4,4)))</f>
        <v/>
      </c>
      <c r="P484" s="20"/>
      <c r="Q484" s="64" t="str">
        <f ca="1">IF(P484="","", INDIRECT("base!"&amp;ADDRESS(MATCH(CONCATENATE(N484,"|",P484),#REF!:#REF!,0)+1,6,4)))</f>
        <v/>
      </c>
      <c r="R484" s="90" t="s">
        <v>170</v>
      </c>
      <c r="S484" s="19">
        <v>42.041927999999999</v>
      </c>
    </row>
    <row r="485" spans="1:19" x14ac:dyDescent="0.25">
      <c r="A485" s="83">
        <v>1</v>
      </c>
      <c r="B485" s="114" t="str">
        <f>IF(AND(G485&lt;&gt;"",H485&gt;0,I485&lt;&gt;"",J485&lt;&gt;0,K485&lt;&gt;0),COUNT($B$11:B484)+1,"")</f>
        <v/>
      </c>
      <c r="C485" s="96" t="s">
        <v>1133</v>
      </c>
      <c r="D485" s="84" t="s">
        <v>1135</v>
      </c>
      <c r="E485" s="83" t="s">
        <v>1135</v>
      </c>
      <c r="F485" s="98">
        <v>45658</v>
      </c>
      <c r="G485" s="20" t="s">
        <v>1099</v>
      </c>
      <c r="H485" s="107" t="s">
        <v>1135</v>
      </c>
      <c r="I485" s="83" t="s">
        <v>1135</v>
      </c>
      <c r="J485" s="107"/>
      <c r="K485" s="183" t="str">
        <f t="shared" si="15"/>
        <v/>
      </c>
      <c r="L485" s="129" t="s">
        <v>1135</v>
      </c>
      <c r="M485" s="129">
        <v>0.9022</v>
      </c>
      <c r="N485" s="2"/>
      <c r="O485" s="64" t="str">
        <f ca="1">IF(N485="","", INDIRECT("base!"&amp;ADDRESS(MATCH(N485,#REF!:#REF!,0)+1,4,4)))</f>
        <v/>
      </c>
      <c r="P485" s="20"/>
      <c r="Q485" s="64" t="str">
        <f ca="1">IF(P485="","", INDIRECT("base!"&amp;ADDRESS(MATCH(CONCATENATE(N485,"|",P485),#REF!:#REF!,0)+1,6,4)))</f>
        <v/>
      </c>
      <c r="R485" s="90" t="s">
        <v>170</v>
      </c>
      <c r="S485" s="19" t="s">
        <v>1135</v>
      </c>
    </row>
    <row r="486" spans="1:19" ht="60" x14ac:dyDescent="0.25">
      <c r="A486" s="83">
        <v>1</v>
      </c>
      <c r="B486" s="114">
        <f>IF(AND(G486&lt;&gt;"",H486&gt;0,I486&lt;&gt;"",J486&lt;&gt;0,K486&lt;&gt;0),COUNT($B$11:B485)+1,"")</f>
        <v>424</v>
      </c>
      <c r="C486" s="96" t="s">
        <v>2235</v>
      </c>
      <c r="D486" s="84" t="s">
        <v>192</v>
      </c>
      <c r="E486" s="83" t="s">
        <v>2236</v>
      </c>
      <c r="F486" s="98">
        <v>45658</v>
      </c>
      <c r="G486" s="20" t="s">
        <v>2237</v>
      </c>
      <c r="H486" s="107">
        <v>201.7</v>
      </c>
      <c r="I486" s="83" t="s">
        <v>1152</v>
      </c>
      <c r="J486" s="107">
        <f t="shared" si="14"/>
        <v>198.29</v>
      </c>
      <c r="K486" s="183">
        <f t="shared" si="15"/>
        <v>39995.089999999997</v>
      </c>
      <c r="L486" s="129">
        <v>0.28489999999999999</v>
      </c>
      <c r="M486" s="129">
        <v>0.9022</v>
      </c>
      <c r="N486" s="2"/>
      <c r="O486" s="64" t="str">
        <f ca="1">IF(N486="","", INDIRECT("base!"&amp;ADDRESS(MATCH(N486,#REF!:#REF!,0)+1,4,4)))</f>
        <v/>
      </c>
      <c r="P486" s="20"/>
      <c r="Q486" s="64" t="str">
        <f ca="1">IF(P486="","", INDIRECT("base!"&amp;ADDRESS(MATCH(CONCATENATE(N486,"|",P486),#REF!:#REF!,0)+1,6,4)))</f>
        <v/>
      </c>
      <c r="R486" s="90" t="s">
        <v>170</v>
      </c>
      <c r="S486" s="19">
        <v>198.28576799999999</v>
      </c>
    </row>
    <row r="487" spans="1:19" ht="60" x14ac:dyDescent="0.25">
      <c r="A487" s="83">
        <v>1</v>
      </c>
      <c r="B487" s="114">
        <f>IF(AND(G487&lt;&gt;"",H487&gt;0,I487&lt;&gt;"",J487&lt;&gt;0,K487&lt;&gt;0),COUNT($B$11:B486)+1,"")</f>
        <v>425</v>
      </c>
      <c r="C487" s="96" t="s">
        <v>2238</v>
      </c>
      <c r="D487" s="84" t="s">
        <v>192</v>
      </c>
      <c r="E487" s="83" t="s">
        <v>2239</v>
      </c>
      <c r="F487" s="98">
        <v>45658</v>
      </c>
      <c r="G487" s="20" t="s">
        <v>2240</v>
      </c>
      <c r="H487" s="107">
        <v>46.8</v>
      </c>
      <c r="I487" s="83" t="s">
        <v>1152</v>
      </c>
      <c r="J487" s="107">
        <f t="shared" si="14"/>
        <v>121.17</v>
      </c>
      <c r="K487" s="183">
        <f t="shared" si="15"/>
        <v>5670.76</v>
      </c>
      <c r="L487" s="129">
        <v>0.28489999999999999</v>
      </c>
      <c r="M487" s="129">
        <v>0.9022</v>
      </c>
      <c r="N487" s="2"/>
      <c r="O487" s="64" t="str">
        <f ca="1">IF(N487="","", INDIRECT("base!"&amp;ADDRESS(MATCH(N487,#REF!:#REF!,0)+1,4,4)))</f>
        <v/>
      </c>
      <c r="P487" s="20"/>
      <c r="Q487" s="64" t="str">
        <f ca="1">IF(P487="","", INDIRECT("base!"&amp;ADDRESS(MATCH(CONCATENATE(N487,"|",P487),#REF!:#REF!,0)+1,6,4)))</f>
        <v/>
      </c>
      <c r="R487" s="90" t="s">
        <v>170</v>
      </c>
      <c r="S487" s="19">
        <v>121.16606999999999</v>
      </c>
    </row>
    <row r="488" spans="1:19" ht="45" x14ac:dyDescent="0.25">
      <c r="A488" s="83">
        <v>1</v>
      </c>
      <c r="B488" s="114">
        <f>IF(AND(G488&lt;&gt;"",H488&gt;0,I488&lt;&gt;"",J488&lt;&gt;0,K488&lt;&gt;0),COUNT($B$11:B487)+1,"")</f>
        <v>426</v>
      </c>
      <c r="C488" s="96" t="s">
        <v>2241</v>
      </c>
      <c r="D488" s="84" t="s">
        <v>192</v>
      </c>
      <c r="E488" s="83" t="s">
        <v>2242</v>
      </c>
      <c r="F488" s="98">
        <v>45658</v>
      </c>
      <c r="G488" s="20" t="s">
        <v>2243</v>
      </c>
      <c r="H488" s="107">
        <v>9.4</v>
      </c>
      <c r="I488" s="83" t="s">
        <v>1152</v>
      </c>
      <c r="J488" s="107">
        <f t="shared" si="14"/>
        <v>21.16</v>
      </c>
      <c r="K488" s="183">
        <f t="shared" si="15"/>
        <v>198.9</v>
      </c>
      <c r="L488" s="129">
        <v>0.28489999999999999</v>
      </c>
      <c r="M488" s="129">
        <v>0.9022</v>
      </c>
      <c r="N488" s="2"/>
      <c r="O488" s="64" t="str">
        <f ca="1">IF(N488="","", INDIRECT("base!"&amp;ADDRESS(MATCH(N488,#REF!:#REF!,0)+1,4,4)))</f>
        <v/>
      </c>
      <c r="P488" s="20"/>
      <c r="Q488" s="64" t="str">
        <f ca="1">IF(P488="","", INDIRECT("base!"&amp;ADDRESS(MATCH(CONCATENATE(N488,"|",P488),#REF!:#REF!,0)+1,6,4)))</f>
        <v/>
      </c>
      <c r="R488" s="90" t="s">
        <v>170</v>
      </c>
      <c r="S488" s="19">
        <v>21.162302999999998</v>
      </c>
    </row>
    <row r="489" spans="1:19" ht="60" x14ac:dyDescent="0.25">
      <c r="A489" s="83">
        <v>1</v>
      </c>
      <c r="B489" s="114">
        <f>IF(AND(G489&lt;&gt;"",H489&gt;0,I489&lt;&gt;"",J489&lt;&gt;0,K489&lt;&gt;0),COUNT($B$11:B488)+1,"")</f>
        <v>427</v>
      </c>
      <c r="C489" s="96" t="s">
        <v>2244</v>
      </c>
      <c r="D489" s="84" t="s">
        <v>192</v>
      </c>
      <c r="E489" s="83" t="s">
        <v>2245</v>
      </c>
      <c r="F489" s="98">
        <v>45658</v>
      </c>
      <c r="G489" s="20" t="s">
        <v>2246</v>
      </c>
      <c r="H489" s="107">
        <v>37.5</v>
      </c>
      <c r="I489" s="83" t="s">
        <v>1152</v>
      </c>
      <c r="J489" s="107">
        <f t="shared" si="14"/>
        <v>48.52</v>
      </c>
      <c r="K489" s="183">
        <f t="shared" si="15"/>
        <v>1819.5</v>
      </c>
      <c r="L489" s="129">
        <v>0.28489999999999999</v>
      </c>
      <c r="M489" s="129">
        <v>0.9022</v>
      </c>
      <c r="N489" s="2"/>
      <c r="O489" s="64" t="str">
        <f ca="1">IF(N489="","", INDIRECT("base!"&amp;ADDRESS(MATCH(N489,#REF!:#REF!,0)+1,4,4)))</f>
        <v/>
      </c>
      <c r="P489" s="20"/>
      <c r="Q489" s="64" t="str">
        <f ca="1">IF(P489="","", INDIRECT("base!"&amp;ADDRESS(MATCH(CONCATENATE(N489,"|",P489),#REF!:#REF!,0)+1,6,4)))</f>
        <v/>
      </c>
      <c r="R489" s="90" t="s">
        <v>170</v>
      </c>
      <c r="S489" s="19">
        <v>48.517823999999997</v>
      </c>
    </row>
    <row r="490" spans="1:19" ht="45" x14ac:dyDescent="0.25">
      <c r="A490" s="83">
        <v>1</v>
      </c>
      <c r="B490" s="114">
        <f>IF(AND(G490&lt;&gt;"",H490&gt;0,I490&lt;&gt;"",J490&lt;&gt;0,K490&lt;&gt;0),COUNT($B$11:B489)+1,"")</f>
        <v>428</v>
      </c>
      <c r="C490" s="96" t="s">
        <v>2247</v>
      </c>
      <c r="D490" s="84" t="s">
        <v>192</v>
      </c>
      <c r="E490" s="83" t="s">
        <v>2248</v>
      </c>
      <c r="F490" s="98">
        <v>45658</v>
      </c>
      <c r="G490" s="20" t="s">
        <v>2249</v>
      </c>
      <c r="H490" s="107">
        <v>4343.1000000000004</v>
      </c>
      <c r="I490" s="83" t="s">
        <v>1152</v>
      </c>
      <c r="J490" s="107">
        <f t="shared" si="14"/>
        <v>3.75</v>
      </c>
      <c r="K490" s="183">
        <f t="shared" si="15"/>
        <v>16286.63</v>
      </c>
      <c r="L490" s="129">
        <v>0.28489999999999999</v>
      </c>
      <c r="M490" s="129">
        <v>0.9022</v>
      </c>
      <c r="N490" s="2"/>
      <c r="O490" s="64" t="str">
        <f ca="1">IF(N490="","", INDIRECT("base!"&amp;ADDRESS(MATCH(N490,#REF!:#REF!,0)+1,4,4)))</f>
        <v/>
      </c>
      <c r="P490" s="20"/>
      <c r="Q490" s="64" t="str">
        <f ca="1">IF(P490="","", INDIRECT("base!"&amp;ADDRESS(MATCH(CONCATENATE(N490,"|",P490),#REF!:#REF!,0)+1,6,4)))</f>
        <v/>
      </c>
      <c r="R490" s="90" t="s">
        <v>170</v>
      </c>
      <c r="S490" s="19">
        <v>3.7519079999999998</v>
      </c>
    </row>
    <row r="491" spans="1:19" ht="45" x14ac:dyDescent="0.25">
      <c r="A491" s="83">
        <v>1</v>
      </c>
      <c r="B491" s="114">
        <f>IF(AND(G491&lt;&gt;"",H491&gt;0,I491&lt;&gt;"",J491&lt;&gt;0,K491&lt;&gt;0),COUNT($B$11:B490)+1,"")</f>
        <v>429</v>
      </c>
      <c r="C491" s="96" t="s">
        <v>2250</v>
      </c>
      <c r="D491" s="84" t="s">
        <v>192</v>
      </c>
      <c r="E491" s="83" t="s">
        <v>2251</v>
      </c>
      <c r="F491" s="98">
        <v>45658</v>
      </c>
      <c r="G491" s="20" t="s">
        <v>2252</v>
      </c>
      <c r="H491" s="107">
        <v>463.1</v>
      </c>
      <c r="I491" s="83" t="s">
        <v>1152</v>
      </c>
      <c r="J491" s="107">
        <f t="shared" si="14"/>
        <v>21.14</v>
      </c>
      <c r="K491" s="183">
        <f t="shared" si="15"/>
        <v>9789.93</v>
      </c>
      <c r="L491" s="129">
        <v>0.28489999999999999</v>
      </c>
      <c r="M491" s="129">
        <v>0.9022</v>
      </c>
      <c r="N491" s="2"/>
      <c r="O491" s="64" t="str">
        <f ca="1">IF(N491="","", INDIRECT("base!"&amp;ADDRESS(MATCH(N491,#REF!:#REF!,0)+1,4,4)))</f>
        <v/>
      </c>
      <c r="P491" s="20"/>
      <c r="Q491" s="64" t="str">
        <f ca="1">IF(P491="","", INDIRECT("base!"&amp;ADDRESS(MATCH(CONCATENATE(N491,"|",P491),#REF!:#REF!,0)+1,6,4)))</f>
        <v/>
      </c>
      <c r="R491" s="90" t="s">
        <v>170</v>
      </c>
      <c r="S491" s="19">
        <v>21.136604999999999</v>
      </c>
    </row>
    <row r="492" spans="1:19" ht="45" x14ac:dyDescent="0.25">
      <c r="A492" s="83">
        <v>1</v>
      </c>
      <c r="B492" s="114">
        <f>IF(AND(G492&lt;&gt;"",H492&gt;0,I492&lt;&gt;"",J492&lt;&gt;0,K492&lt;&gt;0),COUNT($B$11:B491)+1,"")</f>
        <v>430</v>
      </c>
      <c r="C492" s="96" t="s">
        <v>2253</v>
      </c>
      <c r="D492" s="84" t="s">
        <v>192</v>
      </c>
      <c r="E492" s="83" t="s">
        <v>2254</v>
      </c>
      <c r="F492" s="98">
        <v>45658</v>
      </c>
      <c r="G492" s="20" t="s">
        <v>2255</v>
      </c>
      <c r="H492" s="107">
        <v>127.9</v>
      </c>
      <c r="I492" s="83" t="s">
        <v>1152</v>
      </c>
      <c r="J492" s="107">
        <f t="shared" si="14"/>
        <v>30.54</v>
      </c>
      <c r="K492" s="183">
        <f t="shared" si="15"/>
        <v>3906.07</v>
      </c>
      <c r="L492" s="129">
        <v>0.28489999999999999</v>
      </c>
      <c r="M492" s="129">
        <v>0.9022</v>
      </c>
      <c r="N492" s="2"/>
      <c r="O492" s="64" t="str">
        <f ca="1">IF(N492="","", INDIRECT("base!"&amp;ADDRESS(MATCH(N492,#REF!:#REF!,0)+1,4,4)))</f>
        <v/>
      </c>
      <c r="P492" s="20"/>
      <c r="Q492" s="64" t="str">
        <f ca="1">IF(P492="","", INDIRECT("base!"&amp;ADDRESS(MATCH(CONCATENATE(N492,"|",P492),#REF!:#REF!,0)+1,6,4)))</f>
        <v/>
      </c>
      <c r="R492" s="90" t="s">
        <v>170</v>
      </c>
      <c r="S492" s="19">
        <v>30.542072999999998</v>
      </c>
    </row>
    <row r="493" spans="1:19" ht="45" x14ac:dyDescent="0.25">
      <c r="A493" s="83">
        <v>1</v>
      </c>
      <c r="B493" s="114">
        <f>IF(AND(G493&lt;&gt;"",H493&gt;0,I493&lt;&gt;"",J493&lt;&gt;0,K493&lt;&gt;0),COUNT($B$11:B492)+1,"")</f>
        <v>431</v>
      </c>
      <c r="C493" s="96" t="s">
        <v>2256</v>
      </c>
      <c r="D493" s="84" t="s">
        <v>192</v>
      </c>
      <c r="E493" s="83" t="s">
        <v>2257</v>
      </c>
      <c r="F493" s="98">
        <v>45658</v>
      </c>
      <c r="G493" s="20" t="s">
        <v>2258</v>
      </c>
      <c r="H493" s="107">
        <v>4933.8</v>
      </c>
      <c r="I493" s="83" t="s">
        <v>1152</v>
      </c>
      <c r="J493" s="107">
        <f t="shared" si="14"/>
        <v>5.45</v>
      </c>
      <c r="K493" s="183">
        <f t="shared" si="15"/>
        <v>26889.21</v>
      </c>
      <c r="L493" s="129">
        <v>0.28489999999999999</v>
      </c>
      <c r="M493" s="129">
        <v>0.9022</v>
      </c>
      <c r="N493" s="2"/>
      <c r="O493" s="64" t="str">
        <f ca="1">IF(N493="","", INDIRECT("base!"&amp;ADDRESS(MATCH(N493,#REF!:#REF!,0)+1,4,4)))</f>
        <v/>
      </c>
      <c r="P493" s="20"/>
      <c r="Q493" s="64" t="str">
        <f ca="1">IF(P493="","", INDIRECT("base!"&amp;ADDRESS(MATCH(CONCATENATE(N493,"|",P493),#REF!:#REF!,0)+1,6,4)))</f>
        <v/>
      </c>
      <c r="R493" s="90" t="s">
        <v>170</v>
      </c>
      <c r="S493" s="19">
        <v>5.4479760000000006</v>
      </c>
    </row>
    <row r="494" spans="1:19" ht="60" x14ac:dyDescent="0.25">
      <c r="A494" s="83">
        <v>1</v>
      </c>
      <c r="B494" s="114">
        <f>IF(AND(G494&lt;&gt;"",H494&gt;0,I494&lt;&gt;"",J494&lt;&gt;0,K494&lt;&gt;0),COUNT($B$11:B493)+1,"")</f>
        <v>432</v>
      </c>
      <c r="C494" s="96" t="s">
        <v>2259</v>
      </c>
      <c r="D494" s="84" t="s">
        <v>192</v>
      </c>
      <c r="E494" s="83" t="s">
        <v>2260</v>
      </c>
      <c r="F494" s="98">
        <v>45658</v>
      </c>
      <c r="G494" s="20" t="s">
        <v>2261</v>
      </c>
      <c r="H494" s="107">
        <v>511.7</v>
      </c>
      <c r="I494" s="83" t="s">
        <v>1152</v>
      </c>
      <c r="J494" s="107">
        <f t="shared" si="14"/>
        <v>45.18</v>
      </c>
      <c r="K494" s="183">
        <f t="shared" si="15"/>
        <v>23118.61</v>
      </c>
      <c r="L494" s="129">
        <v>0.28489999999999999</v>
      </c>
      <c r="M494" s="129">
        <v>0.9022</v>
      </c>
      <c r="N494" s="2"/>
      <c r="O494" s="64" t="str">
        <f ca="1">IF(N494="","", INDIRECT("base!"&amp;ADDRESS(MATCH(N494,#REF!:#REF!,0)+1,4,4)))</f>
        <v/>
      </c>
      <c r="P494" s="20"/>
      <c r="Q494" s="64" t="str">
        <f ca="1">IF(P494="","", INDIRECT("base!"&amp;ADDRESS(MATCH(CONCATENATE(N494,"|",P494),#REF!:#REF!,0)+1,6,4)))</f>
        <v/>
      </c>
      <c r="R494" s="90" t="s">
        <v>170</v>
      </c>
      <c r="S494" s="19">
        <v>45.177083999999994</v>
      </c>
    </row>
    <row r="495" spans="1:19" ht="45" x14ac:dyDescent="0.25">
      <c r="A495" s="83">
        <v>1</v>
      </c>
      <c r="B495" s="114">
        <f>IF(AND(G495&lt;&gt;"",H495&gt;0,I495&lt;&gt;"",J495&lt;&gt;0,K495&lt;&gt;0),COUNT($B$11:B494)+1,"")</f>
        <v>433</v>
      </c>
      <c r="C495" s="96" t="s">
        <v>2262</v>
      </c>
      <c r="D495" s="84" t="s">
        <v>192</v>
      </c>
      <c r="E495" s="83" t="s">
        <v>2263</v>
      </c>
      <c r="F495" s="98">
        <v>45658</v>
      </c>
      <c r="G495" s="20" t="s">
        <v>2264</v>
      </c>
      <c r="H495" s="107">
        <v>103.9</v>
      </c>
      <c r="I495" s="83" t="s">
        <v>1152</v>
      </c>
      <c r="J495" s="107">
        <f t="shared" si="14"/>
        <v>8.44</v>
      </c>
      <c r="K495" s="183">
        <f t="shared" si="15"/>
        <v>876.92</v>
      </c>
      <c r="L495" s="129">
        <v>0.28489999999999999</v>
      </c>
      <c r="M495" s="129">
        <v>0.9022</v>
      </c>
      <c r="N495" s="2"/>
      <c r="O495" s="64" t="str">
        <f ca="1">IF(N495="","", INDIRECT("base!"&amp;ADDRESS(MATCH(N495,#REF!:#REF!,0)+1,4,4)))</f>
        <v/>
      </c>
      <c r="P495" s="20"/>
      <c r="Q495" s="64" t="str">
        <f ca="1">IF(P495="","", INDIRECT("base!"&amp;ADDRESS(MATCH(CONCATENATE(N495,"|",P495),#REF!:#REF!,0)+1,6,4)))</f>
        <v/>
      </c>
      <c r="R495" s="90" t="s">
        <v>170</v>
      </c>
      <c r="S495" s="19">
        <v>8.4417930000000005</v>
      </c>
    </row>
    <row r="496" spans="1:19" ht="45" x14ac:dyDescent="0.25">
      <c r="A496" s="83">
        <v>1</v>
      </c>
      <c r="B496" s="114">
        <f>IF(AND(G496&lt;&gt;"",H496&gt;0,I496&lt;&gt;"",J496&lt;&gt;0,K496&lt;&gt;0),COUNT($B$11:B495)+1,"")</f>
        <v>434</v>
      </c>
      <c r="C496" s="96" t="s">
        <v>2265</v>
      </c>
      <c r="D496" s="84" t="s">
        <v>192</v>
      </c>
      <c r="E496" s="83" t="s">
        <v>2266</v>
      </c>
      <c r="F496" s="98">
        <v>45658</v>
      </c>
      <c r="G496" s="20" t="s">
        <v>2267</v>
      </c>
      <c r="H496" s="107">
        <v>862.5</v>
      </c>
      <c r="I496" s="83" t="s">
        <v>1152</v>
      </c>
      <c r="J496" s="107">
        <f t="shared" si="14"/>
        <v>11.81</v>
      </c>
      <c r="K496" s="183">
        <f t="shared" si="15"/>
        <v>10186.129999999999</v>
      </c>
      <c r="L496" s="129">
        <v>0.28489999999999999</v>
      </c>
      <c r="M496" s="129">
        <v>0.9022</v>
      </c>
      <c r="N496" s="2"/>
      <c r="O496" s="64" t="str">
        <f ca="1">IF(N496="","", INDIRECT("base!"&amp;ADDRESS(MATCH(N496,#REF!:#REF!,0)+1,4,4)))</f>
        <v/>
      </c>
      <c r="P496" s="20"/>
      <c r="Q496" s="64" t="str">
        <f ca="1">IF(P496="","", INDIRECT("base!"&amp;ADDRESS(MATCH(CONCATENATE(N496,"|",P496),#REF!:#REF!,0)+1,6,4)))</f>
        <v/>
      </c>
      <c r="R496" s="90" t="s">
        <v>170</v>
      </c>
      <c r="S496" s="19">
        <v>11.808230999999999</v>
      </c>
    </row>
    <row r="497" spans="1:19" x14ac:dyDescent="0.25">
      <c r="A497" s="83">
        <v>1</v>
      </c>
      <c r="B497" s="114" t="str">
        <f>IF(AND(G497&lt;&gt;"",H497&gt;0,I497&lt;&gt;"",J497&lt;&gt;0,K497&lt;&gt;0),COUNT($B$11:B496)+1,"")</f>
        <v/>
      </c>
      <c r="C497" s="96" t="s">
        <v>1134</v>
      </c>
      <c r="D497" s="84" t="s">
        <v>1135</v>
      </c>
      <c r="E497" s="83" t="s">
        <v>1135</v>
      </c>
      <c r="F497" s="98">
        <v>45658</v>
      </c>
      <c r="G497" s="20" t="s">
        <v>1101</v>
      </c>
      <c r="H497" s="107" t="s">
        <v>1135</v>
      </c>
      <c r="I497" s="83" t="s">
        <v>1135</v>
      </c>
      <c r="J497" s="107"/>
      <c r="K497" s="183" t="str">
        <f t="shared" si="15"/>
        <v/>
      </c>
      <c r="L497" s="129" t="s">
        <v>1135</v>
      </c>
      <c r="M497" s="129">
        <v>0.9022</v>
      </c>
      <c r="N497" s="2"/>
      <c r="O497" s="64" t="str">
        <f ca="1">IF(N497="","", INDIRECT("base!"&amp;ADDRESS(MATCH(N497,#REF!:#REF!,0)+1,4,4)))</f>
        <v/>
      </c>
      <c r="P497" s="20"/>
      <c r="Q497" s="64" t="str">
        <f ca="1">IF(P497="","", INDIRECT("base!"&amp;ADDRESS(MATCH(CONCATENATE(N497,"|",P497),#REF!:#REF!,0)+1,6,4)))</f>
        <v/>
      </c>
      <c r="R497" s="90" t="s">
        <v>170</v>
      </c>
      <c r="S497" s="19" t="s">
        <v>1135</v>
      </c>
    </row>
    <row r="498" spans="1:19" ht="45" x14ac:dyDescent="0.25">
      <c r="A498" s="83">
        <v>1</v>
      </c>
      <c r="B498" s="114">
        <f>IF(AND(G498&lt;&gt;"",H498&gt;0,I498&lt;&gt;"",J498&lt;&gt;0,K498&lt;&gt;0),COUNT($B$11:B497)+1,"")</f>
        <v>435</v>
      </c>
      <c r="C498" s="96" t="s">
        <v>2268</v>
      </c>
      <c r="D498" s="84" t="s">
        <v>192</v>
      </c>
      <c r="E498" s="83" t="s">
        <v>2269</v>
      </c>
      <c r="F498" s="98">
        <v>45658</v>
      </c>
      <c r="G498" s="20" t="s">
        <v>2270</v>
      </c>
      <c r="H498" s="107">
        <v>3</v>
      </c>
      <c r="I498" s="83" t="s">
        <v>1144</v>
      </c>
      <c r="J498" s="107">
        <f t="shared" si="14"/>
        <v>53.67</v>
      </c>
      <c r="K498" s="183">
        <f t="shared" si="15"/>
        <v>161.01</v>
      </c>
      <c r="L498" s="129">
        <v>0.28489999999999999</v>
      </c>
      <c r="M498" s="129">
        <v>0.9022</v>
      </c>
      <c r="N498" s="2"/>
      <c r="O498" s="64" t="str">
        <f ca="1">IF(N498="","", INDIRECT("base!"&amp;ADDRESS(MATCH(N498,#REF!:#REF!,0)+1,4,4)))</f>
        <v/>
      </c>
      <c r="P498" s="20"/>
      <c r="Q498" s="64" t="str">
        <f ca="1">IF(P498="","", INDIRECT("base!"&amp;ADDRESS(MATCH(CONCATENATE(N498,"|",P498),#REF!:#REF!,0)+1,6,4)))</f>
        <v/>
      </c>
      <c r="R498" s="90" t="s">
        <v>170</v>
      </c>
      <c r="S498" s="19">
        <v>53.670273000000002</v>
      </c>
    </row>
    <row r="499" spans="1:19" ht="45" x14ac:dyDescent="0.25">
      <c r="A499" s="83">
        <v>1</v>
      </c>
      <c r="B499" s="114">
        <f>IF(AND(G499&lt;&gt;"",H499&gt;0,I499&lt;&gt;"",J499&lt;&gt;0,K499&lt;&gt;0),COUNT($B$11:B498)+1,"")</f>
        <v>436</v>
      </c>
      <c r="C499" s="96" t="s">
        <v>2271</v>
      </c>
      <c r="D499" s="84" t="s">
        <v>192</v>
      </c>
      <c r="E499" s="83" t="s">
        <v>2272</v>
      </c>
      <c r="F499" s="98">
        <v>45658</v>
      </c>
      <c r="G499" s="20" t="s">
        <v>2273</v>
      </c>
      <c r="H499" s="107">
        <v>2</v>
      </c>
      <c r="I499" s="83" t="s">
        <v>1144</v>
      </c>
      <c r="J499" s="107">
        <f t="shared" si="14"/>
        <v>57.45</v>
      </c>
      <c r="K499" s="183">
        <f t="shared" si="15"/>
        <v>114.9</v>
      </c>
      <c r="L499" s="129">
        <v>0.28489999999999999</v>
      </c>
      <c r="M499" s="129">
        <v>0.9022</v>
      </c>
      <c r="N499" s="2"/>
      <c r="O499" s="64" t="str">
        <f ca="1">IF(N499="","", INDIRECT("base!"&amp;ADDRESS(MATCH(N499,#REF!:#REF!,0)+1,4,4)))</f>
        <v/>
      </c>
      <c r="P499" s="20"/>
      <c r="Q499" s="64" t="str">
        <f ca="1">IF(P499="","", INDIRECT("base!"&amp;ADDRESS(MATCH(CONCATENATE(N499,"|",P499),#REF!:#REF!,0)+1,6,4)))</f>
        <v/>
      </c>
      <c r="R499" s="90" t="s">
        <v>170</v>
      </c>
      <c r="S499" s="19">
        <v>57.447879</v>
      </c>
    </row>
    <row r="500" spans="1:19" ht="60" x14ac:dyDescent="0.25">
      <c r="A500" s="83">
        <v>1</v>
      </c>
      <c r="B500" s="114">
        <f>IF(AND(G500&lt;&gt;"",H500&gt;0,I500&lt;&gt;"",J500&lt;&gt;0,K500&lt;&gt;0),COUNT($B$11:B499)+1,"")</f>
        <v>437</v>
      </c>
      <c r="C500" s="96" t="s">
        <v>2274</v>
      </c>
      <c r="D500" s="84" t="s">
        <v>192</v>
      </c>
      <c r="E500" s="83" t="s">
        <v>2275</v>
      </c>
      <c r="F500" s="98">
        <v>45658</v>
      </c>
      <c r="G500" s="20" t="s">
        <v>758</v>
      </c>
      <c r="H500" s="107">
        <v>14</v>
      </c>
      <c r="I500" s="83" t="s">
        <v>1144</v>
      </c>
      <c r="J500" s="107">
        <f t="shared" si="14"/>
        <v>263.52999999999997</v>
      </c>
      <c r="K500" s="183">
        <f t="shared" si="15"/>
        <v>3689.42</v>
      </c>
      <c r="L500" s="129">
        <v>0.28489999999999999</v>
      </c>
      <c r="M500" s="129">
        <v>0.9022</v>
      </c>
      <c r="N500" s="2"/>
      <c r="O500" s="64" t="str">
        <f ca="1">IF(N500="","", INDIRECT("base!"&amp;ADDRESS(MATCH(N500,#REF!:#REF!,0)+1,4,4)))</f>
        <v/>
      </c>
      <c r="P500" s="20"/>
      <c r="Q500" s="64" t="str">
        <f ca="1">IF(P500="","", INDIRECT("base!"&amp;ADDRESS(MATCH(CONCATENATE(N500,"|",P500),#REF!:#REF!,0)+1,6,4)))</f>
        <v/>
      </c>
      <c r="R500" s="90" t="s">
        <v>170</v>
      </c>
      <c r="S500" s="19">
        <v>263.53298999999998</v>
      </c>
    </row>
    <row r="501" spans="1:19" x14ac:dyDescent="0.25">
      <c r="A501" s="83">
        <v>1</v>
      </c>
      <c r="B501" s="114" t="str">
        <f>IF(AND(G501&lt;&gt;"",H501&gt;0,I501&lt;&gt;"",J501&lt;&gt;0,K501&lt;&gt;0),COUNT($B$11:B500)+1,"")</f>
        <v/>
      </c>
      <c r="C501" s="96" t="s">
        <v>2276</v>
      </c>
      <c r="D501" s="84" t="s">
        <v>1135</v>
      </c>
      <c r="E501" s="83" t="s">
        <v>1135</v>
      </c>
      <c r="F501" s="98">
        <v>45658</v>
      </c>
      <c r="G501" s="20" t="s">
        <v>1103</v>
      </c>
      <c r="H501" s="107" t="s">
        <v>1135</v>
      </c>
      <c r="I501" s="83" t="s">
        <v>1135</v>
      </c>
      <c r="J501" s="107"/>
      <c r="K501" s="183" t="str">
        <f t="shared" si="15"/>
        <v/>
      </c>
      <c r="L501" s="129" t="s">
        <v>1135</v>
      </c>
      <c r="M501" s="129">
        <v>0.9022</v>
      </c>
      <c r="N501" s="2"/>
      <c r="O501" s="64" t="str">
        <f ca="1">IF(N501="","", INDIRECT("base!"&amp;ADDRESS(MATCH(N501,#REF!:#REF!,0)+1,4,4)))</f>
        <v/>
      </c>
      <c r="P501" s="20"/>
      <c r="Q501" s="64" t="str">
        <f ca="1">IF(P501="","", INDIRECT("base!"&amp;ADDRESS(MATCH(CONCATENATE(N501,"|",P501),#REF!:#REF!,0)+1,6,4)))</f>
        <v/>
      </c>
      <c r="R501" s="90" t="s">
        <v>170</v>
      </c>
      <c r="S501" s="19" t="s">
        <v>1135</v>
      </c>
    </row>
    <row r="502" spans="1:19" ht="45" x14ac:dyDescent="0.25">
      <c r="A502" s="83">
        <v>1</v>
      </c>
      <c r="B502" s="114">
        <f>IF(AND(G502&lt;&gt;"",H502&gt;0,I502&lt;&gt;"",J502&lt;&gt;0,K502&lt;&gt;0),COUNT($B$11:B501)+1,"")</f>
        <v>438</v>
      </c>
      <c r="C502" s="96" t="s">
        <v>2277</v>
      </c>
      <c r="D502" s="84" t="s">
        <v>192</v>
      </c>
      <c r="E502" s="83" t="s">
        <v>2278</v>
      </c>
      <c r="F502" s="98">
        <v>45658</v>
      </c>
      <c r="G502" s="20" t="s">
        <v>760</v>
      </c>
      <c r="H502" s="107">
        <v>5</v>
      </c>
      <c r="I502" s="83" t="s">
        <v>1144</v>
      </c>
      <c r="J502" s="107">
        <f t="shared" si="14"/>
        <v>49.4</v>
      </c>
      <c r="K502" s="183">
        <f t="shared" si="15"/>
        <v>247</v>
      </c>
      <c r="L502" s="129">
        <v>0.28489999999999999</v>
      </c>
      <c r="M502" s="129">
        <v>0.9022</v>
      </c>
      <c r="N502" s="2"/>
      <c r="O502" s="64" t="str">
        <f ca="1">IF(N502="","", INDIRECT("base!"&amp;ADDRESS(MATCH(N502,#REF!:#REF!,0)+1,4,4)))</f>
        <v/>
      </c>
      <c r="P502" s="20"/>
      <c r="Q502" s="64" t="str">
        <f ca="1">IF(P502="","", INDIRECT("base!"&amp;ADDRESS(MATCH(CONCATENATE(N502,"|",P502),#REF!:#REF!,0)+1,6,4)))</f>
        <v/>
      </c>
      <c r="R502" s="90" t="s">
        <v>170</v>
      </c>
      <c r="S502" s="19">
        <v>49.404405000000004</v>
      </c>
    </row>
    <row r="503" spans="1:19" ht="45" x14ac:dyDescent="0.25">
      <c r="A503" s="83">
        <v>1</v>
      </c>
      <c r="B503" s="114">
        <f>IF(AND(G503&lt;&gt;"",H503&gt;0,I503&lt;&gt;"",J503&lt;&gt;0,K503&lt;&gt;0),COUNT($B$11:B502)+1,"")</f>
        <v>439</v>
      </c>
      <c r="C503" s="96" t="s">
        <v>2279</v>
      </c>
      <c r="D503" s="84" t="s">
        <v>192</v>
      </c>
      <c r="E503" s="83" t="s">
        <v>2280</v>
      </c>
      <c r="F503" s="98">
        <v>45658</v>
      </c>
      <c r="G503" s="20" t="s">
        <v>761</v>
      </c>
      <c r="H503" s="107">
        <v>9</v>
      </c>
      <c r="I503" s="83" t="s">
        <v>1144</v>
      </c>
      <c r="J503" s="107">
        <f t="shared" ref="J503:J566" si="16">ROUND(S503,2)</f>
        <v>40.69</v>
      </c>
      <c r="K503" s="183">
        <f t="shared" si="15"/>
        <v>366.21</v>
      </c>
      <c r="L503" s="129">
        <v>0.28489999999999999</v>
      </c>
      <c r="M503" s="129">
        <v>0.9022</v>
      </c>
      <c r="N503" s="2"/>
      <c r="O503" s="64" t="str">
        <f ca="1">IF(N503="","", INDIRECT("base!"&amp;ADDRESS(MATCH(N503,#REF!:#REF!,0)+1,4,4)))</f>
        <v/>
      </c>
      <c r="P503" s="20"/>
      <c r="Q503" s="64" t="str">
        <f ca="1">IF(P503="","", INDIRECT("base!"&amp;ADDRESS(MATCH(CONCATENATE(N503,"|",P503),#REF!:#REF!,0)+1,6,4)))</f>
        <v/>
      </c>
      <c r="R503" s="90" t="s">
        <v>170</v>
      </c>
      <c r="S503" s="19">
        <v>40.692783000000006</v>
      </c>
    </row>
    <row r="504" spans="1:19" ht="45" x14ac:dyDescent="0.25">
      <c r="A504" s="83">
        <v>1</v>
      </c>
      <c r="B504" s="114">
        <f>IF(AND(G504&lt;&gt;"",H504&gt;0,I504&lt;&gt;"",J504&lt;&gt;0,K504&lt;&gt;0),COUNT($B$11:B503)+1,"")</f>
        <v>440</v>
      </c>
      <c r="C504" s="96" t="s">
        <v>2281</v>
      </c>
      <c r="D504" s="84" t="s">
        <v>192</v>
      </c>
      <c r="E504" s="83" t="s">
        <v>2282</v>
      </c>
      <c r="F504" s="98">
        <v>45658</v>
      </c>
      <c r="G504" s="20" t="s">
        <v>2283</v>
      </c>
      <c r="H504" s="107">
        <v>4</v>
      </c>
      <c r="I504" s="83" t="s">
        <v>1144</v>
      </c>
      <c r="J504" s="107">
        <f t="shared" si="16"/>
        <v>62.28</v>
      </c>
      <c r="K504" s="183">
        <f t="shared" si="15"/>
        <v>249.12</v>
      </c>
      <c r="L504" s="129">
        <v>0.28489999999999999</v>
      </c>
      <c r="M504" s="129">
        <v>0.9022</v>
      </c>
      <c r="N504" s="2"/>
      <c r="O504" s="64" t="str">
        <f ca="1">IF(N504="","", INDIRECT("base!"&amp;ADDRESS(MATCH(N504,#REF!:#REF!,0)+1,4,4)))</f>
        <v/>
      </c>
      <c r="P504" s="20"/>
      <c r="Q504" s="64" t="str">
        <f ca="1">IF(P504="","", INDIRECT("base!"&amp;ADDRESS(MATCH(CONCATENATE(N504,"|",P504),#REF!:#REF!,0)+1,6,4)))</f>
        <v/>
      </c>
      <c r="R504" s="90" t="s">
        <v>170</v>
      </c>
      <c r="S504" s="19">
        <v>62.279102999999999</v>
      </c>
    </row>
    <row r="505" spans="1:19" ht="45" x14ac:dyDescent="0.25">
      <c r="A505" s="83">
        <v>1</v>
      </c>
      <c r="B505" s="114">
        <f>IF(AND(G505&lt;&gt;"",H505&gt;0,I505&lt;&gt;"",J505&lt;&gt;0,K505&lt;&gt;0),COUNT($B$11:B504)+1,"")</f>
        <v>441</v>
      </c>
      <c r="C505" s="96" t="s">
        <v>2284</v>
      </c>
      <c r="D505" s="84" t="s">
        <v>192</v>
      </c>
      <c r="E505" s="83" t="s">
        <v>2285</v>
      </c>
      <c r="F505" s="98">
        <v>45658</v>
      </c>
      <c r="G505" s="20" t="s">
        <v>2286</v>
      </c>
      <c r="H505" s="107">
        <v>1</v>
      </c>
      <c r="I505" s="83" t="s">
        <v>1144</v>
      </c>
      <c r="J505" s="107">
        <f t="shared" si="16"/>
        <v>83.87</v>
      </c>
      <c r="K505" s="183">
        <f t="shared" si="15"/>
        <v>83.87</v>
      </c>
      <c r="L505" s="129">
        <v>0.28489999999999999</v>
      </c>
      <c r="M505" s="129">
        <v>0.9022</v>
      </c>
      <c r="N505" s="2"/>
      <c r="O505" s="64" t="str">
        <f ca="1">IF(N505="","", INDIRECT("base!"&amp;ADDRESS(MATCH(N505,#REF!:#REF!,0)+1,4,4)))</f>
        <v/>
      </c>
      <c r="P505" s="20"/>
      <c r="Q505" s="64" t="str">
        <f ca="1">IF(P505="","", INDIRECT("base!"&amp;ADDRESS(MATCH(CONCATENATE(N505,"|",P505),#REF!:#REF!,0)+1,6,4)))</f>
        <v/>
      </c>
      <c r="R505" s="90" t="s">
        <v>170</v>
      </c>
      <c r="S505" s="19">
        <v>83.865422999999993</v>
      </c>
    </row>
    <row r="506" spans="1:19" ht="30" x14ac:dyDescent="0.25">
      <c r="A506" s="83">
        <v>1</v>
      </c>
      <c r="B506" s="114">
        <f>IF(AND(G506&lt;&gt;"",H506&gt;0,I506&lt;&gt;"",J506&lt;&gt;0,K506&lt;&gt;0),COUNT($B$11:B505)+1,"")</f>
        <v>442</v>
      </c>
      <c r="C506" s="96" t="s">
        <v>2287</v>
      </c>
      <c r="D506" s="84" t="s">
        <v>1146</v>
      </c>
      <c r="E506" s="83" t="s">
        <v>2288</v>
      </c>
      <c r="F506" s="98">
        <v>45658</v>
      </c>
      <c r="G506" s="20" t="s">
        <v>2289</v>
      </c>
      <c r="H506" s="107">
        <v>30</v>
      </c>
      <c r="I506" s="83" t="s">
        <v>1144</v>
      </c>
      <c r="J506" s="107">
        <f t="shared" si="16"/>
        <v>18.82</v>
      </c>
      <c r="K506" s="183">
        <f t="shared" si="15"/>
        <v>564.6</v>
      </c>
      <c r="L506" s="129">
        <v>0.28489999999999999</v>
      </c>
      <c r="M506" s="129">
        <v>0.9022</v>
      </c>
      <c r="N506" s="2"/>
      <c r="O506" s="64" t="str">
        <f ca="1">IF(N506="","", INDIRECT("base!"&amp;ADDRESS(MATCH(N506,#REF!:#REF!,0)+1,4,4)))</f>
        <v/>
      </c>
      <c r="P506" s="20"/>
      <c r="Q506" s="64" t="str">
        <f ca="1">IF(P506="","", INDIRECT("base!"&amp;ADDRESS(MATCH(CONCATENATE(N506,"|",P506),#REF!:#REF!,0)+1,6,4)))</f>
        <v/>
      </c>
      <c r="R506" s="90" t="s">
        <v>170</v>
      </c>
      <c r="S506" s="19">
        <v>18.823785000000001</v>
      </c>
    </row>
    <row r="507" spans="1:19" ht="45" x14ac:dyDescent="0.25">
      <c r="A507" s="83">
        <v>1</v>
      </c>
      <c r="B507" s="114">
        <f>IF(AND(G507&lt;&gt;"",H507&gt;0,I507&lt;&gt;"",J507&lt;&gt;0,K507&lt;&gt;0),COUNT($B$11:B506)+1,"")</f>
        <v>443</v>
      </c>
      <c r="C507" s="96" t="s">
        <v>2290</v>
      </c>
      <c r="D507" s="84" t="s">
        <v>192</v>
      </c>
      <c r="E507" s="83" t="s">
        <v>2291</v>
      </c>
      <c r="F507" s="98">
        <v>45658</v>
      </c>
      <c r="G507" s="20" t="s">
        <v>2292</v>
      </c>
      <c r="H507" s="107">
        <v>30</v>
      </c>
      <c r="I507" s="83" t="s">
        <v>1144</v>
      </c>
      <c r="J507" s="107">
        <f t="shared" si="16"/>
        <v>15.1</v>
      </c>
      <c r="K507" s="183">
        <f t="shared" si="15"/>
        <v>453</v>
      </c>
      <c r="L507" s="129">
        <v>0.28489999999999999</v>
      </c>
      <c r="M507" s="129">
        <v>0.9022</v>
      </c>
      <c r="N507" s="2"/>
      <c r="O507" s="64" t="str">
        <f ca="1">IF(N507="","", INDIRECT("base!"&amp;ADDRESS(MATCH(N507,#REF!:#REF!,0)+1,4,4)))</f>
        <v/>
      </c>
      <c r="P507" s="20"/>
      <c r="Q507" s="64" t="str">
        <f ca="1">IF(P507="","", INDIRECT("base!"&amp;ADDRESS(MATCH(CONCATENATE(N507,"|",P507),#REF!:#REF!,0)+1,6,4)))</f>
        <v/>
      </c>
      <c r="R507" s="90" t="s">
        <v>170</v>
      </c>
      <c r="S507" s="19">
        <v>15.097574999999999</v>
      </c>
    </row>
    <row r="508" spans="1:19" ht="45" x14ac:dyDescent="0.25">
      <c r="A508" s="83">
        <v>1</v>
      </c>
      <c r="B508" s="114">
        <f>IF(AND(G508&lt;&gt;"",H508&gt;0,I508&lt;&gt;"",J508&lt;&gt;0,K508&lt;&gt;0),COUNT($B$11:B507)+1,"")</f>
        <v>444</v>
      </c>
      <c r="C508" s="96" t="s">
        <v>2293</v>
      </c>
      <c r="D508" s="84" t="s">
        <v>192</v>
      </c>
      <c r="E508" s="83" t="s">
        <v>2294</v>
      </c>
      <c r="F508" s="98">
        <v>45658</v>
      </c>
      <c r="G508" s="20" t="s">
        <v>2295</v>
      </c>
      <c r="H508" s="107">
        <v>27</v>
      </c>
      <c r="I508" s="83" t="s">
        <v>1144</v>
      </c>
      <c r="J508" s="107">
        <f t="shared" si="16"/>
        <v>69.19</v>
      </c>
      <c r="K508" s="183">
        <f t="shared" si="15"/>
        <v>1868.13</v>
      </c>
      <c r="L508" s="129">
        <v>0.28489999999999999</v>
      </c>
      <c r="M508" s="129">
        <v>0.9022</v>
      </c>
      <c r="N508" s="2"/>
      <c r="O508" s="64" t="str">
        <f ca="1">IF(N508="","", INDIRECT("base!"&amp;ADDRESS(MATCH(N508,#REF!:#REF!,0)+1,4,4)))</f>
        <v/>
      </c>
      <c r="P508" s="20"/>
      <c r="Q508" s="64" t="str">
        <f ca="1">IF(P508="","", INDIRECT("base!"&amp;ADDRESS(MATCH(CONCATENATE(N508,"|",P508),#REF!:#REF!,0)+1,6,4)))</f>
        <v/>
      </c>
      <c r="R508" s="90" t="s">
        <v>170</v>
      </c>
      <c r="S508" s="19">
        <v>69.191865000000007</v>
      </c>
    </row>
    <row r="509" spans="1:19" ht="45" x14ac:dyDescent="0.25">
      <c r="A509" s="83">
        <v>1</v>
      </c>
      <c r="B509" s="114">
        <f>IF(AND(G509&lt;&gt;"",H509&gt;0,I509&lt;&gt;"",J509&lt;&gt;0,K509&lt;&gt;0),COUNT($B$11:B508)+1,"")</f>
        <v>445</v>
      </c>
      <c r="C509" s="96" t="s">
        <v>2296</v>
      </c>
      <c r="D509" s="84" t="s">
        <v>192</v>
      </c>
      <c r="E509" s="83" t="s">
        <v>2297</v>
      </c>
      <c r="F509" s="98">
        <v>45658</v>
      </c>
      <c r="G509" s="20" t="s">
        <v>2298</v>
      </c>
      <c r="H509" s="107">
        <v>14</v>
      </c>
      <c r="I509" s="83" t="s">
        <v>1144</v>
      </c>
      <c r="J509" s="107">
        <f t="shared" si="16"/>
        <v>77.95</v>
      </c>
      <c r="K509" s="183">
        <f t="shared" si="15"/>
        <v>1091.3</v>
      </c>
      <c r="L509" s="129">
        <v>0.28489999999999999</v>
      </c>
      <c r="M509" s="129">
        <v>0.9022</v>
      </c>
      <c r="N509" s="2"/>
      <c r="O509" s="64" t="str">
        <f ca="1">IF(N509="","", INDIRECT("base!"&amp;ADDRESS(MATCH(N509,#REF!:#REF!,0)+1,4,4)))</f>
        <v/>
      </c>
      <c r="P509" s="20"/>
      <c r="Q509" s="64" t="str">
        <f ca="1">IF(P509="","", INDIRECT("base!"&amp;ADDRESS(MATCH(CONCATENATE(N509,"|",P509),#REF!:#REF!,0)+1,6,4)))</f>
        <v/>
      </c>
      <c r="R509" s="90" t="s">
        <v>170</v>
      </c>
      <c r="S509" s="19">
        <v>77.954882999999995</v>
      </c>
    </row>
    <row r="510" spans="1:19" ht="45" x14ac:dyDescent="0.25">
      <c r="A510" s="83">
        <v>1</v>
      </c>
      <c r="B510" s="114">
        <f>IF(AND(G510&lt;&gt;"",H510&gt;0,I510&lt;&gt;"",J510&lt;&gt;0,K510&lt;&gt;0),COUNT($B$11:B509)+1,"")</f>
        <v>446</v>
      </c>
      <c r="C510" s="96" t="s">
        <v>2299</v>
      </c>
      <c r="D510" s="84" t="s">
        <v>192</v>
      </c>
      <c r="E510" s="83" t="s">
        <v>2300</v>
      </c>
      <c r="F510" s="98">
        <v>45658</v>
      </c>
      <c r="G510" s="20" t="s">
        <v>2301</v>
      </c>
      <c r="H510" s="107">
        <v>1</v>
      </c>
      <c r="I510" s="83" t="s">
        <v>1144</v>
      </c>
      <c r="J510" s="107">
        <f t="shared" si="16"/>
        <v>70.930000000000007</v>
      </c>
      <c r="K510" s="183">
        <f t="shared" si="15"/>
        <v>70.930000000000007</v>
      </c>
      <c r="L510" s="129">
        <v>0.28489999999999999</v>
      </c>
      <c r="M510" s="129">
        <v>0.9022</v>
      </c>
      <c r="N510" s="2"/>
      <c r="O510" s="64" t="str">
        <f ca="1">IF(N510="","", INDIRECT("base!"&amp;ADDRESS(MATCH(N510,#REF!:#REF!,0)+1,4,4)))</f>
        <v/>
      </c>
      <c r="P510" s="20"/>
      <c r="Q510" s="64" t="str">
        <f ca="1">IF(P510="","", INDIRECT("base!"&amp;ADDRESS(MATCH(CONCATENATE(N510,"|",P510),#REF!:#REF!,0)+1,6,4)))</f>
        <v/>
      </c>
      <c r="R510" s="90" t="s">
        <v>170</v>
      </c>
      <c r="S510" s="19">
        <v>70.926479999999998</v>
      </c>
    </row>
    <row r="511" spans="1:19" ht="45" x14ac:dyDescent="0.25">
      <c r="A511" s="83">
        <v>1</v>
      </c>
      <c r="B511" s="114">
        <f>IF(AND(G511&lt;&gt;"",H511&gt;0,I511&lt;&gt;"",J511&lt;&gt;0,K511&lt;&gt;0),COUNT($B$11:B510)+1,"")</f>
        <v>447</v>
      </c>
      <c r="C511" s="96" t="s">
        <v>2302</v>
      </c>
      <c r="D511" s="84" t="s">
        <v>192</v>
      </c>
      <c r="E511" s="83" t="s">
        <v>2303</v>
      </c>
      <c r="F511" s="98">
        <v>45658</v>
      </c>
      <c r="G511" s="20" t="s">
        <v>2304</v>
      </c>
      <c r="H511" s="107">
        <v>7</v>
      </c>
      <c r="I511" s="83" t="s">
        <v>1144</v>
      </c>
      <c r="J511" s="107">
        <f t="shared" si="16"/>
        <v>90.78</v>
      </c>
      <c r="K511" s="183">
        <f t="shared" si="15"/>
        <v>635.46</v>
      </c>
      <c r="L511" s="129">
        <v>0.28489999999999999</v>
      </c>
      <c r="M511" s="129">
        <v>0.9022</v>
      </c>
      <c r="N511" s="2"/>
      <c r="O511" s="64" t="str">
        <f ca="1">IF(N511="","", INDIRECT("base!"&amp;ADDRESS(MATCH(N511,#REF!:#REF!,0)+1,4,4)))</f>
        <v/>
      </c>
      <c r="P511" s="20"/>
      <c r="Q511" s="64" t="str">
        <f ca="1">IF(P511="","", INDIRECT("base!"&amp;ADDRESS(MATCH(CONCATENATE(N511,"|",P511),#REF!:#REF!,0)+1,6,4)))</f>
        <v/>
      </c>
      <c r="R511" s="90" t="s">
        <v>170</v>
      </c>
      <c r="S511" s="19">
        <v>90.778185000000008</v>
      </c>
    </row>
    <row r="512" spans="1:19" ht="45" x14ac:dyDescent="0.25">
      <c r="A512" s="83">
        <v>1</v>
      </c>
      <c r="B512" s="114">
        <f>IF(AND(G512&lt;&gt;"",H512&gt;0,I512&lt;&gt;"",J512&lt;&gt;0,K512&lt;&gt;0),COUNT($B$11:B511)+1,"")</f>
        <v>448</v>
      </c>
      <c r="C512" s="96" t="s">
        <v>2305</v>
      </c>
      <c r="D512" s="84" t="s">
        <v>192</v>
      </c>
      <c r="E512" s="83" t="s">
        <v>2306</v>
      </c>
      <c r="F512" s="98">
        <v>45658</v>
      </c>
      <c r="G512" s="20" t="s">
        <v>2307</v>
      </c>
      <c r="H512" s="107">
        <v>135</v>
      </c>
      <c r="I512" s="83" t="s">
        <v>1144</v>
      </c>
      <c r="J512" s="107">
        <f t="shared" si="16"/>
        <v>47.67</v>
      </c>
      <c r="K512" s="183">
        <f t="shared" si="15"/>
        <v>6435.45</v>
      </c>
      <c r="L512" s="129">
        <v>0.28489999999999999</v>
      </c>
      <c r="M512" s="129">
        <v>0.9022</v>
      </c>
      <c r="N512" s="2"/>
      <c r="O512" s="64" t="str">
        <f ca="1">IF(N512="","", INDIRECT("base!"&amp;ADDRESS(MATCH(N512,#REF!:#REF!,0)+1,4,4)))</f>
        <v/>
      </c>
      <c r="P512" s="20"/>
      <c r="Q512" s="64" t="str">
        <f ca="1">IF(P512="","", INDIRECT("base!"&amp;ADDRESS(MATCH(CONCATENATE(N512,"|",P512),#REF!:#REF!,0)+1,6,4)))</f>
        <v/>
      </c>
      <c r="R512" s="90" t="s">
        <v>170</v>
      </c>
      <c r="S512" s="19">
        <v>47.669789999999999</v>
      </c>
    </row>
    <row r="513" spans="1:19" ht="45" x14ac:dyDescent="0.25">
      <c r="A513" s="83">
        <v>1</v>
      </c>
      <c r="B513" s="114">
        <f>IF(AND(G513&lt;&gt;"",H513&gt;0,I513&lt;&gt;"",J513&lt;&gt;0,K513&lt;&gt;0),COUNT($B$11:B512)+1,"")</f>
        <v>449</v>
      </c>
      <c r="C513" s="96" t="s">
        <v>2308</v>
      </c>
      <c r="D513" s="84" t="s">
        <v>192</v>
      </c>
      <c r="E513" s="83" t="s">
        <v>2309</v>
      </c>
      <c r="F513" s="98">
        <v>45658</v>
      </c>
      <c r="G513" s="20" t="s">
        <v>2310</v>
      </c>
      <c r="H513" s="107">
        <v>10</v>
      </c>
      <c r="I513" s="83" t="s">
        <v>1144</v>
      </c>
      <c r="J513" s="107">
        <f t="shared" si="16"/>
        <v>51.04</v>
      </c>
      <c r="K513" s="183">
        <f t="shared" si="15"/>
        <v>510.4</v>
      </c>
      <c r="L513" s="129">
        <v>0.28489999999999999</v>
      </c>
      <c r="M513" s="129">
        <v>0.9022</v>
      </c>
      <c r="N513" s="2"/>
      <c r="O513" s="64" t="str">
        <f ca="1">IF(N513="","", INDIRECT("base!"&amp;ADDRESS(MATCH(N513,#REF!:#REF!,0)+1,4,4)))</f>
        <v/>
      </c>
      <c r="P513" s="20"/>
      <c r="Q513" s="64" t="str">
        <f ca="1">IF(P513="","", INDIRECT("base!"&amp;ADDRESS(MATCH(CONCATENATE(N513,"|",P513),#REF!:#REF!,0)+1,6,4)))</f>
        <v/>
      </c>
      <c r="R513" s="90" t="s">
        <v>170</v>
      </c>
      <c r="S513" s="19">
        <v>51.036227999999994</v>
      </c>
    </row>
    <row r="514" spans="1:19" x14ac:dyDescent="0.25">
      <c r="A514" s="83">
        <v>1</v>
      </c>
      <c r="B514" s="114" t="str">
        <f>IF(AND(G514&lt;&gt;"",H514&gt;0,I514&lt;&gt;"",J514&lt;&gt;0,K514&lt;&gt;0),COUNT($B$11:B513)+1,"")</f>
        <v/>
      </c>
      <c r="C514" s="96" t="s">
        <v>2311</v>
      </c>
      <c r="D514" s="84" t="s">
        <v>1135</v>
      </c>
      <c r="E514" s="83" t="s">
        <v>1135</v>
      </c>
      <c r="F514" s="98">
        <v>45658</v>
      </c>
      <c r="G514" s="20" t="s">
        <v>1105</v>
      </c>
      <c r="H514" s="107" t="s">
        <v>1135</v>
      </c>
      <c r="I514" s="83" t="s">
        <v>1135</v>
      </c>
      <c r="J514" s="107"/>
      <c r="K514" s="183" t="str">
        <f t="shared" si="15"/>
        <v/>
      </c>
      <c r="L514" s="129" t="s">
        <v>1135</v>
      </c>
      <c r="M514" s="129">
        <v>0.9022</v>
      </c>
      <c r="N514" s="2"/>
      <c r="O514" s="64" t="str">
        <f ca="1">IF(N514="","", INDIRECT("base!"&amp;ADDRESS(MATCH(N514,#REF!:#REF!,0)+1,4,4)))</f>
        <v/>
      </c>
      <c r="P514" s="20"/>
      <c r="Q514" s="64" t="str">
        <f ca="1">IF(P514="","", INDIRECT("base!"&amp;ADDRESS(MATCH(CONCATENATE(N514,"|",P514),#REF!:#REF!,0)+1,6,4)))</f>
        <v/>
      </c>
      <c r="R514" s="90" t="s">
        <v>170</v>
      </c>
      <c r="S514" s="19" t="s">
        <v>1135</v>
      </c>
    </row>
    <row r="515" spans="1:19" ht="30" x14ac:dyDescent="0.25">
      <c r="A515" s="83">
        <v>1</v>
      </c>
      <c r="B515" s="114">
        <f>IF(AND(G515&lt;&gt;"",H515&gt;0,I515&lt;&gt;"",J515&lt;&gt;0,K515&lt;&gt;0),COUNT($B$11:B514)+1,"")</f>
        <v>450</v>
      </c>
      <c r="C515" s="96" t="s">
        <v>2312</v>
      </c>
      <c r="D515" s="84" t="s">
        <v>192</v>
      </c>
      <c r="E515" s="83" t="s">
        <v>2313</v>
      </c>
      <c r="F515" s="98">
        <v>45658</v>
      </c>
      <c r="G515" s="20" t="s">
        <v>2314</v>
      </c>
      <c r="H515" s="107">
        <v>4</v>
      </c>
      <c r="I515" s="83" t="s">
        <v>1144</v>
      </c>
      <c r="J515" s="107">
        <f t="shared" si="16"/>
        <v>81.760000000000005</v>
      </c>
      <c r="K515" s="183">
        <f t="shared" si="15"/>
        <v>327.04000000000002</v>
      </c>
      <c r="L515" s="129">
        <v>0.28489999999999999</v>
      </c>
      <c r="M515" s="129">
        <v>0.9022</v>
      </c>
      <c r="N515" s="2"/>
      <c r="O515" s="64" t="str">
        <f ca="1">IF(N515="","", INDIRECT("base!"&amp;ADDRESS(MATCH(N515,#REF!:#REF!,0)+1,4,4)))</f>
        <v/>
      </c>
      <c r="P515" s="20"/>
      <c r="Q515" s="64" t="str">
        <f ca="1">IF(P515="","", INDIRECT("base!"&amp;ADDRESS(MATCH(CONCATENATE(N515,"|",P515),#REF!:#REF!,0)+1,6,4)))</f>
        <v/>
      </c>
      <c r="R515" s="90" t="s">
        <v>170</v>
      </c>
      <c r="S515" s="19">
        <v>81.758187000000007</v>
      </c>
    </row>
    <row r="516" spans="1:19" ht="45" x14ac:dyDescent="0.25">
      <c r="A516" s="83">
        <v>1</v>
      </c>
      <c r="B516" s="114">
        <f>IF(AND(G516&lt;&gt;"",H516&gt;0,I516&lt;&gt;"",J516&lt;&gt;0,K516&lt;&gt;0),COUNT($B$11:B515)+1,"")</f>
        <v>451</v>
      </c>
      <c r="C516" s="96" t="s">
        <v>2315</v>
      </c>
      <c r="D516" s="84" t="s">
        <v>192</v>
      </c>
      <c r="E516" s="83" t="s">
        <v>2316</v>
      </c>
      <c r="F516" s="98">
        <v>45658</v>
      </c>
      <c r="G516" s="20" t="s">
        <v>2317</v>
      </c>
      <c r="H516" s="107">
        <v>56</v>
      </c>
      <c r="I516" s="83" t="s">
        <v>1144</v>
      </c>
      <c r="J516" s="107">
        <f t="shared" si="16"/>
        <v>13.83</v>
      </c>
      <c r="K516" s="183">
        <f t="shared" si="15"/>
        <v>774.48</v>
      </c>
      <c r="L516" s="129">
        <v>0.28489999999999999</v>
      </c>
      <c r="M516" s="129">
        <v>0.9022</v>
      </c>
      <c r="N516" s="2"/>
      <c r="O516" s="64" t="str">
        <f ca="1">IF(N516="","", INDIRECT("base!"&amp;ADDRESS(MATCH(N516,#REF!:#REF!,0)+1,4,4)))</f>
        <v/>
      </c>
      <c r="P516" s="20"/>
      <c r="Q516" s="64" t="str">
        <f ca="1">IF(P516="","", INDIRECT("base!"&amp;ADDRESS(MATCH(CONCATENATE(N516,"|",P516),#REF!:#REF!,0)+1,6,4)))</f>
        <v/>
      </c>
      <c r="R516" s="90" t="s">
        <v>170</v>
      </c>
      <c r="S516" s="19">
        <v>13.825524</v>
      </c>
    </row>
    <row r="517" spans="1:19" ht="45" x14ac:dyDescent="0.25">
      <c r="A517" s="83">
        <v>1</v>
      </c>
      <c r="B517" s="114">
        <f>IF(AND(G517&lt;&gt;"",H517&gt;0,I517&lt;&gt;"",J517&lt;&gt;0,K517&lt;&gt;0),COUNT($B$11:B516)+1,"")</f>
        <v>452</v>
      </c>
      <c r="C517" s="96" t="s">
        <v>2318</v>
      </c>
      <c r="D517" s="84" t="s">
        <v>192</v>
      </c>
      <c r="E517" s="83" t="s">
        <v>2319</v>
      </c>
      <c r="F517" s="98">
        <v>45658</v>
      </c>
      <c r="G517" s="20" t="s">
        <v>764</v>
      </c>
      <c r="H517" s="107">
        <v>13</v>
      </c>
      <c r="I517" s="83" t="s">
        <v>1144</v>
      </c>
      <c r="J517" s="107">
        <f t="shared" si="16"/>
        <v>14.64</v>
      </c>
      <c r="K517" s="183">
        <f t="shared" si="15"/>
        <v>190.32</v>
      </c>
      <c r="L517" s="129">
        <v>0.28489999999999999</v>
      </c>
      <c r="M517" s="129">
        <v>0.9022</v>
      </c>
      <c r="N517" s="2"/>
      <c r="O517" s="64" t="str">
        <f ca="1">IF(N517="","", INDIRECT("base!"&amp;ADDRESS(MATCH(N517,#REF!:#REF!,0)+1,4,4)))</f>
        <v/>
      </c>
      <c r="P517" s="20"/>
      <c r="Q517" s="64" t="str">
        <f ca="1">IF(P517="","", INDIRECT("base!"&amp;ADDRESS(MATCH(CONCATENATE(N517,"|",P517),#REF!:#REF!,0)+1,6,4)))</f>
        <v/>
      </c>
      <c r="R517" s="90" t="s">
        <v>170</v>
      </c>
      <c r="S517" s="19">
        <v>14.635011</v>
      </c>
    </row>
    <row r="518" spans="1:19" ht="45" x14ac:dyDescent="0.25">
      <c r="A518" s="83">
        <v>1</v>
      </c>
      <c r="B518" s="114">
        <f>IF(AND(G518&lt;&gt;"",H518&gt;0,I518&lt;&gt;"",J518&lt;&gt;0,K518&lt;&gt;0),COUNT($B$11:B517)+1,"")</f>
        <v>453</v>
      </c>
      <c r="C518" s="96" t="s">
        <v>2320</v>
      </c>
      <c r="D518" s="84" t="s">
        <v>192</v>
      </c>
      <c r="E518" s="83" t="s">
        <v>2321</v>
      </c>
      <c r="F518" s="98">
        <v>45658</v>
      </c>
      <c r="G518" s="20" t="s">
        <v>2322</v>
      </c>
      <c r="H518" s="107">
        <v>13</v>
      </c>
      <c r="I518" s="83" t="s">
        <v>1144</v>
      </c>
      <c r="J518" s="107">
        <f t="shared" si="16"/>
        <v>16.32</v>
      </c>
      <c r="K518" s="183">
        <f t="shared" si="15"/>
        <v>212.16</v>
      </c>
      <c r="L518" s="129">
        <v>0.28489999999999999</v>
      </c>
      <c r="M518" s="129">
        <v>0.9022</v>
      </c>
      <c r="N518" s="2"/>
      <c r="O518" s="64" t="str">
        <f ca="1">IF(N518="","", INDIRECT("base!"&amp;ADDRESS(MATCH(N518,#REF!:#REF!,0)+1,4,4)))</f>
        <v/>
      </c>
      <c r="P518" s="20"/>
      <c r="Q518" s="64" t="str">
        <f ca="1">IF(P518="","", INDIRECT("base!"&amp;ADDRESS(MATCH(CONCATENATE(N518,"|",P518),#REF!:#REF!,0)+1,6,4)))</f>
        <v/>
      </c>
      <c r="R518" s="90" t="s">
        <v>170</v>
      </c>
      <c r="S518" s="19">
        <v>16.31823</v>
      </c>
    </row>
    <row r="519" spans="1:19" ht="45" x14ac:dyDescent="0.25">
      <c r="A519" s="83">
        <v>1</v>
      </c>
      <c r="B519" s="114">
        <f>IF(AND(G519&lt;&gt;"",H519&gt;0,I519&lt;&gt;"",J519&lt;&gt;0,K519&lt;&gt;0),COUNT($B$11:B518)+1,"")</f>
        <v>454</v>
      </c>
      <c r="C519" s="96" t="s">
        <v>2323</v>
      </c>
      <c r="D519" s="84" t="s">
        <v>192</v>
      </c>
      <c r="E519" s="83" t="s">
        <v>2324</v>
      </c>
      <c r="F519" s="98">
        <v>45658</v>
      </c>
      <c r="G519" s="20" t="s">
        <v>765</v>
      </c>
      <c r="H519" s="107">
        <v>6</v>
      </c>
      <c r="I519" s="83" t="s">
        <v>1144</v>
      </c>
      <c r="J519" s="107">
        <f t="shared" si="16"/>
        <v>18.32</v>
      </c>
      <c r="K519" s="183">
        <f t="shared" si="15"/>
        <v>109.92</v>
      </c>
      <c r="L519" s="129">
        <v>0.28489999999999999</v>
      </c>
      <c r="M519" s="129">
        <v>0.9022</v>
      </c>
      <c r="N519" s="2"/>
      <c r="O519" s="64" t="str">
        <f ca="1">IF(N519="","", INDIRECT("base!"&amp;ADDRESS(MATCH(N519,#REF!:#REF!,0)+1,4,4)))</f>
        <v/>
      </c>
      <c r="P519" s="20"/>
      <c r="Q519" s="64" t="str">
        <f ca="1">IF(P519="","", INDIRECT("base!"&amp;ADDRESS(MATCH(CONCATENATE(N519,"|",P519),#REF!:#REF!,0)+1,6,4)))</f>
        <v/>
      </c>
      <c r="R519" s="90" t="s">
        <v>170</v>
      </c>
      <c r="S519" s="19">
        <v>18.322673999999999</v>
      </c>
    </row>
    <row r="520" spans="1:19" ht="45" x14ac:dyDescent="0.25">
      <c r="A520" s="83">
        <v>1</v>
      </c>
      <c r="B520" s="114">
        <f>IF(AND(G520&lt;&gt;"",H520&gt;0,I520&lt;&gt;"",J520&lt;&gt;0,K520&lt;&gt;0),COUNT($B$11:B519)+1,"")</f>
        <v>455</v>
      </c>
      <c r="C520" s="96" t="s">
        <v>2325</v>
      </c>
      <c r="D520" s="84" t="s">
        <v>192</v>
      </c>
      <c r="E520" s="83" t="s">
        <v>2326</v>
      </c>
      <c r="F520" s="98">
        <v>45658</v>
      </c>
      <c r="G520" s="20" t="s">
        <v>2327</v>
      </c>
      <c r="H520" s="107">
        <v>1</v>
      </c>
      <c r="I520" s="83" t="s">
        <v>1144</v>
      </c>
      <c r="J520" s="107">
        <f t="shared" si="16"/>
        <v>494.1</v>
      </c>
      <c r="K520" s="183">
        <f t="shared" si="15"/>
        <v>494.1</v>
      </c>
      <c r="L520" s="129">
        <v>0.28489999999999999</v>
      </c>
      <c r="M520" s="129">
        <v>0.9022</v>
      </c>
      <c r="N520" s="2"/>
      <c r="O520" s="64" t="str">
        <f ca="1">IF(N520="","", INDIRECT("base!"&amp;ADDRESS(MATCH(N520,#REF!:#REF!,0)+1,4,4)))</f>
        <v/>
      </c>
      <c r="P520" s="20"/>
      <c r="Q520" s="64" t="str">
        <f ca="1">IF(P520="","", INDIRECT("base!"&amp;ADDRESS(MATCH(CONCATENATE(N520,"|",P520),#REF!:#REF!,0)+1,6,4)))</f>
        <v/>
      </c>
      <c r="R520" s="90" t="s">
        <v>170</v>
      </c>
      <c r="S520" s="19">
        <v>494.09544600000004</v>
      </c>
    </row>
    <row r="521" spans="1:19" ht="30" x14ac:dyDescent="0.25">
      <c r="A521" s="83">
        <v>1</v>
      </c>
      <c r="B521" s="114">
        <f>IF(AND(G521&lt;&gt;"",H521&gt;0,I521&lt;&gt;"",J521&lt;&gt;0,K521&lt;&gt;0),COUNT($B$11:B520)+1,"")</f>
        <v>456</v>
      </c>
      <c r="C521" s="96" t="s">
        <v>2328</v>
      </c>
      <c r="D521" s="84" t="s">
        <v>192</v>
      </c>
      <c r="E521" s="83" t="s">
        <v>2329</v>
      </c>
      <c r="F521" s="98">
        <v>45658</v>
      </c>
      <c r="G521" s="20" t="s">
        <v>2330</v>
      </c>
      <c r="H521" s="107">
        <v>2</v>
      </c>
      <c r="I521" s="83" t="s">
        <v>1144</v>
      </c>
      <c r="J521" s="107">
        <f t="shared" si="16"/>
        <v>84.19</v>
      </c>
      <c r="K521" s="183">
        <f t="shared" si="15"/>
        <v>168.38</v>
      </c>
      <c r="L521" s="129">
        <v>0.28489999999999999</v>
      </c>
      <c r="M521" s="129">
        <v>0.9022</v>
      </c>
      <c r="N521" s="2"/>
      <c r="O521" s="64" t="str">
        <f ca="1">IF(N521="","", INDIRECT("base!"&amp;ADDRESS(MATCH(N521,#REF!:#REF!,0)+1,4,4)))</f>
        <v/>
      </c>
      <c r="P521" s="20"/>
      <c r="Q521" s="64" t="str">
        <f ca="1">IF(P521="","", INDIRECT("base!"&amp;ADDRESS(MATCH(CONCATENATE(N521,"|",P521),#REF!:#REF!,0)+1,6,4)))</f>
        <v/>
      </c>
      <c r="R521" s="90" t="s">
        <v>170</v>
      </c>
      <c r="S521" s="19">
        <v>84.186647999999991</v>
      </c>
    </row>
    <row r="522" spans="1:19" ht="45" x14ac:dyDescent="0.25">
      <c r="A522" s="83">
        <v>1</v>
      </c>
      <c r="B522" s="114">
        <f>IF(AND(G522&lt;&gt;"",H522&gt;0,I522&lt;&gt;"",J522&lt;&gt;0,K522&lt;&gt;0),COUNT($B$11:B521)+1,"")</f>
        <v>457</v>
      </c>
      <c r="C522" s="96" t="s">
        <v>2331</v>
      </c>
      <c r="D522" s="84" t="s">
        <v>192</v>
      </c>
      <c r="E522" s="83" t="s">
        <v>2332</v>
      </c>
      <c r="F522" s="98">
        <v>45658</v>
      </c>
      <c r="G522" s="20" t="s">
        <v>2333</v>
      </c>
      <c r="H522" s="107">
        <v>1</v>
      </c>
      <c r="I522" s="83" t="s">
        <v>1144</v>
      </c>
      <c r="J522" s="107">
        <f t="shared" si="16"/>
        <v>734.45</v>
      </c>
      <c r="K522" s="183">
        <f t="shared" si="15"/>
        <v>734.45</v>
      </c>
      <c r="L522" s="129">
        <v>0.28489999999999999</v>
      </c>
      <c r="M522" s="129">
        <v>0.9022</v>
      </c>
      <c r="N522" s="2"/>
      <c r="O522" s="64" t="str">
        <f ca="1">IF(N522="","", INDIRECT("base!"&amp;ADDRESS(MATCH(N522,#REF!:#REF!,0)+1,4,4)))</f>
        <v/>
      </c>
      <c r="P522" s="20"/>
      <c r="Q522" s="64" t="str">
        <f ca="1">IF(P522="","", INDIRECT("base!"&amp;ADDRESS(MATCH(CONCATENATE(N522,"|",P522),#REF!:#REF!,0)+1,6,4)))</f>
        <v/>
      </c>
      <c r="R522" s="90" t="s">
        <v>170</v>
      </c>
      <c r="S522" s="19">
        <v>734.44884000000002</v>
      </c>
    </row>
    <row r="523" spans="1:19" ht="30" x14ac:dyDescent="0.25">
      <c r="A523" s="83">
        <v>1</v>
      </c>
      <c r="B523" s="114">
        <f>IF(AND(G523&lt;&gt;"",H523&gt;0,I523&lt;&gt;"",J523&lt;&gt;0,K523&lt;&gt;0),COUNT($B$11:B522)+1,"")</f>
        <v>458</v>
      </c>
      <c r="C523" s="96" t="s">
        <v>2334</v>
      </c>
      <c r="D523" s="84" t="s">
        <v>192</v>
      </c>
      <c r="E523" s="83" t="s">
        <v>2335</v>
      </c>
      <c r="F523" s="98">
        <v>45658</v>
      </c>
      <c r="G523" s="20" t="s">
        <v>2336</v>
      </c>
      <c r="H523" s="107">
        <v>2</v>
      </c>
      <c r="I523" s="83" t="s">
        <v>1144</v>
      </c>
      <c r="J523" s="107">
        <f t="shared" si="16"/>
        <v>89.18</v>
      </c>
      <c r="K523" s="183">
        <f t="shared" si="15"/>
        <v>178.36</v>
      </c>
      <c r="L523" s="129">
        <v>0.28489999999999999</v>
      </c>
      <c r="M523" s="129">
        <v>0.9022</v>
      </c>
      <c r="N523" s="2"/>
      <c r="O523" s="64" t="str">
        <f ca="1">IF(N523="","", INDIRECT("base!"&amp;ADDRESS(MATCH(N523,#REF!:#REF!,0)+1,4,4)))</f>
        <v/>
      </c>
      <c r="P523" s="20"/>
      <c r="Q523" s="64" t="str">
        <f ca="1">IF(P523="","", INDIRECT("base!"&amp;ADDRESS(MATCH(CONCATENATE(N523,"|",P523),#REF!:#REF!,0)+1,6,4)))</f>
        <v/>
      </c>
      <c r="R523" s="90" t="s">
        <v>170</v>
      </c>
      <c r="S523" s="19">
        <v>89.18490899999999</v>
      </c>
    </row>
    <row r="524" spans="1:19" ht="30" x14ac:dyDescent="0.25">
      <c r="A524" s="83">
        <v>1</v>
      </c>
      <c r="B524" s="114">
        <f>IF(AND(G524&lt;&gt;"",H524&gt;0,I524&lt;&gt;"",J524&lt;&gt;0,K524&lt;&gt;0),COUNT($B$11:B523)+1,"")</f>
        <v>459</v>
      </c>
      <c r="C524" s="96" t="s">
        <v>2337</v>
      </c>
      <c r="D524" s="84" t="s">
        <v>192</v>
      </c>
      <c r="E524" s="83" t="s">
        <v>2338</v>
      </c>
      <c r="F524" s="98">
        <v>45658</v>
      </c>
      <c r="G524" s="20" t="s">
        <v>2339</v>
      </c>
      <c r="H524" s="107">
        <v>2</v>
      </c>
      <c r="I524" s="83" t="s">
        <v>1144</v>
      </c>
      <c r="J524" s="107">
        <f t="shared" si="16"/>
        <v>95.21</v>
      </c>
      <c r="K524" s="183">
        <f t="shared" si="15"/>
        <v>190.42</v>
      </c>
      <c r="L524" s="129">
        <v>0.28489999999999999</v>
      </c>
      <c r="M524" s="129">
        <v>0.9022</v>
      </c>
      <c r="N524" s="2"/>
      <c r="O524" s="64" t="str">
        <f ca="1">IF(N524="","", INDIRECT("base!"&amp;ADDRESS(MATCH(N524,#REF!:#REF!,0)+1,4,4)))</f>
        <v/>
      </c>
      <c r="P524" s="20"/>
      <c r="Q524" s="64" t="str">
        <f ca="1">IF(P524="","", INDIRECT("base!"&amp;ADDRESS(MATCH(CONCATENATE(N524,"|",P524),#REF!:#REF!,0)+1,6,4)))</f>
        <v/>
      </c>
      <c r="R524" s="90" t="s">
        <v>170</v>
      </c>
      <c r="S524" s="19">
        <v>95.211089999999984</v>
      </c>
    </row>
    <row r="525" spans="1:19" ht="45" x14ac:dyDescent="0.25">
      <c r="A525" s="83">
        <v>1</v>
      </c>
      <c r="B525" s="114">
        <f>IF(AND(G525&lt;&gt;"",H525&gt;0,I525&lt;&gt;"",J525&lt;&gt;0,K525&lt;&gt;0),COUNT($B$11:B524)+1,"")</f>
        <v>460</v>
      </c>
      <c r="C525" s="96" t="s">
        <v>2340</v>
      </c>
      <c r="D525" s="84" t="s">
        <v>192</v>
      </c>
      <c r="E525" s="83" t="s">
        <v>2341</v>
      </c>
      <c r="F525" s="98">
        <v>45658</v>
      </c>
      <c r="G525" s="20" t="s">
        <v>2342</v>
      </c>
      <c r="H525" s="107">
        <v>6</v>
      </c>
      <c r="I525" s="83" t="s">
        <v>1144</v>
      </c>
      <c r="J525" s="107">
        <f t="shared" si="16"/>
        <v>186.13</v>
      </c>
      <c r="K525" s="183">
        <f t="shared" si="15"/>
        <v>1116.78</v>
      </c>
      <c r="L525" s="129">
        <v>0.28489999999999999</v>
      </c>
      <c r="M525" s="129">
        <v>0.9022</v>
      </c>
      <c r="N525" s="2"/>
      <c r="O525" s="64" t="str">
        <f ca="1">IF(N525="","", INDIRECT("base!"&amp;ADDRESS(MATCH(N525,#REF!:#REF!,0)+1,4,4)))</f>
        <v/>
      </c>
      <c r="P525" s="20"/>
      <c r="Q525" s="64" t="str">
        <f ca="1">IF(P525="","", INDIRECT("base!"&amp;ADDRESS(MATCH(CONCATENATE(N525,"|",P525),#REF!:#REF!,0)+1,6,4)))</f>
        <v/>
      </c>
      <c r="R525" s="90" t="s">
        <v>170</v>
      </c>
      <c r="S525" s="19">
        <v>186.13061400000001</v>
      </c>
    </row>
    <row r="526" spans="1:19" x14ac:dyDescent="0.25">
      <c r="A526" s="83">
        <v>1</v>
      </c>
      <c r="B526" s="114">
        <f>IF(AND(G526&lt;&gt;"",H526&gt;0,I526&lt;&gt;"",J526&lt;&gt;0,K526&lt;&gt;0),COUNT($B$11:B525)+1,"")</f>
        <v>461</v>
      </c>
      <c r="C526" s="96" t="s">
        <v>2343</v>
      </c>
      <c r="D526" s="84" t="s">
        <v>1146</v>
      </c>
      <c r="E526" s="83" t="s">
        <v>2344</v>
      </c>
      <c r="F526" s="98">
        <v>45658</v>
      </c>
      <c r="G526" s="20" t="s">
        <v>2345</v>
      </c>
      <c r="H526" s="107">
        <v>36</v>
      </c>
      <c r="I526" s="83" t="s">
        <v>1144</v>
      </c>
      <c r="J526" s="107">
        <f t="shared" si="16"/>
        <v>87.78</v>
      </c>
      <c r="K526" s="183">
        <f t="shared" si="15"/>
        <v>3160.08</v>
      </c>
      <c r="L526" s="129">
        <v>0.28489999999999999</v>
      </c>
      <c r="M526" s="129">
        <v>0.9022</v>
      </c>
      <c r="N526" s="2"/>
      <c r="O526" s="64" t="str">
        <f ca="1">IF(N526="","", INDIRECT("base!"&amp;ADDRESS(MATCH(N526,#REF!:#REF!,0)+1,4,4)))</f>
        <v/>
      </c>
      <c r="P526" s="20"/>
      <c r="Q526" s="64" t="str">
        <f ca="1">IF(P526="","", INDIRECT("base!"&amp;ADDRESS(MATCH(CONCATENATE(N526,"|",P526),#REF!:#REF!,0)+1,6,4)))</f>
        <v/>
      </c>
      <c r="R526" s="90" t="s">
        <v>170</v>
      </c>
      <c r="S526" s="19">
        <v>87.784367999999986</v>
      </c>
    </row>
    <row r="527" spans="1:19" ht="30" x14ac:dyDescent="0.25">
      <c r="A527" s="83">
        <v>1</v>
      </c>
      <c r="B527" s="114">
        <f>IF(AND(G527&lt;&gt;"",H527&gt;0,I527&lt;&gt;"",J527&lt;&gt;0,K527&lt;&gt;0),COUNT($B$11:B526)+1,"")</f>
        <v>462</v>
      </c>
      <c r="C527" s="96" t="s">
        <v>2346</v>
      </c>
      <c r="D527" s="84" t="s">
        <v>1146</v>
      </c>
      <c r="E527" s="83" t="s">
        <v>2347</v>
      </c>
      <c r="F527" s="98">
        <v>45658</v>
      </c>
      <c r="G527" s="20" t="s">
        <v>2348</v>
      </c>
      <c r="H527" s="107">
        <v>1</v>
      </c>
      <c r="I527" s="83" t="s">
        <v>1144</v>
      </c>
      <c r="J527" s="107">
        <f t="shared" si="16"/>
        <v>199.88</v>
      </c>
      <c r="K527" s="183">
        <f t="shared" ref="K527:K590" si="17">IFERROR(IF(H527*J527&lt;&gt;0,ROUND(ROUND(H527,4)*ROUND(J527,4),2),""),"")</f>
        <v>199.88</v>
      </c>
      <c r="L527" s="129">
        <v>0.28489999999999999</v>
      </c>
      <c r="M527" s="129">
        <v>0.9022</v>
      </c>
      <c r="N527" s="2"/>
      <c r="O527" s="64" t="str">
        <f ca="1">IF(N527="","", INDIRECT("base!"&amp;ADDRESS(MATCH(N527,#REF!:#REF!,0)+1,4,4)))</f>
        <v/>
      </c>
      <c r="P527" s="20"/>
      <c r="Q527" s="64" t="str">
        <f ca="1">IF(P527="","", INDIRECT("base!"&amp;ADDRESS(MATCH(CONCATENATE(N527,"|",P527),#REF!:#REF!,0)+1,6,4)))</f>
        <v/>
      </c>
      <c r="R527" s="90" t="s">
        <v>170</v>
      </c>
      <c r="S527" s="19">
        <v>199.87904399999999</v>
      </c>
    </row>
    <row r="528" spans="1:19" ht="30" x14ac:dyDescent="0.25">
      <c r="A528" s="83">
        <v>1</v>
      </c>
      <c r="B528" s="114">
        <f>IF(AND(G528&lt;&gt;"",H528&gt;0,I528&lt;&gt;"",J528&lt;&gt;0,K528&lt;&gt;0),COUNT($B$11:B527)+1,"")</f>
        <v>463</v>
      </c>
      <c r="C528" s="96" t="s">
        <v>2349</v>
      </c>
      <c r="D528" s="84" t="s">
        <v>1146</v>
      </c>
      <c r="E528" s="83" t="s">
        <v>2350</v>
      </c>
      <c r="F528" s="98">
        <v>45658</v>
      </c>
      <c r="G528" s="20" t="s">
        <v>2351</v>
      </c>
      <c r="H528" s="107">
        <v>2</v>
      </c>
      <c r="I528" s="83" t="s">
        <v>1144</v>
      </c>
      <c r="J528" s="107">
        <f t="shared" si="16"/>
        <v>215.71</v>
      </c>
      <c r="K528" s="183">
        <f t="shared" si="17"/>
        <v>431.42</v>
      </c>
      <c r="L528" s="129">
        <v>0.28489999999999999</v>
      </c>
      <c r="M528" s="129">
        <v>0.9022</v>
      </c>
      <c r="N528" s="2"/>
      <c r="O528" s="64" t="str">
        <f ca="1">IF(N528="","", INDIRECT("base!"&amp;ADDRESS(MATCH(N528,#REF!:#REF!,0)+1,4,4)))</f>
        <v/>
      </c>
      <c r="P528" s="20"/>
      <c r="Q528" s="64" t="str">
        <f ca="1">IF(P528="","", INDIRECT("base!"&amp;ADDRESS(MATCH(CONCATENATE(N528,"|",P528),#REF!:#REF!,0)+1,6,4)))</f>
        <v/>
      </c>
      <c r="R528" s="90" t="s">
        <v>170</v>
      </c>
      <c r="S528" s="19">
        <v>215.709012</v>
      </c>
    </row>
    <row r="529" spans="1:19" ht="30" x14ac:dyDescent="0.25">
      <c r="A529" s="83">
        <v>1</v>
      </c>
      <c r="B529" s="114">
        <f>IF(AND(G529&lt;&gt;"",H529&gt;0,I529&lt;&gt;"",J529&lt;&gt;0,K529&lt;&gt;0),COUNT($B$11:B528)+1,"")</f>
        <v>464</v>
      </c>
      <c r="C529" s="96" t="s">
        <v>2352</v>
      </c>
      <c r="D529" s="84" t="s">
        <v>1146</v>
      </c>
      <c r="E529" s="83" t="s">
        <v>2353</v>
      </c>
      <c r="F529" s="98">
        <v>45658</v>
      </c>
      <c r="G529" s="20" t="s">
        <v>2354</v>
      </c>
      <c r="H529" s="107">
        <v>1</v>
      </c>
      <c r="I529" s="83" t="s">
        <v>1144</v>
      </c>
      <c r="J529" s="107">
        <f t="shared" si="16"/>
        <v>384.7</v>
      </c>
      <c r="K529" s="183">
        <f t="shared" si="17"/>
        <v>384.7</v>
      </c>
      <c r="L529" s="129">
        <v>0.28489999999999999</v>
      </c>
      <c r="M529" s="129">
        <v>0.9022</v>
      </c>
      <c r="N529" s="2"/>
      <c r="O529" s="64" t="str">
        <f ca="1">IF(N529="","", INDIRECT("base!"&amp;ADDRESS(MATCH(N529,#REF!:#REF!,0)+1,4,4)))</f>
        <v/>
      </c>
      <c r="P529" s="20"/>
      <c r="Q529" s="64" t="str">
        <f ca="1">IF(P529="","", INDIRECT("base!"&amp;ADDRESS(MATCH(CONCATENATE(N529,"|",P529),#REF!:#REF!,0)+1,6,4)))</f>
        <v/>
      </c>
      <c r="R529" s="90" t="s">
        <v>170</v>
      </c>
      <c r="S529" s="19">
        <v>384.69905999999997</v>
      </c>
    </row>
    <row r="530" spans="1:19" x14ac:dyDescent="0.25">
      <c r="A530" s="83">
        <v>1</v>
      </c>
      <c r="B530" s="114" t="str">
        <f>IF(AND(G530&lt;&gt;"",H530&gt;0,I530&lt;&gt;"",J530&lt;&gt;0,K530&lt;&gt;0),COUNT($B$11:B529)+1,"")</f>
        <v/>
      </c>
      <c r="C530" s="96" t="s">
        <v>2355</v>
      </c>
      <c r="D530" s="84" t="s">
        <v>1135</v>
      </c>
      <c r="E530" s="83" t="s">
        <v>1135</v>
      </c>
      <c r="F530" s="98">
        <v>45658</v>
      </c>
      <c r="G530" s="20" t="s">
        <v>1107</v>
      </c>
      <c r="H530" s="107" t="s">
        <v>1135</v>
      </c>
      <c r="I530" s="83" t="s">
        <v>1135</v>
      </c>
      <c r="J530" s="107"/>
      <c r="K530" s="183" t="str">
        <f t="shared" si="17"/>
        <v/>
      </c>
      <c r="L530" s="129" t="s">
        <v>1135</v>
      </c>
      <c r="M530" s="129">
        <v>0.9022</v>
      </c>
      <c r="N530" s="2"/>
      <c r="O530" s="64" t="str">
        <f ca="1">IF(N530="","", INDIRECT("base!"&amp;ADDRESS(MATCH(N530,#REF!:#REF!,0)+1,4,4)))</f>
        <v/>
      </c>
      <c r="P530" s="20"/>
      <c r="Q530" s="64" t="str">
        <f ca="1">IF(P530="","", INDIRECT("base!"&amp;ADDRESS(MATCH(CONCATENATE(N530,"|",P530),#REF!:#REF!,0)+1,6,4)))</f>
        <v/>
      </c>
      <c r="R530" s="90" t="s">
        <v>170</v>
      </c>
      <c r="S530" s="19" t="s">
        <v>1135</v>
      </c>
    </row>
    <row r="531" spans="1:19" ht="60" x14ac:dyDescent="0.25">
      <c r="A531" s="83">
        <v>1</v>
      </c>
      <c r="B531" s="114">
        <f>IF(AND(G531&lt;&gt;"",H531&gt;0,I531&lt;&gt;"",J531&lt;&gt;0,K531&lt;&gt;0),COUNT($B$11:B530)+1,"")</f>
        <v>465</v>
      </c>
      <c r="C531" s="96" t="s">
        <v>2356</v>
      </c>
      <c r="D531" s="84" t="s">
        <v>1146</v>
      </c>
      <c r="E531" s="83" t="s">
        <v>2357</v>
      </c>
      <c r="F531" s="98">
        <v>45658</v>
      </c>
      <c r="G531" s="20" t="s">
        <v>2358</v>
      </c>
      <c r="H531" s="107">
        <v>121</v>
      </c>
      <c r="I531" s="83" t="s">
        <v>1152</v>
      </c>
      <c r="J531" s="107">
        <f t="shared" si="16"/>
        <v>234.6</v>
      </c>
      <c r="K531" s="183">
        <f t="shared" si="17"/>
        <v>28386.6</v>
      </c>
      <c r="L531" s="129">
        <v>0.28489999999999999</v>
      </c>
      <c r="M531" s="129">
        <v>0.9022</v>
      </c>
      <c r="N531" s="2"/>
      <c r="O531" s="64" t="str">
        <f ca="1">IF(N531="","", INDIRECT("base!"&amp;ADDRESS(MATCH(N531,#REF!:#REF!,0)+1,4,4)))</f>
        <v/>
      </c>
      <c r="P531" s="20"/>
      <c r="Q531" s="64" t="str">
        <f ca="1">IF(P531="","", INDIRECT("base!"&amp;ADDRESS(MATCH(CONCATENATE(N531,"|",P531),#REF!:#REF!,0)+1,6,4)))</f>
        <v/>
      </c>
      <c r="R531" s="90" t="s">
        <v>170</v>
      </c>
      <c r="S531" s="19">
        <v>234.59704200000002</v>
      </c>
    </row>
    <row r="532" spans="1:19" ht="60" x14ac:dyDescent="0.25">
      <c r="A532" s="83">
        <v>1</v>
      </c>
      <c r="B532" s="114">
        <f>IF(AND(G532&lt;&gt;"",H532&gt;0,I532&lt;&gt;"",J532&lt;&gt;0,K532&lt;&gt;0),COUNT($B$11:B531)+1,"")</f>
        <v>466</v>
      </c>
      <c r="C532" s="96" t="s">
        <v>2359</v>
      </c>
      <c r="D532" s="84" t="s">
        <v>1146</v>
      </c>
      <c r="E532" s="83" t="s">
        <v>2360</v>
      </c>
      <c r="F532" s="98">
        <v>45658</v>
      </c>
      <c r="G532" s="20" t="s">
        <v>2361</v>
      </c>
      <c r="H532" s="107">
        <v>105.3</v>
      </c>
      <c r="I532" s="83" t="s">
        <v>1152</v>
      </c>
      <c r="J532" s="107">
        <f t="shared" si="16"/>
        <v>147.65</v>
      </c>
      <c r="K532" s="183">
        <f t="shared" si="17"/>
        <v>15547.55</v>
      </c>
      <c r="L532" s="129">
        <v>0.28489999999999999</v>
      </c>
      <c r="M532" s="129">
        <v>0.9022</v>
      </c>
      <c r="N532" s="2"/>
      <c r="O532" s="64" t="str">
        <f ca="1">IF(N532="","", INDIRECT("base!"&amp;ADDRESS(MATCH(N532,#REF!:#REF!,0)+1,4,4)))</f>
        <v/>
      </c>
      <c r="P532" s="20"/>
      <c r="Q532" s="64" t="str">
        <f ca="1">IF(P532="","", INDIRECT("base!"&amp;ADDRESS(MATCH(CONCATENATE(N532,"|",P532),#REF!:#REF!,0)+1,6,4)))</f>
        <v/>
      </c>
      <c r="R532" s="90" t="s">
        <v>170</v>
      </c>
      <c r="S532" s="19">
        <v>147.64785899999998</v>
      </c>
    </row>
    <row r="533" spans="1:19" ht="30" x14ac:dyDescent="0.25">
      <c r="A533" s="83">
        <v>1</v>
      </c>
      <c r="B533" s="114">
        <f>IF(AND(G533&lt;&gt;"",H533&gt;0,I533&lt;&gt;"",J533&lt;&gt;0,K533&lt;&gt;0),COUNT($B$11:B532)+1,"")</f>
        <v>467</v>
      </c>
      <c r="C533" s="96" t="s">
        <v>2362</v>
      </c>
      <c r="D533" s="84" t="s">
        <v>1146</v>
      </c>
      <c r="E533" s="83" t="s">
        <v>2165</v>
      </c>
      <c r="F533" s="98">
        <v>45658</v>
      </c>
      <c r="G533" s="20" t="s">
        <v>840</v>
      </c>
      <c r="H533" s="107">
        <v>92</v>
      </c>
      <c r="I533" s="83" t="s">
        <v>1144</v>
      </c>
      <c r="J533" s="107">
        <f t="shared" si="16"/>
        <v>20.74</v>
      </c>
      <c r="K533" s="183">
        <f t="shared" si="17"/>
        <v>1908.08</v>
      </c>
      <c r="L533" s="129">
        <v>0.28489999999999999</v>
      </c>
      <c r="M533" s="129">
        <v>0.9022</v>
      </c>
      <c r="N533" s="2"/>
      <c r="O533" s="64" t="str">
        <f ca="1">IF(N533="","", INDIRECT("base!"&amp;ADDRESS(MATCH(N533,#REF!:#REF!,0)+1,4,4)))</f>
        <v/>
      </c>
      <c r="P533" s="20"/>
      <c r="Q533" s="64" t="str">
        <f ca="1">IF(P533="","", INDIRECT("base!"&amp;ADDRESS(MATCH(CONCATENATE(N533,"|",P533),#REF!:#REF!,0)+1,6,4)))</f>
        <v/>
      </c>
      <c r="R533" s="90" t="s">
        <v>170</v>
      </c>
      <c r="S533" s="19">
        <v>20.738286000000002</v>
      </c>
    </row>
    <row r="534" spans="1:19" ht="60" x14ac:dyDescent="0.25">
      <c r="A534" s="83">
        <v>1</v>
      </c>
      <c r="B534" s="114">
        <f>IF(AND(G534&lt;&gt;"",H534&gt;0,I534&lt;&gt;"",J534&lt;&gt;0,K534&lt;&gt;0),COUNT($B$11:B533)+1,"")</f>
        <v>468</v>
      </c>
      <c r="C534" s="96" t="s">
        <v>2363</v>
      </c>
      <c r="D534" s="84" t="s">
        <v>1146</v>
      </c>
      <c r="E534" s="83" t="s">
        <v>2364</v>
      </c>
      <c r="F534" s="98">
        <v>45658</v>
      </c>
      <c r="G534" s="20" t="s">
        <v>2365</v>
      </c>
      <c r="H534" s="107">
        <v>3</v>
      </c>
      <c r="I534" s="83" t="s">
        <v>1144</v>
      </c>
      <c r="J534" s="107">
        <f t="shared" si="16"/>
        <v>170.9</v>
      </c>
      <c r="K534" s="183">
        <f t="shared" si="17"/>
        <v>512.70000000000005</v>
      </c>
      <c r="L534" s="129">
        <v>0.28489999999999999</v>
      </c>
      <c r="M534" s="129">
        <v>0.9022</v>
      </c>
      <c r="N534" s="2"/>
      <c r="O534" s="64" t="str">
        <f ca="1">IF(N534="","", INDIRECT("base!"&amp;ADDRESS(MATCH(N534,#REF!:#REF!,0)+1,4,4)))</f>
        <v/>
      </c>
      <c r="P534" s="20"/>
      <c r="Q534" s="64" t="str">
        <f ca="1">IF(P534="","", INDIRECT("base!"&amp;ADDRESS(MATCH(CONCATENATE(N534,"|",P534),#REF!:#REF!,0)+1,6,4)))</f>
        <v/>
      </c>
      <c r="R534" s="90" t="s">
        <v>170</v>
      </c>
      <c r="S534" s="19">
        <v>170.90454899999997</v>
      </c>
    </row>
    <row r="535" spans="1:19" ht="45" x14ac:dyDescent="0.25">
      <c r="A535" s="83">
        <v>1</v>
      </c>
      <c r="B535" s="114">
        <f>IF(AND(G535&lt;&gt;"",H535&gt;0,I535&lt;&gt;"",J535&lt;&gt;0,K535&lt;&gt;0),COUNT($B$11:B534)+1,"")</f>
        <v>469</v>
      </c>
      <c r="C535" s="96" t="s">
        <v>2366</v>
      </c>
      <c r="D535" s="84" t="s">
        <v>1146</v>
      </c>
      <c r="E535" s="83" t="s">
        <v>2367</v>
      </c>
      <c r="F535" s="98">
        <v>45658</v>
      </c>
      <c r="G535" s="20" t="s">
        <v>2368</v>
      </c>
      <c r="H535" s="107">
        <v>3</v>
      </c>
      <c r="I535" s="83" t="s">
        <v>1144</v>
      </c>
      <c r="J535" s="107">
        <f t="shared" si="16"/>
        <v>159.11000000000001</v>
      </c>
      <c r="K535" s="183">
        <f t="shared" si="17"/>
        <v>477.33</v>
      </c>
      <c r="L535" s="129">
        <v>0.28489999999999999</v>
      </c>
      <c r="M535" s="129">
        <v>0.9022</v>
      </c>
      <c r="N535" s="2"/>
      <c r="O535" s="64" t="str">
        <f ca="1">IF(N535="","", INDIRECT("base!"&amp;ADDRESS(MATCH(N535,#REF!:#REF!,0)+1,4,4)))</f>
        <v/>
      </c>
      <c r="P535" s="20"/>
      <c r="Q535" s="64" t="str">
        <f ca="1">IF(P535="","", INDIRECT("base!"&amp;ADDRESS(MATCH(CONCATENATE(N535,"|",P535),#REF!:#REF!,0)+1,6,4)))</f>
        <v/>
      </c>
      <c r="R535" s="90" t="s">
        <v>170</v>
      </c>
      <c r="S535" s="19">
        <v>159.10916700000001</v>
      </c>
    </row>
    <row r="536" spans="1:19" ht="60" x14ac:dyDescent="0.25">
      <c r="A536" s="83">
        <v>1</v>
      </c>
      <c r="B536" s="114">
        <f>IF(AND(G536&lt;&gt;"",H536&gt;0,I536&lt;&gt;"",J536&lt;&gt;0,K536&lt;&gt;0),COUNT($B$11:B535)+1,"")</f>
        <v>470</v>
      </c>
      <c r="C536" s="96" t="s">
        <v>2369</v>
      </c>
      <c r="D536" s="84" t="s">
        <v>1146</v>
      </c>
      <c r="E536" s="83" t="s">
        <v>2370</v>
      </c>
      <c r="F536" s="98">
        <v>45658</v>
      </c>
      <c r="G536" s="20" t="s">
        <v>2371</v>
      </c>
      <c r="H536" s="107">
        <v>6</v>
      </c>
      <c r="I536" s="83" t="s">
        <v>1144</v>
      </c>
      <c r="J536" s="107">
        <f t="shared" si="16"/>
        <v>174.22</v>
      </c>
      <c r="K536" s="183">
        <f t="shared" si="17"/>
        <v>1045.32</v>
      </c>
      <c r="L536" s="129">
        <v>0.28489999999999999</v>
      </c>
      <c r="M536" s="129">
        <v>0.9022</v>
      </c>
      <c r="N536" s="2"/>
      <c r="O536" s="64" t="str">
        <f ca="1">IF(N536="","", INDIRECT("base!"&amp;ADDRESS(MATCH(N536,#REF!:#REF!,0)+1,4,4)))</f>
        <v/>
      </c>
      <c r="P536" s="20"/>
      <c r="Q536" s="64" t="str">
        <f ca="1">IF(P536="","", INDIRECT("base!"&amp;ADDRESS(MATCH(CONCATENATE(N536,"|",P536),#REF!:#REF!,0)+1,6,4)))</f>
        <v/>
      </c>
      <c r="R536" s="90" t="s">
        <v>170</v>
      </c>
      <c r="S536" s="19">
        <v>174.21959100000001</v>
      </c>
    </row>
    <row r="537" spans="1:19" ht="30" x14ac:dyDescent="0.25">
      <c r="A537" s="83">
        <v>1</v>
      </c>
      <c r="B537" s="114">
        <f>IF(AND(G537&lt;&gt;"",H537&gt;0,I537&lt;&gt;"",J537&lt;&gt;0,K537&lt;&gt;0),COUNT($B$11:B536)+1,"")</f>
        <v>471</v>
      </c>
      <c r="C537" s="96" t="s">
        <v>2372</v>
      </c>
      <c r="D537" s="84" t="s">
        <v>1146</v>
      </c>
      <c r="E537" s="83" t="s">
        <v>2373</v>
      </c>
      <c r="F537" s="98">
        <v>45658</v>
      </c>
      <c r="G537" s="20" t="s">
        <v>2374</v>
      </c>
      <c r="H537" s="107">
        <v>1</v>
      </c>
      <c r="I537" s="83" t="s">
        <v>1144</v>
      </c>
      <c r="J537" s="107">
        <f t="shared" si="16"/>
        <v>145.22999999999999</v>
      </c>
      <c r="K537" s="183">
        <f t="shared" si="17"/>
        <v>145.22999999999999</v>
      </c>
      <c r="L537" s="129">
        <v>0.28489999999999999</v>
      </c>
      <c r="M537" s="129">
        <v>0.9022</v>
      </c>
      <c r="N537" s="2"/>
      <c r="O537" s="64" t="str">
        <f ca="1">IF(N537="","", INDIRECT("base!"&amp;ADDRESS(MATCH(N537,#REF!:#REF!,0)+1,4,4)))</f>
        <v/>
      </c>
      <c r="P537" s="20"/>
      <c r="Q537" s="64" t="str">
        <f ca="1">IF(P537="","", INDIRECT("base!"&amp;ADDRESS(MATCH(CONCATENATE(N537,"|",P537),#REF!:#REF!,0)+1,6,4)))</f>
        <v/>
      </c>
      <c r="R537" s="90" t="s">
        <v>170</v>
      </c>
      <c r="S537" s="19">
        <v>145.232247</v>
      </c>
    </row>
    <row r="538" spans="1:19" ht="30" x14ac:dyDescent="0.25">
      <c r="A538" s="83">
        <v>1</v>
      </c>
      <c r="B538" s="114">
        <f>IF(AND(G538&lt;&gt;"",H538&gt;0,I538&lt;&gt;"",J538&lt;&gt;0,K538&lt;&gt;0),COUNT($B$11:B537)+1,"")</f>
        <v>472</v>
      </c>
      <c r="C538" s="96" t="s">
        <v>2375</v>
      </c>
      <c r="D538" s="84" t="s">
        <v>1146</v>
      </c>
      <c r="E538" s="83" t="s">
        <v>2376</v>
      </c>
      <c r="F538" s="98">
        <v>45658</v>
      </c>
      <c r="G538" s="20" t="s">
        <v>2377</v>
      </c>
      <c r="H538" s="107">
        <v>4</v>
      </c>
      <c r="I538" s="83" t="s">
        <v>1144</v>
      </c>
      <c r="J538" s="107">
        <f t="shared" si="16"/>
        <v>35.51</v>
      </c>
      <c r="K538" s="183">
        <f t="shared" si="17"/>
        <v>142.04</v>
      </c>
      <c r="L538" s="129">
        <v>0.28489999999999999</v>
      </c>
      <c r="M538" s="129">
        <v>0.9022</v>
      </c>
      <c r="N538" s="2"/>
      <c r="O538" s="64" t="str">
        <f ca="1">IF(N538="","", INDIRECT("base!"&amp;ADDRESS(MATCH(N538,#REF!:#REF!,0)+1,4,4)))</f>
        <v/>
      </c>
      <c r="P538" s="20"/>
      <c r="Q538" s="64" t="str">
        <f ca="1">IF(P538="","", INDIRECT("base!"&amp;ADDRESS(MATCH(CONCATENATE(N538,"|",P538),#REF!:#REF!,0)+1,6,4)))</f>
        <v/>
      </c>
      <c r="R538" s="90" t="s">
        <v>170</v>
      </c>
      <c r="S538" s="19">
        <v>35.514636000000003</v>
      </c>
    </row>
    <row r="539" spans="1:19" ht="30" x14ac:dyDescent="0.25">
      <c r="A539" s="83">
        <v>1</v>
      </c>
      <c r="B539" s="114">
        <f>IF(AND(G539&lt;&gt;"",H539&gt;0,I539&lt;&gt;"",J539&lt;&gt;0,K539&lt;&gt;0),COUNT($B$11:B538)+1,"")</f>
        <v>473</v>
      </c>
      <c r="C539" s="96" t="s">
        <v>2378</v>
      </c>
      <c r="D539" s="84" t="s">
        <v>1146</v>
      </c>
      <c r="E539" s="83" t="s">
        <v>2379</v>
      </c>
      <c r="F539" s="98">
        <v>45658</v>
      </c>
      <c r="G539" s="20" t="s">
        <v>2380</v>
      </c>
      <c r="H539" s="107">
        <v>8</v>
      </c>
      <c r="I539" s="83" t="s">
        <v>1144</v>
      </c>
      <c r="J539" s="107">
        <f t="shared" si="16"/>
        <v>23.8</v>
      </c>
      <c r="K539" s="183">
        <f t="shared" si="17"/>
        <v>190.4</v>
      </c>
      <c r="L539" s="129">
        <v>0.28489999999999999</v>
      </c>
      <c r="M539" s="129">
        <v>0.9022</v>
      </c>
      <c r="N539" s="2"/>
      <c r="O539" s="64" t="str">
        <f ca="1">IF(N539="","", INDIRECT("base!"&amp;ADDRESS(MATCH(N539,#REF!:#REF!,0)+1,4,4)))</f>
        <v/>
      </c>
      <c r="P539" s="20"/>
      <c r="Q539" s="64" t="str">
        <f ca="1">IF(P539="","", INDIRECT("base!"&amp;ADDRESS(MATCH(CONCATENATE(N539,"|",P539),#REF!:#REF!,0)+1,6,4)))</f>
        <v/>
      </c>
      <c r="R539" s="90" t="s">
        <v>170</v>
      </c>
      <c r="S539" s="19">
        <v>23.796347999999998</v>
      </c>
    </row>
    <row r="540" spans="1:19" x14ac:dyDescent="0.25">
      <c r="A540" s="83">
        <v>1</v>
      </c>
      <c r="B540" s="114" t="str">
        <f>IF(AND(G540&lt;&gt;"",H540&gt;0,I540&lt;&gt;"",J540&lt;&gt;0,K540&lt;&gt;0),COUNT($B$11:B539)+1,"")</f>
        <v/>
      </c>
      <c r="C540" s="96" t="s">
        <v>2381</v>
      </c>
      <c r="D540" s="84" t="s">
        <v>1135</v>
      </c>
      <c r="E540" s="83" t="s">
        <v>1135</v>
      </c>
      <c r="F540" s="98">
        <v>45658</v>
      </c>
      <c r="G540" s="20" t="s">
        <v>1109</v>
      </c>
      <c r="H540" s="107" t="s">
        <v>1135</v>
      </c>
      <c r="I540" s="83" t="s">
        <v>1135</v>
      </c>
      <c r="J540" s="107"/>
      <c r="K540" s="183" t="str">
        <f t="shared" si="17"/>
        <v/>
      </c>
      <c r="L540" s="129" t="s">
        <v>1135</v>
      </c>
      <c r="M540" s="129">
        <v>0.9022</v>
      </c>
      <c r="N540" s="2"/>
      <c r="O540" s="64" t="str">
        <f ca="1">IF(N540="","", INDIRECT("base!"&amp;ADDRESS(MATCH(N540,#REF!:#REF!,0)+1,4,4)))</f>
        <v/>
      </c>
      <c r="P540" s="20"/>
      <c r="Q540" s="64" t="str">
        <f ca="1">IF(P540="","", INDIRECT("base!"&amp;ADDRESS(MATCH(CONCATENATE(N540,"|",P540),#REF!:#REF!,0)+1,6,4)))</f>
        <v/>
      </c>
      <c r="R540" s="90" t="s">
        <v>170</v>
      </c>
      <c r="S540" s="19" t="s">
        <v>1135</v>
      </c>
    </row>
    <row r="541" spans="1:19" ht="60" x14ac:dyDescent="0.25">
      <c r="A541" s="83">
        <v>1</v>
      </c>
      <c r="B541" s="114">
        <f>IF(AND(G541&lt;&gt;"",H541&gt;0,I541&lt;&gt;"",J541&lt;&gt;0,K541&lt;&gt;0),COUNT($B$11:B540)+1,"")</f>
        <v>474</v>
      </c>
      <c r="C541" s="96" t="s">
        <v>2382</v>
      </c>
      <c r="D541" s="84" t="s">
        <v>192</v>
      </c>
      <c r="E541" s="83" t="s">
        <v>2383</v>
      </c>
      <c r="F541" s="98">
        <v>45658</v>
      </c>
      <c r="G541" s="20" t="s">
        <v>767</v>
      </c>
      <c r="H541" s="107">
        <v>46.8</v>
      </c>
      <c r="I541" s="83" t="s">
        <v>1152</v>
      </c>
      <c r="J541" s="107">
        <f t="shared" si="16"/>
        <v>34.76</v>
      </c>
      <c r="K541" s="183">
        <f t="shared" si="17"/>
        <v>1626.77</v>
      </c>
      <c r="L541" s="129">
        <v>0.28489999999999999</v>
      </c>
      <c r="M541" s="129">
        <v>0.9022</v>
      </c>
      <c r="N541" s="2"/>
      <c r="O541" s="64" t="str">
        <f ca="1">IF(N541="","", INDIRECT("base!"&amp;ADDRESS(MATCH(N541,#REF!:#REF!,0)+1,4,4)))</f>
        <v/>
      </c>
      <c r="P541" s="20"/>
      <c r="Q541" s="64" t="str">
        <f ca="1">IF(P541="","", INDIRECT("base!"&amp;ADDRESS(MATCH(CONCATENATE(N541,"|",P541),#REF!:#REF!,0)+1,6,4)))</f>
        <v/>
      </c>
      <c r="R541" s="90" t="s">
        <v>170</v>
      </c>
      <c r="S541" s="19">
        <v>34.756545000000003</v>
      </c>
    </row>
    <row r="542" spans="1:19" ht="60" x14ac:dyDescent="0.25">
      <c r="A542" s="83">
        <v>1</v>
      </c>
      <c r="B542" s="114">
        <f>IF(AND(G542&lt;&gt;"",H542&gt;0,I542&lt;&gt;"",J542&lt;&gt;0,K542&lt;&gt;0),COUNT($B$11:B541)+1,"")</f>
        <v>475</v>
      </c>
      <c r="C542" s="96" t="s">
        <v>2384</v>
      </c>
      <c r="D542" s="84" t="s">
        <v>192</v>
      </c>
      <c r="E542" s="83" t="s">
        <v>2385</v>
      </c>
      <c r="F542" s="98">
        <v>45658</v>
      </c>
      <c r="G542" s="20" t="s">
        <v>768</v>
      </c>
      <c r="H542" s="107">
        <v>1611.4</v>
      </c>
      <c r="I542" s="83" t="s">
        <v>1152</v>
      </c>
      <c r="J542" s="107">
        <f t="shared" si="16"/>
        <v>15.17</v>
      </c>
      <c r="K542" s="183">
        <f t="shared" si="17"/>
        <v>24444.94</v>
      </c>
      <c r="L542" s="129">
        <v>0.28489999999999999</v>
      </c>
      <c r="M542" s="129">
        <v>0.9022</v>
      </c>
      <c r="N542" s="2"/>
      <c r="O542" s="64" t="str">
        <f ca="1">IF(N542="","", INDIRECT("base!"&amp;ADDRESS(MATCH(N542,#REF!:#REF!,0)+1,4,4)))</f>
        <v/>
      </c>
      <c r="P542" s="20"/>
      <c r="Q542" s="64" t="str">
        <f ca="1">IF(P542="","", INDIRECT("base!"&amp;ADDRESS(MATCH(CONCATENATE(N542,"|",P542),#REF!:#REF!,0)+1,6,4)))</f>
        <v/>
      </c>
      <c r="R542" s="90" t="s">
        <v>170</v>
      </c>
      <c r="S542" s="19">
        <v>15.174669000000002</v>
      </c>
    </row>
    <row r="543" spans="1:19" ht="60" x14ac:dyDescent="0.25">
      <c r="A543" s="83">
        <v>1</v>
      </c>
      <c r="B543" s="114">
        <f>IF(AND(G543&lt;&gt;"",H543&gt;0,I543&lt;&gt;"",J543&lt;&gt;0,K543&lt;&gt;0),COUNT($B$11:B542)+1,"")</f>
        <v>476</v>
      </c>
      <c r="C543" s="96" t="s">
        <v>2386</v>
      </c>
      <c r="D543" s="84" t="s">
        <v>192</v>
      </c>
      <c r="E543" s="83" t="s">
        <v>2387</v>
      </c>
      <c r="F543" s="98">
        <v>45658</v>
      </c>
      <c r="G543" s="20" t="s">
        <v>769</v>
      </c>
      <c r="H543" s="107">
        <v>17.2</v>
      </c>
      <c r="I543" s="83" t="s">
        <v>1152</v>
      </c>
      <c r="J543" s="107">
        <f t="shared" si="16"/>
        <v>13.79</v>
      </c>
      <c r="K543" s="183">
        <f t="shared" si="17"/>
        <v>237.19</v>
      </c>
      <c r="L543" s="129">
        <v>0.28489999999999999</v>
      </c>
      <c r="M543" s="129">
        <v>0.9022</v>
      </c>
      <c r="N543" s="2"/>
      <c r="O543" s="64" t="str">
        <f ca="1">IF(N543="","", INDIRECT("base!"&amp;ADDRESS(MATCH(N543,#REF!:#REF!,0)+1,4,4)))</f>
        <v/>
      </c>
      <c r="P543" s="20"/>
      <c r="Q543" s="64" t="str">
        <f ca="1">IF(P543="","", INDIRECT("base!"&amp;ADDRESS(MATCH(CONCATENATE(N543,"|",P543),#REF!:#REF!,0)+1,6,4)))</f>
        <v/>
      </c>
      <c r="R543" s="90" t="s">
        <v>170</v>
      </c>
      <c r="S543" s="19">
        <v>13.786977</v>
      </c>
    </row>
    <row r="544" spans="1:19" ht="45" x14ac:dyDescent="0.25">
      <c r="A544" s="83">
        <v>1</v>
      </c>
      <c r="B544" s="114">
        <f>IF(AND(G544&lt;&gt;"",H544&gt;0,I544&lt;&gt;"",J544&lt;&gt;0,K544&lt;&gt;0),COUNT($B$11:B543)+1,"")</f>
        <v>477</v>
      </c>
      <c r="C544" s="96" t="s">
        <v>2388</v>
      </c>
      <c r="D544" s="84" t="s">
        <v>192</v>
      </c>
      <c r="E544" s="83" t="s">
        <v>2389</v>
      </c>
      <c r="F544" s="98">
        <v>45658</v>
      </c>
      <c r="G544" s="20" t="s">
        <v>2390</v>
      </c>
      <c r="H544" s="107">
        <v>59.3</v>
      </c>
      <c r="I544" s="83" t="s">
        <v>1152</v>
      </c>
      <c r="J544" s="107">
        <f t="shared" si="16"/>
        <v>28.78</v>
      </c>
      <c r="K544" s="183">
        <f t="shared" si="17"/>
        <v>1706.65</v>
      </c>
      <c r="L544" s="129">
        <v>0.28489999999999999</v>
      </c>
      <c r="M544" s="129">
        <v>0.9022</v>
      </c>
      <c r="N544" s="2"/>
      <c r="O544" s="64" t="str">
        <f ca="1">IF(N544="","", INDIRECT("base!"&amp;ADDRESS(MATCH(N544,#REF!:#REF!,0)+1,4,4)))</f>
        <v/>
      </c>
      <c r="P544" s="20"/>
      <c r="Q544" s="64" t="str">
        <f ca="1">IF(P544="","", INDIRECT("base!"&amp;ADDRESS(MATCH(CONCATENATE(N544,"|",P544),#REF!:#REF!,0)+1,6,4)))</f>
        <v/>
      </c>
      <c r="R544" s="90" t="s">
        <v>170</v>
      </c>
      <c r="S544" s="19">
        <v>28.781759999999998</v>
      </c>
    </row>
    <row r="545" spans="1:19" ht="45" x14ac:dyDescent="0.25">
      <c r="A545" s="83">
        <v>1</v>
      </c>
      <c r="B545" s="114">
        <f>IF(AND(G545&lt;&gt;"",H545&gt;0,I545&lt;&gt;"",J545&lt;&gt;0,K545&lt;&gt;0),COUNT($B$11:B544)+1,"")</f>
        <v>478</v>
      </c>
      <c r="C545" s="96" t="s">
        <v>2391</v>
      </c>
      <c r="D545" s="84" t="s">
        <v>1146</v>
      </c>
      <c r="E545" s="83" t="s">
        <v>2392</v>
      </c>
      <c r="F545" s="98">
        <v>45658</v>
      </c>
      <c r="G545" s="20" t="s">
        <v>2393</v>
      </c>
      <c r="H545" s="107">
        <v>17.100000000000001</v>
      </c>
      <c r="I545" s="83" t="s">
        <v>1152</v>
      </c>
      <c r="J545" s="107">
        <f t="shared" si="16"/>
        <v>42.44</v>
      </c>
      <c r="K545" s="183">
        <f t="shared" si="17"/>
        <v>725.72</v>
      </c>
      <c r="L545" s="129">
        <v>0.28489999999999999</v>
      </c>
      <c r="M545" s="129">
        <v>0.9022</v>
      </c>
      <c r="N545" s="2"/>
      <c r="O545" s="64" t="str">
        <f ca="1">IF(N545="","", INDIRECT("base!"&amp;ADDRESS(MATCH(N545,#REF!:#REF!,0)+1,4,4)))</f>
        <v/>
      </c>
      <c r="P545" s="20"/>
      <c r="Q545" s="64" t="str">
        <f ca="1">IF(P545="","", INDIRECT("base!"&amp;ADDRESS(MATCH(CONCATENATE(N545,"|",P545),#REF!:#REF!,0)+1,6,4)))</f>
        <v/>
      </c>
      <c r="R545" s="90" t="s">
        <v>170</v>
      </c>
      <c r="S545" s="19">
        <v>42.440246999999999</v>
      </c>
    </row>
    <row r="546" spans="1:19" ht="45" x14ac:dyDescent="0.25">
      <c r="A546" s="83">
        <v>1</v>
      </c>
      <c r="B546" s="114">
        <f>IF(AND(G546&lt;&gt;"",H546&gt;0,I546&lt;&gt;"",J546&lt;&gt;0,K546&lt;&gt;0),COUNT($B$11:B545)+1,"")</f>
        <v>479</v>
      </c>
      <c r="C546" s="96" t="s">
        <v>2394</v>
      </c>
      <c r="D546" s="84" t="s">
        <v>192</v>
      </c>
      <c r="E546" s="83" t="s">
        <v>2395</v>
      </c>
      <c r="F546" s="98">
        <v>45658</v>
      </c>
      <c r="G546" s="20" t="s">
        <v>2396</v>
      </c>
      <c r="H546" s="107">
        <v>2</v>
      </c>
      <c r="I546" s="83" t="s">
        <v>1152</v>
      </c>
      <c r="J546" s="107">
        <f t="shared" si="16"/>
        <v>17.079999999999998</v>
      </c>
      <c r="K546" s="183">
        <f t="shared" si="17"/>
        <v>34.159999999999997</v>
      </c>
      <c r="L546" s="129">
        <v>0.28489999999999999</v>
      </c>
      <c r="M546" s="129">
        <v>0.9022</v>
      </c>
      <c r="N546" s="2"/>
      <c r="O546" s="64" t="str">
        <f ca="1">IF(N546="","", INDIRECT("base!"&amp;ADDRESS(MATCH(N546,#REF!:#REF!,0)+1,4,4)))</f>
        <v/>
      </c>
      <c r="P546" s="20"/>
      <c r="Q546" s="64" t="str">
        <f ca="1">IF(P546="","", INDIRECT("base!"&amp;ADDRESS(MATCH(CONCATENATE(N546,"|",P546),#REF!:#REF!,0)+1,6,4)))</f>
        <v/>
      </c>
      <c r="R546" s="90" t="s">
        <v>170</v>
      </c>
      <c r="S546" s="19">
        <v>17.076321</v>
      </c>
    </row>
    <row r="547" spans="1:19" ht="45" x14ac:dyDescent="0.25">
      <c r="A547" s="83">
        <v>1</v>
      </c>
      <c r="B547" s="114">
        <f>IF(AND(G547&lt;&gt;"",H547&gt;0,I547&lt;&gt;"",J547&lt;&gt;0,K547&lt;&gt;0),COUNT($B$11:B546)+1,"")</f>
        <v>480</v>
      </c>
      <c r="C547" s="96" t="s">
        <v>2397</v>
      </c>
      <c r="D547" s="84" t="s">
        <v>192</v>
      </c>
      <c r="E547" s="83" t="s">
        <v>2395</v>
      </c>
      <c r="F547" s="98">
        <v>45658</v>
      </c>
      <c r="G547" s="20" t="s">
        <v>2396</v>
      </c>
      <c r="H547" s="107">
        <v>2</v>
      </c>
      <c r="I547" s="83" t="s">
        <v>1152</v>
      </c>
      <c r="J547" s="107">
        <f t="shared" si="16"/>
        <v>17.079999999999998</v>
      </c>
      <c r="K547" s="183">
        <f t="shared" si="17"/>
        <v>34.159999999999997</v>
      </c>
      <c r="L547" s="129">
        <v>0.28489999999999999</v>
      </c>
      <c r="M547" s="129">
        <v>0.9022</v>
      </c>
      <c r="N547" s="2"/>
      <c r="O547" s="64" t="str">
        <f ca="1">IF(N547="","", INDIRECT("base!"&amp;ADDRESS(MATCH(N547,#REF!:#REF!,0)+1,4,4)))</f>
        <v/>
      </c>
      <c r="P547" s="20"/>
      <c r="Q547" s="64" t="str">
        <f ca="1">IF(P547="","", INDIRECT("base!"&amp;ADDRESS(MATCH(CONCATENATE(N547,"|",P547),#REF!:#REF!,0)+1,6,4)))</f>
        <v/>
      </c>
      <c r="R547" s="90" t="s">
        <v>170</v>
      </c>
      <c r="S547" s="19">
        <v>17.076321</v>
      </c>
    </row>
    <row r="548" spans="1:19" ht="45" x14ac:dyDescent="0.25">
      <c r="A548" s="83">
        <v>1</v>
      </c>
      <c r="B548" s="114">
        <f>IF(AND(G548&lt;&gt;"",H548&gt;0,I548&lt;&gt;"",J548&lt;&gt;0,K548&lt;&gt;0),COUNT($B$11:B547)+1,"")</f>
        <v>481</v>
      </c>
      <c r="C548" s="96" t="s">
        <v>2398</v>
      </c>
      <c r="D548" s="84" t="s">
        <v>1146</v>
      </c>
      <c r="E548" s="83" t="s">
        <v>2399</v>
      </c>
      <c r="F548" s="98">
        <v>45658</v>
      </c>
      <c r="G548" s="20" t="s">
        <v>2400</v>
      </c>
      <c r="H548" s="107">
        <v>2.2000000000000002</v>
      </c>
      <c r="I548" s="83" t="s">
        <v>1152</v>
      </c>
      <c r="J548" s="107">
        <f t="shared" si="16"/>
        <v>49.88</v>
      </c>
      <c r="K548" s="183">
        <f t="shared" si="17"/>
        <v>109.74</v>
      </c>
      <c r="L548" s="129">
        <v>0.28489999999999999</v>
      </c>
      <c r="M548" s="129">
        <v>0.9022</v>
      </c>
      <c r="N548" s="2"/>
      <c r="O548" s="64" t="str">
        <f ca="1">IF(N548="","", INDIRECT("base!"&amp;ADDRESS(MATCH(N548,#REF!:#REF!,0)+1,4,4)))</f>
        <v/>
      </c>
      <c r="P548" s="20"/>
      <c r="Q548" s="64" t="str">
        <f ca="1">IF(P548="","", INDIRECT("base!"&amp;ADDRESS(MATCH(CONCATENATE(N548,"|",P548),#REF!:#REF!,0)+1,6,4)))</f>
        <v/>
      </c>
      <c r="R548" s="90" t="s">
        <v>170</v>
      </c>
      <c r="S548" s="19">
        <v>49.879818</v>
      </c>
    </row>
    <row r="549" spans="1:19" x14ac:dyDescent="0.25">
      <c r="A549" s="83">
        <v>1</v>
      </c>
      <c r="B549" s="114" t="str">
        <f>IF(AND(G549&lt;&gt;"",H549&gt;0,I549&lt;&gt;"",J549&lt;&gt;0,K549&lt;&gt;0),COUNT($B$11:B548)+1,"")</f>
        <v/>
      </c>
      <c r="C549" s="96" t="s">
        <v>2401</v>
      </c>
      <c r="D549" s="84" t="s">
        <v>1135</v>
      </c>
      <c r="E549" s="83" t="s">
        <v>1135</v>
      </c>
      <c r="F549" s="98">
        <v>45658</v>
      </c>
      <c r="G549" s="20" t="s">
        <v>1111</v>
      </c>
      <c r="H549" s="107" t="s">
        <v>1135</v>
      </c>
      <c r="I549" s="83" t="s">
        <v>1135</v>
      </c>
      <c r="J549" s="107"/>
      <c r="K549" s="183" t="str">
        <f t="shared" si="17"/>
        <v/>
      </c>
      <c r="L549" s="129" t="s">
        <v>1135</v>
      </c>
      <c r="M549" s="129">
        <v>0.9022</v>
      </c>
      <c r="N549" s="2"/>
      <c r="O549" s="64" t="str">
        <f ca="1">IF(N549="","", INDIRECT("base!"&amp;ADDRESS(MATCH(N549,#REF!:#REF!,0)+1,4,4)))</f>
        <v/>
      </c>
      <c r="P549" s="20"/>
      <c r="Q549" s="64" t="str">
        <f ca="1">IF(P549="","", INDIRECT("base!"&amp;ADDRESS(MATCH(CONCATENATE(N549,"|",P549),#REF!:#REF!,0)+1,6,4)))</f>
        <v/>
      </c>
      <c r="R549" s="90" t="s">
        <v>170</v>
      </c>
      <c r="S549" s="19" t="s">
        <v>1135</v>
      </c>
    </row>
    <row r="550" spans="1:19" x14ac:dyDescent="0.25">
      <c r="A550" s="83">
        <v>1</v>
      </c>
      <c r="B550" s="114">
        <f>IF(AND(G550&lt;&gt;"",H550&gt;0,I550&lt;&gt;"",J550&lt;&gt;0,K550&lt;&gt;0),COUNT($B$11:B549)+1,"")</f>
        <v>482</v>
      </c>
      <c r="C550" s="96" t="s">
        <v>2402</v>
      </c>
      <c r="D550" s="84" t="s">
        <v>1146</v>
      </c>
      <c r="E550" s="83" t="s">
        <v>2403</v>
      </c>
      <c r="F550" s="98">
        <v>45658</v>
      </c>
      <c r="G550" s="20" t="s">
        <v>2404</v>
      </c>
      <c r="H550" s="107">
        <v>53</v>
      </c>
      <c r="I550" s="83" t="s">
        <v>1152</v>
      </c>
      <c r="J550" s="107">
        <f t="shared" si="16"/>
        <v>18.79</v>
      </c>
      <c r="K550" s="183">
        <f t="shared" si="17"/>
        <v>995.87</v>
      </c>
      <c r="L550" s="129">
        <v>0.28489999999999999</v>
      </c>
      <c r="M550" s="129">
        <v>0.9022</v>
      </c>
      <c r="N550" s="2"/>
      <c r="O550" s="64" t="str">
        <f ca="1">IF(N550="","", INDIRECT("base!"&amp;ADDRESS(MATCH(N550,#REF!:#REF!,0)+1,4,4)))</f>
        <v/>
      </c>
      <c r="P550" s="20"/>
      <c r="Q550" s="64" t="str">
        <f ca="1">IF(P550="","", INDIRECT("base!"&amp;ADDRESS(MATCH(CONCATENATE(N550,"|",P550),#REF!:#REF!,0)+1,6,4)))</f>
        <v/>
      </c>
      <c r="R550" s="90" t="s">
        <v>170</v>
      </c>
      <c r="S550" s="19">
        <v>18.785238</v>
      </c>
    </row>
    <row r="551" spans="1:19" ht="60" x14ac:dyDescent="0.25">
      <c r="A551" s="83">
        <v>1</v>
      </c>
      <c r="B551" s="114">
        <f>IF(AND(G551&lt;&gt;"",H551&gt;0,I551&lt;&gt;"",J551&lt;&gt;0,K551&lt;&gt;0),COUNT($B$11:B550)+1,"")</f>
        <v>483</v>
      </c>
      <c r="C551" s="96" t="s">
        <v>2405</v>
      </c>
      <c r="D551" s="84" t="s">
        <v>192</v>
      </c>
      <c r="E551" s="83" t="s">
        <v>2406</v>
      </c>
      <c r="F551" s="98">
        <v>45658</v>
      </c>
      <c r="G551" s="20" t="s">
        <v>2407</v>
      </c>
      <c r="H551" s="107">
        <v>44.9</v>
      </c>
      <c r="I551" s="83" t="s">
        <v>1152</v>
      </c>
      <c r="J551" s="107">
        <f t="shared" si="16"/>
        <v>27.27</v>
      </c>
      <c r="K551" s="183">
        <f t="shared" si="17"/>
        <v>1224.42</v>
      </c>
      <c r="L551" s="129">
        <v>0.28489999999999999</v>
      </c>
      <c r="M551" s="129">
        <v>0.9022</v>
      </c>
      <c r="N551" s="2"/>
      <c r="O551" s="64" t="str">
        <f ca="1">IF(N551="","", INDIRECT("base!"&amp;ADDRESS(MATCH(N551,#REF!:#REF!,0)+1,4,4)))</f>
        <v/>
      </c>
      <c r="P551" s="20"/>
      <c r="Q551" s="64" t="str">
        <f ca="1">IF(P551="","", INDIRECT("base!"&amp;ADDRESS(MATCH(CONCATENATE(N551,"|",P551),#REF!:#REF!,0)+1,6,4)))</f>
        <v/>
      </c>
      <c r="R551" s="90" t="s">
        <v>170</v>
      </c>
      <c r="S551" s="19">
        <v>27.265577999999998</v>
      </c>
    </row>
    <row r="552" spans="1:19" x14ac:dyDescent="0.25">
      <c r="A552" s="83">
        <v>1</v>
      </c>
      <c r="B552" s="114">
        <f>IF(AND(G552&lt;&gt;"",H552&gt;0,I552&lt;&gt;"",J552&lt;&gt;0,K552&lt;&gt;0),COUNT($B$11:B551)+1,"")</f>
        <v>484</v>
      </c>
      <c r="C552" s="96" t="s">
        <v>2408</v>
      </c>
      <c r="D552" s="84" t="s">
        <v>1146</v>
      </c>
      <c r="E552" s="83" t="s">
        <v>2409</v>
      </c>
      <c r="F552" s="98">
        <v>45658</v>
      </c>
      <c r="G552" s="20" t="s">
        <v>2410</v>
      </c>
      <c r="H552" s="107">
        <v>44.9</v>
      </c>
      <c r="I552" s="83" t="s">
        <v>1152</v>
      </c>
      <c r="J552" s="107">
        <f t="shared" si="16"/>
        <v>70.44</v>
      </c>
      <c r="K552" s="183">
        <f t="shared" si="17"/>
        <v>3162.76</v>
      </c>
      <c r="L552" s="129">
        <v>0.28489999999999999</v>
      </c>
      <c r="M552" s="129">
        <v>0.9022</v>
      </c>
      <c r="N552" s="2"/>
      <c r="O552" s="64" t="str">
        <f ca="1">IF(N552="","", INDIRECT("base!"&amp;ADDRESS(MATCH(N552,#REF!:#REF!,0)+1,4,4)))</f>
        <v/>
      </c>
      <c r="P552" s="20"/>
      <c r="Q552" s="64" t="str">
        <f ca="1">IF(P552="","", INDIRECT("base!"&amp;ADDRESS(MATCH(CONCATENATE(N552,"|",P552),#REF!:#REF!,0)+1,6,4)))</f>
        <v/>
      </c>
      <c r="R552" s="90" t="s">
        <v>170</v>
      </c>
      <c r="S552" s="19">
        <v>70.438218000000006</v>
      </c>
    </row>
    <row r="553" spans="1:19" x14ac:dyDescent="0.25">
      <c r="A553" s="83">
        <v>1</v>
      </c>
      <c r="B553" s="114" t="str">
        <f>IF(AND(G553&lt;&gt;"",H553&gt;0,I553&lt;&gt;"",J553&lt;&gt;0,K553&lt;&gt;0),COUNT($B$11:B552)+1,"")</f>
        <v/>
      </c>
      <c r="C553" s="96" t="s">
        <v>2411</v>
      </c>
      <c r="D553" s="84" t="s">
        <v>1135</v>
      </c>
      <c r="E553" s="83" t="s">
        <v>1135</v>
      </c>
      <c r="F553" s="98">
        <v>45658</v>
      </c>
      <c r="G553" s="20" t="s">
        <v>1113</v>
      </c>
      <c r="H553" s="107" t="s">
        <v>1135</v>
      </c>
      <c r="I553" s="83" t="s">
        <v>1135</v>
      </c>
      <c r="J553" s="107"/>
      <c r="K553" s="183" t="str">
        <f t="shared" si="17"/>
        <v/>
      </c>
      <c r="L553" s="129" t="s">
        <v>1135</v>
      </c>
      <c r="M553" s="129">
        <v>0.9022</v>
      </c>
      <c r="N553" s="2"/>
      <c r="O553" s="64" t="str">
        <f ca="1">IF(N553="","", INDIRECT("base!"&amp;ADDRESS(MATCH(N553,#REF!:#REF!,0)+1,4,4)))</f>
        <v/>
      </c>
      <c r="P553" s="20"/>
      <c r="Q553" s="64" t="str">
        <f ca="1">IF(P553="","", INDIRECT("base!"&amp;ADDRESS(MATCH(CONCATENATE(N553,"|",P553),#REF!:#REF!,0)+1,6,4)))</f>
        <v/>
      </c>
      <c r="R553" s="90" t="s">
        <v>170</v>
      </c>
      <c r="S553" s="19" t="s">
        <v>1135</v>
      </c>
    </row>
    <row r="554" spans="1:19" ht="30" x14ac:dyDescent="0.25">
      <c r="A554" s="83">
        <v>1</v>
      </c>
      <c r="B554" s="114">
        <f>IF(AND(G554&lt;&gt;"",H554&gt;0,I554&lt;&gt;"",J554&lt;&gt;0,K554&lt;&gt;0),COUNT($B$11:B553)+1,"")</f>
        <v>485</v>
      </c>
      <c r="C554" s="96" t="s">
        <v>2412</v>
      </c>
      <c r="D554" s="84" t="s">
        <v>1146</v>
      </c>
      <c r="E554" s="83" t="s">
        <v>2413</v>
      </c>
      <c r="F554" s="98">
        <v>45658</v>
      </c>
      <c r="G554" s="20" t="s">
        <v>2414</v>
      </c>
      <c r="H554" s="107">
        <v>14</v>
      </c>
      <c r="I554" s="83" t="s">
        <v>1144</v>
      </c>
      <c r="J554" s="107">
        <f t="shared" si="16"/>
        <v>61.02</v>
      </c>
      <c r="K554" s="183">
        <f t="shared" si="17"/>
        <v>854.28</v>
      </c>
      <c r="L554" s="129">
        <v>0.28489999999999999</v>
      </c>
      <c r="M554" s="129">
        <v>0.9022</v>
      </c>
      <c r="N554" s="2"/>
      <c r="O554" s="64" t="str">
        <f ca="1">IF(N554="","", INDIRECT("base!"&amp;ADDRESS(MATCH(N554,#REF!:#REF!,0)+1,4,4)))</f>
        <v/>
      </c>
      <c r="P554" s="20"/>
      <c r="Q554" s="64" t="str">
        <f ca="1">IF(P554="","", INDIRECT("base!"&amp;ADDRESS(MATCH(CONCATENATE(N554,"|",P554),#REF!:#REF!,0)+1,6,4)))</f>
        <v/>
      </c>
      <c r="R554" s="90" t="s">
        <v>170</v>
      </c>
      <c r="S554" s="19">
        <v>61.019901000000004</v>
      </c>
    </row>
    <row r="555" spans="1:19" ht="30" x14ac:dyDescent="0.25">
      <c r="A555" s="83">
        <v>1</v>
      </c>
      <c r="B555" s="114">
        <f>IF(AND(G555&lt;&gt;"",H555&gt;0,I555&lt;&gt;"",J555&lt;&gt;0,K555&lt;&gt;0),COUNT($B$11:B554)+1,"")</f>
        <v>486</v>
      </c>
      <c r="C555" s="96" t="s">
        <v>2415</v>
      </c>
      <c r="D555" s="84" t="s">
        <v>1146</v>
      </c>
      <c r="E555" s="83" t="s">
        <v>2416</v>
      </c>
      <c r="F555" s="98">
        <v>45658</v>
      </c>
      <c r="G555" s="20" t="s">
        <v>2417</v>
      </c>
      <c r="H555" s="107">
        <v>89</v>
      </c>
      <c r="I555" s="83" t="s">
        <v>1144</v>
      </c>
      <c r="J555" s="107">
        <f t="shared" si="16"/>
        <v>150.94</v>
      </c>
      <c r="K555" s="183">
        <f t="shared" si="17"/>
        <v>13433.66</v>
      </c>
      <c r="L555" s="129">
        <v>0.28489999999999999</v>
      </c>
      <c r="M555" s="129">
        <v>0.9022</v>
      </c>
      <c r="N555" s="2"/>
      <c r="O555" s="64" t="str">
        <f ca="1">IF(N555="","", INDIRECT("base!"&amp;ADDRESS(MATCH(N555,#REF!:#REF!,0)+1,4,4)))</f>
        <v/>
      </c>
      <c r="P555" s="20"/>
      <c r="Q555" s="64" t="str">
        <f ca="1">IF(P555="","", INDIRECT("base!"&amp;ADDRESS(MATCH(CONCATENATE(N555,"|",P555),#REF!:#REF!,0)+1,6,4)))</f>
        <v/>
      </c>
      <c r="R555" s="90" t="s">
        <v>170</v>
      </c>
      <c r="S555" s="19">
        <v>150.93720300000001</v>
      </c>
    </row>
    <row r="556" spans="1:19" ht="30" x14ac:dyDescent="0.25">
      <c r="A556" s="83">
        <v>1</v>
      </c>
      <c r="B556" s="114">
        <f>IF(AND(G556&lt;&gt;"",H556&gt;0,I556&lt;&gt;"",J556&lt;&gt;0,K556&lt;&gt;0),COUNT($B$11:B555)+1,"")</f>
        <v>487</v>
      </c>
      <c r="C556" s="96" t="s">
        <v>2418</v>
      </c>
      <c r="D556" s="84" t="s">
        <v>1146</v>
      </c>
      <c r="E556" s="83" t="s">
        <v>2419</v>
      </c>
      <c r="F556" s="98">
        <v>45658</v>
      </c>
      <c r="G556" s="20" t="s">
        <v>2420</v>
      </c>
      <c r="H556" s="107">
        <v>56</v>
      </c>
      <c r="I556" s="83" t="s">
        <v>1144</v>
      </c>
      <c r="J556" s="107">
        <f t="shared" si="16"/>
        <v>150.94</v>
      </c>
      <c r="K556" s="183">
        <f t="shared" si="17"/>
        <v>8452.64</v>
      </c>
      <c r="L556" s="129">
        <v>0.28489999999999999</v>
      </c>
      <c r="M556" s="129">
        <v>0.9022</v>
      </c>
      <c r="N556" s="2"/>
      <c r="O556" s="64" t="str">
        <f ca="1">IF(N556="","", INDIRECT("base!"&amp;ADDRESS(MATCH(N556,#REF!:#REF!,0)+1,4,4)))</f>
        <v/>
      </c>
      <c r="P556" s="20"/>
      <c r="Q556" s="64" t="str">
        <f ca="1">IF(P556="","", INDIRECT("base!"&amp;ADDRESS(MATCH(CONCATENATE(N556,"|",P556),#REF!:#REF!,0)+1,6,4)))</f>
        <v/>
      </c>
      <c r="R556" s="90" t="s">
        <v>170</v>
      </c>
      <c r="S556" s="19">
        <v>150.93720300000001</v>
      </c>
    </row>
    <row r="557" spans="1:19" ht="45" x14ac:dyDescent="0.25">
      <c r="A557" s="83">
        <v>1</v>
      </c>
      <c r="B557" s="114">
        <f>IF(AND(G557&lt;&gt;"",H557&gt;0,I557&lt;&gt;"",J557&lt;&gt;0,K557&lt;&gt;0),COUNT($B$11:B556)+1,"")</f>
        <v>488</v>
      </c>
      <c r="C557" s="96" t="s">
        <v>2421</v>
      </c>
      <c r="D557" s="84" t="s">
        <v>192</v>
      </c>
      <c r="E557" s="83" t="s">
        <v>2422</v>
      </c>
      <c r="F557" s="98">
        <v>45658</v>
      </c>
      <c r="G557" s="20" t="s">
        <v>2423</v>
      </c>
      <c r="H557" s="107">
        <v>6</v>
      </c>
      <c r="I557" s="83" t="s">
        <v>1144</v>
      </c>
      <c r="J557" s="107">
        <f t="shared" si="16"/>
        <v>42.25</v>
      </c>
      <c r="K557" s="183">
        <f t="shared" si="17"/>
        <v>253.5</v>
      </c>
      <c r="L557" s="129">
        <v>0.28489999999999999</v>
      </c>
      <c r="M557" s="129">
        <v>0.9022</v>
      </c>
      <c r="N557" s="2"/>
      <c r="O557" s="64" t="str">
        <f ca="1">IF(N557="","", INDIRECT("base!"&amp;ADDRESS(MATCH(N557,#REF!:#REF!,0)+1,4,4)))</f>
        <v/>
      </c>
      <c r="P557" s="20"/>
      <c r="Q557" s="64" t="str">
        <f ca="1">IF(P557="","", INDIRECT("base!"&amp;ADDRESS(MATCH(CONCATENATE(N557,"|",P557),#REF!:#REF!,0)+1,6,4)))</f>
        <v/>
      </c>
      <c r="R557" s="90" t="s">
        <v>170</v>
      </c>
      <c r="S557" s="19">
        <v>42.247512</v>
      </c>
    </row>
    <row r="558" spans="1:19" ht="30" x14ac:dyDescent="0.25">
      <c r="A558" s="83">
        <v>1</v>
      </c>
      <c r="B558" s="114">
        <f>IF(AND(G558&lt;&gt;"",H558&gt;0,I558&lt;&gt;"",J558&lt;&gt;0,K558&lt;&gt;0),COUNT($B$11:B557)+1,"")</f>
        <v>489</v>
      </c>
      <c r="C558" s="96" t="s">
        <v>2424</v>
      </c>
      <c r="D558" s="84" t="s">
        <v>1146</v>
      </c>
      <c r="E558" s="83" t="s">
        <v>2425</v>
      </c>
      <c r="F558" s="98">
        <v>45658</v>
      </c>
      <c r="G558" s="20" t="s">
        <v>2426</v>
      </c>
      <c r="H558" s="107">
        <v>5</v>
      </c>
      <c r="I558" s="83" t="s">
        <v>1144</v>
      </c>
      <c r="J558" s="107">
        <f t="shared" si="16"/>
        <v>167.51</v>
      </c>
      <c r="K558" s="183">
        <f t="shared" si="17"/>
        <v>837.55</v>
      </c>
      <c r="L558" s="129">
        <v>0.28489999999999999</v>
      </c>
      <c r="M558" s="129">
        <v>0.9022</v>
      </c>
      <c r="N558" s="2"/>
      <c r="O558" s="64" t="str">
        <f ca="1">IF(N558="","", INDIRECT("base!"&amp;ADDRESS(MATCH(N558,#REF!:#REF!,0)+1,4,4)))</f>
        <v/>
      </c>
      <c r="P558" s="20"/>
      <c r="Q558" s="64" t="str">
        <f ca="1">IF(P558="","", INDIRECT("base!"&amp;ADDRESS(MATCH(CONCATENATE(N558,"|",P558),#REF!:#REF!,0)+1,6,4)))</f>
        <v/>
      </c>
      <c r="R558" s="90" t="s">
        <v>170</v>
      </c>
      <c r="S558" s="19">
        <v>167.51241300000001</v>
      </c>
    </row>
    <row r="559" spans="1:19" x14ac:dyDescent="0.25">
      <c r="A559" s="83">
        <v>1</v>
      </c>
      <c r="B559" s="114">
        <f>IF(AND(G559&lt;&gt;"",H559&gt;0,I559&lt;&gt;"",J559&lt;&gt;0,K559&lt;&gt;0),COUNT($B$11:B558)+1,"")</f>
        <v>490</v>
      </c>
      <c r="C559" s="96" t="s">
        <v>2427</v>
      </c>
      <c r="D559" s="84" t="s">
        <v>1146</v>
      </c>
      <c r="E559" s="83" t="s">
        <v>2428</v>
      </c>
      <c r="F559" s="98">
        <v>45658</v>
      </c>
      <c r="G559" s="20" t="s">
        <v>2429</v>
      </c>
      <c r="H559" s="107">
        <v>9</v>
      </c>
      <c r="I559" s="83" t="s">
        <v>1144</v>
      </c>
      <c r="J559" s="107">
        <f t="shared" si="16"/>
        <v>165.74</v>
      </c>
      <c r="K559" s="183">
        <f t="shared" si="17"/>
        <v>1491.66</v>
      </c>
      <c r="L559" s="129">
        <v>0.28489999999999999</v>
      </c>
      <c r="M559" s="129">
        <v>0.9022</v>
      </c>
      <c r="N559" s="2"/>
      <c r="O559" s="64" t="str">
        <f ca="1">IF(N559="","", INDIRECT("base!"&amp;ADDRESS(MATCH(N559,#REF!:#REF!,0)+1,4,4)))</f>
        <v/>
      </c>
      <c r="P559" s="20"/>
      <c r="Q559" s="64" t="str">
        <f ca="1">IF(P559="","", INDIRECT("base!"&amp;ADDRESS(MATCH(CONCATENATE(N559,"|",P559),#REF!:#REF!,0)+1,6,4)))</f>
        <v/>
      </c>
      <c r="R559" s="90" t="s">
        <v>170</v>
      </c>
      <c r="S559" s="19">
        <v>165.73925100000002</v>
      </c>
    </row>
    <row r="560" spans="1:19" ht="45" x14ac:dyDescent="0.25">
      <c r="A560" s="83">
        <v>1</v>
      </c>
      <c r="B560" s="114">
        <f>IF(AND(G560&lt;&gt;"",H560&gt;0,I560&lt;&gt;"",J560&lt;&gt;0,K560&lt;&gt;0),COUNT($B$11:B559)+1,"")</f>
        <v>491</v>
      </c>
      <c r="C560" s="96" t="s">
        <v>2430</v>
      </c>
      <c r="D560" s="84" t="s">
        <v>192</v>
      </c>
      <c r="E560" s="83" t="s">
        <v>2431</v>
      </c>
      <c r="F560" s="98">
        <v>45658</v>
      </c>
      <c r="G560" s="20" t="s">
        <v>2432</v>
      </c>
      <c r="H560" s="107">
        <v>17</v>
      </c>
      <c r="I560" s="83" t="s">
        <v>1144</v>
      </c>
      <c r="J560" s="107">
        <f t="shared" si="16"/>
        <v>134.91</v>
      </c>
      <c r="K560" s="183">
        <f t="shared" si="17"/>
        <v>2293.4699999999998</v>
      </c>
      <c r="L560" s="129">
        <v>0.28489999999999999</v>
      </c>
      <c r="M560" s="129">
        <v>0.9022</v>
      </c>
      <c r="N560" s="2"/>
      <c r="O560" s="64" t="str">
        <f ca="1">IF(N560="","", INDIRECT("base!"&amp;ADDRESS(MATCH(N560,#REF!:#REF!,0)+1,4,4)))</f>
        <v/>
      </c>
      <c r="P560" s="20"/>
      <c r="Q560" s="64" t="str">
        <f ca="1">IF(P560="","", INDIRECT("base!"&amp;ADDRESS(MATCH(CONCATENATE(N560,"|",P560),#REF!:#REF!,0)+1,6,4)))</f>
        <v/>
      </c>
      <c r="R560" s="90" t="s">
        <v>170</v>
      </c>
      <c r="S560" s="19">
        <v>134.9145</v>
      </c>
    </row>
    <row r="561" spans="1:19" x14ac:dyDescent="0.25">
      <c r="A561" s="83">
        <v>1</v>
      </c>
      <c r="B561" s="114" t="str">
        <f>IF(AND(G561&lt;&gt;"",H561&gt;0,I561&lt;&gt;"",J561&lt;&gt;0,K561&lt;&gt;0),COUNT($B$11:B560)+1,"")</f>
        <v/>
      </c>
      <c r="C561" s="96" t="s">
        <v>2433</v>
      </c>
      <c r="D561" s="84" t="s">
        <v>1135</v>
      </c>
      <c r="E561" s="83" t="s">
        <v>1135</v>
      </c>
      <c r="F561" s="98">
        <v>45658</v>
      </c>
      <c r="G561" s="20" t="s">
        <v>1115</v>
      </c>
      <c r="H561" s="107" t="s">
        <v>1135</v>
      </c>
      <c r="I561" s="83" t="s">
        <v>1135</v>
      </c>
      <c r="J561" s="107"/>
      <c r="K561" s="183" t="str">
        <f t="shared" si="17"/>
        <v/>
      </c>
      <c r="L561" s="129" t="s">
        <v>1135</v>
      </c>
      <c r="M561" s="129">
        <v>0.9022</v>
      </c>
      <c r="N561" s="2"/>
      <c r="O561" s="64" t="str">
        <f ca="1">IF(N561="","", INDIRECT("base!"&amp;ADDRESS(MATCH(N561,#REF!:#REF!,0)+1,4,4)))</f>
        <v/>
      </c>
      <c r="P561" s="20"/>
      <c r="Q561" s="64" t="str">
        <f ca="1">IF(P561="","", INDIRECT("base!"&amp;ADDRESS(MATCH(CONCATENATE(N561,"|",P561),#REF!:#REF!,0)+1,6,4)))</f>
        <v/>
      </c>
      <c r="R561" s="90" t="s">
        <v>170</v>
      </c>
      <c r="S561" s="19" t="s">
        <v>1135</v>
      </c>
    </row>
    <row r="562" spans="1:19" ht="45" x14ac:dyDescent="0.25">
      <c r="A562" s="83">
        <v>1</v>
      </c>
      <c r="B562" s="114">
        <f>IF(AND(G562&lt;&gt;"",H562&gt;0,I562&lt;&gt;"",J562&lt;&gt;0,K562&lt;&gt;0),COUNT($B$11:B561)+1,"")</f>
        <v>492</v>
      </c>
      <c r="C562" s="96" t="s">
        <v>2434</v>
      </c>
      <c r="D562" s="84" t="s">
        <v>192</v>
      </c>
      <c r="E562" s="83" t="s">
        <v>2435</v>
      </c>
      <c r="F562" s="98">
        <v>45658</v>
      </c>
      <c r="G562" s="20" t="s">
        <v>2436</v>
      </c>
      <c r="H562" s="107">
        <v>1</v>
      </c>
      <c r="I562" s="83" t="s">
        <v>1144</v>
      </c>
      <c r="J562" s="107">
        <f t="shared" si="16"/>
        <v>199.48</v>
      </c>
      <c r="K562" s="183">
        <f t="shared" si="17"/>
        <v>199.48</v>
      </c>
      <c r="L562" s="129">
        <v>0.28489999999999999</v>
      </c>
      <c r="M562" s="129">
        <v>0.9022</v>
      </c>
      <c r="N562" s="2"/>
      <c r="O562" s="64" t="str">
        <f ca="1">IF(N562="","", INDIRECT("base!"&amp;ADDRESS(MATCH(N562,#REF!:#REF!,0)+1,4,4)))</f>
        <v/>
      </c>
      <c r="P562" s="20"/>
      <c r="Q562" s="64" t="str">
        <f ca="1">IF(P562="","", INDIRECT("base!"&amp;ADDRESS(MATCH(CONCATENATE(N562,"|",P562),#REF!:#REF!,0)+1,6,4)))</f>
        <v/>
      </c>
      <c r="R562" s="90" t="s">
        <v>170</v>
      </c>
      <c r="S562" s="19">
        <v>199.48072500000001</v>
      </c>
    </row>
    <row r="563" spans="1:19" ht="60" x14ac:dyDescent="0.25">
      <c r="A563" s="83">
        <v>1</v>
      </c>
      <c r="B563" s="114">
        <f>IF(AND(G563&lt;&gt;"",H563&gt;0,I563&lt;&gt;"",J563&lt;&gt;0,K563&lt;&gt;0),COUNT($B$11:B562)+1,"")</f>
        <v>493</v>
      </c>
      <c r="C563" s="96" t="s">
        <v>2437</v>
      </c>
      <c r="D563" s="84" t="s">
        <v>1146</v>
      </c>
      <c r="E563" s="83" t="s">
        <v>2438</v>
      </c>
      <c r="F563" s="98">
        <v>45658</v>
      </c>
      <c r="G563" s="20" t="s">
        <v>2439</v>
      </c>
      <c r="H563" s="107">
        <v>8</v>
      </c>
      <c r="I563" s="83" t="s">
        <v>1144</v>
      </c>
      <c r="J563" s="107">
        <f t="shared" si="16"/>
        <v>1500.38</v>
      </c>
      <c r="K563" s="183">
        <f t="shared" si="17"/>
        <v>12003.04</v>
      </c>
      <c r="L563" s="129">
        <v>0.28489999999999999</v>
      </c>
      <c r="M563" s="129">
        <v>0.9022</v>
      </c>
      <c r="N563" s="2"/>
      <c r="O563" s="64" t="str">
        <f ca="1">IF(N563="","", INDIRECT("base!"&amp;ADDRESS(MATCH(N563,#REF!:#REF!,0)+1,4,4)))</f>
        <v/>
      </c>
      <c r="P563" s="20"/>
      <c r="Q563" s="64" t="str">
        <f ca="1">IF(P563="","", INDIRECT("base!"&amp;ADDRESS(MATCH(CONCATENATE(N563,"|",P563),#REF!:#REF!,0)+1,6,4)))</f>
        <v/>
      </c>
      <c r="R563" s="90" t="s">
        <v>170</v>
      </c>
      <c r="S563" s="19">
        <v>1500.3777300000002</v>
      </c>
    </row>
    <row r="564" spans="1:19" ht="30" x14ac:dyDescent="0.25">
      <c r="A564" s="83">
        <v>1</v>
      </c>
      <c r="B564" s="114" t="str">
        <f>IF(AND(G564&lt;&gt;"",H564&gt;0,I564&lt;&gt;"",J564&lt;&gt;0,K564&lt;&gt;0),COUNT($B$11:B563)+1,"")</f>
        <v/>
      </c>
      <c r="C564" s="96" t="s">
        <v>2440</v>
      </c>
      <c r="D564" s="84" t="s">
        <v>1135</v>
      </c>
      <c r="E564" s="83" t="s">
        <v>1135</v>
      </c>
      <c r="F564" s="98">
        <v>45658</v>
      </c>
      <c r="G564" s="20" t="s">
        <v>1117</v>
      </c>
      <c r="H564" s="107" t="s">
        <v>1135</v>
      </c>
      <c r="I564" s="83" t="s">
        <v>1135</v>
      </c>
      <c r="J564" s="107"/>
      <c r="K564" s="183" t="str">
        <f t="shared" si="17"/>
        <v/>
      </c>
      <c r="L564" s="129" t="s">
        <v>1135</v>
      </c>
      <c r="M564" s="129">
        <v>0.9022</v>
      </c>
      <c r="N564" s="2"/>
      <c r="O564" s="64" t="str">
        <f ca="1">IF(N564="","", INDIRECT("base!"&amp;ADDRESS(MATCH(N564,#REF!:#REF!,0)+1,4,4)))</f>
        <v/>
      </c>
      <c r="P564" s="20"/>
      <c r="Q564" s="64" t="str">
        <f ca="1">IF(P564="","", INDIRECT("base!"&amp;ADDRESS(MATCH(CONCATENATE(N564,"|",P564),#REF!:#REF!,0)+1,6,4)))</f>
        <v/>
      </c>
      <c r="R564" s="90" t="s">
        <v>170</v>
      </c>
      <c r="S564" s="19" t="s">
        <v>1135</v>
      </c>
    </row>
    <row r="565" spans="1:19" x14ac:dyDescent="0.25">
      <c r="A565" s="83">
        <v>1</v>
      </c>
      <c r="B565" s="114">
        <f>IF(AND(G565&lt;&gt;"",H565&gt;0,I565&lt;&gt;"",J565&lt;&gt;0,K565&lt;&gt;0),COUNT($B$11:B564)+1,"")</f>
        <v>494</v>
      </c>
      <c r="C565" s="96" t="s">
        <v>2441</v>
      </c>
      <c r="D565" s="84" t="s">
        <v>1146</v>
      </c>
      <c r="E565" s="83" t="s">
        <v>2442</v>
      </c>
      <c r="F565" s="98">
        <v>45658</v>
      </c>
      <c r="G565" s="20" t="s">
        <v>2443</v>
      </c>
      <c r="H565" s="107">
        <v>1</v>
      </c>
      <c r="I565" s="83" t="s">
        <v>1144</v>
      </c>
      <c r="J565" s="107">
        <f t="shared" si="16"/>
        <v>6519.12</v>
      </c>
      <c r="K565" s="183">
        <f t="shared" si="17"/>
        <v>6519.12</v>
      </c>
      <c r="L565" s="129">
        <v>0.28489999999999999</v>
      </c>
      <c r="M565" s="129">
        <v>0.9022</v>
      </c>
      <c r="N565" s="2"/>
      <c r="O565" s="64" t="str">
        <f ca="1">IF(N565="","", INDIRECT("base!"&amp;ADDRESS(MATCH(N565,#REF!:#REF!,0)+1,4,4)))</f>
        <v/>
      </c>
      <c r="P565" s="20"/>
      <c r="Q565" s="64" t="str">
        <f ca="1">IF(P565="","", INDIRECT("base!"&amp;ADDRESS(MATCH(CONCATENATE(N565,"|",P565),#REF!:#REF!,0)+1,6,4)))</f>
        <v/>
      </c>
      <c r="R565" s="90" t="s">
        <v>170</v>
      </c>
      <c r="S565" s="19">
        <v>6519.1200360000003</v>
      </c>
    </row>
    <row r="566" spans="1:19" x14ac:dyDescent="0.25">
      <c r="A566" s="83">
        <v>1</v>
      </c>
      <c r="B566" s="114">
        <f>IF(AND(G566&lt;&gt;"",H566&gt;0,I566&lt;&gt;"",J566&lt;&gt;0,K566&lt;&gt;0),COUNT($B$11:B565)+1,"")</f>
        <v>495</v>
      </c>
      <c r="C566" s="96" t="s">
        <v>2444</v>
      </c>
      <c r="D566" s="84" t="s">
        <v>1146</v>
      </c>
      <c r="E566" s="83" t="s">
        <v>2445</v>
      </c>
      <c r="F566" s="98">
        <v>45658</v>
      </c>
      <c r="G566" s="20" t="s">
        <v>2446</v>
      </c>
      <c r="H566" s="107">
        <v>48</v>
      </c>
      <c r="I566" s="83" t="s">
        <v>1144</v>
      </c>
      <c r="J566" s="107">
        <f t="shared" si="16"/>
        <v>73.459999999999994</v>
      </c>
      <c r="K566" s="183">
        <f t="shared" si="17"/>
        <v>3526.08</v>
      </c>
      <c r="L566" s="129">
        <v>0.28489999999999999</v>
      </c>
      <c r="M566" s="129">
        <v>0.9022</v>
      </c>
      <c r="N566" s="2"/>
      <c r="O566" s="64" t="str">
        <f ca="1">IF(N566="","", INDIRECT("base!"&amp;ADDRESS(MATCH(N566,#REF!:#REF!,0)+1,4,4)))</f>
        <v/>
      </c>
      <c r="P566" s="20"/>
      <c r="Q566" s="64" t="str">
        <f ca="1">IF(P566="","", INDIRECT("base!"&amp;ADDRESS(MATCH(CONCATENATE(N566,"|",P566),#REF!:#REF!,0)+1,6,4)))</f>
        <v/>
      </c>
      <c r="R566" s="90" t="s">
        <v>170</v>
      </c>
      <c r="S566" s="19">
        <v>73.457733000000005</v>
      </c>
    </row>
    <row r="567" spans="1:19" ht="30" x14ac:dyDescent="0.25">
      <c r="A567" s="83">
        <v>1</v>
      </c>
      <c r="B567" s="114">
        <f>IF(AND(G567&lt;&gt;"",H567&gt;0,I567&lt;&gt;"",J567&lt;&gt;0,K567&lt;&gt;0),COUNT($B$11:B566)+1,"")</f>
        <v>496</v>
      </c>
      <c r="C567" s="96" t="s">
        <v>2447</v>
      </c>
      <c r="D567" s="84" t="s">
        <v>192</v>
      </c>
      <c r="E567" s="83" t="s">
        <v>2448</v>
      </c>
      <c r="F567" s="98">
        <v>45658</v>
      </c>
      <c r="G567" s="20" t="s">
        <v>2449</v>
      </c>
      <c r="H567" s="107">
        <v>3</v>
      </c>
      <c r="I567" s="83" t="s">
        <v>1144</v>
      </c>
      <c r="J567" s="107">
        <f t="shared" ref="J567:J630" si="18">ROUND(S567,2)</f>
        <v>1581.76</v>
      </c>
      <c r="K567" s="183">
        <f t="shared" si="17"/>
        <v>4745.28</v>
      </c>
      <c r="L567" s="129">
        <v>0.28489999999999999</v>
      </c>
      <c r="M567" s="129">
        <v>0.9022</v>
      </c>
      <c r="N567" s="2"/>
      <c r="O567" s="64" t="str">
        <f ca="1">IF(N567="","", INDIRECT("base!"&amp;ADDRESS(MATCH(N567,#REF!:#REF!,0)+1,4,4)))</f>
        <v/>
      </c>
      <c r="P567" s="20"/>
      <c r="Q567" s="64" t="str">
        <f ca="1">IF(P567="","", INDIRECT("base!"&amp;ADDRESS(MATCH(CONCATENATE(N567,"|",P567),#REF!:#REF!,0)+1,6,4)))</f>
        <v/>
      </c>
      <c r="R567" s="90" t="s">
        <v>170</v>
      </c>
      <c r="S567" s="19">
        <v>1581.7632959999999</v>
      </c>
    </row>
    <row r="568" spans="1:19" ht="30" x14ac:dyDescent="0.25">
      <c r="A568" s="83">
        <v>1</v>
      </c>
      <c r="B568" s="114">
        <f>IF(AND(G568&lt;&gt;"",H568&gt;0,I568&lt;&gt;"",J568&lt;&gt;0,K568&lt;&gt;0),COUNT($B$11:B567)+1,"")</f>
        <v>497</v>
      </c>
      <c r="C568" s="96" t="s">
        <v>2450</v>
      </c>
      <c r="D568" s="84" t="s">
        <v>1146</v>
      </c>
      <c r="E568" s="83" t="s">
        <v>2451</v>
      </c>
      <c r="F568" s="98">
        <v>45658</v>
      </c>
      <c r="G568" s="20" t="s">
        <v>2452</v>
      </c>
      <c r="H568" s="107">
        <v>1</v>
      </c>
      <c r="I568" s="83" t="s">
        <v>1144</v>
      </c>
      <c r="J568" s="107">
        <f t="shared" si="18"/>
        <v>180.48</v>
      </c>
      <c r="K568" s="183">
        <f t="shared" si="17"/>
        <v>180.48</v>
      </c>
      <c r="L568" s="129">
        <v>0.28489999999999999</v>
      </c>
      <c r="M568" s="129">
        <v>0.9022</v>
      </c>
      <c r="N568" s="2"/>
      <c r="O568" s="64" t="str">
        <f ca="1">IF(N568="","", INDIRECT("base!"&amp;ADDRESS(MATCH(N568,#REF!:#REF!,0)+1,4,4)))</f>
        <v/>
      </c>
      <c r="P568" s="20"/>
      <c r="Q568" s="64" t="str">
        <f ca="1">IF(P568="","", INDIRECT("base!"&amp;ADDRESS(MATCH(CONCATENATE(N568,"|",P568),#REF!:#REF!,0)+1,6,4)))</f>
        <v/>
      </c>
      <c r="R568" s="90" t="s">
        <v>170</v>
      </c>
      <c r="S568" s="19">
        <v>180.47705400000001</v>
      </c>
    </row>
    <row r="569" spans="1:19" x14ac:dyDescent="0.25">
      <c r="A569" s="83">
        <v>1</v>
      </c>
      <c r="B569" s="114">
        <f>IF(AND(G569&lt;&gt;"",H569&gt;0,I569&lt;&gt;"",J569&lt;&gt;0,K569&lt;&gt;0),COUNT($B$11:B568)+1,"")</f>
        <v>498</v>
      </c>
      <c r="C569" s="96" t="s">
        <v>2453</v>
      </c>
      <c r="D569" s="84" t="s">
        <v>1146</v>
      </c>
      <c r="E569" s="83" t="s">
        <v>2454</v>
      </c>
      <c r="F569" s="98">
        <v>45658</v>
      </c>
      <c r="G569" s="20" t="s">
        <v>2455</v>
      </c>
      <c r="H569" s="107">
        <v>2</v>
      </c>
      <c r="I569" s="83" t="s">
        <v>1144</v>
      </c>
      <c r="J569" s="107">
        <f t="shared" si="18"/>
        <v>35.450000000000003</v>
      </c>
      <c r="K569" s="183">
        <f t="shared" si="17"/>
        <v>70.900000000000006</v>
      </c>
      <c r="L569" s="129">
        <v>0.28489999999999999</v>
      </c>
      <c r="M569" s="129">
        <v>0.9022</v>
      </c>
      <c r="N569" s="2"/>
      <c r="O569" s="64" t="str">
        <f ca="1">IF(N569="","", INDIRECT("base!"&amp;ADDRESS(MATCH(N569,#REF!:#REF!,0)+1,4,4)))</f>
        <v/>
      </c>
      <c r="P569" s="20"/>
      <c r="Q569" s="64" t="str">
        <f ca="1">IF(P569="","", INDIRECT("base!"&amp;ADDRESS(MATCH(CONCATENATE(N569,"|",P569),#REF!:#REF!,0)+1,6,4)))</f>
        <v/>
      </c>
      <c r="R569" s="90" t="s">
        <v>170</v>
      </c>
      <c r="S569" s="19">
        <v>35.450390999999996</v>
      </c>
    </row>
    <row r="570" spans="1:19" x14ac:dyDescent="0.25">
      <c r="A570" s="83">
        <v>1</v>
      </c>
      <c r="B570" s="114">
        <f>IF(AND(G570&lt;&gt;"",H570&gt;0,I570&lt;&gt;"",J570&lt;&gt;0,K570&lt;&gt;0),COUNT($B$11:B569)+1,"")</f>
        <v>499</v>
      </c>
      <c r="C570" s="96" t="s">
        <v>2456</v>
      </c>
      <c r="D570" s="84" t="s">
        <v>1146</v>
      </c>
      <c r="E570" s="83" t="s">
        <v>2457</v>
      </c>
      <c r="F570" s="98">
        <v>45658</v>
      </c>
      <c r="G570" s="20" t="s">
        <v>2458</v>
      </c>
      <c r="H570" s="107">
        <v>1</v>
      </c>
      <c r="I570" s="83" t="s">
        <v>1144</v>
      </c>
      <c r="J570" s="107">
        <f t="shared" si="18"/>
        <v>244.85</v>
      </c>
      <c r="K570" s="183">
        <f t="shared" si="17"/>
        <v>244.85</v>
      </c>
      <c r="L570" s="129">
        <v>0.28489999999999999</v>
      </c>
      <c r="M570" s="129">
        <v>0.9022</v>
      </c>
      <c r="N570" s="2"/>
      <c r="O570" s="64" t="str">
        <f ca="1">IF(N570="","", INDIRECT("base!"&amp;ADDRESS(MATCH(N570,#REF!:#REF!,0)+1,4,4)))</f>
        <v/>
      </c>
      <c r="P570" s="20"/>
      <c r="Q570" s="64" t="str">
        <f ca="1">IF(P570="","", INDIRECT("base!"&amp;ADDRESS(MATCH(CONCATENATE(N570,"|",P570),#REF!:#REF!,0)+1,6,4)))</f>
        <v/>
      </c>
      <c r="R570" s="90" t="s">
        <v>170</v>
      </c>
      <c r="S570" s="19">
        <v>244.85054400000001</v>
      </c>
    </row>
    <row r="571" spans="1:19" ht="30" x14ac:dyDescent="0.25">
      <c r="A571" s="83">
        <v>1</v>
      </c>
      <c r="B571" s="114">
        <f>IF(AND(G571&lt;&gt;"",H571&gt;0,I571&lt;&gt;"",J571&lt;&gt;0,K571&lt;&gt;0),COUNT($B$11:B570)+1,"")</f>
        <v>500</v>
      </c>
      <c r="C571" s="96" t="s">
        <v>2459</v>
      </c>
      <c r="D571" s="84" t="s">
        <v>192</v>
      </c>
      <c r="E571" s="83" t="s">
        <v>2460</v>
      </c>
      <c r="F571" s="98">
        <v>45658</v>
      </c>
      <c r="G571" s="20" t="s">
        <v>2461</v>
      </c>
      <c r="H571" s="107">
        <v>1</v>
      </c>
      <c r="I571" s="83" t="s">
        <v>1144</v>
      </c>
      <c r="J571" s="107">
        <f t="shared" si="18"/>
        <v>1828.57</v>
      </c>
      <c r="K571" s="183">
        <f t="shared" si="17"/>
        <v>1828.57</v>
      </c>
      <c r="L571" s="129">
        <v>0.28489999999999999</v>
      </c>
      <c r="M571" s="129">
        <v>0.9022</v>
      </c>
      <c r="N571" s="2"/>
      <c r="O571" s="64" t="str">
        <f ca="1">IF(N571="","", INDIRECT("base!"&amp;ADDRESS(MATCH(N571,#REF!:#REF!,0)+1,4,4)))</f>
        <v/>
      </c>
      <c r="P571" s="20"/>
      <c r="Q571" s="64" t="str">
        <f ca="1">IF(P571="","", INDIRECT("base!"&amp;ADDRESS(MATCH(CONCATENATE(N571,"|",P571),#REF!:#REF!,0)+1,6,4)))</f>
        <v/>
      </c>
      <c r="R571" s="90" t="s">
        <v>170</v>
      </c>
      <c r="S571" s="19">
        <v>1828.5668879999998</v>
      </c>
    </row>
    <row r="572" spans="1:19" x14ac:dyDescent="0.25">
      <c r="A572" s="83">
        <v>1</v>
      </c>
      <c r="B572" s="114">
        <f>IF(AND(G572&lt;&gt;"",H572&gt;0,I572&lt;&gt;"",J572&lt;&gt;0,K572&lt;&gt;0),COUNT($B$11:B571)+1,"")</f>
        <v>501</v>
      </c>
      <c r="C572" s="96" t="s">
        <v>2462</v>
      </c>
      <c r="D572" s="84" t="s">
        <v>1146</v>
      </c>
      <c r="E572" s="83" t="s">
        <v>2463</v>
      </c>
      <c r="F572" s="98">
        <v>45658</v>
      </c>
      <c r="G572" s="20" t="s">
        <v>2464</v>
      </c>
      <c r="H572" s="107">
        <v>1</v>
      </c>
      <c r="I572" s="83" t="s">
        <v>1144</v>
      </c>
      <c r="J572" s="107">
        <f t="shared" si="18"/>
        <v>43.28</v>
      </c>
      <c r="K572" s="183">
        <f t="shared" si="17"/>
        <v>43.28</v>
      </c>
      <c r="L572" s="129">
        <v>0.28489999999999999</v>
      </c>
      <c r="M572" s="129">
        <v>0.9022</v>
      </c>
      <c r="N572" s="2"/>
      <c r="O572" s="64" t="str">
        <f ca="1">IF(N572="","", INDIRECT("base!"&amp;ADDRESS(MATCH(N572,#REF!:#REF!,0)+1,4,4)))</f>
        <v/>
      </c>
      <c r="P572" s="20"/>
      <c r="Q572" s="64" t="str">
        <f ca="1">IF(P572="","", INDIRECT("base!"&amp;ADDRESS(MATCH(CONCATENATE(N572,"|",P572),#REF!:#REF!,0)+1,6,4)))</f>
        <v/>
      </c>
      <c r="R572" s="90" t="s">
        <v>170</v>
      </c>
      <c r="S572" s="19">
        <v>43.275431999999995</v>
      </c>
    </row>
    <row r="573" spans="1:19" ht="30" x14ac:dyDescent="0.25">
      <c r="A573" s="83">
        <v>1</v>
      </c>
      <c r="B573" s="114" t="str">
        <f>IF(AND(G573&lt;&gt;"",H573&gt;0,I573&lt;&gt;"",J573&lt;&gt;0,K573&lt;&gt;0),COUNT($B$11:B572)+1,"")</f>
        <v/>
      </c>
      <c r="C573" s="96" t="s">
        <v>2465</v>
      </c>
      <c r="D573" s="84" t="s">
        <v>1135</v>
      </c>
      <c r="E573" s="83" t="s">
        <v>1135</v>
      </c>
      <c r="F573" s="98">
        <v>45658</v>
      </c>
      <c r="G573" s="20" t="s">
        <v>1119</v>
      </c>
      <c r="H573" s="107" t="s">
        <v>1135</v>
      </c>
      <c r="I573" s="83" t="s">
        <v>1135</v>
      </c>
      <c r="J573" s="107"/>
      <c r="K573" s="183" t="str">
        <f t="shared" si="17"/>
        <v/>
      </c>
      <c r="L573" s="129" t="s">
        <v>1135</v>
      </c>
      <c r="M573" s="129">
        <v>0.9022</v>
      </c>
      <c r="N573" s="2"/>
      <c r="O573" s="64" t="str">
        <f ca="1">IF(N573="","", INDIRECT("base!"&amp;ADDRESS(MATCH(N573,#REF!:#REF!,0)+1,4,4)))</f>
        <v/>
      </c>
      <c r="P573" s="20"/>
      <c r="Q573" s="64" t="str">
        <f ca="1">IF(P573="","", INDIRECT("base!"&amp;ADDRESS(MATCH(CONCATENATE(N573,"|",P573),#REF!:#REF!,0)+1,6,4)))</f>
        <v/>
      </c>
      <c r="R573" s="90" t="s">
        <v>170</v>
      </c>
      <c r="S573" s="19" t="s">
        <v>1135</v>
      </c>
    </row>
    <row r="574" spans="1:19" ht="45" x14ac:dyDescent="0.25">
      <c r="A574" s="83">
        <v>1</v>
      </c>
      <c r="B574" s="114">
        <f>IF(AND(G574&lt;&gt;"",H574&gt;0,I574&lt;&gt;"",J574&lt;&gt;0,K574&lt;&gt;0),COUNT($B$11:B573)+1,"")</f>
        <v>502</v>
      </c>
      <c r="C574" s="96" t="s">
        <v>2466</v>
      </c>
      <c r="D574" s="84" t="s">
        <v>192</v>
      </c>
      <c r="E574" s="83" t="s">
        <v>2173</v>
      </c>
      <c r="F574" s="98">
        <v>45658</v>
      </c>
      <c r="G574" s="20" t="s">
        <v>833</v>
      </c>
      <c r="H574" s="107">
        <v>42</v>
      </c>
      <c r="I574" s="83" t="s">
        <v>1144</v>
      </c>
      <c r="J574" s="107">
        <f t="shared" si="18"/>
        <v>14.76</v>
      </c>
      <c r="K574" s="183">
        <f t="shared" si="17"/>
        <v>619.91999999999996</v>
      </c>
      <c r="L574" s="129">
        <v>0.28489999999999999</v>
      </c>
      <c r="M574" s="129">
        <v>0.9022</v>
      </c>
      <c r="N574" s="2"/>
      <c r="O574" s="64" t="str">
        <f ca="1">IF(N574="","", INDIRECT("base!"&amp;ADDRESS(MATCH(N574,#REF!:#REF!,0)+1,4,4)))</f>
        <v/>
      </c>
      <c r="P574" s="20"/>
      <c r="Q574" s="64" t="str">
        <f ca="1">IF(P574="","", INDIRECT("base!"&amp;ADDRESS(MATCH(CONCATENATE(N574,"|",P574),#REF!:#REF!,0)+1,6,4)))</f>
        <v/>
      </c>
      <c r="R574" s="90" t="s">
        <v>170</v>
      </c>
      <c r="S574" s="19">
        <v>14.763501</v>
      </c>
    </row>
    <row r="575" spans="1:19" x14ac:dyDescent="0.25">
      <c r="A575" s="83">
        <v>1</v>
      </c>
      <c r="B575" s="114">
        <f>IF(AND(G575&lt;&gt;"",H575&gt;0,I575&lt;&gt;"",J575&lt;&gt;0,K575&lt;&gt;0),COUNT($B$11:B574)+1,"")</f>
        <v>503</v>
      </c>
      <c r="C575" s="96" t="s">
        <v>2467</v>
      </c>
      <c r="D575" s="84" t="s">
        <v>1146</v>
      </c>
      <c r="E575" s="83" t="s">
        <v>2170</v>
      </c>
      <c r="F575" s="98">
        <v>45658</v>
      </c>
      <c r="G575" s="20" t="s">
        <v>2171</v>
      </c>
      <c r="H575" s="107">
        <v>697</v>
      </c>
      <c r="I575" s="83" t="s">
        <v>1144</v>
      </c>
      <c r="J575" s="107">
        <f t="shared" si="18"/>
        <v>2.4700000000000002</v>
      </c>
      <c r="K575" s="183">
        <f t="shared" si="17"/>
        <v>1721.59</v>
      </c>
      <c r="L575" s="129">
        <v>0.28489999999999999</v>
      </c>
      <c r="M575" s="129">
        <v>0.9022</v>
      </c>
      <c r="N575" s="2"/>
      <c r="O575" s="64" t="str">
        <f ca="1">IF(N575="","", INDIRECT("base!"&amp;ADDRESS(MATCH(N575,#REF!:#REF!,0)+1,4,4)))</f>
        <v/>
      </c>
      <c r="P575" s="20"/>
      <c r="Q575" s="64" t="str">
        <f ca="1">IF(P575="","", INDIRECT("base!"&amp;ADDRESS(MATCH(CONCATENATE(N575,"|",P575),#REF!:#REF!,0)+1,6,4)))</f>
        <v/>
      </c>
      <c r="R575" s="90" t="s">
        <v>170</v>
      </c>
      <c r="S575" s="19">
        <v>2.4670079999999999</v>
      </c>
    </row>
    <row r="576" spans="1:19" x14ac:dyDescent="0.25">
      <c r="A576" s="83">
        <v>1</v>
      </c>
      <c r="B576" s="114">
        <f>IF(AND(G576&lt;&gt;"",H576&gt;0,I576&lt;&gt;"",J576&lt;&gt;0,K576&lt;&gt;0),COUNT($B$11:B575)+1,"")</f>
        <v>504</v>
      </c>
      <c r="C576" s="96" t="s">
        <v>2468</v>
      </c>
      <c r="D576" s="84" t="s">
        <v>1146</v>
      </c>
      <c r="E576" s="83" t="s">
        <v>2188</v>
      </c>
      <c r="F576" s="98">
        <v>45658</v>
      </c>
      <c r="G576" s="20" t="s">
        <v>2189</v>
      </c>
      <c r="H576" s="107">
        <v>23</v>
      </c>
      <c r="I576" s="83" t="s">
        <v>1144</v>
      </c>
      <c r="J576" s="107">
        <f t="shared" si="18"/>
        <v>1.67</v>
      </c>
      <c r="K576" s="183">
        <f t="shared" si="17"/>
        <v>38.409999999999997</v>
      </c>
      <c r="L576" s="129">
        <v>0.28489999999999999</v>
      </c>
      <c r="M576" s="129">
        <v>0.9022</v>
      </c>
      <c r="N576" s="2"/>
      <c r="O576" s="64" t="str">
        <f ca="1">IF(N576="","", INDIRECT("base!"&amp;ADDRESS(MATCH(N576,#REF!:#REF!,0)+1,4,4)))</f>
        <v/>
      </c>
      <c r="P576" s="20"/>
      <c r="Q576" s="64" t="str">
        <f ca="1">IF(P576="","", INDIRECT("base!"&amp;ADDRESS(MATCH(CONCATENATE(N576,"|",P576),#REF!:#REF!,0)+1,6,4)))</f>
        <v/>
      </c>
      <c r="R576" s="90" t="s">
        <v>170</v>
      </c>
      <c r="S576" s="19">
        <v>1.6703700000000001</v>
      </c>
    </row>
    <row r="577" spans="1:19" ht="30" x14ac:dyDescent="0.25">
      <c r="A577" s="83">
        <v>1</v>
      </c>
      <c r="B577" s="114">
        <f>IF(AND(G577&lt;&gt;"",H577&gt;0,I577&lt;&gt;"",J577&lt;&gt;0,K577&lt;&gt;0),COUNT($B$11:B576)+1,"")</f>
        <v>505</v>
      </c>
      <c r="C577" s="96" t="s">
        <v>2469</v>
      </c>
      <c r="D577" s="84" t="s">
        <v>1146</v>
      </c>
      <c r="E577" s="83" t="s">
        <v>2470</v>
      </c>
      <c r="F577" s="98">
        <v>45658</v>
      </c>
      <c r="G577" s="20" t="s">
        <v>2471</v>
      </c>
      <c r="H577" s="107">
        <v>481</v>
      </c>
      <c r="I577" s="83" t="s">
        <v>1144</v>
      </c>
      <c r="J577" s="107">
        <f t="shared" si="18"/>
        <v>3.84</v>
      </c>
      <c r="K577" s="183">
        <f t="shared" si="17"/>
        <v>1847.04</v>
      </c>
      <c r="L577" s="129">
        <v>0.28489999999999999</v>
      </c>
      <c r="M577" s="129">
        <v>0.9022</v>
      </c>
      <c r="N577" s="2"/>
      <c r="O577" s="64" t="str">
        <f ca="1">IF(N577="","", INDIRECT("base!"&amp;ADDRESS(MATCH(N577,#REF!:#REF!,0)+1,4,4)))</f>
        <v/>
      </c>
      <c r="P577" s="20"/>
      <c r="Q577" s="64" t="str">
        <f ca="1">IF(P577="","", INDIRECT("base!"&amp;ADDRESS(MATCH(CONCATENATE(N577,"|",P577),#REF!:#REF!,0)+1,6,4)))</f>
        <v/>
      </c>
      <c r="R577" s="90" t="s">
        <v>170</v>
      </c>
      <c r="S577" s="19">
        <v>3.8418510000000001</v>
      </c>
    </row>
    <row r="578" spans="1:19" x14ac:dyDescent="0.25">
      <c r="A578" s="83">
        <v>1</v>
      </c>
      <c r="B578" s="114">
        <f>IF(AND(G578&lt;&gt;"",H578&gt;0,I578&lt;&gt;"",J578&lt;&gt;0,K578&lt;&gt;0),COUNT($B$11:B577)+1,"")</f>
        <v>506</v>
      </c>
      <c r="C578" s="96" t="s">
        <v>2472</v>
      </c>
      <c r="D578" s="84" t="s">
        <v>1146</v>
      </c>
      <c r="E578" s="83" t="s">
        <v>2194</v>
      </c>
      <c r="F578" s="98">
        <v>45658</v>
      </c>
      <c r="G578" s="20" t="s">
        <v>2195</v>
      </c>
      <c r="H578" s="107">
        <v>593</v>
      </c>
      <c r="I578" s="83" t="s">
        <v>1144</v>
      </c>
      <c r="J578" s="107">
        <f t="shared" si="18"/>
        <v>1.08</v>
      </c>
      <c r="K578" s="183">
        <f t="shared" si="17"/>
        <v>640.44000000000005</v>
      </c>
      <c r="L578" s="129">
        <v>0.28489999999999999</v>
      </c>
      <c r="M578" s="129">
        <v>0.9022</v>
      </c>
      <c r="N578" s="2"/>
      <c r="O578" s="64" t="str">
        <f ca="1">IF(N578="","", INDIRECT("base!"&amp;ADDRESS(MATCH(N578,#REF!:#REF!,0)+1,4,4)))</f>
        <v/>
      </c>
      <c r="P578" s="20"/>
      <c r="Q578" s="64" t="str">
        <f ca="1">IF(P578="","", INDIRECT("base!"&amp;ADDRESS(MATCH(CONCATENATE(N578,"|",P578),#REF!:#REF!,0)+1,6,4)))</f>
        <v/>
      </c>
      <c r="R578" s="90" t="s">
        <v>170</v>
      </c>
      <c r="S578" s="19">
        <v>1.0793159999999999</v>
      </c>
    </row>
    <row r="579" spans="1:19" ht="30" x14ac:dyDescent="0.25">
      <c r="A579" s="83">
        <v>1</v>
      </c>
      <c r="B579" s="114">
        <f>IF(AND(G579&lt;&gt;"",H579&gt;0,I579&lt;&gt;"",J579&lt;&gt;0,K579&lt;&gt;0),COUNT($B$11:B578)+1,"")</f>
        <v>507</v>
      </c>
      <c r="C579" s="96" t="s">
        <v>2473</v>
      </c>
      <c r="D579" s="84" t="s">
        <v>192</v>
      </c>
      <c r="E579" s="83" t="s">
        <v>2474</v>
      </c>
      <c r="F579" s="98">
        <v>45658</v>
      </c>
      <c r="G579" s="20" t="s">
        <v>2475</v>
      </c>
      <c r="H579" s="107">
        <v>39.24</v>
      </c>
      <c r="I579" s="83" t="s">
        <v>1177</v>
      </c>
      <c r="J579" s="107">
        <f t="shared" si="18"/>
        <v>16.690000000000001</v>
      </c>
      <c r="K579" s="183">
        <f t="shared" si="17"/>
        <v>654.91999999999996</v>
      </c>
      <c r="L579" s="129">
        <v>0.28489999999999999</v>
      </c>
      <c r="M579" s="129">
        <v>0.9022</v>
      </c>
      <c r="N579" s="2"/>
      <c r="O579" s="64" t="str">
        <f ca="1">IF(N579="","", INDIRECT("base!"&amp;ADDRESS(MATCH(N579,#REF!:#REF!,0)+1,4,4)))</f>
        <v/>
      </c>
      <c r="P579" s="20"/>
      <c r="Q579" s="64" t="str">
        <f ca="1">IF(P579="","", INDIRECT("base!"&amp;ADDRESS(MATCH(CONCATENATE(N579,"|",P579),#REF!:#REF!,0)+1,6,4)))</f>
        <v/>
      </c>
      <c r="R579" s="90" t="s">
        <v>170</v>
      </c>
      <c r="S579" s="19">
        <v>16.690850999999999</v>
      </c>
    </row>
    <row r="580" spans="1:19" ht="45" x14ac:dyDescent="0.25">
      <c r="A580" s="83">
        <v>1</v>
      </c>
      <c r="B580" s="114">
        <f>IF(AND(G580&lt;&gt;"",H580&gt;0,I580&lt;&gt;"",J580&lt;&gt;0,K580&lt;&gt;0),COUNT($B$11:B579)+1,"")</f>
        <v>508</v>
      </c>
      <c r="C580" s="96" t="s">
        <v>2476</v>
      </c>
      <c r="D580" s="84" t="s">
        <v>192</v>
      </c>
      <c r="E580" s="83" t="s">
        <v>2477</v>
      </c>
      <c r="F580" s="98">
        <v>45658</v>
      </c>
      <c r="G580" s="20" t="s">
        <v>2478</v>
      </c>
      <c r="H580" s="107">
        <v>65</v>
      </c>
      <c r="I580" s="83" t="s">
        <v>1144</v>
      </c>
      <c r="J580" s="107">
        <f t="shared" si="18"/>
        <v>33.729999999999997</v>
      </c>
      <c r="K580" s="183">
        <f t="shared" si="17"/>
        <v>2192.4499999999998</v>
      </c>
      <c r="L580" s="129">
        <v>0.28489999999999999</v>
      </c>
      <c r="M580" s="129">
        <v>0.9022</v>
      </c>
      <c r="N580" s="2"/>
      <c r="O580" s="64" t="str">
        <f ca="1">IF(N580="","", INDIRECT("base!"&amp;ADDRESS(MATCH(N580,#REF!:#REF!,0)+1,4,4)))</f>
        <v/>
      </c>
      <c r="P580" s="20"/>
      <c r="Q580" s="64" t="str">
        <f ca="1">IF(P580="","", INDIRECT("base!"&amp;ADDRESS(MATCH(CONCATENATE(N580,"|",P580),#REF!:#REF!,0)+1,6,4)))</f>
        <v/>
      </c>
      <c r="R580" s="90" t="s">
        <v>170</v>
      </c>
      <c r="S580" s="19">
        <v>33.728625000000001</v>
      </c>
    </row>
    <row r="581" spans="1:19" ht="30" x14ac:dyDescent="0.25">
      <c r="A581" s="83">
        <v>1</v>
      </c>
      <c r="B581" s="114" t="str">
        <f>IF(AND(G581&lt;&gt;"",H581&gt;0,I581&lt;&gt;"",J581&lt;&gt;0,K581&lt;&gt;0),COUNT($B$11:B580)+1,"")</f>
        <v/>
      </c>
      <c r="C581" s="96" t="s">
        <v>2479</v>
      </c>
      <c r="D581" s="84" t="s">
        <v>1135</v>
      </c>
      <c r="E581" s="83" t="s">
        <v>1135</v>
      </c>
      <c r="F581" s="98">
        <v>45658</v>
      </c>
      <c r="G581" s="20" t="s">
        <v>1121</v>
      </c>
      <c r="H581" s="107" t="s">
        <v>1135</v>
      </c>
      <c r="I581" s="83" t="s">
        <v>1135</v>
      </c>
      <c r="J581" s="107"/>
      <c r="K581" s="183" t="str">
        <f t="shared" si="17"/>
        <v/>
      </c>
      <c r="L581" s="129" t="s">
        <v>1135</v>
      </c>
      <c r="M581" s="129">
        <v>0.9022</v>
      </c>
      <c r="N581" s="2"/>
      <c r="O581" s="64" t="str">
        <f ca="1">IF(N581="","", INDIRECT("base!"&amp;ADDRESS(MATCH(N581,#REF!:#REF!,0)+1,4,4)))</f>
        <v/>
      </c>
      <c r="P581" s="20"/>
      <c r="Q581" s="64" t="str">
        <f ca="1">IF(P581="","", INDIRECT("base!"&amp;ADDRESS(MATCH(CONCATENATE(N581,"|",P581),#REF!:#REF!,0)+1,6,4)))</f>
        <v/>
      </c>
      <c r="R581" s="90" t="s">
        <v>170</v>
      </c>
      <c r="S581" s="19" t="s">
        <v>1135</v>
      </c>
    </row>
    <row r="582" spans="1:19" ht="30" x14ac:dyDescent="0.25">
      <c r="A582" s="83">
        <v>1</v>
      </c>
      <c r="B582" s="114">
        <f>IF(AND(G582&lt;&gt;"",H582&gt;0,I582&lt;&gt;"",J582&lt;&gt;0,K582&lt;&gt;0),COUNT($B$11:B581)+1,"")</f>
        <v>509</v>
      </c>
      <c r="C582" s="96" t="s">
        <v>2480</v>
      </c>
      <c r="D582" s="84" t="s">
        <v>1146</v>
      </c>
      <c r="E582" s="83" t="s">
        <v>2481</v>
      </c>
      <c r="F582" s="98">
        <v>45658</v>
      </c>
      <c r="G582" s="20" t="s">
        <v>2482</v>
      </c>
      <c r="H582" s="107">
        <v>5</v>
      </c>
      <c r="I582" s="83" t="s">
        <v>1144</v>
      </c>
      <c r="J582" s="107">
        <f t="shared" si="18"/>
        <v>525.4</v>
      </c>
      <c r="K582" s="183">
        <f t="shared" si="17"/>
        <v>2627</v>
      </c>
      <c r="L582" s="129">
        <v>0.28489999999999999</v>
      </c>
      <c r="M582" s="129">
        <v>0.9022</v>
      </c>
      <c r="N582" s="2"/>
      <c r="O582" s="64" t="str">
        <f ca="1">IF(N582="","", INDIRECT("base!"&amp;ADDRESS(MATCH(N582,#REF!:#REF!,0)+1,4,4)))</f>
        <v/>
      </c>
      <c r="P582" s="20"/>
      <c r="Q582" s="64" t="str">
        <f ca="1">IF(P582="","", INDIRECT("base!"&amp;ADDRESS(MATCH(CONCATENATE(N582,"|",P582),#REF!:#REF!,0)+1,6,4)))</f>
        <v/>
      </c>
      <c r="R582" s="90" t="s">
        <v>170</v>
      </c>
      <c r="S582" s="19">
        <v>525.39560999999992</v>
      </c>
    </row>
    <row r="583" spans="1:19" ht="45" x14ac:dyDescent="0.25">
      <c r="A583" s="83">
        <v>1</v>
      </c>
      <c r="B583" s="114">
        <f>IF(AND(G583&lt;&gt;"",H583&gt;0,I583&lt;&gt;"",J583&lt;&gt;0,K583&lt;&gt;0),COUNT($B$11:B582)+1,"")</f>
        <v>510</v>
      </c>
      <c r="C583" s="96" t="s">
        <v>2483</v>
      </c>
      <c r="D583" s="84" t="s">
        <v>192</v>
      </c>
      <c r="E583" s="83" t="s">
        <v>2484</v>
      </c>
      <c r="F583" s="98">
        <v>45658</v>
      </c>
      <c r="G583" s="20" t="s">
        <v>2485</v>
      </c>
      <c r="H583" s="107">
        <v>4</v>
      </c>
      <c r="I583" s="83" t="s">
        <v>1144</v>
      </c>
      <c r="J583" s="107">
        <f t="shared" si="18"/>
        <v>651.20000000000005</v>
      </c>
      <c r="K583" s="183">
        <f t="shared" si="17"/>
        <v>2604.8000000000002</v>
      </c>
      <c r="L583" s="129">
        <v>0.28489999999999999</v>
      </c>
      <c r="M583" s="129">
        <v>0.9022</v>
      </c>
      <c r="N583" s="2"/>
      <c r="O583" s="64" t="str">
        <f ca="1">IF(N583="","", INDIRECT("base!"&amp;ADDRESS(MATCH(N583,#REF!:#REF!,0)+1,4,4)))</f>
        <v/>
      </c>
      <c r="P583" s="20"/>
      <c r="Q583" s="64" t="str">
        <f ca="1">IF(P583="","", INDIRECT("base!"&amp;ADDRESS(MATCH(CONCATENATE(N583,"|",P583),#REF!:#REF!,0)+1,6,4)))</f>
        <v/>
      </c>
      <c r="R583" s="90" t="s">
        <v>170</v>
      </c>
      <c r="S583" s="19">
        <v>651.20016899999996</v>
      </c>
    </row>
    <row r="584" spans="1:19" ht="60" x14ac:dyDescent="0.25">
      <c r="A584" s="83">
        <v>1</v>
      </c>
      <c r="B584" s="114">
        <f>IF(AND(G584&lt;&gt;"",H584&gt;0,I584&lt;&gt;"",J584&lt;&gt;0,K584&lt;&gt;0),COUNT($B$11:B583)+1,"")</f>
        <v>511</v>
      </c>
      <c r="C584" s="96" t="s">
        <v>2486</v>
      </c>
      <c r="D584" s="84" t="s">
        <v>1146</v>
      </c>
      <c r="E584" s="83" t="s">
        <v>2438</v>
      </c>
      <c r="F584" s="98">
        <v>45658</v>
      </c>
      <c r="G584" s="20" t="s">
        <v>2439</v>
      </c>
      <c r="H584" s="107">
        <v>1</v>
      </c>
      <c r="I584" s="83" t="s">
        <v>1144</v>
      </c>
      <c r="J584" s="107">
        <f t="shared" si="18"/>
        <v>1500.38</v>
      </c>
      <c r="K584" s="183">
        <f t="shared" si="17"/>
        <v>1500.38</v>
      </c>
      <c r="L584" s="129">
        <v>0.28489999999999999</v>
      </c>
      <c r="M584" s="129">
        <v>0.9022</v>
      </c>
      <c r="N584" s="2"/>
      <c r="O584" s="64" t="str">
        <f ca="1">IF(N584="","", INDIRECT("base!"&amp;ADDRESS(MATCH(N584,#REF!:#REF!,0)+1,4,4)))</f>
        <v/>
      </c>
      <c r="P584" s="20"/>
      <c r="Q584" s="64" t="str">
        <f ca="1">IF(P584="","", INDIRECT("base!"&amp;ADDRESS(MATCH(CONCATENATE(N584,"|",P584),#REF!:#REF!,0)+1,6,4)))</f>
        <v/>
      </c>
      <c r="R584" s="90" t="s">
        <v>170</v>
      </c>
      <c r="S584" s="19">
        <v>1500.3777300000002</v>
      </c>
    </row>
    <row r="585" spans="1:19" ht="30" x14ac:dyDescent="0.25">
      <c r="A585" s="83">
        <v>1</v>
      </c>
      <c r="B585" s="114" t="str">
        <f>IF(AND(G585&lt;&gt;"",H585&gt;0,I585&lt;&gt;"",J585&lt;&gt;0,K585&lt;&gt;0),COUNT($B$11:B584)+1,"")</f>
        <v/>
      </c>
      <c r="C585" s="96" t="s">
        <v>2487</v>
      </c>
      <c r="D585" s="84" t="s">
        <v>1135</v>
      </c>
      <c r="E585" s="83" t="s">
        <v>1135</v>
      </c>
      <c r="F585" s="98">
        <v>45658</v>
      </c>
      <c r="G585" s="20" t="s">
        <v>1123</v>
      </c>
      <c r="H585" s="107" t="s">
        <v>1135</v>
      </c>
      <c r="I585" s="83" t="s">
        <v>1135</v>
      </c>
      <c r="J585" s="107"/>
      <c r="K585" s="183" t="str">
        <f t="shared" si="17"/>
        <v/>
      </c>
      <c r="L585" s="129" t="s">
        <v>1135</v>
      </c>
      <c r="M585" s="129">
        <v>0.9022</v>
      </c>
      <c r="N585" s="2"/>
      <c r="O585" s="64" t="str">
        <f ca="1">IF(N585="","", INDIRECT("base!"&amp;ADDRESS(MATCH(N585,#REF!:#REF!,0)+1,4,4)))</f>
        <v/>
      </c>
      <c r="P585" s="20"/>
      <c r="Q585" s="64" t="str">
        <f ca="1">IF(P585="","", INDIRECT("base!"&amp;ADDRESS(MATCH(CONCATENATE(N585,"|",P585),#REF!:#REF!,0)+1,6,4)))</f>
        <v/>
      </c>
      <c r="R585" s="90" t="s">
        <v>170</v>
      </c>
      <c r="S585" s="19" t="s">
        <v>1135</v>
      </c>
    </row>
    <row r="586" spans="1:19" ht="30" x14ac:dyDescent="0.25">
      <c r="A586" s="83">
        <v>1</v>
      </c>
      <c r="B586" s="114">
        <f>IF(AND(G586&lt;&gt;"",H586&gt;0,I586&lt;&gt;"",J586&lt;&gt;0,K586&lt;&gt;0),COUNT($B$11:B585)+1,"")</f>
        <v>512</v>
      </c>
      <c r="C586" s="96" t="s">
        <v>2488</v>
      </c>
      <c r="D586" s="84" t="s">
        <v>192</v>
      </c>
      <c r="E586" s="83" t="s">
        <v>2489</v>
      </c>
      <c r="F586" s="98">
        <v>45658</v>
      </c>
      <c r="G586" s="20" t="s">
        <v>835</v>
      </c>
      <c r="H586" s="107">
        <v>28</v>
      </c>
      <c r="I586" s="83" t="s">
        <v>1144</v>
      </c>
      <c r="J586" s="107">
        <f t="shared" si="18"/>
        <v>68.38</v>
      </c>
      <c r="K586" s="183">
        <f t="shared" si="17"/>
        <v>1914.64</v>
      </c>
      <c r="L586" s="129">
        <v>0.28489999999999999</v>
      </c>
      <c r="M586" s="129">
        <v>0.9022</v>
      </c>
      <c r="N586" s="2"/>
      <c r="O586" s="64" t="str">
        <f ca="1">IF(N586="","", INDIRECT("base!"&amp;ADDRESS(MATCH(N586,#REF!:#REF!,0)+1,4,4)))</f>
        <v/>
      </c>
      <c r="P586" s="20"/>
      <c r="Q586" s="64" t="str">
        <f ca="1">IF(P586="","", INDIRECT("base!"&amp;ADDRESS(MATCH(CONCATENATE(N586,"|",P586),#REF!:#REF!,0)+1,6,4)))</f>
        <v/>
      </c>
      <c r="R586" s="90" t="s">
        <v>170</v>
      </c>
      <c r="S586" s="19">
        <v>68.382378000000003</v>
      </c>
    </row>
    <row r="587" spans="1:19" ht="30" x14ac:dyDescent="0.25">
      <c r="A587" s="83">
        <v>1</v>
      </c>
      <c r="B587" s="114">
        <f>IF(AND(G587&lt;&gt;"",H587&gt;0,I587&lt;&gt;"",J587&lt;&gt;0,K587&lt;&gt;0),COUNT($B$11:B586)+1,"")</f>
        <v>513</v>
      </c>
      <c r="C587" s="96" t="s">
        <v>2490</v>
      </c>
      <c r="D587" s="84" t="s">
        <v>1146</v>
      </c>
      <c r="E587" s="83" t="s">
        <v>2491</v>
      </c>
      <c r="F587" s="98">
        <v>45658</v>
      </c>
      <c r="G587" s="20" t="s">
        <v>836</v>
      </c>
      <c r="H587" s="107">
        <v>14</v>
      </c>
      <c r="I587" s="83" t="s">
        <v>1144</v>
      </c>
      <c r="J587" s="107">
        <f t="shared" si="18"/>
        <v>37.299999999999997</v>
      </c>
      <c r="K587" s="183">
        <f t="shared" si="17"/>
        <v>522.20000000000005</v>
      </c>
      <c r="L587" s="129">
        <v>0.28489999999999999</v>
      </c>
      <c r="M587" s="129">
        <v>0.9022</v>
      </c>
      <c r="N587" s="2"/>
      <c r="O587" s="64" t="str">
        <f ca="1">IF(N587="","", INDIRECT("base!"&amp;ADDRESS(MATCH(N587,#REF!:#REF!,0)+1,4,4)))</f>
        <v/>
      </c>
      <c r="P587" s="20"/>
      <c r="Q587" s="64" t="str">
        <f ca="1">IF(P587="","", INDIRECT("base!"&amp;ADDRESS(MATCH(CONCATENATE(N587,"|",P587),#REF!:#REF!,0)+1,6,4)))</f>
        <v/>
      </c>
      <c r="R587" s="90" t="s">
        <v>170</v>
      </c>
      <c r="S587" s="19">
        <v>37.300646999999998</v>
      </c>
    </row>
    <row r="588" spans="1:19" ht="30" x14ac:dyDescent="0.25">
      <c r="A588" s="83">
        <v>1</v>
      </c>
      <c r="B588" s="114" t="str">
        <f>IF(AND(G588&lt;&gt;"",H588&gt;0,I588&lt;&gt;"",J588&lt;&gt;0,K588&lt;&gt;0),COUNT($B$11:B587)+1,"")</f>
        <v/>
      </c>
      <c r="C588" s="96" t="s">
        <v>2492</v>
      </c>
      <c r="D588" s="84" t="s">
        <v>1135</v>
      </c>
      <c r="E588" s="83" t="s">
        <v>1135</v>
      </c>
      <c r="F588" s="98">
        <v>45658</v>
      </c>
      <c r="G588" s="20" t="s">
        <v>1125</v>
      </c>
      <c r="H588" s="107" t="s">
        <v>1135</v>
      </c>
      <c r="I588" s="83" t="s">
        <v>1135</v>
      </c>
      <c r="J588" s="107"/>
      <c r="K588" s="183" t="str">
        <f t="shared" si="17"/>
        <v/>
      </c>
      <c r="L588" s="129" t="s">
        <v>1135</v>
      </c>
      <c r="M588" s="129">
        <v>0.9022</v>
      </c>
      <c r="N588" s="2"/>
      <c r="O588" s="64" t="str">
        <f ca="1">IF(N588="","", INDIRECT("base!"&amp;ADDRESS(MATCH(N588,#REF!:#REF!,0)+1,4,4)))</f>
        <v/>
      </c>
      <c r="P588" s="20"/>
      <c r="Q588" s="64" t="str">
        <f ca="1">IF(P588="","", INDIRECT("base!"&amp;ADDRESS(MATCH(CONCATENATE(N588,"|",P588),#REF!:#REF!,0)+1,6,4)))</f>
        <v/>
      </c>
      <c r="R588" s="90" t="s">
        <v>170</v>
      </c>
      <c r="S588" s="19" t="s">
        <v>1135</v>
      </c>
    </row>
    <row r="589" spans="1:19" ht="60" x14ac:dyDescent="0.25">
      <c r="A589" s="83">
        <v>1</v>
      </c>
      <c r="B589" s="114">
        <f>IF(AND(G589&lt;&gt;"",H589&gt;0,I589&lt;&gt;"",J589&lt;&gt;0,K589&lt;&gt;0),COUNT($B$11:B588)+1,"")</f>
        <v>514</v>
      </c>
      <c r="C589" s="96" t="s">
        <v>2493</v>
      </c>
      <c r="D589" s="84" t="s">
        <v>1146</v>
      </c>
      <c r="E589" s="83" t="s">
        <v>2494</v>
      </c>
      <c r="F589" s="98">
        <v>45658</v>
      </c>
      <c r="G589" s="20" t="s">
        <v>838</v>
      </c>
      <c r="H589" s="107">
        <v>77.599999999999994</v>
      </c>
      <c r="I589" s="83" t="s">
        <v>1152</v>
      </c>
      <c r="J589" s="107">
        <f t="shared" si="18"/>
        <v>187.2</v>
      </c>
      <c r="K589" s="183">
        <f t="shared" si="17"/>
        <v>14526.72</v>
      </c>
      <c r="L589" s="129">
        <v>0.28489999999999999</v>
      </c>
      <c r="M589" s="129">
        <v>0.9022</v>
      </c>
      <c r="N589" s="2"/>
      <c r="O589" s="64" t="str">
        <f ca="1">IF(N589="","", INDIRECT("base!"&amp;ADDRESS(MATCH(N589,#REF!:#REF!,0)+1,4,4)))</f>
        <v/>
      </c>
      <c r="P589" s="20"/>
      <c r="Q589" s="64" t="str">
        <f ca="1">IF(P589="","", INDIRECT("base!"&amp;ADDRESS(MATCH(CONCATENATE(N589,"|",P589),#REF!:#REF!,0)+1,6,4)))</f>
        <v/>
      </c>
      <c r="R589" s="90" t="s">
        <v>170</v>
      </c>
      <c r="S589" s="19">
        <v>187.197081</v>
      </c>
    </row>
    <row r="590" spans="1:19" ht="60" x14ac:dyDescent="0.25">
      <c r="A590" s="83">
        <v>1</v>
      </c>
      <c r="B590" s="114">
        <f>IF(AND(G590&lt;&gt;"",H590&gt;0,I590&lt;&gt;"",J590&lt;&gt;0,K590&lt;&gt;0),COUNT($B$11:B589)+1,"")</f>
        <v>515</v>
      </c>
      <c r="C590" s="96" t="s">
        <v>2495</v>
      </c>
      <c r="D590" s="84" t="s">
        <v>192</v>
      </c>
      <c r="E590" s="83" t="s">
        <v>2383</v>
      </c>
      <c r="F590" s="98">
        <v>45658</v>
      </c>
      <c r="G590" s="20" t="s">
        <v>767</v>
      </c>
      <c r="H590" s="107">
        <v>4.2</v>
      </c>
      <c r="I590" s="83" t="s">
        <v>1152</v>
      </c>
      <c r="J590" s="107">
        <f t="shared" si="18"/>
        <v>34.76</v>
      </c>
      <c r="K590" s="183">
        <f t="shared" si="17"/>
        <v>145.99</v>
      </c>
      <c r="L590" s="129">
        <v>0.28489999999999999</v>
      </c>
      <c r="M590" s="129">
        <v>0.9022</v>
      </c>
      <c r="N590" s="2"/>
      <c r="O590" s="64" t="str">
        <f ca="1">IF(N590="","", INDIRECT("base!"&amp;ADDRESS(MATCH(N590,#REF!:#REF!,0)+1,4,4)))</f>
        <v/>
      </c>
      <c r="P590" s="20"/>
      <c r="Q590" s="64" t="str">
        <f ca="1">IF(P590="","", INDIRECT("base!"&amp;ADDRESS(MATCH(CONCATENATE(N590,"|",P590),#REF!:#REF!,0)+1,6,4)))</f>
        <v/>
      </c>
      <c r="R590" s="90" t="s">
        <v>170</v>
      </c>
      <c r="S590" s="19">
        <v>34.756545000000003</v>
      </c>
    </row>
    <row r="591" spans="1:19" ht="60" x14ac:dyDescent="0.25">
      <c r="A591" s="83">
        <v>1</v>
      </c>
      <c r="B591" s="114">
        <f>IF(AND(G591&lt;&gt;"",H591&gt;0,I591&lt;&gt;"",J591&lt;&gt;0,K591&lt;&gt;0),COUNT($B$11:B590)+1,"")</f>
        <v>516</v>
      </c>
      <c r="C591" s="96" t="s">
        <v>2496</v>
      </c>
      <c r="D591" s="84" t="s">
        <v>192</v>
      </c>
      <c r="E591" s="83" t="s">
        <v>2497</v>
      </c>
      <c r="F591" s="98">
        <v>45658</v>
      </c>
      <c r="G591" s="20" t="s">
        <v>839</v>
      </c>
      <c r="H591" s="107">
        <v>258.39999999999998</v>
      </c>
      <c r="I591" s="83" t="s">
        <v>1152</v>
      </c>
      <c r="J591" s="107">
        <f t="shared" si="18"/>
        <v>27.32</v>
      </c>
      <c r="K591" s="183">
        <f t="shared" ref="K591:K649" si="19">IFERROR(IF(H591*J591&lt;&gt;0,ROUND(ROUND(H591,4)*ROUND(J591,4),2),""),"")</f>
        <v>7059.49</v>
      </c>
      <c r="L591" s="129">
        <v>0.28489999999999999</v>
      </c>
      <c r="M591" s="129">
        <v>0.9022</v>
      </c>
      <c r="N591" s="2"/>
      <c r="O591" s="64" t="str">
        <f ca="1">IF(N591="","", INDIRECT("base!"&amp;ADDRESS(MATCH(N591,#REF!:#REF!,0)+1,4,4)))</f>
        <v/>
      </c>
      <c r="P591" s="20"/>
      <c r="Q591" s="64" t="str">
        <f ca="1">IF(P591="","", INDIRECT("base!"&amp;ADDRESS(MATCH(CONCATENATE(N591,"|",P591),#REF!:#REF!,0)+1,6,4)))</f>
        <v/>
      </c>
      <c r="R591" s="90" t="s">
        <v>170</v>
      </c>
      <c r="S591" s="19">
        <v>27.316974000000002</v>
      </c>
    </row>
    <row r="592" spans="1:19" ht="45" x14ac:dyDescent="0.25">
      <c r="A592" s="83">
        <v>1</v>
      </c>
      <c r="B592" s="114">
        <f>IF(AND(G592&lt;&gt;"",H592&gt;0,I592&lt;&gt;"",J592&lt;&gt;0,K592&lt;&gt;0),COUNT($B$11:B591)+1,"")</f>
        <v>517</v>
      </c>
      <c r="C592" s="96" t="s">
        <v>2498</v>
      </c>
      <c r="D592" s="84" t="s">
        <v>192</v>
      </c>
      <c r="E592" s="83" t="s">
        <v>2499</v>
      </c>
      <c r="F592" s="98">
        <v>45658</v>
      </c>
      <c r="G592" s="20" t="s">
        <v>2500</v>
      </c>
      <c r="H592" s="107">
        <v>51.8</v>
      </c>
      <c r="I592" s="83" t="s">
        <v>1152</v>
      </c>
      <c r="J592" s="107">
        <f t="shared" si="18"/>
        <v>27.41</v>
      </c>
      <c r="K592" s="183">
        <f t="shared" si="19"/>
        <v>1419.84</v>
      </c>
      <c r="L592" s="129">
        <v>0.28489999999999999</v>
      </c>
      <c r="M592" s="129">
        <v>0.9022</v>
      </c>
      <c r="N592" s="2"/>
      <c r="O592" s="64" t="str">
        <f ca="1">IF(N592="","", INDIRECT("base!"&amp;ADDRESS(MATCH(N592,#REF!:#REF!,0)+1,4,4)))</f>
        <v/>
      </c>
      <c r="P592" s="20"/>
      <c r="Q592" s="64" t="str">
        <f ca="1">IF(P592="","", INDIRECT("base!"&amp;ADDRESS(MATCH(CONCATENATE(N592,"|",P592),#REF!:#REF!,0)+1,6,4)))</f>
        <v/>
      </c>
      <c r="R592" s="90" t="s">
        <v>170</v>
      </c>
      <c r="S592" s="19">
        <v>27.406916999999996</v>
      </c>
    </row>
    <row r="593" spans="1:19" ht="45" x14ac:dyDescent="0.25">
      <c r="A593" s="83">
        <v>1</v>
      </c>
      <c r="B593" s="114">
        <f>IF(AND(G593&lt;&gt;"",H593&gt;0,I593&lt;&gt;"",J593&lt;&gt;0,K593&lt;&gt;0),COUNT($B$11:B592)+1,"")</f>
        <v>518</v>
      </c>
      <c r="C593" s="96" t="s">
        <v>2501</v>
      </c>
      <c r="D593" s="84" t="s">
        <v>192</v>
      </c>
      <c r="E593" s="83" t="s">
        <v>2502</v>
      </c>
      <c r="F593" s="98">
        <v>45658</v>
      </c>
      <c r="G593" s="20" t="s">
        <v>2503</v>
      </c>
      <c r="H593" s="107">
        <v>46.9</v>
      </c>
      <c r="I593" s="83" t="s">
        <v>1152</v>
      </c>
      <c r="J593" s="107">
        <f t="shared" si="18"/>
        <v>71.22</v>
      </c>
      <c r="K593" s="183">
        <f t="shared" si="19"/>
        <v>3340.22</v>
      </c>
      <c r="L593" s="129">
        <v>0.28489999999999999</v>
      </c>
      <c r="M593" s="129">
        <v>0.9022</v>
      </c>
      <c r="N593" s="2"/>
      <c r="O593" s="64" t="str">
        <f ca="1">IF(N593="","", INDIRECT("base!"&amp;ADDRESS(MATCH(N593,#REF!:#REF!,0)+1,4,4)))</f>
        <v/>
      </c>
      <c r="P593" s="20"/>
      <c r="Q593" s="64" t="str">
        <f ca="1">IF(P593="","", INDIRECT("base!"&amp;ADDRESS(MATCH(CONCATENATE(N593,"|",P593),#REF!:#REF!,0)+1,6,4)))</f>
        <v/>
      </c>
      <c r="R593" s="90" t="s">
        <v>170</v>
      </c>
      <c r="S593" s="19">
        <v>71.222007000000005</v>
      </c>
    </row>
    <row r="594" spans="1:19" ht="30" x14ac:dyDescent="0.25">
      <c r="A594" s="83">
        <v>1</v>
      </c>
      <c r="B594" s="114">
        <f>IF(AND(G594&lt;&gt;"",H594&gt;0,I594&lt;&gt;"",J594&lt;&gt;0,K594&lt;&gt;0),COUNT($B$11:B593)+1,"")</f>
        <v>519</v>
      </c>
      <c r="C594" s="96" t="s">
        <v>2504</v>
      </c>
      <c r="D594" s="84" t="s">
        <v>1146</v>
      </c>
      <c r="E594" s="83" t="s">
        <v>2505</v>
      </c>
      <c r="F594" s="98">
        <v>45658</v>
      </c>
      <c r="G594" s="20" t="s">
        <v>2506</v>
      </c>
      <c r="H594" s="107">
        <v>1</v>
      </c>
      <c r="I594" s="83" t="s">
        <v>1144</v>
      </c>
      <c r="J594" s="107">
        <f t="shared" si="18"/>
        <v>352.56</v>
      </c>
      <c r="K594" s="183">
        <f t="shared" si="19"/>
        <v>352.56</v>
      </c>
      <c r="L594" s="129">
        <v>0.28489999999999999</v>
      </c>
      <c r="M594" s="129">
        <v>0.9022</v>
      </c>
      <c r="N594" s="2"/>
      <c r="O594" s="64" t="str">
        <f ca="1">IF(N594="","", INDIRECT("base!"&amp;ADDRESS(MATCH(N594,#REF!:#REF!,0)+1,4,4)))</f>
        <v/>
      </c>
      <c r="P594" s="20"/>
      <c r="Q594" s="64" t="str">
        <f ca="1">IF(P594="","", INDIRECT("base!"&amp;ADDRESS(MATCH(CONCATENATE(N594,"|",P594),#REF!:#REF!,0)+1,6,4)))</f>
        <v/>
      </c>
      <c r="R594" s="90" t="s">
        <v>170</v>
      </c>
      <c r="S594" s="19">
        <v>352.56371100000001</v>
      </c>
    </row>
    <row r="595" spans="1:19" ht="30" x14ac:dyDescent="0.25">
      <c r="A595" s="83">
        <v>1</v>
      </c>
      <c r="B595" s="114">
        <f>IF(AND(G595&lt;&gt;"",H595&gt;0,I595&lt;&gt;"",J595&lt;&gt;0,K595&lt;&gt;0),COUNT($B$11:B594)+1,"")</f>
        <v>520</v>
      </c>
      <c r="C595" s="96" t="s">
        <v>2507</v>
      </c>
      <c r="D595" s="84" t="s">
        <v>1146</v>
      </c>
      <c r="E595" s="83" t="s">
        <v>2373</v>
      </c>
      <c r="F595" s="98">
        <v>45658</v>
      </c>
      <c r="G595" s="20" t="s">
        <v>2374</v>
      </c>
      <c r="H595" s="107">
        <v>3</v>
      </c>
      <c r="I595" s="83" t="s">
        <v>1144</v>
      </c>
      <c r="J595" s="107">
        <f t="shared" si="18"/>
        <v>145.22999999999999</v>
      </c>
      <c r="K595" s="183">
        <f t="shared" si="19"/>
        <v>435.69</v>
      </c>
      <c r="L595" s="129">
        <v>0.28489999999999999</v>
      </c>
      <c r="M595" s="129">
        <v>0.9022</v>
      </c>
      <c r="N595" s="2"/>
      <c r="O595" s="64" t="str">
        <f ca="1">IF(N595="","", INDIRECT("base!"&amp;ADDRESS(MATCH(N595,#REF!:#REF!,0)+1,4,4)))</f>
        <v/>
      </c>
      <c r="P595" s="20"/>
      <c r="Q595" s="64" t="str">
        <f ca="1">IF(P595="","", INDIRECT("base!"&amp;ADDRESS(MATCH(CONCATENATE(N595,"|",P595),#REF!:#REF!,0)+1,6,4)))</f>
        <v/>
      </c>
      <c r="R595" s="90" t="s">
        <v>170</v>
      </c>
      <c r="S595" s="19">
        <v>145.232247</v>
      </c>
    </row>
    <row r="596" spans="1:19" ht="30" x14ac:dyDescent="0.25">
      <c r="A596" s="83">
        <v>1</v>
      </c>
      <c r="B596" s="114">
        <f>IF(AND(G596&lt;&gt;"",H596&gt;0,I596&lt;&gt;"",J596&lt;&gt;0,K596&lt;&gt;0),COUNT($B$11:B595)+1,"")</f>
        <v>521</v>
      </c>
      <c r="C596" s="96" t="s">
        <v>2508</v>
      </c>
      <c r="D596" s="84" t="s">
        <v>1146</v>
      </c>
      <c r="E596" s="83" t="s">
        <v>2165</v>
      </c>
      <c r="F596" s="98">
        <v>45658</v>
      </c>
      <c r="G596" s="20" t="s">
        <v>840</v>
      </c>
      <c r="H596" s="107">
        <v>12</v>
      </c>
      <c r="I596" s="83" t="s">
        <v>1144</v>
      </c>
      <c r="J596" s="107">
        <f t="shared" si="18"/>
        <v>20.74</v>
      </c>
      <c r="K596" s="183">
        <f t="shared" si="19"/>
        <v>248.88</v>
      </c>
      <c r="L596" s="129">
        <v>0.28489999999999999</v>
      </c>
      <c r="M596" s="129">
        <v>0.9022</v>
      </c>
      <c r="N596" s="2"/>
      <c r="O596" s="64" t="str">
        <f ca="1">IF(N596="","", INDIRECT("base!"&amp;ADDRESS(MATCH(N596,#REF!:#REF!,0)+1,4,4)))</f>
        <v/>
      </c>
      <c r="P596" s="20"/>
      <c r="Q596" s="64" t="str">
        <f ca="1">IF(P596="","", INDIRECT("base!"&amp;ADDRESS(MATCH(CONCATENATE(N596,"|",P596),#REF!:#REF!,0)+1,6,4)))</f>
        <v/>
      </c>
      <c r="R596" s="90" t="s">
        <v>170</v>
      </c>
      <c r="S596" s="19">
        <v>20.738286000000002</v>
      </c>
    </row>
    <row r="597" spans="1:19" x14ac:dyDescent="0.25">
      <c r="A597" s="83">
        <v>1</v>
      </c>
      <c r="B597" s="114">
        <f>IF(AND(G597&lt;&gt;"",H597&gt;0,I597&lt;&gt;"",J597&lt;&gt;0,K597&lt;&gt;0),COUNT($B$11:B596)+1,"")</f>
        <v>522</v>
      </c>
      <c r="C597" s="96" t="s">
        <v>2509</v>
      </c>
      <c r="D597" s="84" t="s">
        <v>1146</v>
      </c>
      <c r="E597" s="83" t="s">
        <v>2510</v>
      </c>
      <c r="F597" s="98">
        <v>45658</v>
      </c>
      <c r="G597" s="20" t="s">
        <v>2511</v>
      </c>
      <c r="H597" s="107">
        <v>5</v>
      </c>
      <c r="I597" s="83" t="s">
        <v>1144</v>
      </c>
      <c r="J597" s="107">
        <f t="shared" si="18"/>
        <v>21.23</v>
      </c>
      <c r="K597" s="183">
        <f t="shared" si="19"/>
        <v>106.15</v>
      </c>
      <c r="L597" s="129">
        <v>0.28489999999999999</v>
      </c>
      <c r="M597" s="129">
        <v>0.9022</v>
      </c>
      <c r="N597" s="2"/>
      <c r="O597" s="64" t="str">
        <f ca="1">IF(N597="","", INDIRECT("base!"&amp;ADDRESS(MATCH(N597,#REF!:#REF!,0)+1,4,4)))</f>
        <v/>
      </c>
      <c r="P597" s="20"/>
      <c r="Q597" s="64" t="str">
        <f ca="1">IF(P597="","", INDIRECT("base!"&amp;ADDRESS(MATCH(CONCATENATE(N597,"|",P597),#REF!:#REF!,0)+1,6,4)))</f>
        <v/>
      </c>
      <c r="R597" s="90" t="s">
        <v>170</v>
      </c>
      <c r="S597" s="19">
        <v>21.226548000000001</v>
      </c>
    </row>
    <row r="598" spans="1:19" ht="60" x14ac:dyDescent="0.25">
      <c r="A598" s="83">
        <v>1</v>
      </c>
      <c r="B598" s="114">
        <f>IF(AND(G598&lt;&gt;"",H598&gt;0,I598&lt;&gt;"",J598&lt;&gt;0,K598&lt;&gt;0),COUNT($B$11:B597)+1,"")</f>
        <v>523</v>
      </c>
      <c r="C598" s="96" t="s">
        <v>2512</v>
      </c>
      <c r="D598" s="84" t="s">
        <v>1146</v>
      </c>
      <c r="E598" s="83" t="s">
        <v>2513</v>
      </c>
      <c r="F598" s="98">
        <v>45658</v>
      </c>
      <c r="G598" s="20" t="s">
        <v>2514</v>
      </c>
      <c r="H598" s="107">
        <v>4</v>
      </c>
      <c r="I598" s="83" t="s">
        <v>1144</v>
      </c>
      <c r="J598" s="107">
        <f t="shared" si="18"/>
        <v>167.64</v>
      </c>
      <c r="K598" s="183">
        <f t="shared" si="19"/>
        <v>670.56</v>
      </c>
      <c r="L598" s="129">
        <v>0.28489999999999999</v>
      </c>
      <c r="M598" s="129">
        <v>0.9022</v>
      </c>
      <c r="N598" s="2"/>
      <c r="O598" s="64" t="str">
        <f ca="1">IF(N598="","", INDIRECT("base!"&amp;ADDRESS(MATCH(N598,#REF!:#REF!,0)+1,4,4)))</f>
        <v/>
      </c>
      <c r="P598" s="20"/>
      <c r="Q598" s="64" t="str">
        <f ca="1">IF(P598="","", INDIRECT("base!"&amp;ADDRESS(MATCH(CONCATENATE(N598,"|",P598),#REF!:#REF!,0)+1,6,4)))</f>
        <v/>
      </c>
      <c r="R598" s="90" t="s">
        <v>170</v>
      </c>
      <c r="S598" s="19">
        <v>167.64090299999998</v>
      </c>
    </row>
    <row r="599" spans="1:19" ht="30" x14ac:dyDescent="0.25">
      <c r="A599" s="83">
        <v>1</v>
      </c>
      <c r="B599" s="114" t="str">
        <f>IF(AND(G599&lt;&gt;"",H599&gt;0,I599&lt;&gt;"",J599&lt;&gt;0,K599&lt;&gt;0),COUNT($B$11:B598)+1,"")</f>
        <v/>
      </c>
      <c r="C599" s="96" t="s">
        <v>2515</v>
      </c>
      <c r="D599" s="84" t="s">
        <v>1135</v>
      </c>
      <c r="E599" s="83" t="s">
        <v>1135</v>
      </c>
      <c r="F599" s="98">
        <v>45658</v>
      </c>
      <c r="G599" s="20" t="s">
        <v>1127</v>
      </c>
      <c r="H599" s="107" t="s">
        <v>1135</v>
      </c>
      <c r="I599" s="83" t="s">
        <v>1135</v>
      </c>
      <c r="J599" s="107"/>
      <c r="K599" s="183" t="str">
        <f t="shared" si="19"/>
        <v/>
      </c>
      <c r="L599" s="129" t="s">
        <v>1135</v>
      </c>
      <c r="M599" s="129">
        <v>0.9022</v>
      </c>
      <c r="N599" s="2"/>
      <c r="O599" s="64" t="str">
        <f ca="1">IF(N599="","", INDIRECT("base!"&amp;ADDRESS(MATCH(N599,#REF!:#REF!,0)+1,4,4)))</f>
        <v/>
      </c>
      <c r="P599" s="20"/>
      <c r="Q599" s="64" t="str">
        <f ca="1">IF(P599="","", INDIRECT("base!"&amp;ADDRESS(MATCH(CONCATENATE(N599,"|",P599),#REF!:#REF!,0)+1,6,4)))</f>
        <v/>
      </c>
      <c r="R599" s="90" t="s">
        <v>170</v>
      </c>
      <c r="S599" s="19" t="s">
        <v>1135</v>
      </c>
    </row>
    <row r="600" spans="1:19" ht="45" x14ac:dyDescent="0.25">
      <c r="A600" s="83">
        <v>1</v>
      </c>
      <c r="B600" s="114">
        <f>IF(AND(G600&lt;&gt;"",H600&gt;0,I600&lt;&gt;"",J600&lt;&gt;0,K600&lt;&gt;0),COUNT($B$11:B599)+1,"")</f>
        <v>524</v>
      </c>
      <c r="C600" s="96" t="s">
        <v>2516</v>
      </c>
      <c r="D600" s="84" t="s">
        <v>192</v>
      </c>
      <c r="E600" s="83" t="s">
        <v>2517</v>
      </c>
      <c r="F600" s="98">
        <v>45658</v>
      </c>
      <c r="G600" s="20" t="s">
        <v>2518</v>
      </c>
      <c r="H600" s="107">
        <v>15</v>
      </c>
      <c r="I600" s="83" t="s">
        <v>1144</v>
      </c>
      <c r="J600" s="107">
        <f t="shared" si="18"/>
        <v>63.23</v>
      </c>
      <c r="K600" s="183">
        <f t="shared" si="19"/>
        <v>948.45</v>
      </c>
      <c r="L600" s="129">
        <v>0.28489999999999999</v>
      </c>
      <c r="M600" s="129">
        <v>0.9022</v>
      </c>
      <c r="N600" s="2"/>
      <c r="O600" s="64" t="str">
        <f ca="1">IF(N600="","", INDIRECT("base!"&amp;ADDRESS(MATCH(N600,#REF!:#REF!,0)+1,4,4)))</f>
        <v/>
      </c>
      <c r="P600" s="20"/>
      <c r="Q600" s="64" t="str">
        <f ca="1">IF(P600="","", INDIRECT("base!"&amp;ADDRESS(MATCH(CONCATENATE(N600,"|",P600),#REF!:#REF!,0)+1,6,4)))</f>
        <v/>
      </c>
      <c r="R600" s="90" t="s">
        <v>170</v>
      </c>
      <c r="S600" s="19">
        <v>63.229928999999998</v>
      </c>
    </row>
    <row r="601" spans="1:19" ht="30" x14ac:dyDescent="0.25">
      <c r="A601" s="83">
        <v>1</v>
      </c>
      <c r="B601" s="114">
        <f>IF(AND(G601&lt;&gt;"",H601&gt;0,I601&lt;&gt;"",J601&lt;&gt;0,K601&lt;&gt;0),COUNT($B$11:B600)+1,"")</f>
        <v>525</v>
      </c>
      <c r="C601" s="96" t="s">
        <v>2519</v>
      </c>
      <c r="D601" s="84" t="s">
        <v>192</v>
      </c>
      <c r="E601" s="83" t="s">
        <v>2520</v>
      </c>
      <c r="F601" s="98">
        <v>45658</v>
      </c>
      <c r="G601" s="20" t="s">
        <v>2521</v>
      </c>
      <c r="H601" s="107">
        <v>15</v>
      </c>
      <c r="I601" s="83" t="s">
        <v>1144</v>
      </c>
      <c r="J601" s="107">
        <f t="shared" si="18"/>
        <v>137.03</v>
      </c>
      <c r="K601" s="183">
        <f t="shared" si="19"/>
        <v>2055.4499999999998</v>
      </c>
      <c r="L601" s="129">
        <v>0.28489999999999999</v>
      </c>
      <c r="M601" s="129">
        <v>0.9022</v>
      </c>
      <c r="N601" s="2"/>
      <c r="O601" s="64" t="str">
        <f ca="1">IF(N601="","", INDIRECT("base!"&amp;ADDRESS(MATCH(N601,#REF!:#REF!,0)+1,4,4)))</f>
        <v/>
      </c>
      <c r="P601" s="20"/>
      <c r="Q601" s="64" t="str">
        <f ca="1">IF(P601="","", INDIRECT("base!"&amp;ADDRESS(MATCH(CONCATENATE(N601,"|",P601),#REF!:#REF!,0)+1,6,4)))</f>
        <v/>
      </c>
      <c r="R601" s="90" t="s">
        <v>170</v>
      </c>
      <c r="S601" s="19">
        <v>137.03458499999999</v>
      </c>
    </row>
    <row r="602" spans="1:19" ht="30" x14ac:dyDescent="0.25">
      <c r="A602" s="83">
        <v>1</v>
      </c>
      <c r="B602" s="114">
        <f>IF(AND(G602&lt;&gt;"",H602&gt;0,I602&lt;&gt;"",J602&lt;&gt;0,K602&lt;&gt;0),COUNT($B$11:B601)+1,"")</f>
        <v>526</v>
      </c>
      <c r="C602" s="96" t="s">
        <v>2522</v>
      </c>
      <c r="D602" s="84" t="s">
        <v>1146</v>
      </c>
      <c r="E602" s="83" t="s">
        <v>2523</v>
      </c>
      <c r="F602" s="98">
        <v>45658</v>
      </c>
      <c r="G602" s="20" t="s">
        <v>2524</v>
      </c>
      <c r="H602" s="107">
        <v>48</v>
      </c>
      <c r="I602" s="83" t="s">
        <v>1152</v>
      </c>
      <c r="J602" s="107">
        <f t="shared" si="18"/>
        <v>30.59</v>
      </c>
      <c r="K602" s="183">
        <f t="shared" si="19"/>
        <v>1468.32</v>
      </c>
      <c r="L602" s="129">
        <v>0.28489999999999999</v>
      </c>
      <c r="M602" s="129">
        <v>0.9022</v>
      </c>
      <c r="N602" s="2"/>
      <c r="O602" s="64" t="str">
        <f ca="1">IF(N602="","", INDIRECT("base!"&amp;ADDRESS(MATCH(N602,#REF!:#REF!,0)+1,4,4)))</f>
        <v/>
      </c>
      <c r="P602" s="20"/>
      <c r="Q602" s="64" t="str">
        <f ca="1">IF(P602="","", INDIRECT("base!"&amp;ADDRESS(MATCH(CONCATENATE(N602,"|",P602),#REF!:#REF!,0)+1,6,4)))</f>
        <v/>
      </c>
      <c r="R602" s="90" t="s">
        <v>170</v>
      </c>
      <c r="S602" s="19">
        <v>30.593468999999999</v>
      </c>
    </row>
    <row r="603" spans="1:19" ht="45" x14ac:dyDescent="0.25">
      <c r="A603" s="83">
        <v>1</v>
      </c>
      <c r="B603" s="114">
        <f>IF(AND(G603&lt;&gt;"",H603&gt;0,I603&lt;&gt;"",J603&lt;&gt;0,K603&lt;&gt;0),COUNT($B$11:B602)+1,"")</f>
        <v>527</v>
      </c>
      <c r="C603" s="96" t="s">
        <v>2525</v>
      </c>
      <c r="D603" s="84" t="s">
        <v>192</v>
      </c>
      <c r="E603" s="83" t="s">
        <v>2526</v>
      </c>
      <c r="F603" s="98">
        <v>45658</v>
      </c>
      <c r="G603" s="20" t="s">
        <v>2527</v>
      </c>
      <c r="H603" s="107">
        <v>280</v>
      </c>
      <c r="I603" s="83" t="s">
        <v>1144</v>
      </c>
      <c r="J603" s="107">
        <f t="shared" si="18"/>
        <v>471.78</v>
      </c>
      <c r="K603" s="183">
        <f t="shared" si="19"/>
        <v>132098.4</v>
      </c>
      <c r="L603" s="129">
        <v>0.28489999999999999</v>
      </c>
      <c r="M603" s="129">
        <v>0.9022</v>
      </c>
      <c r="N603" s="2"/>
      <c r="O603" s="64" t="str">
        <f ca="1">IF(N603="","", INDIRECT("base!"&amp;ADDRESS(MATCH(N603,#REF!:#REF!,0)+1,4,4)))</f>
        <v/>
      </c>
      <c r="P603" s="20"/>
      <c r="Q603" s="64" t="str">
        <f ca="1">IF(P603="","", INDIRECT("base!"&amp;ADDRESS(MATCH(CONCATENATE(N603,"|",P603),#REF!:#REF!,0)+1,6,4)))</f>
        <v/>
      </c>
      <c r="R603" s="90" t="s">
        <v>170</v>
      </c>
      <c r="S603" s="19">
        <v>471.77673300000004</v>
      </c>
    </row>
    <row r="604" spans="1:19" ht="30" x14ac:dyDescent="0.25">
      <c r="A604" s="83">
        <v>1</v>
      </c>
      <c r="B604" s="114">
        <f>IF(AND(G604&lt;&gt;"",H604&gt;0,I604&lt;&gt;"",J604&lt;&gt;0,K604&lt;&gt;0),COUNT($B$11:B603)+1,"")</f>
        <v>528</v>
      </c>
      <c r="C604" s="96" t="s">
        <v>2528</v>
      </c>
      <c r="D604" s="84" t="s">
        <v>192</v>
      </c>
      <c r="E604" s="83" t="s">
        <v>2529</v>
      </c>
      <c r="F604" s="98">
        <v>45658</v>
      </c>
      <c r="G604" s="20" t="s">
        <v>2530</v>
      </c>
      <c r="H604" s="107">
        <v>310</v>
      </c>
      <c r="I604" s="83" t="s">
        <v>1152</v>
      </c>
      <c r="J604" s="107">
        <f t="shared" si="18"/>
        <v>72.88</v>
      </c>
      <c r="K604" s="183">
        <f t="shared" si="19"/>
        <v>22592.799999999999</v>
      </c>
      <c r="L604" s="129">
        <v>0.28489999999999999</v>
      </c>
      <c r="M604" s="129">
        <v>0.9022</v>
      </c>
      <c r="N604" s="2"/>
      <c r="O604" s="64" t="str">
        <f ca="1">IF(N604="","", INDIRECT("base!"&amp;ADDRESS(MATCH(N604,#REF!:#REF!,0)+1,4,4)))</f>
        <v/>
      </c>
      <c r="P604" s="20"/>
      <c r="Q604" s="64" t="str">
        <f ca="1">IF(P604="","", INDIRECT("base!"&amp;ADDRESS(MATCH(CONCATENATE(N604,"|",P604),#REF!:#REF!,0)+1,6,4)))</f>
        <v/>
      </c>
      <c r="R604" s="90" t="s">
        <v>170</v>
      </c>
      <c r="S604" s="19">
        <v>72.879527999999993</v>
      </c>
    </row>
    <row r="605" spans="1:19" ht="30" x14ac:dyDescent="0.25">
      <c r="A605" s="83">
        <v>1</v>
      </c>
      <c r="B605" s="114">
        <f>IF(AND(G605&lt;&gt;"",H605&gt;0,I605&lt;&gt;"",J605&lt;&gt;0,K605&lt;&gt;0),COUNT($B$11:B604)+1,"")</f>
        <v>529</v>
      </c>
      <c r="C605" s="96" t="s">
        <v>2531</v>
      </c>
      <c r="D605" s="84" t="s">
        <v>1146</v>
      </c>
      <c r="E605" s="83" t="s">
        <v>2523</v>
      </c>
      <c r="F605" s="98">
        <v>45658</v>
      </c>
      <c r="G605" s="20" t="s">
        <v>2532</v>
      </c>
      <c r="H605" s="107">
        <v>20</v>
      </c>
      <c r="I605" s="83" t="s">
        <v>1152</v>
      </c>
      <c r="J605" s="107">
        <f t="shared" si="18"/>
        <v>48.12</v>
      </c>
      <c r="K605" s="183">
        <f t="shared" si="19"/>
        <v>962.4</v>
      </c>
      <c r="L605" s="129">
        <v>0.28489999999999999</v>
      </c>
      <c r="M605" s="129">
        <v>0.9022</v>
      </c>
      <c r="N605" s="2"/>
      <c r="O605" s="64" t="str">
        <f ca="1">IF(N605="","", INDIRECT("base!"&amp;ADDRESS(MATCH(N605,#REF!:#REF!,0)+1,4,4)))</f>
        <v/>
      </c>
      <c r="P605" s="20"/>
      <c r="Q605" s="64" t="str">
        <f ca="1">IF(P605="","", INDIRECT("base!"&amp;ADDRESS(MATCH(CONCATENATE(N605,"|",P605),#REF!:#REF!,0)+1,6,4)))</f>
        <v/>
      </c>
      <c r="R605" s="90" t="s">
        <v>170</v>
      </c>
      <c r="S605" s="19">
        <v>48.119505000000004</v>
      </c>
    </row>
    <row r="606" spans="1:19" x14ac:dyDescent="0.25">
      <c r="A606" s="83">
        <v>1</v>
      </c>
      <c r="B606" s="114" t="str">
        <f>IF(AND(G606&lt;&gt;"",H606&gt;0,I606&lt;&gt;"",J606&lt;&gt;0,K606&lt;&gt;0),COUNT($B$11:B605)+1,"")</f>
        <v/>
      </c>
      <c r="C606" s="96" t="s">
        <v>2533</v>
      </c>
      <c r="D606" s="84" t="s">
        <v>1135</v>
      </c>
      <c r="E606" s="83" t="s">
        <v>1135</v>
      </c>
      <c r="F606" s="98">
        <v>45658</v>
      </c>
      <c r="G606" s="20" t="s">
        <v>2534</v>
      </c>
      <c r="H606" s="107" t="s">
        <v>1135</v>
      </c>
      <c r="I606" s="83" t="s">
        <v>1135</v>
      </c>
      <c r="J606" s="107"/>
      <c r="K606" s="183" t="str">
        <f t="shared" si="19"/>
        <v/>
      </c>
      <c r="L606" s="129" t="s">
        <v>1135</v>
      </c>
      <c r="M606" s="129">
        <v>0.9022</v>
      </c>
      <c r="N606" s="2"/>
      <c r="O606" s="64" t="str">
        <f ca="1">IF(N606="","", INDIRECT("base!"&amp;ADDRESS(MATCH(N606,#REF!:#REF!,0)+1,4,4)))</f>
        <v/>
      </c>
      <c r="P606" s="20"/>
      <c r="Q606" s="64" t="str">
        <f ca="1">IF(P606="","", INDIRECT("base!"&amp;ADDRESS(MATCH(CONCATENATE(N606,"|",P606),#REF!:#REF!,0)+1,6,4)))</f>
        <v/>
      </c>
      <c r="R606" s="90" t="s">
        <v>170</v>
      </c>
      <c r="S606" s="19" t="s">
        <v>1135</v>
      </c>
    </row>
    <row r="607" spans="1:19" ht="45" x14ac:dyDescent="0.25">
      <c r="A607" s="83">
        <v>1</v>
      </c>
      <c r="B607" s="114">
        <f>IF(AND(G607&lt;&gt;"",H607&gt;0,I607&lt;&gt;"",J607&lt;&gt;0,K607&lt;&gt;0),COUNT($B$11:B606)+1,"")</f>
        <v>530</v>
      </c>
      <c r="C607" s="96" t="s">
        <v>2535</v>
      </c>
      <c r="D607" s="84" t="s">
        <v>192</v>
      </c>
      <c r="E607" s="83" t="s">
        <v>2536</v>
      </c>
      <c r="F607" s="98">
        <v>45658</v>
      </c>
      <c r="G607" s="20" t="s">
        <v>2537</v>
      </c>
      <c r="H607" s="107">
        <v>22.6</v>
      </c>
      <c r="I607" s="83" t="s">
        <v>1152</v>
      </c>
      <c r="J607" s="107">
        <f t="shared" si="18"/>
        <v>6.12</v>
      </c>
      <c r="K607" s="183">
        <f t="shared" si="19"/>
        <v>138.31</v>
      </c>
      <c r="L607" s="129">
        <v>0.28489999999999999</v>
      </c>
      <c r="M607" s="129">
        <v>0.9022</v>
      </c>
      <c r="N607" s="2"/>
      <c r="O607" s="64" t="str">
        <f ca="1">IF(N607="","", INDIRECT("base!"&amp;ADDRESS(MATCH(N607,#REF!:#REF!,0)+1,4,4)))</f>
        <v/>
      </c>
      <c r="P607" s="20"/>
      <c r="Q607" s="64" t="str">
        <f ca="1">IF(P607="","", INDIRECT("base!"&amp;ADDRESS(MATCH(CONCATENATE(N607,"|",P607),#REF!:#REF!,0)+1,6,4)))</f>
        <v/>
      </c>
      <c r="R607" s="90" t="s">
        <v>170</v>
      </c>
      <c r="S607" s="19">
        <v>6.1161239999999992</v>
      </c>
    </row>
    <row r="608" spans="1:19" ht="45" x14ac:dyDescent="0.25">
      <c r="A608" s="83">
        <v>1</v>
      </c>
      <c r="B608" s="114">
        <f>IF(AND(G608&lt;&gt;"",H608&gt;0,I608&lt;&gt;"",J608&lt;&gt;0,K608&lt;&gt;0),COUNT($B$11:B607)+1,"")</f>
        <v>531</v>
      </c>
      <c r="C608" s="96" t="s">
        <v>2538</v>
      </c>
      <c r="D608" s="84" t="s">
        <v>192</v>
      </c>
      <c r="E608" s="83" t="s">
        <v>2539</v>
      </c>
      <c r="F608" s="98">
        <v>45658</v>
      </c>
      <c r="G608" s="20" t="s">
        <v>826</v>
      </c>
      <c r="H608" s="107">
        <v>132.4</v>
      </c>
      <c r="I608" s="83" t="s">
        <v>1152</v>
      </c>
      <c r="J608" s="107">
        <f t="shared" si="18"/>
        <v>9.02</v>
      </c>
      <c r="K608" s="183">
        <f t="shared" si="19"/>
        <v>1194.25</v>
      </c>
      <c r="L608" s="129">
        <v>0.28489999999999999</v>
      </c>
      <c r="M608" s="129">
        <v>0.9022</v>
      </c>
      <c r="N608" s="2"/>
      <c r="O608" s="64" t="str">
        <f ca="1">IF(N608="","", INDIRECT("base!"&amp;ADDRESS(MATCH(N608,#REF!:#REF!,0)+1,4,4)))</f>
        <v/>
      </c>
      <c r="P608" s="20"/>
      <c r="Q608" s="64" t="str">
        <f ca="1">IF(P608="","", INDIRECT("base!"&amp;ADDRESS(MATCH(CONCATENATE(N608,"|",P608),#REF!:#REF!,0)+1,6,4)))</f>
        <v/>
      </c>
      <c r="R608" s="90" t="s">
        <v>170</v>
      </c>
      <c r="S608" s="19">
        <v>9.0199979999999993</v>
      </c>
    </row>
    <row r="609" spans="1:19" ht="60" x14ac:dyDescent="0.25">
      <c r="A609" s="83">
        <v>1</v>
      </c>
      <c r="B609" s="114">
        <f>IF(AND(G609&lt;&gt;"",H609&gt;0,I609&lt;&gt;"",J609&lt;&gt;0,K609&lt;&gt;0),COUNT($B$11:B608)+1,"")</f>
        <v>532</v>
      </c>
      <c r="C609" s="96" t="s">
        <v>2540</v>
      </c>
      <c r="D609" s="84" t="s">
        <v>192</v>
      </c>
      <c r="E609" s="83" t="s">
        <v>2541</v>
      </c>
      <c r="F609" s="98">
        <v>45658</v>
      </c>
      <c r="G609" s="20" t="s">
        <v>2542</v>
      </c>
      <c r="H609" s="107">
        <v>16.899999999999999</v>
      </c>
      <c r="I609" s="83" t="s">
        <v>1152</v>
      </c>
      <c r="J609" s="107">
        <f t="shared" si="18"/>
        <v>33.909999999999997</v>
      </c>
      <c r="K609" s="183">
        <f t="shared" si="19"/>
        <v>573.08000000000004</v>
      </c>
      <c r="L609" s="129">
        <v>0.28489999999999999</v>
      </c>
      <c r="M609" s="129">
        <v>0.9022</v>
      </c>
      <c r="N609" s="2"/>
      <c r="O609" s="64" t="str">
        <f ca="1">IF(N609="","", INDIRECT("base!"&amp;ADDRESS(MATCH(N609,#REF!:#REF!,0)+1,4,4)))</f>
        <v/>
      </c>
      <c r="P609" s="20"/>
      <c r="Q609" s="64" t="str">
        <f ca="1">IF(P609="","", INDIRECT("base!"&amp;ADDRESS(MATCH(CONCATENATE(N609,"|",P609),#REF!:#REF!,0)+1,6,4)))</f>
        <v/>
      </c>
      <c r="R609" s="90" t="s">
        <v>170</v>
      </c>
      <c r="S609" s="19">
        <v>33.908511000000004</v>
      </c>
    </row>
    <row r="610" spans="1:19" ht="60" x14ac:dyDescent="0.25">
      <c r="A610" s="83">
        <v>1</v>
      </c>
      <c r="B610" s="114">
        <f>IF(AND(G610&lt;&gt;"",H610&gt;0,I610&lt;&gt;"",J610&lt;&gt;0,K610&lt;&gt;0),COUNT($B$11:B609)+1,"")</f>
        <v>533</v>
      </c>
      <c r="C610" s="96" t="s">
        <v>2543</v>
      </c>
      <c r="D610" s="84" t="s">
        <v>192</v>
      </c>
      <c r="E610" s="83" t="s">
        <v>2544</v>
      </c>
      <c r="F610" s="98">
        <v>45658</v>
      </c>
      <c r="G610" s="20" t="s">
        <v>827</v>
      </c>
      <c r="H610" s="107">
        <v>154.9</v>
      </c>
      <c r="I610" s="83" t="s">
        <v>1152</v>
      </c>
      <c r="J610" s="107">
        <f t="shared" si="18"/>
        <v>56.07</v>
      </c>
      <c r="K610" s="183">
        <f t="shared" si="19"/>
        <v>8685.24</v>
      </c>
      <c r="L610" s="129">
        <v>0.28489999999999999</v>
      </c>
      <c r="M610" s="129">
        <v>0.9022</v>
      </c>
      <c r="N610" s="2"/>
      <c r="O610" s="64" t="str">
        <f ca="1">IF(N610="","", INDIRECT("base!"&amp;ADDRESS(MATCH(N610,#REF!:#REF!,0)+1,4,4)))</f>
        <v/>
      </c>
      <c r="P610" s="20"/>
      <c r="Q610" s="64" t="str">
        <f ca="1">IF(P610="","", INDIRECT("base!"&amp;ADDRESS(MATCH(CONCATENATE(N610,"|",P610),#REF!:#REF!,0)+1,6,4)))</f>
        <v/>
      </c>
      <c r="R610" s="90" t="s">
        <v>170</v>
      </c>
      <c r="S610" s="19">
        <v>56.073036000000002</v>
      </c>
    </row>
    <row r="611" spans="1:19" ht="60" x14ac:dyDescent="0.25">
      <c r="A611" s="83">
        <v>1</v>
      </c>
      <c r="B611" s="114">
        <f>IF(AND(G611&lt;&gt;"",H611&gt;0,I611&lt;&gt;"",J611&lt;&gt;0,K611&lt;&gt;0),COUNT($B$11:B610)+1,"")</f>
        <v>534</v>
      </c>
      <c r="C611" s="96" t="s">
        <v>2545</v>
      </c>
      <c r="D611" s="84" t="s">
        <v>192</v>
      </c>
      <c r="E611" s="83" t="s">
        <v>2546</v>
      </c>
      <c r="F611" s="98">
        <v>45658</v>
      </c>
      <c r="G611" s="20" t="s">
        <v>2547</v>
      </c>
      <c r="H611" s="107">
        <v>138</v>
      </c>
      <c r="I611" s="83" t="s">
        <v>1152</v>
      </c>
      <c r="J611" s="107">
        <f t="shared" si="18"/>
        <v>93.53</v>
      </c>
      <c r="K611" s="183">
        <f t="shared" si="19"/>
        <v>12907.14</v>
      </c>
      <c r="L611" s="129">
        <v>0.28489999999999999</v>
      </c>
      <c r="M611" s="129">
        <v>0.9022</v>
      </c>
      <c r="N611" s="2"/>
      <c r="O611" s="64" t="str">
        <f ca="1">IF(N611="","", INDIRECT("base!"&amp;ADDRESS(MATCH(N611,#REF!:#REF!,0)+1,4,4)))</f>
        <v/>
      </c>
      <c r="P611" s="20"/>
      <c r="Q611" s="64" t="str">
        <f ca="1">IF(P611="","", INDIRECT("base!"&amp;ADDRESS(MATCH(CONCATENATE(N611,"|",P611),#REF!:#REF!,0)+1,6,4)))</f>
        <v/>
      </c>
      <c r="R611" s="90" t="s">
        <v>170</v>
      </c>
      <c r="S611" s="19">
        <v>93.527871000000005</v>
      </c>
    </row>
    <row r="612" spans="1:19" x14ac:dyDescent="0.25">
      <c r="A612" s="83">
        <v>1</v>
      </c>
      <c r="B612" s="114" t="str">
        <f>IF(AND(G612&lt;&gt;"",H612&gt;0,I612&lt;&gt;"",J612&lt;&gt;0,K612&lt;&gt;0),COUNT($B$11:B611)+1,"")</f>
        <v/>
      </c>
      <c r="C612" s="96" t="s">
        <v>2548</v>
      </c>
      <c r="D612" s="84" t="s">
        <v>1135</v>
      </c>
      <c r="E612" s="83" t="s">
        <v>1135</v>
      </c>
      <c r="F612" s="98">
        <v>45658</v>
      </c>
      <c r="G612" s="20" t="s">
        <v>2549</v>
      </c>
      <c r="H612" s="107" t="s">
        <v>1135</v>
      </c>
      <c r="I612" s="83" t="s">
        <v>1135</v>
      </c>
      <c r="J612" s="107"/>
      <c r="K612" s="183" t="str">
        <f t="shared" si="19"/>
        <v/>
      </c>
      <c r="L612" s="129" t="s">
        <v>1135</v>
      </c>
      <c r="M612" s="129">
        <v>0.9022</v>
      </c>
      <c r="N612" s="2"/>
      <c r="O612" s="64" t="str">
        <f ca="1">IF(N612="","", INDIRECT("base!"&amp;ADDRESS(MATCH(N612,#REF!:#REF!,0)+1,4,4)))</f>
        <v/>
      </c>
      <c r="P612" s="20"/>
      <c r="Q612" s="64" t="str">
        <f ca="1">IF(P612="","", INDIRECT("base!"&amp;ADDRESS(MATCH(CONCATENATE(N612,"|",P612),#REF!:#REF!,0)+1,6,4)))</f>
        <v/>
      </c>
      <c r="R612" s="90" t="s">
        <v>170</v>
      </c>
      <c r="S612" s="19" t="s">
        <v>1135</v>
      </c>
    </row>
    <row r="613" spans="1:19" ht="45" x14ac:dyDescent="0.25">
      <c r="A613" s="83">
        <v>1</v>
      </c>
      <c r="B613" s="114">
        <f>IF(AND(G613&lt;&gt;"",H613&gt;0,I613&lt;&gt;"",J613&lt;&gt;0,K613&lt;&gt;0),COUNT($B$11:B612)+1,"")</f>
        <v>535</v>
      </c>
      <c r="C613" s="96" t="s">
        <v>2550</v>
      </c>
      <c r="D613" s="84" t="s">
        <v>192</v>
      </c>
      <c r="E613" s="83" t="s">
        <v>1617</v>
      </c>
      <c r="F613" s="98">
        <v>45658</v>
      </c>
      <c r="G613" s="20" t="s">
        <v>829</v>
      </c>
      <c r="H613" s="107">
        <v>128.80000000000001</v>
      </c>
      <c r="I613" s="83" t="s">
        <v>1152</v>
      </c>
      <c r="J613" s="107">
        <f t="shared" si="18"/>
        <v>34.11</v>
      </c>
      <c r="K613" s="183">
        <f t="shared" si="19"/>
        <v>4393.37</v>
      </c>
      <c r="L613" s="129">
        <v>0.28489999999999999</v>
      </c>
      <c r="M613" s="129">
        <v>0.9022</v>
      </c>
      <c r="N613" s="2"/>
      <c r="O613" s="64" t="str">
        <f ca="1">IF(N613="","", INDIRECT("base!"&amp;ADDRESS(MATCH(N613,#REF!:#REF!,0)+1,4,4)))</f>
        <v/>
      </c>
      <c r="P613" s="20"/>
      <c r="Q613" s="64" t="str">
        <f ca="1">IF(P613="","", INDIRECT("base!"&amp;ADDRESS(MATCH(CONCATENATE(N613,"|",P613),#REF!:#REF!,0)+1,6,4)))</f>
        <v/>
      </c>
      <c r="R613" s="90" t="s">
        <v>170</v>
      </c>
      <c r="S613" s="19">
        <v>34.114094999999999</v>
      </c>
    </row>
    <row r="614" spans="1:19" ht="45" x14ac:dyDescent="0.25">
      <c r="A614" s="83">
        <v>1</v>
      </c>
      <c r="B614" s="114">
        <f>IF(AND(G614&lt;&gt;"",H614&gt;0,I614&lt;&gt;"",J614&lt;&gt;0,K614&lt;&gt;0),COUNT($B$11:B613)+1,"")</f>
        <v>536</v>
      </c>
      <c r="C614" s="96" t="s">
        <v>2551</v>
      </c>
      <c r="D614" s="84" t="s">
        <v>192</v>
      </c>
      <c r="E614" s="83" t="s">
        <v>1675</v>
      </c>
      <c r="F614" s="98">
        <v>45658</v>
      </c>
      <c r="G614" s="20" t="s">
        <v>1676</v>
      </c>
      <c r="H614" s="107">
        <v>24</v>
      </c>
      <c r="I614" s="83" t="s">
        <v>1144</v>
      </c>
      <c r="J614" s="107">
        <f t="shared" si="18"/>
        <v>22.85</v>
      </c>
      <c r="K614" s="183">
        <f t="shared" si="19"/>
        <v>548.4</v>
      </c>
      <c r="L614" s="129">
        <v>0.28489999999999999</v>
      </c>
      <c r="M614" s="129">
        <v>0.9022</v>
      </c>
      <c r="N614" s="2"/>
      <c r="O614" s="64" t="str">
        <f ca="1">IF(N614="","", INDIRECT("base!"&amp;ADDRESS(MATCH(N614,#REF!:#REF!,0)+1,4,4)))</f>
        <v/>
      </c>
      <c r="P614" s="20"/>
      <c r="Q614" s="64" t="str">
        <f ca="1">IF(P614="","", INDIRECT("base!"&amp;ADDRESS(MATCH(CONCATENATE(N614,"|",P614),#REF!:#REF!,0)+1,6,4)))</f>
        <v/>
      </c>
      <c r="R614" s="90" t="s">
        <v>170</v>
      </c>
      <c r="S614" s="19">
        <v>22.845522000000003</v>
      </c>
    </row>
    <row r="615" spans="1:19" ht="45" x14ac:dyDescent="0.25">
      <c r="A615" s="83">
        <v>1</v>
      </c>
      <c r="B615" s="114">
        <f>IF(AND(G615&lt;&gt;"",H615&gt;0,I615&lt;&gt;"",J615&lt;&gt;0,K615&lt;&gt;0),COUNT($B$11:B614)+1,"")</f>
        <v>537</v>
      </c>
      <c r="C615" s="96" t="s">
        <v>2552</v>
      </c>
      <c r="D615" s="84" t="s">
        <v>192</v>
      </c>
      <c r="E615" s="83" t="s">
        <v>1658</v>
      </c>
      <c r="F615" s="98">
        <v>45658</v>
      </c>
      <c r="G615" s="20" t="s">
        <v>830</v>
      </c>
      <c r="H615" s="107">
        <v>19</v>
      </c>
      <c r="I615" s="83" t="s">
        <v>1144</v>
      </c>
      <c r="J615" s="107">
        <f t="shared" si="18"/>
        <v>22.77</v>
      </c>
      <c r="K615" s="183">
        <f t="shared" si="19"/>
        <v>432.63</v>
      </c>
      <c r="L615" s="129">
        <v>0.28489999999999999</v>
      </c>
      <c r="M615" s="129">
        <v>0.9022</v>
      </c>
      <c r="N615" s="2"/>
      <c r="O615" s="64" t="str">
        <f ca="1">IF(N615="","", INDIRECT("base!"&amp;ADDRESS(MATCH(N615,#REF!:#REF!,0)+1,4,4)))</f>
        <v/>
      </c>
      <c r="P615" s="20"/>
      <c r="Q615" s="64" t="str">
        <f ca="1">IF(P615="","", INDIRECT("base!"&amp;ADDRESS(MATCH(CONCATENATE(N615,"|",P615),#REF!:#REF!,0)+1,6,4)))</f>
        <v/>
      </c>
      <c r="R615" s="90" t="s">
        <v>170</v>
      </c>
      <c r="S615" s="19">
        <v>22.768428</v>
      </c>
    </row>
    <row r="616" spans="1:19" ht="45" x14ac:dyDescent="0.25">
      <c r="A616" s="83">
        <v>1</v>
      </c>
      <c r="B616" s="114">
        <f>IF(AND(G616&lt;&gt;"",H616&gt;0,I616&lt;&gt;"",J616&lt;&gt;0,K616&lt;&gt;0),COUNT($B$11:B615)+1,"")</f>
        <v>538</v>
      </c>
      <c r="C616" s="96" t="s">
        <v>2553</v>
      </c>
      <c r="D616" s="84" t="s">
        <v>192</v>
      </c>
      <c r="E616" s="83" t="s">
        <v>1701</v>
      </c>
      <c r="F616" s="98">
        <v>45658</v>
      </c>
      <c r="G616" s="20" t="s">
        <v>1702</v>
      </c>
      <c r="H616" s="107">
        <v>1</v>
      </c>
      <c r="I616" s="83" t="s">
        <v>1144</v>
      </c>
      <c r="J616" s="107">
        <f t="shared" si="18"/>
        <v>32.64</v>
      </c>
      <c r="K616" s="183">
        <f t="shared" si="19"/>
        <v>32.64</v>
      </c>
      <c r="L616" s="129">
        <v>0.28489999999999999</v>
      </c>
      <c r="M616" s="129">
        <v>0.9022</v>
      </c>
      <c r="N616" s="2"/>
      <c r="O616" s="64" t="str">
        <f ca="1">IF(N616="","", INDIRECT("base!"&amp;ADDRESS(MATCH(N616,#REF!:#REF!,0)+1,4,4)))</f>
        <v/>
      </c>
      <c r="P616" s="20"/>
      <c r="Q616" s="64" t="str">
        <f ca="1">IF(P616="","", INDIRECT("base!"&amp;ADDRESS(MATCH(CONCATENATE(N616,"|",P616),#REF!:#REF!,0)+1,6,4)))</f>
        <v/>
      </c>
      <c r="R616" s="90" t="s">
        <v>170</v>
      </c>
      <c r="S616" s="19">
        <v>32.63646</v>
      </c>
    </row>
    <row r="617" spans="1:19" x14ac:dyDescent="0.25">
      <c r="A617" s="83">
        <v>1</v>
      </c>
      <c r="B617" s="114" t="str">
        <f>IF(AND(G617&lt;&gt;"",H617&gt;0,I617&lt;&gt;"",J617&lt;&gt;0,K617&lt;&gt;0),COUNT($B$11:B616)+1,"")</f>
        <v/>
      </c>
      <c r="C617" s="96" t="s">
        <v>2554</v>
      </c>
      <c r="D617" s="84" t="s">
        <v>1135</v>
      </c>
      <c r="E617" s="83" t="s">
        <v>1135</v>
      </c>
      <c r="F617" s="98">
        <v>45658</v>
      </c>
      <c r="G617" s="20" t="s">
        <v>1130</v>
      </c>
      <c r="H617" s="107" t="s">
        <v>1135</v>
      </c>
      <c r="I617" s="83" t="s">
        <v>1135</v>
      </c>
      <c r="J617" s="107"/>
      <c r="K617" s="183" t="str">
        <f t="shared" si="19"/>
        <v/>
      </c>
      <c r="L617" s="129" t="s">
        <v>1135</v>
      </c>
      <c r="M617" s="129">
        <v>0.9022</v>
      </c>
      <c r="N617" s="2"/>
      <c r="O617" s="64" t="str">
        <f ca="1">IF(N617="","", INDIRECT("base!"&amp;ADDRESS(MATCH(N617,#REF!:#REF!,0)+1,4,4)))</f>
        <v/>
      </c>
      <c r="P617" s="20"/>
      <c r="Q617" s="64" t="str">
        <f ca="1">IF(P617="","", INDIRECT("base!"&amp;ADDRESS(MATCH(CONCATENATE(N617,"|",P617),#REF!:#REF!,0)+1,6,4)))</f>
        <v/>
      </c>
      <c r="R617" s="90" t="s">
        <v>170</v>
      </c>
      <c r="S617" s="19" t="s">
        <v>1135</v>
      </c>
    </row>
    <row r="618" spans="1:19" x14ac:dyDescent="0.25">
      <c r="A618" s="83">
        <v>1</v>
      </c>
      <c r="B618" s="114">
        <f>IF(AND(G618&lt;&gt;"",H618&gt;0,I618&lt;&gt;"",J618&lt;&gt;0,K618&lt;&gt;0),COUNT($B$11:B617)+1,"")</f>
        <v>539</v>
      </c>
      <c r="C618" s="96" t="s">
        <v>2555</v>
      </c>
      <c r="D618" s="84" t="s">
        <v>1146</v>
      </c>
      <c r="E618" s="83" t="s">
        <v>2556</v>
      </c>
      <c r="F618" s="98">
        <v>45658</v>
      </c>
      <c r="G618" s="20" t="s">
        <v>2557</v>
      </c>
      <c r="H618" s="107">
        <v>4</v>
      </c>
      <c r="I618" s="83" t="s">
        <v>1144</v>
      </c>
      <c r="J618" s="107">
        <f t="shared" si="18"/>
        <v>585.94000000000005</v>
      </c>
      <c r="K618" s="183">
        <f t="shared" si="19"/>
        <v>2343.7600000000002</v>
      </c>
      <c r="L618" s="129">
        <v>0.28489999999999999</v>
      </c>
      <c r="M618" s="129">
        <v>0.9022</v>
      </c>
      <c r="N618" s="2"/>
      <c r="O618" s="64" t="str">
        <f ca="1">IF(N618="","", INDIRECT("base!"&amp;ADDRESS(MATCH(N618,#REF!:#REF!,0)+1,4,4)))</f>
        <v/>
      </c>
      <c r="P618" s="20"/>
      <c r="Q618" s="64" t="str">
        <f ca="1">IF(P618="","", INDIRECT("base!"&amp;ADDRESS(MATCH(CONCATENATE(N618,"|",P618),#REF!:#REF!,0)+1,6,4)))</f>
        <v/>
      </c>
      <c r="R618" s="90" t="s">
        <v>170</v>
      </c>
      <c r="S618" s="19">
        <v>585.94009800000003</v>
      </c>
    </row>
    <row r="619" spans="1:19" x14ac:dyDescent="0.25">
      <c r="A619" s="83">
        <v>1</v>
      </c>
      <c r="B619" s="114">
        <f>IF(AND(G619&lt;&gt;"",H619&gt;0,I619&lt;&gt;"",J619&lt;&gt;0,K619&lt;&gt;0),COUNT($B$11:B618)+1,"")</f>
        <v>540</v>
      </c>
      <c r="C619" s="96" t="s">
        <v>2558</v>
      </c>
      <c r="D619" s="84" t="s">
        <v>1146</v>
      </c>
      <c r="E619" s="83" t="s">
        <v>2559</v>
      </c>
      <c r="F619" s="98">
        <v>45658</v>
      </c>
      <c r="G619" s="20" t="s">
        <v>2560</v>
      </c>
      <c r="H619" s="107">
        <v>7.7</v>
      </c>
      <c r="I619" s="83" t="s">
        <v>1152</v>
      </c>
      <c r="J619" s="107">
        <f t="shared" si="18"/>
        <v>154.21</v>
      </c>
      <c r="K619" s="183">
        <f t="shared" si="19"/>
        <v>1187.42</v>
      </c>
      <c r="L619" s="129">
        <v>0.28489999999999999</v>
      </c>
      <c r="M619" s="129">
        <v>0.9022</v>
      </c>
      <c r="N619" s="2"/>
      <c r="O619" s="64" t="str">
        <f ca="1">IF(N619="","", INDIRECT("base!"&amp;ADDRESS(MATCH(N619,#REF!:#REF!,0)+1,4,4)))</f>
        <v/>
      </c>
      <c r="P619" s="20"/>
      <c r="Q619" s="64" t="str">
        <f ca="1">IF(P619="","", INDIRECT("base!"&amp;ADDRESS(MATCH(CONCATENATE(N619,"|",P619),#REF!:#REF!,0)+1,6,4)))</f>
        <v/>
      </c>
      <c r="R619" s="90" t="s">
        <v>170</v>
      </c>
      <c r="S619" s="19">
        <v>154.21369799999999</v>
      </c>
    </row>
    <row r="620" spans="1:19" x14ac:dyDescent="0.25">
      <c r="A620" s="83">
        <v>1</v>
      </c>
      <c r="B620" s="114">
        <f>IF(AND(G620&lt;&gt;"",H620&gt;0,I620&lt;&gt;"",J620&lt;&gt;0,K620&lt;&gt;0),COUNT($B$11:B619)+1,"")</f>
        <v>541</v>
      </c>
      <c r="C620" s="96" t="s">
        <v>2561</v>
      </c>
      <c r="D620" s="84" t="s">
        <v>1146</v>
      </c>
      <c r="E620" s="83" t="s">
        <v>2562</v>
      </c>
      <c r="F620" s="98">
        <v>45658</v>
      </c>
      <c r="G620" s="20" t="s">
        <v>2563</v>
      </c>
      <c r="H620" s="107">
        <v>1</v>
      </c>
      <c r="I620" s="83" t="s">
        <v>1144</v>
      </c>
      <c r="J620" s="107">
        <f t="shared" si="18"/>
        <v>11455.17</v>
      </c>
      <c r="K620" s="183">
        <f t="shared" si="19"/>
        <v>11455.17</v>
      </c>
      <c r="L620" s="129">
        <v>0.28489999999999999</v>
      </c>
      <c r="M620" s="129">
        <v>0.9022</v>
      </c>
      <c r="N620" s="2"/>
      <c r="O620" s="64" t="str">
        <f ca="1">IF(N620="","", INDIRECT("base!"&amp;ADDRESS(MATCH(N620,#REF!:#REF!,0)+1,4,4)))</f>
        <v/>
      </c>
      <c r="P620" s="20"/>
      <c r="Q620" s="64" t="str">
        <f ca="1">IF(P620="","", INDIRECT("base!"&amp;ADDRESS(MATCH(CONCATENATE(N620,"|",P620),#REF!:#REF!,0)+1,6,4)))</f>
        <v/>
      </c>
      <c r="R620" s="90" t="s">
        <v>170</v>
      </c>
      <c r="S620" s="19">
        <v>11455.166177999999</v>
      </c>
    </row>
    <row r="621" spans="1:19" x14ac:dyDescent="0.25">
      <c r="A621" s="83">
        <v>1</v>
      </c>
      <c r="B621" s="114" t="str">
        <f>IF(AND(G621&lt;&gt;"",H621&gt;0,I621&lt;&gt;"",J621&lt;&gt;0,K621&lt;&gt;0),COUNT($B$11:B620)+1,"")</f>
        <v/>
      </c>
      <c r="C621" s="96" t="s">
        <v>2564</v>
      </c>
      <c r="D621" s="84" t="s">
        <v>1135</v>
      </c>
      <c r="E621" s="83" t="s">
        <v>1135</v>
      </c>
      <c r="F621" s="98">
        <v>45658</v>
      </c>
      <c r="G621" s="20" t="s">
        <v>1132</v>
      </c>
      <c r="H621" s="107" t="s">
        <v>1135</v>
      </c>
      <c r="I621" s="83" t="s">
        <v>1135</v>
      </c>
      <c r="J621" s="107"/>
      <c r="K621" s="183" t="str">
        <f t="shared" si="19"/>
        <v/>
      </c>
      <c r="L621" s="129" t="s">
        <v>1135</v>
      </c>
      <c r="M621" s="129">
        <v>0.9022</v>
      </c>
      <c r="N621" s="2"/>
      <c r="O621" s="64" t="str">
        <f ca="1">IF(N621="","", INDIRECT("base!"&amp;ADDRESS(MATCH(N621,#REF!:#REF!,0)+1,4,4)))</f>
        <v/>
      </c>
      <c r="P621" s="20"/>
      <c r="Q621" s="64" t="str">
        <f ca="1">IF(P621="","", INDIRECT("base!"&amp;ADDRESS(MATCH(CONCATENATE(N621,"|",P621),#REF!:#REF!,0)+1,6,4)))</f>
        <v/>
      </c>
      <c r="R621" s="90" t="s">
        <v>170</v>
      </c>
      <c r="S621" s="19" t="s">
        <v>1135</v>
      </c>
    </row>
    <row r="622" spans="1:19" ht="30" x14ac:dyDescent="0.25">
      <c r="A622" s="83">
        <v>1</v>
      </c>
      <c r="B622" s="114">
        <f>IF(AND(G622&lt;&gt;"",H622&gt;0,I622&lt;&gt;"",J622&lt;&gt;0,K622&lt;&gt;0),COUNT($B$11:B621)+1,"")</f>
        <v>542</v>
      </c>
      <c r="C622" s="96" t="s">
        <v>2565</v>
      </c>
      <c r="D622" s="84" t="s">
        <v>192</v>
      </c>
      <c r="E622" s="83" t="s">
        <v>2566</v>
      </c>
      <c r="F622" s="98">
        <v>45658</v>
      </c>
      <c r="G622" s="20" t="s">
        <v>2567</v>
      </c>
      <c r="H622" s="107">
        <v>2</v>
      </c>
      <c r="I622" s="83" t="s">
        <v>1144</v>
      </c>
      <c r="J622" s="107">
        <f t="shared" si="18"/>
        <v>85.28</v>
      </c>
      <c r="K622" s="183">
        <f t="shared" si="19"/>
        <v>170.56</v>
      </c>
      <c r="L622" s="129">
        <v>0.28489999999999999</v>
      </c>
      <c r="M622" s="129">
        <v>0.9022</v>
      </c>
      <c r="N622" s="2"/>
      <c r="O622" s="64" t="str">
        <f ca="1">IF(N622="","", INDIRECT("base!"&amp;ADDRESS(MATCH(N622,#REF!:#REF!,0)+1,4,4)))</f>
        <v/>
      </c>
      <c r="P622" s="20"/>
      <c r="Q622" s="64" t="str">
        <f ca="1">IF(P622="","", INDIRECT("base!"&amp;ADDRESS(MATCH(CONCATENATE(N622,"|",P622),#REF!:#REF!,0)+1,6,4)))</f>
        <v/>
      </c>
      <c r="R622" s="90" t="s">
        <v>170</v>
      </c>
      <c r="S622" s="19">
        <v>85.278813000000014</v>
      </c>
    </row>
    <row r="623" spans="1:19" ht="30" x14ac:dyDescent="0.25">
      <c r="A623" s="83">
        <v>1</v>
      </c>
      <c r="B623" s="114">
        <f>IF(AND(G623&lt;&gt;"",H623&gt;0,I623&lt;&gt;"",J623&lt;&gt;0,K623&lt;&gt;0),COUNT($B$11:B622)+1,"")</f>
        <v>543</v>
      </c>
      <c r="C623" s="96" t="s">
        <v>2568</v>
      </c>
      <c r="D623" s="84" t="s">
        <v>192</v>
      </c>
      <c r="E623" s="83" t="s">
        <v>2033</v>
      </c>
      <c r="F623" s="98">
        <v>45658</v>
      </c>
      <c r="G623" s="20" t="s">
        <v>2034</v>
      </c>
      <c r="H623" s="107">
        <v>4</v>
      </c>
      <c r="I623" s="83" t="s">
        <v>1144</v>
      </c>
      <c r="J623" s="107">
        <f t="shared" si="18"/>
        <v>100.16</v>
      </c>
      <c r="K623" s="183">
        <f t="shared" si="19"/>
        <v>400.64</v>
      </c>
      <c r="L623" s="129">
        <v>0.28489999999999999</v>
      </c>
      <c r="M623" s="129">
        <v>0.9022</v>
      </c>
      <c r="N623" s="2"/>
      <c r="O623" s="64" t="str">
        <f ca="1">IF(N623="","", INDIRECT("base!"&amp;ADDRESS(MATCH(N623,#REF!:#REF!,0)+1,4,4)))</f>
        <v/>
      </c>
      <c r="P623" s="20"/>
      <c r="Q623" s="64" t="str">
        <f ca="1">IF(P623="","", INDIRECT("base!"&amp;ADDRESS(MATCH(CONCATENATE(N623,"|",P623),#REF!:#REF!,0)+1,6,4)))</f>
        <v/>
      </c>
      <c r="R623" s="90" t="s">
        <v>170</v>
      </c>
      <c r="S623" s="19">
        <v>100.157955</v>
      </c>
    </row>
    <row r="624" spans="1:19" x14ac:dyDescent="0.25">
      <c r="A624" s="83">
        <v>1</v>
      </c>
      <c r="B624" s="114">
        <f>IF(AND(G624&lt;&gt;"",H624&gt;0,I624&lt;&gt;"",J624&lt;&gt;0,K624&lt;&gt;0),COUNT($B$11:B623)+1,"")</f>
        <v>544</v>
      </c>
      <c r="C624" s="96" t="s">
        <v>2569</v>
      </c>
      <c r="D624" s="84" t="s">
        <v>1146</v>
      </c>
      <c r="E624" s="83" t="s">
        <v>2570</v>
      </c>
      <c r="F624" s="98">
        <v>45658</v>
      </c>
      <c r="G624" s="20" t="s">
        <v>2571</v>
      </c>
      <c r="H624" s="107">
        <v>1</v>
      </c>
      <c r="I624" s="83" t="s">
        <v>1144</v>
      </c>
      <c r="J624" s="107">
        <f t="shared" si="18"/>
        <v>822.5</v>
      </c>
      <c r="K624" s="183">
        <f t="shared" si="19"/>
        <v>822.5</v>
      </c>
      <c r="L624" s="129">
        <v>0.28489999999999999</v>
      </c>
      <c r="M624" s="129">
        <v>0.9022</v>
      </c>
      <c r="N624" s="2"/>
      <c r="O624" s="64" t="str">
        <f ca="1">IF(N624="","", INDIRECT("base!"&amp;ADDRESS(MATCH(N624,#REF!:#REF!,0)+1,4,4)))</f>
        <v/>
      </c>
      <c r="P624" s="20"/>
      <c r="Q624" s="64" t="str">
        <f ca="1">IF(P624="","", INDIRECT("base!"&amp;ADDRESS(MATCH(CONCATENATE(N624,"|",P624),#REF!:#REF!,0)+1,6,4)))</f>
        <v/>
      </c>
      <c r="R624" s="90" t="s">
        <v>170</v>
      </c>
      <c r="S624" s="19">
        <v>822.50303699999995</v>
      </c>
    </row>
    <row r="625" spans="1:19" ht="30" x14ac:dyDescent="0.25">
      <c r="A625" s="83">
        <v>1</v>
      </c>
      <c r="B625" s="114">
        <f>IF(AND(G625&lt;&gt;"",H625&gt;0,I625&lt;&gt;"",J625&lt;&gt;0,K625&lt;&gt;0),COUNT($B$11:B624)+1,"")</f>
        <v>545</v>
      </c>
      <c r="C625" s="96" t="s">
        <v>2572</v>
      </c>
      <c r="D625" s="84" t="s">
        <v>192</v>
      </c>
      <c r="E625" s="83" t="s">
        <v>2573</v>
      </c>
      <c r="F625" s="98">
        <v>45658</v>
      </c>
      <c r="G625" s="20" t="s">
        <v>2574</v>
      </c>
      <c r="H625" s="107">
        <v>2</v>
      </c>
      <c r="I625" s="83" t="s">
        <v>1144</v>
      </c>
      <c r="J625" s="107">
        <f t="shared" si="18"/>
        <v>73.209999999999994</v>
      </c>
      <c r="K625" s="183">
        <f t="shared" si="19"/>
        <v>146.41999999999999</v>
      </c>
      <c r="L625" s="129">
        <v>0.28489999999999999</v>
      </c>
      <c r="M625" s="129">
        <v>0.9022</v>
      </c>
      <c r="N625" s="2"/>
      <c r="O625" s="64" t="str">
        <f ca="1">IF(N625="","", INDIRECT("base!"&amp;ADDRESS(MATCH(N625,#REF!:#REF!,0)+1,4,4)))</f>
        <v/>
      </c>
      <c r="P625" s="20"/>
      <c r="Q625" s="64" t="str">
        <f ca="1">IF(P625="","", INDIRECT("base!"&amp;ADDRESS(MATCH(CONCATENATE(N625,"|",P625),#REF!:#REF!,0)+1,6,4)))</f>
        <v/>
      </c>
      <c r="R625" s="90" t="s">
        <v>170</v>
      </c>
      <c r="S625" s="19">
        <v>73.213601999999995</v>
      </c>
    </row>
    <row r="626" spans="1:19" ht="60" x14ac:dyDescent="0.25">
      <c r="A626" s="83">
        <v>1</v>
      </c>
      <c r="B626" s="114">
        <f>IF(AND(G626&lt;&gt;"",H626&gt;0,I626&lt;&gt;"",J626&lt;&gt;0,K626&lt;&gt;0),COUNT($B$11:B625)+1,"")</f>
        <v>546</v>
      </c>
      <c r="C626" s="96" t="s">
        <v>2575</v>
      </c>
      <c r="D626" s="84" t="s">
        <v>192</v>
      </c>
      <c r="E626" s="83" t="s">
        <v>2576</v>
      </c>
      <c r="F626" s="98">
        <v>45658</v>
      </c>
      <c r="G626" s="20" t="s">
        <v>2577</v>
      </c>
      <c r="H626" s="107">
        <v>53</v>
      </c>
      <c r="I626" s="83" t="s">
        <v>1152</v>
      </c>
      <c r="J626" s="107">
        <f t="shared" si="18"/>
        <v>47.91</v>
      </c>
      <c r="K626" s="183">
        <f t="shared" si="19"/>
        <v>2539.23</v>
      </c>
      <c r="L626" s="129">
        <v>0.28489999999999999</v>
      </c>
      <c r="M626" s="129">
        <v>0.9022</v>
      </c>
      <c r="N626" s="2"/>
      <c r="O626" s="64" t="str">
        <f ca="1">IF(N626="","", INDIRECT("base!"&amp;ADDRESS(MATCH(N626,#REF!:#REF!,0)+1,4,4)))</f>
        <v/>
      </c>
      <c r="P626" s="20"/>
      <c r="Q626" s="64" t="str">
        <f ca="1">IF(P626="","", INDIRECT("base!"&amp;ADDRESS(MATCH(CONCATENATE(N626,"|",P626),#REF!:#REF!,0)+1,6,4)))</f>
        <v/>
      </c>
      <c r="R626" s="90" t="s">
        <v>170</v>
      </c>
      <c r="S626" s="19">
        <v>47.913921000000002</v>
      </c>
    </row>
    <row r="627" spans="1:19" ht="45" x14ac:dyDescent="0.25">
      <c r="A627" s="83">
        <v>1</v>
      </c>
      <c r="B627" s="114">
        <f>IF(AND(G627&lt;&gt;"",H627&gt;0,I627&lt;&gt;"",J627&lt;&gt;0,K627&lt;&gt;0),COUNT($B$11:B626)+1,"")</f>
        <v>547</v>
      </c>
      <c r="C627" s="96" t="s">
        <v>2578</v>
      </c>
      <c r="D627" s="84" t="s">
        <v>192</v>
      </c>
      <c r="E627" s="83" t="s">
        <v>2579</v>
      </c>
      <c r="F627" s="98">
        <v>45658</v>
      </c>
      <c r="G627" s="20" t="s">
        <v>2580</v>
      </c>
      <c r="H627" s="107">
        <v>1</v>
      </c>
      <c r="I627" s="83" t="s">
        <v>1144</v>
      </c>
      <c r="J627" s="107">
        <f t="shared" si="18"/>
        <v>53.66</v>
      </c>
      <c r="K627" s="183">
        <f t="shared" si="19"/>
        <v>53.66</v>
      </c>
      <c r="L627" s="129">
        <v>0.28489999999999999</v>
      </c>
      <c r="M627" s="129">
        <v>0.9022</v>
      </c>
      <c r="N627" s="2"/>
      <c r="O627" s="64" t="str">
        <f ca="1">IF(N627="","", INDIRECT("base!"&amp;ADDRESS(MATCH(N627,#REF!:#REF!,0)+1,4,4)))</f>
        <v/>
      </c>
      <c r="P627" s="20"/>
      <c r="Q627" s="64" t="str">
        <f ca="1">IF(P627="","", INDIRECT("base!"&amp;ADDRESS(MATCH(CONCATENATE(N627,"|",P627),#REF!:#REF!,0)+1,6,4)))</f>
        <v/>
      </c>
      <c r="R627" s="90" t="s">
        <v>170</v>
      </c>
      <c r="S627" s="19">
        <v>53.657423999999999</v>
      </c>
    </row>
    <row r="628" spans="1:19" ht="30" x14ac:dyDescent="0.25">
      <c r="A628" s="83">
        <v>1</v>
      </c>
      <c r="B628" s="114">
        <f>IF(AND(G628&lt;&gt;"",H628&gt;0,I628&lt;&gt;"",J628&lt;&gt;0,K628&lt;&gt;0),COUNT($B$11:B627)+1,"")</f>
        <v>548</v>
      </c>
      <c r="C628" s="96" t="s">
        <v>2581</v>
      </c>
      <c r="D628" s="84" t="s">
        <v>1146</v>
      </c>
      <c r="E628" s="83" t="s">
        <v>2582</v>
      </c>
      <c r="F628" s="98">
        <v>45658</v>
      </c>
      <c r="G628" s="20" t="s">
        <v>2583</v>
      </c>
      <c r="H628" s="107">
        <v>1</v>
      </c>
      <c r="I628" s="83" t="s">
        <v>1144</v>
      </c>
      <c r="J628" s="107">
        <f t="shared" si="18"/>
        <v>18.100000000000001</v>
      </c>
      <c r="K628" s="183">
        <f t="shared" si="19"/>
        <v>18.100000000000001</v>
      </c>
      <c r="L628" s="129">
        <v>0.28489999999999999</v>
      </c>
      <c r="M628" s="129">
        <v>0.9022</v>
      </c>
      <c r="N628" s="2"/>
      <c r="O628" s="64" t="str">
        <f ca="1">IF(N628="","", INDIRECT("base!"&amp;ADDRESS(MATCH(N628,#REF!:#REF!,0)+1,4,4)))</f>
        <v/>
      </c>
      <c r="P628" s="20"/>
      <c r="Q628" s="64" t="str">
        <f ca="1">IF(P628="","", INDIRECT("base!"&amp;ADDRESS(MATCH(CONCATENATE(N628,"|",P628),#REF!:#REF!,0)+1,6,4)))</f>
        <v/>
      </c>
      <c r="R628" s="90" t="s">
        <v>170</v>
      </c>
      <c r="S628" s="19">
        <v>18.104241000000002</v>
      </c>
    </row>
    <row r="629" spans="1:19" ht="60" x14ac:dyDescent="0.25">
      <c r="A629" s="83">
        <v>1</v>
      </c>
      <c r="B629" s="114">
        <f>IF(AND(G629&lt;&gt;"",H629&gt;0,I629&lt;&gt;"",J629&lt;&gt;0,K629&lt;&gt;0),COUNT($B$11:B628)+1,"")</f>
        <v>549</v>
      </c>
      <c r="C629" s="96" t="s">
        <v>2584</v>
      </c>
      <c r="D629" s="84" t="s">
        <v>192</v>
      </c>
      <c r="E629" s="83" t="s">
        <v>2585</v>
      </c>
      <c r="F629" s="98">
        <v>45658</v>
      </c>
      <c r="G629" s="20" t="s">
        <v>2586</v>
      </c>
      <c r="H629" s="107">
        <v>8</v>
      </c>
      <c r="I629" s="83" t="s">
        <v>1144</v>
      </c>
      <c r="J629" s="107">
        <f t="shared" si="18"/>
        <v>28.78</v>
      </c>
      <c r="K629" s="183">
        <f t="shared" si="19"/>
        <v>230.24</v>
      </c>
      <c r="L629" s="129">
        <v>0.28489999999999999</v>
      </c>
      <c r="M629" s="129">
        <v>0.9022</v>
      </c>
      <c r="N629" s="2"/>
      <c r="O629" s="64" t="str">
        <f ca="1">IF(N629="","", INDIRECT("base!"&amp;ADDRESS(MATCH(N629,#REF!:#REF!,0)+1,4,4)))</f>
        <v/>
      </c>
      <c r="P629" s="20"/>
      <c r="Q629" s="64" t="str">
        <f ca="1">IF(P629="","", INDIRECT("base!"&amp;ADDRESS(MATCH(CONCATENATE(N629,"|",P629),#REF!:#REF!,0)+1,6,4)))</f>
        <v/>
      </c>
      <c r="R629" s="90" t="s">
        <v>170</v>
      </c>
      <c r="S629" s="19">
        <v>28.781759999999998</v>
      </c>
    </row>
    <row r="630" spans="1:19" x14ac:dyDescent="0.25">
      <c r="A630" s="83">
        <v>1</v>
      </c>
      <c r="B630" s="114">
        <f>IF(AND(G630&lt;&gt;"",H630&gt;0,I630&lt;&gt;"",J630&lt;&gt;0,K630&lt;&gt;0),COUNT($B$11:B629)+1,"")</f>
        <v>550</v>
      </c>
      <c r="C630" s="96" t="s">
        <v>2587</v>
      </c>
      <c r="D630" s="84" t="s">
        <v>1146</v>
      </c>
      <c r="E630" s="83" t="s">
        <v>2588</v>
      </c>
      <c r="F630" s="98">
        <v>45658</v>
      </c>
      <c r="G630" s="20" t="s">
        <v>2589</v>
      </c>
      <c r="H630" s="107">
        <v>4</v>
      </c>
      <c r="I630" s="83" t="s">
        <v>1144</v>
      </c>
      <c r="J630" s="107">
        <f t="shared" si="18"/>
        <v>30.59</v>
      </c>
      <c r="K630" s="183">
        <f t="shared" si="19"/>
        <v>122.36</v>
      </c>
      <c r="L630" s="129">
        <v>0.28489999999999999</v>
      </c>
      <c r="M630" s="129">
        <v>0.9022</v>
      </c>
      <c r="N630" s="2"/>
      <c r="O630" s="64" t="str">
        <f ca="1">IF(N630="","", INDIRECT("base!"&amp;ADDRESS(MATCH(N630,#REF!:#REF!,0)+1,4,4)))</f>
        <v/>
      </c>
      <c r="P630" s="20"/>
      <c r="Q630" s="64" t="str">
        <f ca="1">IF(P630="","", INDIRECT("base!"&amp;ADDRESS(MATCH(CONCATENATE(N630,"|",P630),#REF!:#REF!,0)+1,6,4)))</f>
        <v/>
      </c>
      <c r="R630" s="90" t="s">
        <v>170</v>
      </c>
      <c r="S630" s="19">
        <v>30.593468999999999</v>
      </c>
    </row>
    <row r="631" spans="1:19" ht="45" x14ac:dyDescent="0.25">
      <c r="A631" s="83">
        <v>1</v>
      </c>
      <c r="B631" s="114">
        <f>IF(AND(G631&lt;&gt;"",H631&gt;0,I631&lt;&gt;"",J631&lt;&gt;0,K631&lt;&gt;0),COUNT($B$11:B630)+1,"")</f>
        <v>551</v>
      </c>
      <c r="C631" s="96" t="s">
        <v>2590</v>
      </c>
      <c r="D631" s="84" t="s">
        <v>192</v>
      </c>
      <c r="E631" s="83" t="s">
        <v>2591</v>
      </c>
      <c r="F631" s="98">
        <v>45658</v>
      </c>
      <c r="G631" s="20" t="s">
        <v>2592</v>
      </c>
      <c r="H631" s="107">
        <v>2</v>
      </c>
      <c r="I631" s="83" t="s">
        <v>1144</v>
      </c>
      <c r="J631" s="107">
        <f t="shared" ref="J631:J649" si="20">ROUND(S631,2)</f>
        <v>86.2</v>
      </c>
      <c r="K631" s="183">
        <f t="shared" si="19"/>
        <v>172.4</v>
      </c>
      <c r="L631" s="129">
        <v>0.28489999999999999</v>
      </c>
      <c r="M631" s="129">
        <v>0.9022</v>
      </c>
      <c r="N631" s="2"/>
      <c r="O631" s="64" t="str">
        <f ca="1">IF(N631="","", INDIRECT("base!"&amp;ADDRESS(MATCH(N631,#REF!:#REF!,0)+1,4,4)))</f>
        <v/>
      </c>
      <c r="P631" s="20"/>
      <c r="Q631" s="64" t="str">
        <f ca="1">IF(P631="","", INDIRECT("base!"&amp;ADDRESS(MATCH(CONCATENATE(N631,"|",P631),#REF!:#REF!,0)+1,6,4)))</f>
        <v/>
      </c>
      <c r="R631" s="90" t="s">
        <v>170</v>
      </c>
      <c r="S631" s="19">
        <v>86.203941</v>
      </c>
    </row>
    <row r="632" spans="1:19" ht="45" x14ac:dyDescent="0.25">
      <c r="A632" s="83">
        <v>1</v>
      </c>
      <c r="B632" s="114">
        <f>IF(AND(G632&lt;&gt;"",H632&gt;0,I632&lt;&gt;"",J632&lt;&gt;0,K632&lt;&gt;0),COUNT($B$11:B631)+1,"")</f>
        <v>552</v>
      </c>
      <c r="C632" s="96" t="s">
        <v>2593</v>
      </c>
      <c r="D632" s="84" t="s">
        <v>192</v>
      </c>
      <c r="E632" s="83" t="s">
        <v>2594</v>
      </c>
      <c r="F632" s="98">
        <v>45658</v>
      </c>
      <c r="G632" s="20" t="s">
        <v>2595</v>
      </c>
      <c r="H632" s="107">
        <v>6</v>
      </c>
      <c r="I632" s="83" t="s">
        <v>1144</v>
      </c>
      <c r="J632" s="107">
        <f t="shared" si="20"/>
        <v>86.2</v>
      </c>
      <c r="K632" s="183">
        <f t="shared" si="19"/>
        <v>517.20000000000005</v>
      </c>
      <c r="L632" s="129">
        <v>0.28489999999999999</v>
      </c>
      <c r="M632" s="129">
        <v>0.9022</v>
      </c>
      <c r="N632" s="2"/>
      <c r="O632" s="64" t="str">
        <f ca="1">IF(N632="","", INDIRECT("base!"&amp;ADDRESS(MATCH(N632,#REF!:#REF!,0)+1,4,4)))</f>
        <v/>
      </c>
      <c r="P632" s="20"/>
      <c r="Q632" s="64" t="str">
        <f ca="1">IF(P632="","", INDIRECT("base!"&amp;ADDRESS(MATCH(CONCATENATE(N632,"|",P632),#REF!:#REF!,0)+1,6,4)))</f>
        <v/>
      </c>
      <c r="R632" s="90" t="s">
        <v>170</v>
      </c>
      <c r="S632" s="19">
        <v>86.203941</v>
      </c>
    </row>
    <row r="633" spans="1:19" ht="45" x14ac:dyDescent="0.25">
      <c r="A633" s="83">
        <v>1</v>
      </c>
      <c r="B633" s="114">
        <f>IF(AND(G633&lt;&gt;"",H633&gt;0,I633&lt;&gt;"",J633&lt;&gt;0,K633&lt;&gt;0),COUNT($B$11:B632)+1,"")</f>
        <v>553</v>
      </c>
      <c r="C633" s="96" t="s">
        <v>2596</v>
      </c>
      <c r="D633" s="84" t="s">
        <v>192</v>
      </c>
      <c r="E633" s="83" t="s">
        <v>2597</v>
      </c>
      <c r="F633" s="98">
        <v>45658</v>
      </c>
      <c r="G633" s="20" t="s">
        <v>2598</v>
      </c>
      <c r="H633" s="107">
        <v>2</v>
      </c>
      <c r="I633" s="83" t="s">
        <v>1144</v>
      </c>
      <c r="J633" s="107">
        <f t="shared" si="20"/>
        <v>59.53</v>
      </c>
      <c r="K633" s="183">
        <f t="shared" si="19"/>
        <v>119.06</v>
      </c>
      <c r="L633" s="129">
        <v>0.28489999999999999</v>
      </c>
      <c r="M633" s="129">
        <v>0.9022</v>
      </c>
      <c r="N633" s="2"/>
      <c r="O633" s="64" t="str">
        <f ca="1">IF(N633="","", INDIRECT("base!"&amp;ADDRESS(MATCH(N633,#REF!:#REF!,0)+1,4,4)))</f>
        <v/>
      </c>
      <c r="P633" s="20"/>
      <c r="Q633" s="64" t="str">
        <f ca="1">IF(P633="","", INDIRECT("base!"&amp;ADDRESS(MATCH(CONCATENATE(N633,"|",P633),#REF!:#REF!,0)+1,6,4)))</f>
        <v/>
      </c>
      <c r="R633" s="90" t="s">
        <v>170</v>
      </c>
      <c r="S633" s="19">
        <v>59.529416999999995</v>
      </c>
    </row>
    <row r="634" spans="1:19" x14ac:dyDescent="0.25">
      <c r="A634" s="83">
        <v>1</v>
      </c>
      <c r="B634" s="114" t="str">
        <f>IF(AND(G634&lt;&gt;"",H634&gt;0,I634&lt;&gt;"",J634&lt;&gt;0,K634&lt;&gt;0),COUNT($B$11:B633)+1,"")</f>
        <v/>
      </c>
      <c r="C634" s="96" t="s">
        <v>2599</v>
      </c>
      <c r="D634" s="84" t="s">
        <v>1135</v>
      </c>
      <c r="E634" s="83" t="s">
        <v>1135</v>
      </c>
      <c r="F634" s="98">
        <v>45658</v>
      </c>
      <c r="G634" s="20" t="s">
        <v>873</v>
      </c>
      <c r="H634" s="107" t="s">
        <v>1135</v>
      </c>
      <c r="I634" s="83" t="s">
        <v>1135</v>
      </c>
      <c r="J634" s="107"/>
      <c r="K634" s="183" t="str">
        <f t="shared" si="19"/>
        <v/>
      </c>
      <c r="L634" s="129" t="s">
        <v>1135</v>
      </c>
      <c r="M634" s="129">
        <v>0.9022</v>
      </c>
      <c r="N634" s="2"/>
      <c r="O634" s="64" t="str">
        <f ca="1">IF(N634="","", INDIRECT("base!"&amp;ADDRESS(MATCH(N634,#REF!:#REF!,0)+1,4,4)))</f>
        <v/>
      </c>
      <c r="P634" s="20"/>
      <c r="Q634" s="64" t="str">
        <f ca="1">IF(P634="","", INDIRECT("base!"&amp;ADDRESS(MATCH(CONCATENATE(N634,"|",P634),#REF!:#REF!,0)+1,6,4)))</f>
        <v/>
      </c>
      <c r="R634" s="90" t="s">
        <v>170</v>
      </c>
      <c r="S634" s="19" t="s">
        <v>1135</v>
      </c>
    </row>
    <row r="635" spans="1:19" x14ac:dyDescent="0.25">
      <c r="A635" s="83">
        <v>1</v>
      </c>
      <c r="B635" s="114">
        <f>IF(AND(G635&lt;&gt;"",H635&gt;0,I635&lt;&gt;"",J635&lt;&gt;0,K635&lt;&gt;0),COUNT($B$11:B634)+1,"")</f>
        <v>554</v>
      </c>
      <c r="C635" s="96" t="s">
        <v>2600</v>
      </c>
      <c r="D635" s="84" t="s">
        <v>1146</v>
      </c>
      <c r="E635" s="83" t="s">
        <v>2601</v>
      </c>
      <c r="F635" s="98">
        <v>45658</v>
      </c>
      <c r="G635" s="20" t="s">
        <v>2602</v>
      </c>
      <c r="H635" s="107">
        <v>1</v>
      </c>
      <c r="I635" s="83" t="s">
        <v>1144</v>
      </c>
      <c r="J635" s="107">
        <f t="shared" si="20"/>
        <v>25329.55</v>
      </c>
      <c r="K635" s="183">
        <f t="shared" si="19"/>
        <v>25329.55</v>
      </c>
      <c r="L635" s="129">
        <v>0.28489999999999999</v>
      </c>
      <c r="M635" s="129">
        <v>0.9022</v>
      </c>
      <c r="N635" s="2"/>
      <c r="O635" s="64" t="str">
        <f ca="1">IF(N635="","", INDIRECT("base!"&amp;ADDRESS(MATCH(N635,#REF!:#REF!,0)+1,4,4)))</f>
        <v/>
      </c>
      <c r="P635" s="20"/>
      <c r="Q635" s="64" t="str">
        <f ca="1">IF(P635="","", INDIRECT("base!"&amp;ADDRESS(MATCH(CONCATENATE(N635,"|",P635),#REF!:#REF!,0)+1,6,4)))</f>
        <v/>
      </c>
      <c r="R635" s="90" t="s">
        <v>170</v>
      </c>
      <c r="S635" s="19">
        <v>25329.554925</v>
      </c>
    </row>
    <row r="636" spans="1:19" ht="45" x14ac:dyDescent="0.25">
      <c r="A636" s="83">
        <v>1</v>
      </c>
      <c r="B636" s="114">
        <f>IF(AND(G636&lt;&gt;"",H636&gt;0,I636&lt;&gt;"",J636&lt;&gt;0,K636&lt;&gt;0),COUNT($B$11:B635)+1,"")</f>
        <v>555</v>
      </c>
      <c r="C636" s="96" t="s">
        <v>2603</v>
      </c>
      <c r="D636" s="84" t="s">
        <v>1146</v>
      </c>
      <c r="E636" s="83" t="s">
        <v>2604</v>
      </c>
      <c r="F636" s="98">
        <v>45658</v>
      </c>
      <c r="G636" s="20" t="s">
        <v>2605</v>
      </c>
      <c r="H636" s="107">
        <v>64.53</v>
      </c>
      <c r="I636" s="83" t="s">
        <v>1138</v>
      </c>
      <c r="J636" s="107">
        <f t="shared" si="20"/>
        <v>1124.52</v>
      </c>
      <c r="K636" s="183">
        <f t="shared" si="19"/>
        <v>72565.279999999999</v>
      </c>
      <c r="L636" s="129">
        <v>0.28489999999999999</v>
      </c>
      <c r="M636" s="129">
        <v>0.9022</v>
      </c>
      <c r="N636" s="2"/>
      <c r="O636" s="64" t="str">
        <f ca="1">IF(N636="","", INDIRECT("base!"&amp;ADDRESS(MATCH(N636,#REF!:#REF!,0)+1,4,4)))</f>
        <v/>
      </c>
      <c r="P636" s="20"/>
      <c r="Q636" s="64" t="str">
        <f ca="1">IF(P636="","", INDIRECT("base!"&amp;ADDRESS(MATCH(CONCATENATE(N636,"|",P636),#REF!:#REF!,0)+1,6,4)))</f>
        <v/>
      </c>
      <c r="R636" s="90" t="s">
        <v>170</v>
      </c>
      <c r="S636" s="19">
        <v>1124.5187819999999</v>
      </c>
    </row>
    <row r="637" spans="1:19" ht="30" x14ac:dyDescent="0.25">
      <c r="A637" s="83">
        <v>1</v>
      </c>
      <c r="B637" s="114">
        <f>IF(AND(G637&lt;&gt;"",H637&gt;0,I637&lt;&gt;"",J637&lt;&gt;0,K637&lt;&gt;0),COUNT($B$11:B636)+1,"")</f>
        <v>556</v>
      </c>
      <c r="C637" s="96" t="s">
        <v>2606</v>
      </c>
      <c r="D637" s="84" t="s">
        <v>1146</v>
      </c>
      <c r="E637" s="83" t="s">
        <v>2607</v>
      </c>
      <c r="F637" s="98">
        <v>45658</v>
      </c>
      <c r="G637" s="20" t="s">
        <v>2608</v>
      </c>
      <c r="H637" s="107">
        <v>2.21</v>
      </c>
      <c r="I637" s="83" t="s">
        <v>1138</v>
      </c>
      <c r="J637" s="107">
        <f t="shared" si="20"/>
        <v>1124.52</v>
      </c>
      <c r="K637" s="183">
        <f t="shared" si="19"/>
        <v>2485.19</v>
      </c>
      <c r="L637" s="129">
        <v>0.28489999999999999</v>
      </c>
      <c r="M637" s="129">
        <v>0.9022</v>
      </c>
      <c r="N637" s="2"/>
      <c r="O637" s="64" t="str">
        <f ca="1">IF(N637="","", INDIRECT("base!"&amp;ADDRESS(MATCH(N637,#REF!:#REF!,0)+1,4,4)))</f>
        <v/>
      </c>
      <c r="P637" s="20"/>
      <c r="Q637" s="64" t="str">
        <f ca="1">IF(P637="","", INDIRECT("base!"&amp;ADDRESS(MATCH(CONCATENATE(N637,"|",P637),#REF!:#REF!,0)+1,6,4)))</f>
        <v/>
      </c>
      <c r="R637" s="90" t="s">
        <v>170</v>
      </c>
      <c r="S637" s="19">
        <v>1124.5187819999999</v>
      </c>
    </row>
    <row r="638" spans="1:19" ht="30" x14ac:dyDescent="0.25">
      <c r="A638" s="83">
        <v>1</v>
      </c>
      <c r="B638" s="114">
        <f>IF(AND(G638&lt;&gt;"",H638&gt;0,I638&lt;&gt;"",J638&lt;&gt;0,K638&lt;&gt;0),COUNT($B$11:B637)+1,"")</f>
        <v>557</v>
      </c>
      <c r="C638" s="96" t="s">
        <v>2609</v>
      </c>
      <c r="D638" s="84" t="s">
        <v>1146</v>
      </c>
      <c r="E638" s="83" t="s">
        <v>2610</v>
      </c>
      <c r="F638" s="98">
        <v>45658</v>
      </c>
      <c r="G638" s="20" t="s">
        <v>2611</v>
      </c>
      <c r="H638" s="107">
        <v>53.79</v>
      </c>
      <c r="I638" s="83" t="s">
        <v>1138</v>
      </c>
      <c r="J638" s="107">
        <f t="shared" si="20"/>
        <v>1047.54</v>
      </c>
      <c r="K638" s="183">
        <f t="shared" si="19"/>
        <v>56347.18</v>
      </c>
      <c r="L638" s="129">
        <v>0.28489999999999999</v>
      </c>
      <c r="M638" s="129">
        <v>0.9022</v>
      </c>
      <c r="N638" s="2"/>
      <c r="O638" s="64" t="str">
        <f ca="1">IF(N638="","", INDIRECT("base!"&amp;ADDRESS(MATCH(N638,#REF!:#REF!,0)+1,4,4)))</f>
        <v/>
      </c>
      <c r="P638" s="20"/>
      <c r="Q638" s="64" t="str">
        <f ca="1">IF(P638="","", INDIRECT("base!"&amp;ADDRESS(MATCH(CONCATENATE(N638,"|",P638),#REF!:#REF!,0)+1,6,4)))</f>
        <v/>
      </c>
      <c r="R638" s="90" t="s">
        <v>170</v>
      </c>
      <c r="S638" s="19">
        <v>1047.5404229999999</v>
      </c>
    </row>
    <row r="639" spans="1:19" ht="30" x14ac:dyDescent="0.25">
      <c r="A639" s="83">
        <v>1</v>
      </c>
      <c r="B639" s="114">
        <f>IF(AND(G639&lt;&gt;"",H639&gt;0,I639&lt;&gt;"",J639&lt;&gt;0,K639&lt;&gt;0),COUNT($B$11:B638)+1,"")</f>
        <v>558</v>
      </c>
      <c r="C639" s="96" t="s">
        <v>2612</v>
      </c>
      <c r="D639" s="84" t="s">
        <v>1146</v>
      </c>
      <c r="E639" s="83" t="s">
        <v>2613</v>
      </c>
      <c r="F639" s="98">
        <v>45658</v>
      </c>
      <c r="G639" s="20" t="s">
        <v>874</v>
      </c>
      <c r="H639" s="107">
        <v>96.67</v>
      </c>
      <c r="I639" s="83" t="s">
        <v>1138</v>
      </c>
      <c r="J639" s="107">
        <f t="shared" si="20"/>
        <v>222.49</v>
      </c>
      <c r="K639" s="183">
        <f t="shared" si="19"/>
        <v>21508.11</v>
      </c>
      <c r="L639" s="129">
        <v>0.28489999999999999</v>
      </c>
      <c r="M639" s="129">
        <v>0.9022</v>
      </c>
      <c r="N639" s="2"/>
      <c r="O639" s="64" t="str">
        <f ca="1">IF(N639="","", INDIRECT("base!"&amp;ADDRESS(MATCH(N639,#REF!:#REF!,0)+1,4,4)))</f>
        <v/>
      </c>
      <c r="P639" s="20"/>
      <c r="Q639" s="64" t="str">
        <f ca="1">IF(P639="","", INDIRECT("base!"&amp;ADDRESS(MATCH(CONCATENATE(N639,"|",P639),#REF!:#REF!,0)+1,6,4)))</f>
        <v/>
      </c>
      <c r="R639" s="90" t="s">
        <v>170</v>
      </c>
      <c r="S639" s="19">
        <v>222.49328399999999</v>
      </c>
    </row>
    <row r="640" spans="1:19" ht="45" x14ac:dyDescent="0.25">
      <c r="A640" s="83">
        <v>1</v>
      </c>
      <c r="B640" s="114">
        <f>IF(AND(G640&lt;&gt;"",H640&gt;0,I640&lt;&gt;"",J640&lt;&gt;0,K640&lt;&gt;0),COUNT($B$11:B639)+1,"")</f>
        <v>559</v>
      </c>
      <c r="C640" s="96" t="s">
        <v>2614</v>
      </c>
      <c r="D640" s="84" t="s">
        <v>192</v>
      </c>
      <c r="E640" s="83" t="s">
        <v>2615</v>
      </c>
      <c r="F640" s="98">
        <v>45658</v>
      </c>
      <c r="G640" s="20" t="s">
        <v>2616</v>
      </c>
      <c r="H640" s="107">
        <v>135.6</v>
      </c>
      <c r="I640" s="83" t="s">
        <v>1152</v>
      </c>
      <c r="J640" s="107">
        <f t="shared" si="20"/>
        <v>184.92</v>
      </c>
      <c r="K640" s="183">
        <f t="shared" si="19"/>
        <v>25075.15</v>
      </c>
      <c r="L640" s="129">
        <v>0.28489999999999999</v>
      </c>
      <c r="M640" s="129">
        <v>0.9022</v>
      </c>
      <c r="N640" s="2"/>
      <c r="O640" s="64" t="str">
        <f ca="1">IF(N640="","", INDIRECT("base!"&amp;ADDRESS(MATCH(N640,#REF!:#REF!,0)+1,4,4)))</f>
        <v/>
      </c>
      <c r="P640" s="20"/>
      <c r="Q640" s="64" t="str">
        <f ca="1">IF(P640="","", INDIRECT("base!"&amp;ADDRESS(MATCH(CONCATENATE(N640,"|",P640),#REF!:#REF!,0)+1,6,4)))</f>
        <v/>
      </c>
      <c r="R640" s="90" t="s">
        <v>170</v>
      </c>
      <c r="S640" s="19">
        <v>184.92280799999997</v>
      </c>
    </row>
    <row r="641" spans="1:19" ht="45" x14ac:dyDescent="0.25">
      <c r="A641" s="83">
        <v>1</v>
      </c>
      <c r="B641" s="114">
        <f>IF(AND(G641&lt;&gt;"",H641&gt;0,I641&lt;&gt;"",J641&lt;&gt;0,K641&lt;&gt;0),COUNT($B$11:B640)+1,"")</f>
        <v>560</v>
      </c>
      <c r="C641" s="96" t="s">
        <v>2617</v>
      </c>
      <c r="D641" s="84" t="s">
        <v>1146</v>
      </c>
      <c r="E641" s="83" t="s">
        <v>2618</v>
      </c>
      <c r="F641" s="98">
        <v>45658</v>
      </c>
      <c r="G641" s="20" t="s">
        <v>2619</v>
      </c>
      <c r="H641" s="107">
        <v>8.4499999999999993</v>
      </c>
      <c r="I641" s="83" t="s">
        <v>1152</v>
      </c>
      <c r="J641" s="107">
        <f t="shared" si="20"/>
        <v>184.92</v>
      </c>
      <c r="K641" s="183">
        <f t="shared" si="19"/>
        <v>1562.57</v>
      </c>
      <c r="L641" s="129">
        <v>0.28489999999999999</v>
      </c>
      <c r="M641" s="129">
        <v>0.9022</v>
      </c>
      <c r="N641" s="2"/>
      <c r="O641" s="64" t="str">
        <f ca="1">IF(N641="","", INDIRECT("base!"&amp;ADDRESS(MATCH(N641,#REF!:#REF!,0)+1,4,4)))</f>
        <v/>
      </c>
      <c r="P641" s="20"/>
      <c r="Q641" s="64" t="str">
        <f ca="1">IF(P641="","", INDIRECT("base!"&amp;ADDRESS(MATCH(CONCATENATE(N641,"|",P641),#REF!:#REF!,0)+1,6,4)))</f>
        <v/>
      </c>
      <c r="R641" s="90" t="s">
        <v>170</v>
      </c>
      <c r="S641" s="19">
        <v>184.92280799999997</v>
      </c>
    </row>
    <row r="642" spans="1:19" ht="45" x14ac:dyDescent="0.25">
      <c r="A642" s="83">
        <v>1</v>
      </c>
      <c r="B642" s="114">
        <f>IF(AND(G642&lt;&gt;"",H642&gt;0,I642&lt;&gt;"",J642&lt;&gt;0,K642&lt;&gt;0),COUNT($B$11:B641)+1,"")</f>
        <v>561</v>
      </c>
      <c r="C642" s="96" t="s">
        <v>2620</v>
      </c>
      <c r="D642" s="84" t="s">
        <v>192</v>
      </c>
      <c r="E642" s="83" t="s">
        <v>2621</v>
      </c>
      <c r="F642" s="98">
        <v>45658</v>
      </c>
      <c r="G642" s="20" t="s">
        <v>875</v>
      </c>
      <c r="H642" s="107">
        <v>301</v>
      </c>
      <c r="I642" s="83" t="s">
        <v>1144</v>
      </c>
      <c r="J642" s="107">
        <f t="shared" si="20"/>
        <v>58.57</v>
      </c>
      <c r="K642" s="183">
        <f t="shared" si="19"/>
        <v>17629.57</v>
      </c>
      <c r="L642" s="129">
        <v>0.28489999999999999</v>
      </c>
      <c r="M642" s="129">
        <v>0.9022</v>
      </c>
      <c r="N642" s="2"/>
      <c r="O642" s="64" t="str">
        <f ca="1">IF(N642="","", INDIRECT("base!"&amp;ADDRESS(MATCH(N642,#REF!:#REF!,0)+1,4,4)))</f>
        <v/>
      </c>
      <c r="P642" s="20"/>
      <c r="Q642" s="64" t="str">
        <f ca="1">IF(P642="","", INDIRECT("base!"&amp;ADDRESS(MATCH(CONCATENATE(N642,"|",P642),#REF!:#REF!,0)+1,6,4)))</f>
        <v/>
      </c>
      <c r="R642" s="90" t="s">
        <v>170</v>
      </c>
      <c r="S642" s="19">
        <v>58.565742</v>
      </c>
    </row>
    <row r="643" spans="1:19" ht="30" x14ac:dyDescent="0.25">
      <c r="A643" s="83">
        <v>1</v>
      </c>
      <c r="B643" s="114">
        <f>IF(AND(G643&lt;&gt;"",H643&gt;0,I643&lt;&gt;"",J643&lt;&gt;0,K643&lt;&gt;0),COUNT($B$11:B642)+1,"")</f>
        <v>562</v>
      </c>
      <c r="C643" s="96" t="s">
        <v>2622</v>
      </c>
      <c r="D643" s="84" t="s">
        <v>1146</v>
      </c>
      <c r="E643" s="83" t="s">
        <v>2623</v>
      </c>
      <c r="F643" s="98">
        <v>45658</v>
      </c>
      <c r="G643" s="20" t="s">
        <v>2624</v>
      </c>
      <c r="H643" s="107">
        <v>23.86</v>
      </c>
      <c r="I643" s="83" t="s">
        <v>1152</v>
      </c>
      <c r="J643" s="107">
        <f t="shared" si="20"/>
        <v>341.04</v>
      </c>
      <c r="K643" s="183">
        <f t="shared" si="19"/>
        <v>8137.21</v>
      </c>
      <c r="L643" s="129">
        <v>0.28489999999999999</v>
      </c>
      <c r="M643" s="129">
        <v>0.9022</v>
      </c>
      <c r="N643" s="2"/>
      <c r="O643" s="64" t="str">
        <f ca="1">IF(N643="","", INDIRECT("base!"&amp;ADDRESS(MATCH(N643,#REF!:#REF!,0)+1,4,4)))</f>
        <v/>
      </c>
      <c r="P643" s="20"/>
      <c r="Q643" s="64" t="str">
        <f ca="1">IF(P643="","", INDIRECT("base!"&amp;ADDRESS(MATCH(CONCATENATE(N643,"|",P643),#REF!:#REF!,0)+1,6,4)))</f>
        <v/>
      </c>
      <c r="R643" s="90" t="s">
        <v>170</v>
      </c>
      <c r="S643" s="19">
        <v>341.03815800000001</v>
      </c>
    </row>
    <row r="644" spans="1:19" x14ac:dyDescent="0.25">
      <c r="A644" s="83">
        <v>1</v>
      </c>
      <c r="B644" s="114">
        <f>IF(AND(G644&lt;&gt;"",H644&gt;0,I644&lt;&gt;"",J644&lt;&gt;0,K644&lt;&gt;0),COUNT($B$11:B643)+1,"")</f>
        <v>563</v>
      </c>
      <c r="C644" s="96" t="s">
        <v>2625</v>
      </c>
      <c r="D644" s="84" t="s">
        <v>1146</v>
      </c>
      <c r="E644" s="83" t="s">
        <v>2626</v>
      </c>
      <c r="F644" s="98">
        <v>45658</v>
      </c>
      <c r="G644" s="20" t="s">
        <v>2627</v>
      </c>
      <c r="H644" s="107">
        <v>5.44</v>
      </c>
      <c r="I644" s="83" t="s">
        <v>1138</v>
      </c>
      <c r="J644" s="107">
        <f t="shared" si="20"/>
        <v>745.13</v>
      </c>
      <c r="K644" s="183">
        <f t="shared" si="19"/>
        <v>4053.51</v>
      </c>
      <c r="L644" s="129">
        <v>0.28489999999999999</v>
      </c>
      <c r="M644" s="129">
        <v>0.9022</v>
      </c>
      <c r="N644" s="2"/>
      <c r="O644" s="64" t="str">
        <f ca="1">IF(N644="","", INDIRECT("base!"&amp;ADDRESS(MATCH(N644,#REF!:#REF!,0)+1,4,4)))</f>
        <v/>
      </c>
      <c r="P644" s="20"/>
      <c r="Q644" s="64" t="str">
        <f ca="1">IF(P644="","", INDIRECT("base!"&amp;ADDRESS(MATCH(CONCATENATE(N644,"|",P644),#REF!:#REF!,0)+1,6,4)))</f>
        <v/>
      </c>
      <c r="R644" s="90" t="s">
        <v>170</v>
      </c>
      <c r="S644" s="19">
        <v>745.12635899999998</v>
      </c>
    </row>
    <row r="645" spans="1:19" ht="75" x14ac:dyDescent="0.25">
      <c r="A645" s="83">
        <v>1</v>
      </c>
      <c r="B645" s="114">
        <f>IF(AND(G645&lt;&gt;"",H645&gt;0,I645&lt;&gt;"",J645&lt;&gt;0,K645&lt;&gt;0),COUNT($B$11:B644)+1,"")</f>
        <v>564</v>
      </c>
      <c r="C645" s="96" t="s">
        <v>2628</v>
      </c>
      <c r="D645" s="84" t="s">
        <v>192</v>
      </c>
      <c r="E645" s="83" t="s">
        <v>2629</v>
      </c>
      <c r="F645" s="98">
        <v>45658</v>
      </c>
      <c r="G645" s="20" t="s">
        <v>2630</v>
      </c>
      <c r="H645" s="107">
        <v>3.15</v>
      </c>
      <c r="I645" s="83" t="s">
        <v>1152</v>
      </c>
      <c r="J645" s="107">
        <f t="shared" si="20"/>
        <v>1697.47</v>
      </c>
      <c r="K645" s="183">
        <f t="shared" si="19"/>
        <v>5347.03</v>
      </c>
      <c r="L645" s="129">
        <v>0.28489999999999999</v>
      </c>
      <c r="M645" s="129">
        <v>0.9022</v>
      </c>
      <c r="N645" s="2"/>
      <c r="O645" s="64" t="str">
        <f ca="1">IF(N645="","", INDIRECT("base!"&amp;ADDRESS(MATCH(N645,#REF!:#REF!,0)+1,4,4)))</f>
        <v/>
      </c>
      <c r="P645" s="20"/>
      <c r="Q645" s="64" t="str">
        <f ca="1">IF(P645="","", INDIRECT("base!"&amp;ADDRESS(MATCH(CONCATENATE(N645,"|",P645),#REF!:#REF!,0)+1,6,4)))</f>
        <v/>
      </c>
      <c r="R645" s="90" t="s">
        <v>170</v>
      </c>
      <c r="S645" s="19">
        <v>1697.468541</v>
      </c>
    </row>
    <row r="646" spans="1:19" x14ac:dyDescent="0.25">
      <c r="A646" s="83">
        <v>1</v>
      </c>
      <c r="B646" s="114" t="str">
        <f>IF(AND(G646&lt;&gt;"",H646&gt;0,I646&lt;&gt;"",J646&lt;&gt;0,K646&lt;&gt;0),COUNT($B$11:B645)+1,"")</f>
        <v/>
      </c>
      <c r="C646" s="96" t="s">
        <v>2631</v>
      </c>
      <c r="D646" s="84" t="s">
        <v>1135</v>
      </c>
      <c r="E646" s="83" t="s">
        <v>1135</v>
      </c>
      <c r="F646" s="98">
        <v>45658</v>
      </c>
      <c r="G646" s="20" t="s">
        <v>952</v>
      </c>
      <c r="H646" s="107" t="s">
        <v>1135</v>
      </c>
      <c r="I646" s="83" t="s">
        <v>1135</v>
      </c>
      <c r="J646" s="107"/>
      <c r="K646" s="183" t="str">
        <f t="shared" si="19"/>
        <v/>
      </c>
      <c r="L646" s="129" t="s">
        <v>1135</v>
      </c>
      <c r="M646" s="129">
        <v>0.9022</v>
      </c>
      <c r="N646" s="2"/>
      <c r="O646" s="64" t="str">
        <f ca="1">IF(N646="","", INDIRECT("base!"&amp;ADDRESS(MATCH(N646,#REF!:#REF!,0)+1,4,4)))</f>
        <v/>
      </c>
      <c r="P646" s="20"/>
      <c r="Q646" s="64" t="str">
        <f ca="1">IF(P646="","", INDIRECT("base!"&amp;ADDRESS(MATCH(CONCATENATE(N646,"|",P646),#REF!:#REF!,0)+1,6,4)))</f>
        <v/>
      </c>
      <c r="R646" s="90" t="s">
        <v>170</v>
      </c>
      <c r="S646" s="19" t="s">
        <v>1135</v>
      </c>
    </row>
    <row r="647" spans="1:19" x14ac:dyDescent="0.25">
      <c r="A647" s="83">
        <v>1</v>
      </c>
      <c r="B647" s="114">
        <f>IF(AND(G647&lt;&gt;"",H647&gt;0,I647&lt;&gt;"",J647&lt;&gt;0,K647&lt;&gt;0),COUNT($B$11:B646)+1,"")</f>
        <v>565</v>
      </c>
      <c r="C647" s="96" t="s">
        <v>2632</v>
      </c>
      <c r="D647" s="84" t="s">
        <v>1146</v>
      </c>
      <c r="E647" s="83" t="s">
        <v>2633</v>
      </c>
      <c r="F647" s="98">
        <v>45658</v>
      </c>
      <c r="G647" s="20" t="s">
        <v>2634</v>
      </c>
      <c r="H647" s="107">
        <v>1545.99</v>
      </c>
      <c r="I647" s="83" t="s">
        <v>1138</v>
      </c>
      <c r="J647" s="107">
        <f t="shared" si="20"/>
        <v>19.27</v>
      </c>
      <c r="K647" s="183">
        <f t="shared" si="19"/>
        <v>29791.23</v>
      </c>
      <c r="L647" s="129">
        <v>0.28489999999999999</v>
      </c>
      <c r="M647" s="129">
        <v>0.9022</v>
      </c>
      <c r="N647" s="2"/>
      <c r="O647" s="64" t="str">
        <f ca="1">IF(N647="","", INDIRECT("base!"&amp;ADDRESS(MATCH(N647,#REF!:#REF!,0)+1,4,4)))</f>
        <v/>
      </c>
      <c r="P647" s="20"/>
      <c r="Q647" s="64" t="str">
        <f ca="1">IF(P647="","", INDIRECT("base!"&amp;ADDRESS(MATCH(CONCATENATE(N647,"|",P647),#REF!:#REF!,0)+1,6,4)))</f>
        <v/>
      </c>
      <c r="R647" s="90" t="s">
        <v>170</v>
      </c>
      <c r="S647" s="19">
        <v>19.273499999999999</v>
      </c>
    </row>
    <row r="648" spans="1:19" x14ac:dyDescent="0.25">
      <c r="A648" s="83">
        <v>1</v>
      </c>
      <c r="B648" s="114">
        <f>IF(AND(G648&lt;&gt;"",H648&gt;0,I648&lt;&gt;"",J648&lt;&gt;0,K648&lt;&gt;0),COUNT($B$11:B647)+1,"")</f>
        <v>566</v>
      </c>
      <c r="C648" s="96" t="s">
        <v>2635</v>
      </c>
      <c r="D648" s="84" t="s">
        <v>1146</v>
      </c>
      <c r="E648" s="83" t="s">
        <v>2636</v>
      </c>
      <c r="F648" s="98">
        <v>45658</v>
      </c>
      <c r="G648" s="20" t="s">
        <v>2637</v>
      </c>
      <c r="H648" s="107">
        <v>1545.99</v>
      </c>
      <c r="I648" s="83" t="s">
        <v>1138</v>
      </c>
      <c r="J648" s="107">
        <f t="shared" si="20"/>
        <v>10.68</v>
      </c>
      <c r="K648" s="183">
        <f t="shared" si="19"/>
        <v>16511.169999999998</v>
      </c>
      <c r="L648" s="129">
        <v>0.28489999999999999</v>
      </c>
      <c r="M648" s="129">
        <v>0.9022</v>
      </c>
      <c r="N648" s="2"/>
      <c r="O648" s="64" t="str">
        <f ca="1">IF(N648="","", INDIRECT("base!"&amp;ADDRESS(MATCH(N648,#REF!:#REF!,0)+1,4,4)))</f>
        <v/>
      </c>
      <c r="P648" s="20"/>
      <c r="Q648" s="64" t="str">
        <f ca="1">IF(P648="","", INDIRECT("base!"&amp;ADDRESS(MATCH(CONCATENATE(N648,"|",P648),#REF!:#REF!,0)+1,6,4)))</f>
        <v/>
      </c>
      <c r="R648" s="90" t="s">
        <v>170</v>
      </c>
      <c r="S648" s="19">
        <v>10.677519</v>
      </c>
    </row>
    <row r="649" spans="1:19" ht="30" x14ac:dyDescent="0.25">
      <c r="A649" s="83">
        <v>1</v>
      </c>
      <c r="B649" s="114">
        <f>IF(AND(G649&lt;&gt;"",H649&gt;0,I649&lt;&gt;"",J649&lt;&gt;0,K649&lt;&gt;0),COUNT($B$11:B648)+1,"")</f>
        <v>567</v>
      </c>
      <c r="C649" s="96" t="s">
        <v>2638</v>
      </c>
      <c r="D649" s="84" t="s">
        <v>1146</v>
      </c>
      <c r="E649" s="83" t="s">
        <v>2639</v>
      </c>
      <c r="F649" s="98">
        <v>45658</v>
      </c>
      <c r="G649" s="20" t="s">
        <v>2640</v>
      </c>
      <c r="H649" s="107">
        <v>1</v>
      </c>
      <c r="I649" s="83" t="s">
        <v>1144</v>
      </c>
      <c r="J649" s="107">
        <f t="shared" si="20"/>
        <v>1766.4</v>
      </c>
      <c r="K649" s="183">
        <f t="shared" si="19"/>
        <v>1766.4</v>
      </c>
      <c r="L649" s="129">
        <v>0.28489999999999999</v>
      </c>
      <c r="M649" s="129">
        <v>0.9022</v>
      </c>
      <c r="N649" s="2"/>
      <c r="O649" s="64" t="str">
        <f ca="1">IF(N649="","", INDIRECT("base!"&amp;ADDRESS(MATCH(N649,#REF!:#REF!,0)+1,4,4)))</f>
        <v/>
      </c>
      <c r="P649" s="20"/>
      <c r="Q649" s="64" t="str">
        <f ca="1">IF(P649="","", INDIRECT("base!"&amp;ADDRESS(MATCH(CONCATENATE(N649,"|",P649),#REF!:#REF!,0)+1,6,4)))</f>
        <v/>
      </c>
      <c r="R649" s="90" t="s">
        <v>170</v>
      </c>
      <c r="S649" s="19">
        <v>1766.4034259999999</v>
      </c>
    </row>
  </sheetData>
  <sheetProtection password="DEF7" sheet="1" objects="1" scenarios="1" formatCells="0" formatColumns="0" formatRows="0" insertRows="0" deleteRows="0"/>
  <mergeCells count="18">
    <mergeCell ref="C5:G5"/>
    <mergeCell ref="A1:K1"/>
    <mergeCell ref="C2:G2"/>
    <mergeCell ref="A3:B3"/>
    <mergeCell ref="C3:K3"/>
    <mergeCell ref="C4:I4"/>
    <mergeCell ref="A10:A11"/>
    <mergeCell ref="B10:B11"/>
    <mergeCell ref="C10:C11"/>
    <mergeCell ref="D10:D11"/>
    <mergeCell ref="E10:E11"/>
    <mergeCell ref="H10:M10"/>
    <mergeCell ref="N10:O10"/>
    <mergeCell ref="P10:Q10"/>
    <mergeCell ref="R10:R11"/>
    <mergeCell ref="C6:G6"/>
    <mergeCell ref="F10:F11"/>
    <mergeCell ref="G10:G11"/>
  </mergeCells>
  <dataValidations count="5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100-000002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100-000003000000}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100-000005000000}">
      <formula1>#REF!</formula1>
    </dataValidation>
    <dataValidation type="list" allowBlank="1" showInputMessage="1" showErrorMessage="1" sqref="I1 I10 I3:I4 D3:D6 D1" xr:uid="{00000000-0002-0000-0100-000006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42" fitToHeight="0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INDIRECT("'Tipo de Objeto x Familia'!G2:G"&amp;ROWS('C:\Users\valeria.wollmann\Desktop\[Planilha_LICITACON_v.44 (1).xlsx]Tipo de Objeto x Familia'!#REF!)-COUNTBLANK('C:\Users\valeria.wollmann\Desktop\[Planilha_LICITACON_v.44 (1).xlsx]Tipo de Objeto x Familia'!#REF!)+1)</xm:f>
          </x14:formula1>
          <xm:sqref>N12:N1048576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'C:\Users\valeria.wollmann\Desktop\[Planilha_LICITACON_v.44 (1).xlsx]Identificação'!#REF!</xm:f>
          </x14:formula1>
          <xm:sqref>A12:A1048576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366"/>
  <sheetViews>
    <sheetView zoomScale="70" zoomScaleNormal="70" workbookViewId="0">
      <pane ySplit="11" topLeftCell="A12" activePane="bottomLeft" state="frozen"/>
      <selection pane="bottomLeft" activeCell="T360" sqref="A1:T360"/>
    </sheetView>
  </sheetViews>
  <sheetFormatPr defaultRowHeight="15" x14ac:dyDescent="0.25"/>
  <cols>
    <col min="1" max="1" width="8.28515625" style="19" customWidth="1"/>
    <col min="2" max="2" width="8.5703125" style="89" customWidth="1"/>
    <col min="3" max="3" width="7.7109375" style="97" customWidth="1"/>
    <col min="4" max="4" width="14.140625" style="89" customWidth="1"/>
    <col min="5" max="5" width="10.85546875" style="19" customWidth="1"/>
    <col min="6" max="6" width="11" style="40" customWidth="1"/>
    <col min="7" max="7" width="51.85546875" style="93" customWidth="1"/>
    <col min="8" max="8" width="12.5703125" style="109" customWidth="1"/>
    <col min="9" max="9" width="9.7109375" style="103" customWidth="1"/>
    <col min="10" max="10" width="14.85546875" style="149" customWidth="1"/>
    <col min="11" max="11" width="16.42578125" style="149" bestFit="1" customWidth="1"/>
    <col min="12" max="12" width="9.7109375" style="57" customWidth="1"/>
    <col min="13" max="13" width="12.7109375" style="58" hidden="1" customWidth="1"/>
    <col min="14" max="14" width="7.140625" style="24" hidden="1" customWidth="1"/>
    <col min="15" max="15" width="57.28515625" style="21" hidden="1" customWidth="1"/>
    <col min="16" max="16" width="7.140625" style="21" hidden="1" customWidth="1"/>
    <col min="17" max="17" width="47.7109375" style="21" hidden="1" customWidth="1"/>
    <col min="18" max="18" width="26.85546875" style="19" customWidth="1"/>
    <col min="19" max="19" width="14.140625" style="24" customWidth="1"/>
    <col min="20" max="20" width="14.28515625" style="24" customWidth="1"/>
    <col min="21" max="21" width="13" style="135" hidden="1" customWidth="1"/>
    <col min="22" max="22" width="14.28515625" style="135" hidden="1" customWidth="1"/>
    <col min="23" max="23" width="11.85546875" style="89" hidden="1" customWidth="1"/>
    <col min="24" max="24" width="45" style="89" hidden="1" customWidth="1"/>
    <col min="25" max="25" width="18" style="89" hidden="1" customWidth="1"/>
    <col min="26" max="26" width="0" style="19" hidden="1" customWidth="1"/>
    <col min="27" max="27" width="21.42578125" style="19" hidden="1" customWidth="1"/>
    <col min="28" max="16384" width="9.140625" style="19"/>
  </cols>
  <sheetData>
    <row r="1" spans="1:27" customFormat="1" ht="16.5" thickBot="1" x14ac:dyDescent="0.3">
      <c r="A1" s="266" t="s">
        <v>164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50"/>
      <c r="M1" s="51"/>
      <c r="N1" s="4"/>
      <c r="O1" s="5"/>
      <c r="P1" s="5"/>
      <c r="Q1" s="5"/>
      <c r="S1" s="4"/>
      <c r="T1" s="4"/>
      <c r="U1" s="131"/>
      <c r="V1" s="131"/>
      <c r="W1" s="157"/>
      <c r="X1" s="157"/>
      <c r="Y1" s="157"/>
    </row>
    <row r="2" spans="1:27" s="7" customFormat="1" ht="15.75" thickBot="1" x14ac:dyDescent="0.3">
      <c r="A2" s="6" t="s">
        <v>0</v>
      </c>
      <c r="B2" s="104"/>
      <c r="C2" s="277" t="str">
        <f>IF(Identificação!B2=0,"",Identificação!B2)</f>
        <v>Concorrência Lei 14.133/21 Eletrônica</v>
      </c>
      <c r="D2" s="277"/>
      <c r="E2" s="277"/>
      <c r="F2" s="277"/>
      <c r="G2" s="277"/>
      <c r="H2" s="104" t="s">
        <v>132</v>
      </c>
      <c r="I2" s="99" t="str">
        <f>IF(Identificação!E2=0,"",Identificação!E2)</f>
        <v/>
      </c>
      <c r="J2" s="139" t="s">
        <v>133</v>
      </c>
      <c r="K2" s="99">
        <f>IF(Identificação!G2=0,"",Identificação!G2)</f>
        <v>2025</v>
      </c>
      <c r="L2" s="52"/>
      <c r="M2" s="52"/>
      <c r="S2" s="130"/>
      <c r="T2" s="130"/>
      <c r="U2" s="132"/>
      <c r="V2" s="132"/>
      <c r="W2" s="85"/>
      <c r="X2" s="85"/>
      <c r="Y2" s="85"/>
    </row>
    <row r="3" spans="1:27" s="7" customFormat="1" ht="32.25" customHeight="1" thickBot="1" x14ac:dyDescent="0.3">
      <c r="A3" s="278" t="s">
        <v>134</v>
      </c>
      <c r="B3" s="279"/>
      <c r="C3" s="272" t="str">
        <f>IF(Identificação!B3=0,"",Identificação!B3)</f>
        <v>Construção da nova EMEI Tio Riba - itens não financiáveis</v>
      </c>
      <c r="D3" s="272"/>
      <c r="E3" s="272"/>
      <c r="F3" s="272"/>
      <c r="G3" s="272"/>
      <c r="H3" s="272"/>
      <c r="I3" s="272"/>
      <c r="J3" s="272"/>
      <c r="K3" s="273"/>
      <c r="L3" s="52"/>
      <c r="M3" s="52"/>
      <c r="S3" s="130"/>
      <c r="T3" s="130"/>
      <c r="U3" s="132"/>
      <c r="V3" s="132"/>
      <c r="W3" s="85"/>
      <c r="X3" s="85"/>
      <c r="Y3" s="85"/>
    </row>
    <row r="4" spans="1:27" s="7" customFormat="1" ht="15.75" thickBot="1" x14ac:dyDescent="0.3">
      <c r="A4" s="8" t="s">
        <v>157</v>
      </c>
      <c r="B4" s="110"/>
      <c r="C4" s="274" t="str">
        <f>IF(Identificação!B4=0,"",Identificação!B4)</f>
        <v>Prefeitura Municipal de Montenegro</v>
      </c>
      <c r="D4" s="274"/>
      <c r="E4" s="274"/>
      <c r="F4" s="274"/>
      <c r="G4" s="274"/>
      <c r="H4" s="274"/>
      <c r="I4" s="274"/>
      <c r="J4" s="140" t="s">
        <v>154</v>
      </c>
      <c r="K4" s="141" t="str">
        <f>IF(Identificação!G4=0,"",Identificação!G4)</f>
        <v/>
      </c>
      <c r="L4" s="52"/>
      <c r="M4" s="52"/>
      <c r="S4" s="130"/>
      <c r="T4" s="130"/>
      <c r="U4" s="132"/>
      <c r="V4" s="132"/>
      <c r="W4" s="85"/>
      <c r="X4" s="85"/>
      <c r="Y4" s="85"/>
    </row>
    <row r="5" spans="1:27" s="7" customFormat="1" ht="15.75" thickBot="1" x14ac:dyDescent="0.3">
      <c r="A5" s="8" t="s">
        <v>150</v>
      </c>
      <c r="B5" s="110"/>
      <c r="C5" s="274" t="str">
        <f>IF(Identificação!B5=0,"",Identificação!B5)</f>
        <v>Obras e Serviços de Engenharia</v>
      </c>
      <c r="D5" s="274"/>
      <c r="E5" s="274"/>
      <c r="F5" s="274"/>
      <c r="G5" s="275"/>
      <c r="H5" s="85"/>
      <c r="I5" s="100"/>
      <c r="J5" s="133"/>
      <c r="K5" s="142"/>
      <c r="L5" s="53"/>
      <c r="M5" s="52"/>
      <c r="S5" s="150"/>
      <c r="T5" s="150"/>
      <c r="U5" s="132"/>
      <c r="V5" s="132"/>
      <c r="W5" s="85"/>
      <c r="X5" s="85"/>
      <c r="Y5" s="85"/>
    </row>
    <row r="6" spans="1:27" s="7" customFormat="1" ht="15.75" thickBot="1" x14ac:dyDescent="0.3">
      <c r="A6" s="8" t="s">
        <v>187</v>
      </c>
      <c r="B6" s="110"/>
      <c r="C6" s="256">
        <f>SUMIFS(K12:K39712,B12:B39712,"&gt;0",K12:K39712,"&lt;&gt;0")</f>
        <v>2799532.2700000033</v>
      </c>
      <c r="D6" s="256"/>
      <c r="E6" s="256"/>
      <c r="F6" s="256"/>
      <c r="G6" s="257"/>
      <c r="H6" s="85"/>
      <c r="I6" s="94"/>
      <c r="J6" s="142"/>
      <c r="K6" s="133"/>
      <c r="L6" s="52"/>
      <c r="M6" s="52"/>
      <c r="S6" s="138"/>
      <c r="T6" s="138"/>
      <c r="U6" s="132"/>
      <c r="V6" s="132"/>
      <c r="W6" s="85"/>
      <c r="X6" s="85"/>
      <c r="Y6" s="85"/>
    </row>
    <row r="7" spans="1:27" s="7" customFormat="1" x14ac:dyDescent="0.25">
      <c r="A7" s="10"/>
      <c r="B7" s="94"/>
      <c r="C7" s="94"/>
      <c r="D7" s="85"/>
      <c r="G7" s="91"/>
      <c r="H7" s="91"/>
      <c r="I7" s="94"/>
      <c r="J7" s="142"/>
      <c r="K7" s="133"/>
      <c r="L7" s="52"/>
      <c r="M7" s="52"/>
      <c r="S7" s="138"/>
      <c r="T7" s="138"/>
      <c r="U7" s="132"/>
      <c r="V7" s="132"/>
      <c r="W7" s="85"/>
      <c r="X7" s="85"/>
      <c r="Y7" s="85"/>
    </row>
    <row r="8" spans="1:27" s="7" customFormat="1" ht="19.5" customHeight="1" x14ac:dyDescent="0.25">
      <c r="A8" s="63" t="s">
        <v>201</v>
      </c>
      <c r="B8" s="94"/>
      <c r="C8" s="94"/>
      <c r="D8" s="85"/>
      <c r="G8" s="91"/>
      <c r="H8" s="85"/>
      <c r="I8" s="94"/>
      <c r="J8" s="142"/>
      <c r="K8" s="133"/>
      <c r="L8" s="52"/>
      <c r="M8" s="52"/>
      <c r="S8" s="138"/>
      <c r="T8" s="138"/>
      <c r="U8" s="132"/>
      <c r="V8" s="132"/>
      <c r="W8" s="85"/>
      <c r="X8" s="85"/>
      <c r="Y8" s="85"/>
    </row>
    <row r="9" spans="1:27" s="14" customFormat="1" x14ac:dyDescent="0.25">
      <c r="A9" s="11" t="s">
        <v>188</v>
      </c>
      <c r="B9" s="111"/>
      <c r="C9" s="95"/>
      <c r="D9" s="86"/>
      <c r="F9" s="13" t="s">
        <v>155</v>
      </c>
      <c r="G9" s="92"/>
      <c r="H9" s="105" t="s">
        <v>189</v>
      </c>
      <c r="I9" s="86"/>
      <c r="J9" s="133"/>
      <c r="K9" s="133"/>
      <c r="L9" s="54"/>
      <c r="M9" s="54"/>
      <c r="R9" s="7"/>
      <c r="S9" s="16"/>
      <c r="T9" s="16"/>
      <c r="U9" s="133"/>
      <c r="V9" s="133"/>
      <c r="W9" s="86"/>
      <c r="X9" s="86"/>
      <c r="Y9" s="86"/>
    </row>
    <row r="10" spans="1:27" customFormat="1" ht="15" customHeight="1" x14ac:dyDescent="0.25">
      <c r="A10" s="258" t="s">
        <v>186</v>
      </c>
      <c r="B10" s="258" t="s">
        <v>184</v>
      </c>
      <c r="C10" s="258" t="s">
        <v>185</v>
      </c>
      <c r="D10" s="260" t="s">
        <v>163</v>
      </c>
      <c r="E10" s="262" t="s">
        <v>149</v>
      </c>
      <c r="F10" s="264" t="s">
        <v>162</v>
      </c>
      <c r="G10" s="260" t="s">
        <v>137</v>
      </c>
      <c r="H10" s="248" t="s">
        <v>146</v>
      </c>
      <c r="I10" s="249"/>
      <c r="J10" s="249"/>
      <c r="K10" s="249"/>
      <c r="L10" s="249"/>
      <c r="M10" s="250"/>
      <c r="N10" s="251" t="s">
        <v>158</v>
      </c>
      <c r="O10" s="252"/>
      <c r="P10" s="253" t="s">
        <v>159</v>
      </c>
      <c r="Q10" s="254"/>
      <c r="R10" s="255" t="s">
        <v>165</v>
      </c>
      <c r="S10" s="276" t="s">
        <v>206</v>
      </c>
      <c r="T10" s="276" t="s">
        <v>205</v>
      </c>
      <c r="U10" s="131"/>
      <c r="V10" s="131"/>
      <c r="W10" s="157"/>
      <c r="X10" s="157"/>
      <c r="Y10" s="157"/>
    </row>
    <row r="11" spans="1:27" customFormat="1" ht="30" x14ac:dyDescent="0.25">
      <c r="A11" s="259"/>
      <c r="B11" s="259"/>
      <c r="C11" s="259"/>
      <c r="D11" s="261"/>
      <c r="E11" s="263"/>
      <c r="F11" s="265"/>
      <c r="G11" s="261"/>
      <c r="H11" s="65" t="s">
        <v>138</v>
      </c>
      <c r="I11" s="31" t="s">
        <v>139</v>
      </c>
      <c r="J11" s="17" t="s">
        <v>140</v>
      </c>
      <c r="K11" s="17" t="s">
        <v>141</v>
      </c>
      <c r="L11" s="55" t="s">
        <v>147</v>
      </c>
      <c r="M11" s="55" t="s">
        <v>148</v>
      </c>
      <c r="N11" s="18" t="s">
        <v>195</v>
      </c>
      <c r="O11" s="31" t="s">
        <v>161</v>
      </c>
      <c r="P11" s="18" t="s">
        <v>195</v>
      </c>
      <c r="Q11" s="31" t="s">
        <v>161</v>
      </c>
      <c r="R11" s="255"/>
      <c r="S11" s="276"/>
      <c r="T11" s="276"/>
      <c r="U11" s="131"/>
      <c r="V11" s="131"/>
      <c r="W11" s="157"/>
      <c r="X11" s="157"/>
      <c r="Y11" s="157"/>
    </row>
    <row r="12" spans="1:27" s="75" customFormat="1" x14ac:dyDescent="0.25">
      <c r="A12" s="83">
        <v>1</v>
      </c>
      <c r="B12" s="112" t="str">
        <f>IF(AND(G12&lt;&gt;"",H12&gt;0,I12&lt;&gt;"",J12&lt;&gt;0,K12&lt;&gt;0),COUNT($B$11:B11)+1,"")</f>
        <v/>
      </c>
      <c r="C12" s="69">
        <v>1</v>
      </c>
      <c r="D12" s="87"/>
      <c r="E12" s="77"/>
      <c r="F12" s="78"/>
      <c r="G12" s="72" t="s">
        <v>210</v>
      </c>
      <c r="H12" s="106"/>
      <c r="I12" s="101"/>
      <c r="J12" s="143" t="str">
        <f>IFERROR(IF(S12+T12&lt;&gt;0,ROUND(ROUND(S12,4)+ROUND(T12,4),4),""),"")</f>
        <v/>
      </c>
      <c r="K12" s="143" t="str">
        <f t="shared" ref="K12:K47" si="0">IFERROR(IF(H12*J12&lt;&gt;0,ROUND(ROUND(H12,4)*ROUND(J12,4),2),""),"")</f>
        <v/>
      </c>
      <c r="L12" s="73"/>
      <c r="M12" s="73"/>
      <c r="N12" s="68"/>
      <c r="O12" s="82" t="str">
        <f ca="1">IF(N12="","", INDIRECT("base!"&amp;ADDRESS(MATCH(N12,#REF!:#REF!,0)+1,4,4)))</f>
        <v/>
      </c>
      <c r="P12" s="74"/>
      <c r="Q12" s="82" t="str">
        <f ca="1">IF(P12="","", INDIRECT("base!"&amp;ADDRESS(MATCH(CONCATENATE(N12,"|",P12),#REF!:#REF!,0)+1,6,4)))</f>
        <v/>
      </c>
      <c r="R12" s="74"/>
      <c r="S12" s="151"/>
      <c r="T12" s="151"/>
      <c r="U12" s="134"/>
      <c r="V12" s="134"/>
      <c r="W12" s="158" t="s">
        <v>1010</v>
      </c>
      <c r="X12" s="158" t="s">
        <v>1011</v>
      </c>
      <c r="Y12" s="158" t="s">
        <v>1012</v>
      </c>
    </row>
    <row r="13" spans="1:27" ht="30" x14ac:dyDescent="0.25">
      <c r="A13" s="83">
        <v>1</v>
      </c>
      <c r="B13" s="113">
        <f>IF(AND(G13&lt;&gt;"",H13&gt;0,I13&lt;&gt;"",J13&lt;&gt;0,K13&lt;&gt;0),COUNT($B$11:B12)+1,"")</f>
        <v>1</v>
      </c>
      <c r="C13" s="96" t="s">
        <v>240</v>
      </c>
      <c r="D13" s="84" t="s">
        <v>192</v>
      </c>
      <c r="E13" s="83" t="s">
        <v>238</v>
      </c>
      <c r="F13" s="98">
        <v>45658</v>
      </c>
      <c r="G13" s="90" t="s">
        <v>211</v>
      </c>
      <c r="H13" s="107">
        <v>1</v>
      </c>
      <c r="I13" s="83" t="s">
        <v>191</v>
      </c>
      <c r="J13" s="144">
        <f t="shared" ref="J13:J80" si="1">IFERROR(IF(S13+T13&lt;&gt;0,ROUND(ROUND(S13,4)+ROUND(T13,4),4),""),"")</f>
        <v>30089.97</v>
      </c>
      <c r="K13" s="144">
        <f t="shared" si="0"/>
        <v>30089.97</v>
      </c>
      <c r="L13" s="129">
        <v>0.28489999999999999</v>
      </c>
      <c r="M13" s="56"/>
      <c r="N13" s="2"/>
      <c r="O13" s="29" t="str">
        <f ca="1">IF(N13="","", INDIRECT("base!"&amp;ADDRESS(MATCH(N13,#REF!:#REF!,0)+1,4,4)))</f>
        <v/>
      </c>
      <c r="P13" s="20"/>
      <c r="Q13" s="29" t="str">
        <f ca="1">IF(P13="","", INDIRECT("base!"&amp;ADDRESS(MATCH(CONCATENATE(N13,"|",P13),#REF!:#REF!,0)+1,6,4)))</f>
        <v/>
      </c>
      <c r="R13" s="90" t="s">
        <v>170</v>
      </c>
      <c r="S13" s="84">
        <f>TRUNC(U13*(1+L13),2)</f>
        <v>558.04999999999995</v>
      </c>
      <c r="T13" s="84">
        <f>TRUNC(V13*(1+L13),2)</f>
        <v>29531.919999999998</v>
      </c>
      <c r="U13" s="135">
        <v>434.32</v>
      </c>
      <c r="V13" s="135">
        <v>22983.83</v>
      </c>
      <c r="W13" s="89">
        <f>'PLE NÃO FINANCIAVEIS'!A10</f>
        <v>1</v>
      </c>
      <c r="X13" s="154" t="str">
        <f>'PLE NÃO FINANCIAVEIS'!B10</f>
        <v>PROJETO EXECUTIVO DO SISTEMA CONSTRUTIVO</v>
      </c>
      <c r="Y13" s="89" t="s">
        <v>1008</v>
      </c>
    </row>
    <row r="14" spans="1:27" ht="30" x14ac:dyDescent="0.25">
      <c r="A14" s="83">
        <v>1</v>
      </c>
      <c r="B14" s="114">
        <f>IF(AND(G14&lt;&gt;"",H14&gt;0,I14&lt;&gt;"",J14&lt;&gt;0,K14&lt;&gt;0),COUNT($B$11:B13)+1,"")</f>
        <v>2</v>
      </c>
      <c r="C14" s="96" t="s">
        <v>241</v>
      </c>
      <c r="D14" s="84" t="s">
        <v>192</v>
      </c>
      <c r="E14" s="83" t="s">
        <v>239</v>
      </c>
      <c r="F14" s="98">
        <v>45658</v>
      </c>
      <c r="G14" s="90" t="s">
        <v>212</v>
      </c>
      <c r="H14" s="107">
        <v>1</v>
      </c>
      <c r="I14" s="83" t="s">
        <v>191</v>
      </c>
      <c r="J14" s="145">
        <f t="shared" si="1"/>
        <v>6794.27</v>
      </c>
      <c r="K14" s="145">
        <f t="shared" si="0"/>
        <v>6794.27</v>
      </c>
      <c r="L14" s="129">
        <v>0.28489999999999999</v>
      </c>
      <c r="M14" s="56"/>
      <c r="N14" s="2"/>
      <c r="O14" s="64" t="str">
        <f ca="1">IF(N14="","", INDIRECT("base!"&amp;ADDRESS(MATCH(N14,#REF!:#REF!,0)+1,4,4)))</f>
        <v/>
      </c>
      <c r="P14" s="20"/>
      <c r="Q14" s="64" t="str">
        <f ca="1">IF(P14="","", INDIRECT("base!"&amp;ADDRESS(MATCH(CONCATENATE(N14,"|",P14),#REF!:#REF!,0)+1,6,4)))</f>
        <v/>
      </c>
      <c r="R14" s="90" t="s">
        <v>170</v>
      </c>
      <c r="S14" s="84">
        <f>TRUNC(U14*(1+L14),2)</f>
        <v>558.72</v>
      </c>
      <c r="T14" s="84">
        <f>TRUNC(V14*(1+L14),2)</f>
        <v>6235.55</v>
      </c>
      <c r="U14" s="135">
        <v>434.84</v>
      </c>
      <c r="V14" s="135">
        <v>4852.95</v>
      </c>
      <c r="W14" s="89">
        <f>'PLE NÃO FINANCIAVEIS'!A10</f>
        <v>1</v>
      </c>
      <c r="X14" s="154" t="str">
        <f>'PLE NÃO FINANCIAVEIS'!B10</f>
        <v>PROJETO EXECUTIVO DO SISTEMA CONSTRUTIVO</v>
      </c>
      <c r="Y14" s="89" t="s">
        <v>1008</v>
      </c>
    </row>
    <row r="15" spans="1:27" s="81" customFormat="1" x14ac:dyDescent="0.25">
      <c r="A15" s="83">
        <v>1</v>
      </c>
      <c r="B15" s="69" t="str">
        <f>IF(AND(G15&lt;&gt;"",H15&gt;0,I15&lt;&gt;"",J15&lt;&gt;0,K15&lt;&gt;0),COUNT($B$11:B14)+1,"")</f>
        <v/>
      </c>
      <c r="C15" s="69">
        <v>2</v>
      </c>
      <c r="D15" s="87"/>
      <c r="E15" s="77"/>
      <c r="F15" s="78"/>
      <c r="G15" s="72" t="s">
        <v>213</v>
      </c>
      <c r="H15" s="108"/>
      <c r="I15" s="102"/>
      <c r="J15" s="146" t="str">
        <f t="shared" si="1"/>
        <v/>
      </c>
      <c r="K15" s="146" t="str">
        <f t="shared" si="0"/>
        <v/>
      </c>
      <c r="L15" s="80"/>
      <c r="M15" s="80"/>
      <c r="N15" s="76"/>
      <c r="O15" s="79" t="str">
        <f ca="1">IF(N15="","", INDIRECT("base!"&amp;ADDRESS(MATCH(N15,#REF!:#REF!,0)+1,4,4)))</f>
        <v/>
      </c>
      <c r="P15" s="79"/>
      <c r="Q15" s="79" t="str">
        <f ca="1">IF(P15="","", INDIRECT("base!"&amp;ADDRESS(MATCH(CONCATENATE(N15,"|",P15),#REF!:#REF!,0)+1,6,4)))</f>
        <v/>
      </c>
      <c r="R15" s="72"/>
      <c r="S15" s="152"/>
      <c r="T15" s="152"/>
      <c r="U15" s="136"/>
      <c r="V15" s="136"/>
      <c r="W15" s="159"/>
      <c r="X15" s="159"/>
      <c r="Y15" s="159"/>
    </row>
    <row r="16" spans="1:27" s="81" customFormat="1" x14ac:dyDescent="0.25">
      <c r="A16" s="83"/>
      <c r="B16" s="69"/>
      <c r="C16" s="69" t="s">
        <v>242</v>
      </c>
      <c r="D16" s="87"/>
      <c r="E16" s="77"/>
      <c r="F16" s="78"/>
      <c r="G16" s="72" t="s">
        <v>1013</v>
      </c>
      <c r="H16" s="108"/>
      <c r="I16" s="102"/>
      <c r="J16" s="146"/>
      <c r="K16" s="146"/>
      <c r="L16" s="80"/>
      <c r="M16" s="80"/>
      <c r="N16" s="76"/>
      <c r="O16" s="79"/>
      <c r="P16" s="79"/>
      <c r="Q16" s="79"/>
      <c r="R16" s="72"/>
      <c r="S16" s="152"/>
      <c r="T16" s="152"/>
      <c r="U16" s="136"/>
      <c r="V16" s="136"/>
      <c r="W16" s="159"/>
      <c r="X16" s="159"/>
      <c r="Y16" s="159"/>
      <c r="AA16" s="164">
        <f>SUM(K17:K23)</f>
        <v>37247.440000000002</v>
      </c>
    </row>
    <row r="17" spans="1:27" x14ac:dyDescent="0.25">
      <c r="A17" s="83">
        <v>1</v>
      </c>
      <c r="B17" s="114">
        <f>IF(AND(G17&lt;&gt;"",H17&gt;0,I17&lt;&gt;"",J17&lt;&gt;0,K17&lt;&gt;0),COUNT($B$11:B15)+1,"")</f>
        <v>3</v>
      </c>
      <c r="C17" s="96" t="s">
        <v>1014</v>
      </c>
      <c r="D17" s="84" t="s">
        <v>192</v>
      </c>
      <c r="E17" s="83" t="s">
        <v>235</v>
      </c>
      <c r="F17" s="98">
        <v>45658</v>
      </c>
      <c r="G17" s="90" t="s">
        <v>214</v>
      </c>
      <c r="H17" s="107">
        <v>16</v>
      </c>
      <c r="I17" s="83" t="s">
        <v>177</v>
      </c>
      <c r="J17" s="145">
        <f t="shared" si="1"/>
        <v>43.07</v>
      </c>
      <c r="K17" s="145">
        <f t="shared" si="0"/>
        <v>689.12</v>
      </c>
      <c r="L17" s="129">
        <v>0.28489999999999999</v>
      </c>
      <c r="M17" s="56"/>
      <c r="N17" s="2"/>
      <c r="O17" s="64" t="str">
        <f ca="1">IF(N17="","", INDIRECT("base!"&amp;ADDRESS(MATCH(N17,#REF!:#REF!,0)+1,4,4)))</f>
        <v/>
      </c>
      <c r="P17" s="20"/>
      <c r="Q17" s="64" t="str">
        <f ca="1">IF(P17="","", INDIRECT("base!"&amp;ADDRESS(MATCH(CONCATENATE(N17,"|",P17),#REF!:#REF!,0)+1,6,4)))</f>
        <v/>
      </c>
      <c r="R17" s="90" t="s">
        <v>170</v>
      </c>
      <c r="S17" s="84">
        <f t="shared" ref="S17:S20" si="2">TRUNC(U17*(1+L17),2)</f>
        <v>2.95</v>
      </c>
      <c r="T17" s="84">
        <f t="shared" ref="T17:T20" si="3">TRUNC(V17*(1+L17),2)</f>
        <v>40.119999999999997</v>
      </c>
      <c r="U17" s="135">
        <v>2.2999999999999998</v>
      </c>
      <c r="V17" s="135">
        <v>31.23</v>
      </c>
      <c r="W17" s="89">
        <v>2</v>
      </c>
      <c r="X17" s="154" t="str">
        <f>'PLE NÃO FINANCIAVEIS'!B11</f>
        <v>ADMINISTRAÇÃO DA OBRA - MOBILIZAÇÃO</v>
      </c>
      <c r="Y17" s="89" t="s">
        <v>1008</v>
      </c>
    </row>
    <row r="18" spans="1:27" ht="30" x14ac:dyDescent="0.25">
      <c r="A18" s="83">
        <v>1</v>
      </c>
      <c r="B18" s="114">
        <f>IF(AND(G18&lt;&gt;"",H18&gt;0,I18&lt;&gt;"",J18&lt;&gt;0,K18&lt;&gt;0),COUNT($B$11:B17)+1,"")</f>
        <v>4</v>
      </c>
      <c r="C18" s="96" t="s">
        <v>1015</v>
      </c>
      <c r="D18" s="84" t="s">
        <v>192</v>
      </c>
      <c r="E18" s="83" t="s">
        <v>236</v>
      </c>
      <c r="F18" s="98">
        <v>45658</v>
      </c>
      <c r="G18" s="90" t="s">
        <v>215</v>
      </c>
      <c r="H18" s="107">
        <v>176</v>
      </c>
      <c r="I18" s="83" t="s">
        <v>203</v>
      </c>
      <c r="J18" s="145">
        <f t="shared" si="1"/>
        <v>100.23</v>
      </c>
      <c r="K18" s="145">
        <f t="shared" si="0"/>
        <v>17640.48</v>
      </c>
      <c r="L18" s="129">
        <v>0.28489999999999999</v>
      </c>
      <c r="M18" s="56"/>
      <c r="N18" s="2"/>
      <c r="O18" s="64" t="str">
        <f ca="1">IF(N18="","", INDIRECT("base!"&amp;ADDRESS(MATCH(N18,#REF!:#REF!,0)+1,4,4)))</f>
        <v/>
      </c>
      <c r="P18" s="20"/>
      <c r="Q18" s="64" t="str">
        <f ca="1">IF(P18="","", INDIRECT("base!"&amp;ADDRESS(MATCH(CONCATENATE(N18,"|",P18),#REF!:#REF!,0)+1,6,4)))</f>
        <v/>
      </c>
      <c r="R18" s="90" t="s">
        <v>170</v>
      </c>
      <c r="S18" s="84">
        <f t="shared" si="2"/>
        <v>100.23</v>
      </c>
      <c r="T18" s="84">
        <f t="shared" si="3"/>
        <v>0</v>
      </c>
      <c r="U18" s="135">
        <v>78.010000000000005</v>
      </c>
      <c r="V18" s="135">
        <v>0</v>
      </c>
      <c r="W18" s="89">
        <v>2</v>
      </c>
      <c r="X18" s="89" t="str">
        <f>'PLE NÃO FINANCIAVEIS'!B11</f>
        <v>ADMINISTRAÇÃO DA OBRA - MOBILIZAÇÃO</v>
      </c>
      <c r="Y18" s="89" t="s">
        <v>1008</v>
      </c>
    </row>
    <row r="19" spans="1:27" ht="45" x14ac:dyDescent="0.25">
      <c r="A19" s="83">
        <v>1</v>
      </c>
      <c r="B19" s="114">
        <f>IF(AND(G19&lt;&gt;"",H19&gt;0,I19&lt;&gt;"",J19&lt;&gt;0,K19&lt;&gt;0),COUNT($B$11:B18)+1,"")</f>
        <v>5</v>
      </c>
      <c r="C19" s="96" t="s">
        <v>1014</v>
      </c>
      <c r="D19" s="84" t="s">
        <v>193</v>
      </c>
      <c r="E19" s="83" t="s">
        <v>237</v>
      </c>
      <c r="F19" s="98">
        <v>45658</v>
      </c>
      <c r="G19" s="90" t="s">
        <v>216</v>
      </c>
      <c r="H19" s="107">
        <v>5760</v>
      </c>
      <c r="I19" s="83" t="s">
        <v>171</v>
      </c>
      <c r="J19" s="145">
        <f t="shared" si="1"/>
        <v>0.89</v>
      </c>
      <c r="K19" s="145">
        <f t="shared" si="0"/>
        <v>5126.3999999999996</v>
      </c>
      <c r="L19" s="129">
        <v>0.28489999999999999</v>
      </c>
      <c r="M19" s="56"/>
      <c r="N19" s="2"/>
      <c r="O19" s="64" t="str">
        <f ca="1">IF(N19="","", INDIRECT("base!"&amp;ADDRESS(MATCH(N19,#REF!:#REF!,0)+1,4,4)))</f>
        <v/>
      </c>
      <c r="P19" s="20"/>
      <c r="Q19" s="64" t="str">
        <f ca="1">IF(P19="","", INDIRECT("base!"&amp;ADDRESS(MATCH(CONCATENATE(N19,"|",P19),#REF!:#REF!,0)+1,6,4)))</f>
        <v/>
      </c>
      <c r="R19" s="90" t="s">
        <v>170</v>
      </c>
      <c r="S19" s="84">
        <f t="shared" si="2"/>
        <v>0.89</v>
      </c>
      <c r="T19" s="84">
        <f t="shared" si="3"/>
        <v>0</v>
      </c>
      <c r="U19" s="135">
        <v>0.7</v>
      </c>
      <c r="V19" s="135">
        <v>0</v>
      </c>
      <c r="W19" s="89">
        <v>2</v>
      </c>
      <c r="X19" s="89" t="str">
        <f>'PLE NÃO FINANCIAVEIS'!B11</f>
        <v>ADMINISTRAÇÃO DA OBRA - MOBILIZAÇÃO</v>
      </c>
      <c r="Y19" s="89" t="s">
        <v>1008</v>
      </c>
    </row>
    <row r="20" spans="1:27" ht="60" x14ac:dyDescent="0.25">
      <c r="A20" s="83">
        <v>1</v>
      </c>
      <c r="B20" s="114">
        <f>IF(AND(G20&lt;&gt;"",H20&gt;0,I20&lt;&gt;"",J20&lt;&gt;0,K20&lt;&gt;0),COUNT($B$11:B19)+1,"")</f>
        <v>6</v>
      </c>
      <c r="C20" s="96" t="s">
        <v>1015</v>
      </c>
      <c r="D20" s="84" t="s">
        <v>193</v>
      </c>
      <c r="E20" s="83" t="s">
        <v>237</v>
      </c>
      <c r="F20" s="98">
        <v>45658</v>
      </c>
      <c r="G20" s="90" t="s">
        <v>217</v>
      </c>
      <c r="H20" s="107">
        <v>4868</v>
      </c>
      <c r="I20" s="83" t="s">
        <v>171</v>
      </c>
      <c r="J20" s="145">
        <f t="shared" si="1"/>
        <v>0.89</v>
      </c>
      <c r="K20" s="145">
        <f t="shared" si="0"/>
        <v>4332.5200000000004</v>
      </c>
      <c r="L20" s="129">
        <v>0.28489999999999999</v>
      </c>
      <c r="M20" s="56"/>
      <c r="N20" s="2"/>
      <c r="O20" s="64" t="str">
        <f ca="1">IF(N20="","", INDIRECT("base!"&amp;ADDRESS(MATCH(N20,#REF!:#REF!,0)+1,4,4)))</f>
        <v/>
      </c>
      <c r="P20" s="20"/>
      <c r="Q20" s="64" t="str">
        <f ca="1">IF(P20="","", INDIRECT("base!"&amp;ADDRESS(MATCH(CONCATENATE(N20,"|",P20),#REF!:#REF!,0)+1,6,4)))</f>
        <v/>
      </c>
      <c r="R20" s="90" t="s">
        <v>170</v>
      </c>
      <c r="S20" s="84">
        <f t="shared" si="2"/>
        <v>0.89</v>
      </c>
      <c r="T20" s="84">
        <f t="shared" si="3"/>
        <v>0</v>
      </c>
      <c r="U20" s="135">
        <v>0.7</v>
      </c>
      <c r="V20" s="135">
        <v>0</v>
      </c>
      <c r="W20" s="89">
        <v>2</v>
      </c>
      <c r="X20" s="89" t="str">
        <f>'PLE NÃO FINANCIAVEIS'!B11</f>
        <v>ADMINISTRAÇÃO DA OBRA - MOBILIZAÇÃO</v>
      </c>
      <c r="Y20" s="89" t="s">
        <v>1008</v>
      </c>
    </row>
    <row r="21" spans="1:27" s="128" customFormat="1" x14ac:dyDescent="0.25">
      <c r="A21" s="124">
        <v>1</v>
      </c>
      <c r="B21" s="118"/>
      <c r="C21" s="118" t="s">
        <v>243</v>
      </c>
      <c r="D21" s="119"/>
      <c r="E21" s="124"/>
      <c r="F21" s="155"/>
      <c r="G21" s="122" t="s">
        <v>1016</v>
      </c>
      <c r="H21" s="123"/>
      <c r="I21" s="124"/>
      <c r="J21" s="148"/>
      <c r="K21" s="148"/>
      <c r="L21" s="156"/>
      <c r="M21" s="125"/>
      <c r="N21" s="126"/>
      <c r="O21" s="127"/>
      <c r="P21" s="127"/>
      <c r="Q21" s="127"/>
      <c r="R21" s="122"/>
      <c r="S21" s="119"/>
      <c r="T21" s="119"/>
      <c r="U21" s="137"/>
      <c r="V21" s="137"/>
      <c r="W21" s="160"/>
      <c r="X21" s="160"/>
      <c r="Y21" s="160"/>
    </row>
    <row r="22" spans="1:27" ht="45" x14ac:dyDescent="0.25">
      <c r="A22" s="83">
        <v>1</v>
      </c>
      <c r="B22" s="114"/>
      <c r="C22" s="96" t="s">
        <v>1017</v>
      </c>
      <c r="D22" s="84" t="s">
        <v>193</v>
      </c>
      <c r="E22" s="83" t="s">
        <v>237</v>
      </c>
      <c r="F22" s="98">
        <v>45658</v>
      </c>
      <c r="G22" s="90" t="s">
        <v>216</v>
      </c>
      <c r="H22" s="107">
        <v>5760</v>
      </c>
      <c r="I22" s="83" t="s">
        <v>171</v>
      </c>
      <c r="J22" s="145">
        <f t="shared" ref="J22:J23" si="4">IFERROR(IF(S22+T22&lt;&gt;0,ROUND(ROUND(S22,4)+ROUND(T22,4),4),""),"")</f>
        <v>0.89</v>
      </c>
      <c r="K22" s="145">
        <f t="shared" ref="K22:K23" si="5">IFERROR(IF(H22*J22&lt;&gt;0,ROUND(ROUND(H22,4)*ROUND(J22,4),2),""),"")</f>
        <v>5126.3999999999996</v>
      </c>
      <c r="L22" s="129">
        <v>0.28489999999999999</v>
      </c>
      <c r="M22" s="56"/>
      <c r="N22" s="2"/>
      <c r="O22" s="64" t="str">
        <f ca="1">IF(N22="","", INDIRECT("base!"&amp;ADDRESS(MATCH(N22,#REF!:#REF!,0)+1,4,4)))</f>
        <v/>
      </c>
      <c r="P22" s="20"/>
      <c r="Q22" s="64" t="str">
        <f ca="1">IF(P22="","", INDIRECT("base!"&amp;ADDRESS(MATCH(CONCATENATE(N22,"|",P22),#REF!:#REF!,0)+1,6,4)))</f>
        <v/>
      </c>
      <c r="R22" s="90" t="s">
        <v>170</v>
      </c>
      <c r="S22" s="84">
        <f t="shared" ref="S22:S23" si="6">TRUNC(U22*(1+L22),2)</f>
        <v>0.89</v>
      </c>
      <c r="T22" s="84">
        <f t="shared" ref="T22:T23" si="7">TRUNC(V22*(1+L22),2)</f>
        <v>0</v>
      </c>
      <c r="U22" s="135">
        <v>0.7</v>
      </c>
      <c r="V22" s="135">
        <v>0</v>
      </c>
      <c r="W22" s="89">
        <v>3</v>
      </c>
      <c r="X22" s="89" t="str">
        <f>'PLE NÃO FINANCIAVEIS'!B12</f>
        <v>ADMINISTRAÇÃO DA OBRA - DESMOBILIZAÇÃO</v>
      </c>
      <c r="Y22" s="89" t="s">
        <v>1008</v>
      </c>
    </row>
    <row r="23" spans="1:27" ht="60" x14ac:dyDescent="0.25">
      <c r="A23" s="83">
        <v>1</v>
      </c>
      <c r="B23" s="114"/>
      <c r="C23" s="96" t="s">
        <v>1018</v>
      </c>
      <c r="D23" s="84" t="s">
        <v>193</v>
      </c>
      <c r="E23" s="83" t="s">
        <v>237</v>
      </c>
      <c r="F23" s="98">
        <v>45658</v>
      </c>
      <c r="G23" s="90" t="s">
        <v>217</v>
      </c>
      <c r="H23" s="107">
        <v>4868</v>
      </c>
      <c r="I23" s="83" t="s">
        <v>171</v>
      </c>
      <c r="J23" s="145">
        <f t="shared" si="4"/>
        <v>0.89</v>
      </c>
      <c r="K23" s="145">
        <f t="shared" si="5"/>
        <v>4332.5200000000004</v>
      </c>
      <c r="L23" s="129">
        <v>0.28489999999999999</v>
      </c>
      <c r="M23" s="56"/>
      <c r="N23" s="2"/>
      <c r="O23" s="64" t="str">
        <f ca="1">IF(N23="","", INDIRECT("base!"&amp;ADDRESS(MATCH(N23,#REF!:#REF!,0)+1,4,4)))</f>
        <v/>
      </c>
      <c r="P23" s="20"/>
      <c r="Q23" s="64" t="str">
        <f ca="1">IF(P23="","", INDIRECT("base!"&amp;ADDRESS(MATCH(CONCATENATE(N23,"|",P23),#REF!:#REF!,0)+1,6,4)))</f>
        <v/>
      </c>
      <c r="R23" s="90" t="s">
        <v>170</v>
      </c>
      <c r="S23" s="84">
        <f t="shared" si="6"/>
        <v>0.89</v>
      </c>
      <c r="T23" s="84">
        <f t="shared" si="7"/>
        <v>0</v>
      </c>
      <c r="U23" s="135">
        <v>0.7</v>
      </c>
      <c r="V23" s="135">
        <v>0</v>
      </c>
      <c r="W23" s="89">
        <v>3</v>
      </c>
      <c r="X23" s="89" t="str">
        <f>'PLE NÃO FINANCIAVEIS'!B12</f>
        <v>ADMINISTRAÇÃO DA OBRA - DESMOBILIZAÇÃO</v>
      </c>
      <c r="Y23" s="89" t="s">
        <v>1008</v>
      </c>
    </row>
    <row r="24" spans="1:27" s="75" customFormat="1" ht="30" x14ac:dyDescent="0.25">
      <c r="A24" s="83">
        <v>1</v>
      </c>
      <c r="B24" s="115" t="str">
        <f>IF(AND(G24&lt;&gt;"",H24&gt;0,I24&lt;&gt;"",J24&lt;&gt;0,K24&lt;&gt;0),COUNT($B$11:B20)+1,"")</f>
        <v/>
      </c>
      <c r="C24" s="69">
        <v>3</v>
      </c>
      <c r="D24" s="88"/>
      <c r="E24" s="70"/>
      <c r="F24" s="71"/>
      <c r="G24" s="72" t="s">
        <v>218</v>
      </c>
      <c r="H24" s="106"/>
      <c r="I24" s="101"/>
      <c r="J24" s="147" t="str">
        <f t="shared" si="1"/>
        <v/>
      </c>
      <c r="K24" s="147" t="str">
        <f t="shared" si="0"/>
        <v/>
      </c>
      <c r="L24" s="73"/>
      <c r="M24" s="73"/>
      <c r="N24" s="68"/>
      <c r="O24" s="74" t="str">
        <f ca="1">IF(N24="","", INDIRECT("base!"&amp;ADDRESS(MATCH(N24,#REF!:#REF!,0)+1,4,4)))</f>
        <v/>
      </c>
      <c r="P24" s="74"/>
      <c r="Q24" s="74" t="str">
        <f ca="1">IF(P24="","", INDIRECT("base!"&amp;ADDRESS(MATCH(CONCATENATE(N24,"|",P24),#REF!:#REF!,0)+1,6,4)))</f>
        <v/>
      </c>
      <c r="R24" s="74"/>
      <c r="S24" s="151"/>
      <c r="T24" s="151"/>
      <c r="U24" s="134"/>
      <c r="V24" s="134"/>
      <c r="W24" s="158"/>
      <c r="X24" s="158"/>
      <c r="Y24" s="158"/>
      <c r="AA24" s="164">
        <f>SUM(K26:K136)</f>
        <v>1915375.42</v>
      </c>
    </row>
    <row r="25" spans="1:27" s="75" customFormat="1" x14ac:dyDescent="0.25">
      <c r="A25" s="83">
        <v>1</v>
      </c>
      <c r="B25" s="115" t="str">
        <f>IF(AND(G25&lt;&gt;"",H25&gt;0,I25&lt;&gt;"",J25&lt;&gt;0,K25&lt;&gt;0),COUNT($B$11:B24)+1,"")</f>
        <v/>
      </c>
      <c r="C25" s="69" t="s">
        <v>227</v>
      </c>
      <c r="D25" s="88"/>
      <c r="E25" s="70"/>
      <c r="F25" s="71"/>
      <c r="G25" s="72" t="s">
        <v>219</v>
      </c>
      <c r="H25" s="106"/>
      <c r="I25" s="101"/>
      <c r="J25" s="147" t="str">
        <f t="shared" si="1"/>
        <v/>
      </c>
      <c r="K25" s="147" t="str">
        <f t="shared" si="0"/>
        <v/>
      </c>
      <c r="L25" s="73"/>
      <c r="M25" s="73"/>
      <c r="N25" s="68"/>
      <c r="O25" s="74" t="str">
        <f ca="1">IF(N25="","", INDIRECT("base!"&amp;ADDRESS(MATCH(N25,#REF!:#REF!,0)+1,4,4)))</f>
        <v/>
      </c>
      <c r="P25" s="74"/>
      <c r="Q25" s="74" t="str">
        <f ca="1">IF(P25="","", INDIRECT("base!"&amp;ADDRESS(MATCH(CONCATENATE(N25,"|",P25),#REF!:#REF!,0)+1,6,4)))</f>
        <v/>
      </c>
      <c r="R25" s="74"/>
      <c r="S25" s="151"/>
      <c r="T25" s="151"/>
      <c r="U25" s="134"/>
      <c r="V25" s="134"/>
      <c r="W25" s="158"/>
      <c r="X25" s="158"/>
      <c r="Y25" s="158"/>
    </row>
    <row r="26" spans="1:27" ht="60" x14ac:dyDescent="0.25">
      <c r="A26" s="83">
        <v>1</v>
      </c>
      <c r="B26" s="114">
        <f>IF(AND(G26&lt;&gt;"",H26&gt;0,I26&lt;&gt;"",J26&lt;&gt;0,K26&lt;&gt;0),COUNT($B$11:B25)+1,"")</f>
        <v>7</v>
      </c>
      <c r="C26" s="96" t="s">
        <v>245</v>
      </c>
      <c r="D26" s="84" t="s">
        <v>192</v>
      </c>
      <c r="E26" s="83" t="s">
        <v>228</v>
      </c>
      <c r="F26" s="98">
        <v>45658</v>
      </c>
      <c r="G26" s="90" t="s">
        <v>220</v>
      </c>
      <c r="H26" s="107">
        <v>5220.5600000000004</v>
      </c>
      <c r="I26" s="83" t="s">
        <v>173</v>
      </c>
      <c r="J26" s="145">
        <f t="shared" si="1"/>
        <v>0.91</v>
      </c>
      <c r="K26" s="145">
        <f t="shared" si="0"/>
        <v>4750.71</v>
      </c>
      <c r="L26" s="129">
        <v>0.28489999999999999</v>
      </c>
      <c r="M26" s="56"/>
      <c r="N26" s="2"/>
      <c r="O26" s="64" t="str">
        <f ca="1">IF(N26="","", INDIRECT("base!"&amp;ADDRESS(MATCH(N26,#REF!:#REF!,0)+1,4,4)))</f>
        <v/>
      </c>
      <c r="P26" s="20"/>
      <c r="Q26" s="64" t="str">
        <f ca="1">IF(P26="","", INDIRECT("base!"&amp;ADDRESS(MATCH(CONCATENATE(N26,"|",P26),#REF!:#REF!,0)+1,6,4)))</f>
        <v/>
      </c>
      <c r="R26" s="90" t="s">
        <v>170</v>
      </c>
      <c r="S26" s="84">
        <f t="shared" ref="S26:S33" si="8">TRUNC(U26*(1+L26),2)</f>
        <v>0.65</v>
      </c>
      <c r="T26" s="84">
        <f t="shared" ref="T26:T33" si="9">TRUNC(V26*(1+L26),2)</f>
        <v>0.26</v>
      </c>
      <c r="U26" s="135">
        <v>0.51</v>
      </c>
      <c r="V26" s="135">
        <v>0.21</v>
      </c>
      <c r="W26" s="89">
        <v>4</v>
      </c>
      <c r="X26" s="89" t="str">
        <f>'PLE NÃO FINANCIAVEIS'!B13</f>
        <v>MOVIMENTAÇÃO DE TERRA</v>
      </c>
      <c r="Y26" s="89" t="s">
        <v>1008</v>
      </c>
    </row>
    <row r="27" spans="1:27" ht="45" x14ac:dyDescent="0.25">
      <c r="A27" s="83">
        <v>1</v>
      </c>
      <c r="B27" s="114">
        <f>IF(AND(G27&lt;&gt;"",H27&gt;0,I27&lt;&gt;"",J27&lt;&gt;0,K27&lt;&gt;0),COUNT($B$11:B26)+1,"")</f>
        <v>8</v>
      </c>
      <c r="C27" s="96" t="s">
        <v>246</v>
      </c>
      <c r="D27" s="84" t="s">
        <v>192</v>
      </c>
      <c r="E27" s="83" t="s">
        <v>229</v>
      </c>
      <c r="F27" s="98">
        <v>45658</v>
      </c>
      <c r="G27" s="90" t="s">
        <v>221</v>
      </c>
      <c r="H27" s="107">
        <v>123</v>
      </c>
      <c r="I27" s="83" t="s">
        <v>176</v>
      </c>
      <c r="J27" s="145">
        <f t="shared" si="1"/>
        <v>92.84</v>
      </c>
      <c r="K27" s="145">
        <f t="shared" si="0"/>
        <v>11419.32</v>
      </c>
      <c r="L27" s="129">
        <v>0.28489999999999999</v>
      </c>
      <c r="M27" s="56"/>
      <c r="N27" s="2"/>
      <c r="O27" s="64" t="str">
        <f ca="1">IF(N27="","", INDIRECT("base!"&amp;ADDRESS(MATCH(N27,#REF!:#REF!,0)+1,4,4)))</f>
        <v/>
      </c>
      <c r="P27" s="20"/>
      <c r="Q27" s="64" t="str">
        <f ca="1">IF(P27="","", INDIRECT("base!"&amp;ADDRESS(MATCH(CONCATENATE(N27,"|",P27),#REF!:#REF!,0)+1,6,4)))</f>
        <v/>
      </c>
      <c r="R27" s="90" t="s">
        <v>170</v>
      </c>
      <c r="S27" s="84">
        <f t="shared" si="8"/>
        <v>25.62</v>
      </c>
      <c r="T27" s="84">
        <f t="shared" si="9"/>
        <v>67.22</v>
      </c>
      <c r="U27" s="135">
        <v>19.940000000000001</v>
      </c>
      <c r="V27" s="135">
        <v>52.32</v>
      </c>
      <c r="W27" s="89">
        <v>4</v>
      </c>
      <c r="X27" s="89" t="str">
        <f>'PLE NÃO FINANCIAVEIS'!B13</f>
        <v>MOVIMENTAÇÃO DE TERRA</v>
      </c>
      <c r="Y27" s="89" t="s">
        <v>1008</v>
      </c>
    </row>
    <row r="28" spans="1:27" ht="45" x14ac:dyDescent="0.25">
      <c r="A28" s="83">
        <v>1</v>
      </c>
      <c r="B28" s="114">
        <f>IF(AND(G28&lt;&gt;"",H28&gt;0,I28&lt;&gt;"",J28&lt;&gt;0,K28&lt;&gt;0),COUNT($B$11:B27)+1,"")</f>
        <v>9</v>
      </c>
      <c r="C28" s="96" t="s">
        <v>247</v>
      </c>
      <c r="D28" s="84" t="s">
        <v>192</v>
      </c>
      <c r="E28" s="83" t="s">
        <v>230</v>
      </c>
      <c r="F28" s="98">
        <v>45658</v>
      </c>
      <c r="G28" s="90" t="s">
        <v>222</v>
      </c>
      <c r="H28" s="107">
        <v>123</v>
      </c>
      <c r="I28" s="83" t="s">
        <v>176</v>
      </c>
      <c r="J28" s="145">
        <f t="shared" si="1"/>
        <v>167.5</v>
      </c>
      <c r="K28" s="145">
        <f t="shared" si="0"/>
        <v>20602.5</v>
      </c>
      <c r="L28" s="129">
        <v>0.28489999999999999</v>
      </c>
      <c r="M28" s="56"/>
      <c r="N28" s="2"/>
      <c r="O28" s="64" t="str">
        <f ca="1">IF(N28="","", INDIRECT("base!"&amp;ADDRESS(MATCH(N28,#REF!:#REF!,0)+1,4,4)))</f>
        <v/>
      </c>
      <c r="P28" s="20"/>
      <c r="Q28" s="64" t="str">
        <f ca="1">IF(P28="","", INDIRECT("base!"&amp;ADDRESS(MATCH(CONCATENATE(N28,"|",P28),#REF!:#REF!,0)+1,6,4)))</f>
        <v/>
      </c>
      <c r="R28" s="90" t="s">
        <v>170</v>
      </c>
      <c r="S28" s="84">
        <f t="shared" si="8"/>
        <v>84.54</v>
      </c>
      <c r="T28" s="84">
        <f t="shared" si="9"/>
        <v>82.96</v>
      </c>
      <c r="U28" s="135">
        <v>65.8</v>
      </c>
      <c r="V28" s="135">
        <v>64.569999999999993</v>
      </c>
      <c r="W28" s="89">
        <v>4</v>
      </c>
      <c r="X28" s="89" t="str">
        <f>'PLE NÃO FINANCIAVEIS'!B13</f>
        <v>MOVIMENTAÇÃO DE TERRA</v>
      </c>
      <c r="Y28" s="89" t="s">
        <v>1008</v>
      </c>
    </row>
    <row r="29" spans="1:27" ht="45" x14ac:dyDescent="0.25">
      <c r="A29" s="83">
        <v>1</v>
      </c>
      <c r="B29" s="114">
        <f>IF(AND(G29&lt;&gt;"",H29&gt;0,I29&lt;&gt;"",J29&lt;&gt;0,K29&lt;&gt;0),COUNT($B$11:B28)+1,"")</f>
        <v>10</v>
      </c>
      <c r="C29" s="96" t="s">
        <v>248</v>
      </c>
      <c r="D29" s="84" t="s">
        <v>192</v>
      </c>
      <c r="E29" s="83" t="s">
        <v>231</v>
      </c>
      <c r="F29" s="98">
        <v>45658</v>
      </c>
      <c r="G29" s="90" t="s">
        <v>223</v>
      </c>
      <c r="H29" s="107">
        <v>2515.02</v>
      </c>
      <c r="I29" s="83" t="s">
        <v>190</v>
      </c>
      <c r="J29" s="145">
        <f t="shared" si="1"/>
        <v>3.92</v>
      </c>
      <c r="K29" s="145">
        <f t="shared" si="0"/>
        <v>9858.8799999999992</v>
      </c>
      <c r="L29" s="129">
        <v>0.28489999999999999</v>
      </c>
      <c r="M29" s="56"/>
      <c r="N29" s="2"/>
      <c r="O29" s="64" t="str">
        <f ca="1">IF(N29="","", INDIRECT("base!"&amp;ADDRESS(MATCH(N29,#REF!:#REF!,0)+1,4,4)))</f>
        <v/>
      </c>
      <c r="P29" s="20"/>
      <c r="Q29" s="64" t="str">
        <f ca="1">IF(P29="","", INDIRECT("base!"&amp;ADDRESS(MATCH(CONCATENATE(N29,"|",P29),#REF!:#REF!,0)+1,6,4)))</f>
        <v/>
      </c>
      <c r="R29" s="90" t="s">
        <v>170</v>
      </c>
      <c r="S29" s="84">
        <f t="shared" si="8"/>
        <v>3.37</v>
      </c>
      <c r="T29" s="84">
        <f t="shared" si="9"/>
        <v>0.55000000000000004</v>
      </c>
      <c r="U29" s="135">
        <v>2.63</v>
      </c>
      <c r="V29" s="135">
        <v>0.43</v>
      </c>
      <c r="W29" s="89">
        <v>4</v>
      </c>
      <c r="X29" s="89" t="str">
        <f>'PLE NÃO FINANCIAVEIS'!B13</f>
        <v>MOVIMENTAÇÃO DE TERRA</v>
      </c>
      <c r="Y29" s="89" t="s">
        <v>1008</v>
      </c>
    </row>
    <row r="30" spans="1:27" ht="75" x14ac:dyDescent="0.25">
      <c r="A30" s="83">
        <v>1</v>
      </c>
      <c r="B30" s="114">
        <f>IF(AND(G30&lt;&gt;"",H30&gt;0,I30&lt;&gt;"",J30&lt;&gt;0,K30&lt;&gt;0),COUNT($B$11:B29)+1,"")</f>
        <v>11</v>
      </c>
      <c r="C30" s="96" t="s">
        <v>249</v>
      </c>
      <c r="D30" s="84" t="s">
        <v>192</v>
      </c>
      <c r="E30" s="83" t="s">
        <v>232</v>
      </c>
      <c r="F30" s="98">
        <v>45658</v>
      </c>
      <c r="G30" s="90" t="s">
        <v>224</v>
      </c>
      <c r="H30" s="107">
        <v>5555.4</v>
      </c>
      <c r="I30" s="83" t="s">
        <v>174</v>
      </c>
      <c r="J30" s="145">
        <f t="shared" si="1"/>
        <v>27.68</v>
      </c>
      <c r="K30" s="145">
        <f t="shared" si="0"/>
        <v>153773.47</v>
      </c>
      <c r="L30" s="129">
        <v>0.28489999999999999</v>
      </c>
      <c r="M30" s="56"/>
      <c r="N30" s="2"/>
      <c r="O30" s="64" t="str">
        <f ca="1">IF(N30="","", INDIRECT("base!"&amp;ADDRESS(MATCH(N30,#REF!:#REF!,0)+1,4,4)))</f>
        <v/>
      </c>
      <c r="P30" s="20"/>
      <c r="Q30" s="64" t="str">
        <f ca="1">IF(P30="","", INDIRECT("base!"&amp;ADDRESS(MATCH(CONCATENATE(N30,"|",P30),#REF!:#REF!,0)+1,6,4)))</f>
        <v/>
      </c>
      <c r="R30" s="90" t="s">
        <v>170</v>
      </c>
      <c r="S30" s="84">
        <f t="shared" si="8"/>
        <v>21.86</v>
      </c>
      <c r="T30" s="84">
        <f t="shared" si="9"/>
        <v>5.82</v>
      </c>
      <c r="U30" s="135">
        <v>17.02</v>
      </c>
      <c r="V30" s="135">
        <v>4.53</v>
      </c>
      <c r="W30" s="89">
        <v>4</v>
      </c>
      <c r="X30" s="89" t="str">
        <f>'PLE NÃO FINANCIAVEIS'!B13</f>
        <v>MOVIMENTAÇÃO DE TERRA</v>
      </c>
      <c r="Y30" s="89" t="s">
        <v>1008</v>
      </c>
    </row>
    <row r="31" spans="1:27" ht="45" x14ac:dyDescent="0.25">
      <c r="A31" s="83">
        <v>1</v>
      </c>
      <c r="B31" s="114">
        <f>IF(AND(G31&lt;&gt;"",H31&gt;0,I31&lt;&gt;"",J31&lt;&gt;0,K31&lt;&gt;0),COUNT($B$11:B30)+1,"")</f>
        <v>12</v>
      </c>
      <c r="C31" s="96" t="s">
        <v>250</v>
      </c>
      <c r="D31" s="84" t="s">
        <v>192</v>
      </c>
      <c r="E31" s="83" t="s">
        <v>231</v>
      </c>
      <c r="F31" s="98">
        <v>45658</v>
      </c>
      <c r="G31" s="90" t="s">
        <v>223</v>
      </c>
      <c r="H31" s="107">
        <v>48387.53</v>
      </c>
      <c r="I31" s="83" t="s">
        <v>190</v>
      </c>
      <c r="J31" s="145">
        <f t="shared" si="1"/>
        <v>3.92</v>
      </c>
      <c r="K31" s="145">
        <f t="shared" si="0"/>
        <v>189679.12</v>
      </c>
      <c r="L31" s="129">
        <v>0.28489999999999999</v>
      </c>
      <c r="M31" s="56"/>
      <c r="N31" s="2"/>
      <c r="O31" s="64" t="str">
        <f ca="1">IF(N31="","", INDIRECT("base!"&amp;ADDRESS(MATCH(N31,#REF!:#REF!,0)+1,4,4)))</f>
        <v/>
      </c>
      <c r="P31" s="20"/>
      <c r="Q31" s="64" t="str">
        <f ca="1">IF(P31="","", INDIRECT("base!"&amp;ADDRESS(MATCH(CONCATENATE(N31,"|",P31),#REF!:#REF!,0)+1,6,4)))</f>
        <v/>
      </c>
      <c r="R31" s="90" t="s">
        <v>170</v>
      </c>
      <c r="S31" s="84">
        <f t="shared" si="8"/>
        <v>3.37</v>
      </c>
      <c r="T31" s="84">
        <f t="shared" si="9"/>
        <v>0.55000000000000004</v>
      </c>
      <c r="U31" s="135">
        <v>2.63</v>
      </c>
      <c r="V31" s="135">
        <v>0.43</v>
      </c>
      <c r="W31" s="89">
        <v>4</v>
      </c>
      <c r="X31" s="89" t="str">
        <f>'PLE NÃO FINANCIAVEIS'!B13</f>
        <v>MOVIMENTAÇÃO DE TERRA</v>
      </c>
      <c r="Y31" s="89" t="s">
        <v>1009</v>
      </c>
    </row>
    <row r="32" spans="1:27" ht="30" x14ac:dyDescent="0.25">
      <c r="A32" s="83">
        <v>1</v>
      </c>
      <c r="B32" s="114">
        <f>IF(AND(G32&lt;&gt;"",H32&gt;0,I32&lt;&gt;"",J32&lt;&gt;0,K32&lt;&gt;0),COUNT($B$11:B31)+1,"")</f>
        <v>13</v>
      </c>
      <c r="C32" s="96" t="s">
        <v>251</v>
      </c>
      <c r="D32" s="84" t="s">
        <v>192</v>
      </c>
      <c r="E32" s="83" t="s">
        <v>233</v>
      </c>
      <c r="F32" s="98">
        <v>45658</v>
      </c>
      <c r="G32" s="90" t="s">
        <v>225</v>
      </c>
      <c r="H32" s="107">
        <v>2650.8</v>
      </c>
      <c r="I32" s="83" t="s">
        <v>174</v>
      </c>
      <c r="J32" s="145">
        <f t="shared" si="1"/>
        <v>67.2</v>
      </c>
      <c r="K32" s="145">
        <f t="shared" si="0"/>
        <v>178133.76000000001</v>
      </c>
      <c r="L32" s="129">
        <v>0.28489999999999999</v>
      </c>
      <c r="M32" s="56"/>
      <c r="N32" s="2"/>
      <c r="O32" s="64" t="str">
        <f ca="1">IF(N32="","", INDIRECT("base!"&amp;ADDRESS(MATCH(N32,#REF!:#REF!,0)+1,4,4)))</f>
        <v/>
      </c>
      <c r="P32" s="20"/>
      <c r="Q32" s="64" t="str">
        <f ca="1">IF(P32="","", INDIRECT("base!"&amp;ADDRESS(MATCH(CONCATENATE(N32,"|",P32),#REF!:#REF!,0)+1,6,4)))</f>
        <v/>
      </c>
      <c r="R32" s="90" t="s">
        <v>170</v>
      </c>
      <c r="S32" s="84">
        <f t="shared" si="8"/>
        <v>67.2</v>
      </c>
      <c r="T32" s="84">
        <f t="shared" si="9"/>
        <v>0</v>
      </c>
      <c r="U32" s="135">
        <v>52.3</v>
      </c>
      <c r="V32" s="135">
        <v>0</v>
      </c>
      <c r="W32" s="89">
        <v>4</v>
      </c>
      <c r="X32" s="89" t="str">
        <f>'PLE NÃO FINANCIAVEIS'!B13</f>
        <v>MOVIMENTAÇÃO DE TERRA</v>
      </c>
      <c r="Y32" s="89" t="s">
        <v>1009</v>
      </c>
    </row>
    <row r="33" spans="1:25" ht="75" x14ac:dyDescent="0.25">
      <c r="A33" s="83">
        <v>1</v>
      </c>
      <c r="B33" s="114">
        <f>IF(AND(G33&lt;&gt;"",H33&gt;0,I33&lt;&gt;"",J33&lt;&gt;0,K33&lt;&gt;0),COUNT($B$11:B32)+1,"")</f>
        <v>14</v>
      </c>
      <c r="C33" s="96" t="s">
        <v>252</v>
      </c>
      <c r="D33" s="84" t="s">
        <v>192</v>
      </c>
      <c r="E33" s="83" t="s">
        <v>234</v>
      </c>
      <c r="F33" s="98">
        <v>45658</v>
      </c>
      <c r="G33" s="90" t="s">
        <v>226</v>
      </c>
      <c r="H33" s="107">
        <v>2650.8</v>
      </c>
      <c r="I33" s="83" t="s">
        <v>174</v>
      </c>
      <c r="J33" s="145">
        <f t="shared" si="1"/>
        <v>16.079999999999998</v>
      </c>
      <c r="K33" s="145">
        <f t="shared" si="0"/>
        <v>42624.86</v>
      </c>
      <c r="L33" s="129">
        <v>0.28489999999999999</v>
      </c>
      <c r="M33" s="56"/>
      <c r="N33" s="2"/>
      <c r="O33" s="64" t="str">
        <f ca="1">IF(N33="","", INDIRECT("base!"&amp;ADDRESS(MATCH(N33,#REF!:#REF!,0)+1,4,4)))</f>
        <v/>
      </c>
      <c r="P33" s="20"/>
      <c r="Q33" s="64" t="str">
        <f ca="1">IF(P33="","", INDIRECT("base!"&amp;ADDRESS(MATCH(CONCATENATE(N33,"|",P33),#REF!:#REF!,0)+1,6,4)))</f>
        <v/>
      </c>
      <c r="R33" s="90" t="s">
        <v>170</v>
      </c>
      <c r="S33" s="84">
        <f t="shared" si="8"/>
        <v>11.25</v>
      </c>
      <c r="T33" s="84">
        <f t="shared" si="9"/>
        <v>4.83</v>
      </c>
      <c r="U33" s="135">
        <v>8.76</v>
      </c>
      <c r="V33" s="135">
        <v>3.76</v>
      </c>
      <c r="W33" s="89">
        <v>4</v>
      </c>
      <c r="X33" s="89" t="str">
        <f>'PLE NÃO FINANCIAVEIS'!B13</f>
        <v>MOVIMENTAÇÃO DE TERRA</v>
      </c>
      <c r="Y33" s="89" t="s">
        <v>1009</v>
      </c>
    </row>
    <row r="34" spans="1:25" s="81" customFormat="1" x14ac:dyDescent="0.25">
      <c r="A34" s="83">
        <v>1</v>
      </c>
      <c r="B34" s="69" t="str">
        <f>IF(AND(G34&lt;&gt;"",H34&gt;0,I34&lt;&gt;"",J34&lt;&gt;0,K34&lt;&gt;0),COUNT($B$11:B33)+1,"")</f>
        <v/>
      </c>
      <c r="C34" s="69" t="s">
        <v>244</v>
      </c>
      <c r="D34" s="87"/>
      <c r="E34" s="77"/>
      <c r="F34" s="78"/>
      <c r="G34" s="72" t="s">
        <v>254</v>
      </c>
      <c r="H34" s="108"/>
      <c r="I34" s="102"/>
      <c r="J34" s="146" t="str">
        <f t="shared" si="1"/>
        <v/>
      </c>
      <c r="K34" s="146" t="str">
        <f t="shared" si="0"/>
        <v/>
      </c>
      <c r="L34" s="80"/>
      <c r="M34" s="80"/>
      <c r="N34" s="76"/>
      <c r="O34" s="79" t="str">
        <f ca="1">IF(N34="","", INDIRECT("base!"&amp;ADDRESS(MATCH(N34,#REF!:#REF!,0)+1,4,4)))</f>
        <v/>
      </c>
      <c r="P34" s="79"/>
      <c r="Q34" s="79" t="str">
        <f ca="1">IF(P34="","", INDIRECT("base!"&amp;ADDRESS(MATCH(CONCATENATE(N34,"|",P34),#REF!:#REF!,0)+1,6,4)))</f>
        <v/>
      </c>
      <c r="R34" s="79"/>
      <c r="S34" s="152"/>
      <c r="T34" s="152"/>
      <c r="U34" s="136"/>
      <c r="V34" s="136"/>
      <c r="W34" s="159"/>
      <c r="X34" s="159"/>
      <c r="Y34" s="159"/>
    </row>
    <row r="35" spans="1:25" s="81" customFormat="1" x14ac:dyDescent="0.25">
      <c r="A35" s="83">
        <v>1</v>
      </c>
      <c r="B35" s="69" t="str">
        <f>IF(AND(G35&lt;&gt;"",H35&gt;0,I35&lt;&gt;"",J35&lt;&gt;0,K35&lt;&gt;0),COUNT($B$11:B34)+1,"")</f>
        <v/>
      </c>
      <c r="C35" s="69" t="s">
        <v>253</v>
      </c>
      <c r="D35" s="87"/>
      <c r="E35" s="77"/>
      <c r="F35" s="78"/>
      <c r="G35" s="72" t="s">
        <v>255</v>
      </c>
      <c r="H35" s="108"/>
      <c r="I35" s="102"/>
      <c r="J35" s="146" t="str">
        <f t="shared" si="1"/>
        <v/>
      </c>
      <c r="K35" s="146" t="str">
        <f t="shared" si="0"/>
        <v/>
      </c>
      <c r="L35" s="80"/>
      <c r="M35" s="80"/>
      <c r="N35" s="76"/>
      <c r="O35" s="79" t="str">
        <f ca="1">IF(N35="","", INDIRECT("base!"&amp;ADDRESS(MATCH(N35,#REF!:#REF!,0)+1,4,4)))</f>
        <v/>
      </c>
      <c r="P35" s="79"/>
      <c r="Q35" s="79" t="str">
        <f ca="1">IF(P35="","", INDIRECT("base!"&amp;ADDRESS(MATCH(CONCATENATE(N35,"|",P35),#REF!:#REF!,0)+1,6,4)))</f>
        <v/>
      </c>
      <c r="R35" s="79"/>
      <c r="S35" s="152"/>
      <c r="T35" s="152"/>
      <c r="U35" s="136"/>
      <c r="V35" s="136"/>
      <c r="W35" s="159"/>
      <c r="X35" s="159"/>
      <c r="Y35" s="159"/>
    </row>
    <row r="36" spans="1:25" ht="45" x14ac:dyDescent="0.25">
      <c r="A36" s="83">
        <v>1</v>
      </c>
      <c r="B36" s="114">
        <f>IF(AND(G36&lt;&gt;"",H36&gt;0,I36&lt;&gt;"",J36&lt;&gt;0,K36&lt;&gt;0),COUNT($B$11:B35)+1,"")</f>
        <v>15</v>
      </c>
      <c r="C36" s="96" t="s">
        <v>290</v>
      </c>
      <c r="D36" s="84" t="s">
        <v>192</v>
      </c>
      <c r="E36" s="83" t="s">
        <v>273</v>
      </c>
      <c r="F36" s="98">
        <v>45658</v>
      </c>
      <c r="G36" s="90" t="s">
        <v>256</v>
      </c>
      <c r="H36" s="107">
        <v>86.83</v>
      </c>
      <c r="I36" s="83" t="s">
        <v>174</v>
      </c>
      <c r="J36" s="145">
        <f t="shared" si="1"/>
        <v>129.94999999999999</v>
      </c>
      <c r="K36" s="145">
        <f t="shared" si="0"/>
        <v>11283.56</v>
      </c>
      <c r="L36" s="129">
        <v>0.28489999999999999</v>
      </c>
      <c r="M36" s="56"/>
      <c r="N36" s="2"/>
      <c r="O36" s="64" t="str">
        <f ca="1">IF(N36="","", INDIRECT("base!"&amp;ADDRESS(MATCH(N36,#REF!:#REF!,0)+1,4,4)))</f>
        <v/>
      </c>
      <c r="P36" s="20"/>
      <c r="Q36" s="64" t="str">
        <f ca="1">IF(P36="","", INDIRECT("base!"&amp;ADDRESS(MATCH(CONCATENATE(N36,"|",P36),#REF!:#REF!,0)+1,6,4)))</f>
        <v/>
      </c>
      <c r="R36" s="90" t="s">
        <v>170</v>
      </c>
      <c r="S36" s="84">
        <f t="shared" ref="S36:S52" si="10">TRUNC(U36*(1+L36),2)</f>
        <v>34.78</v>
      </c>
      <c r="T36" s="84">
        <f t="shared" ref="T36:T52" si="11">TRUNC(V36*(1+L36),2)</f>
        <v>95.17</v>
      </c>
      <c r="U36" s="135">
        <v>27.07</v>
      </c>
      <c r="V36" s="135">
        <v>74.069999999999993</v>
      </c>
      <c r="W36" s="89">
        <v>5</v>
      </c>
      <c r="X36" s="89" t="str">
        <f>'PLE NÃO FINANCIAVEIS'!$B$15</f>
        <v>MURO DE ARRIMO - VERDE</v>
      </c>
      <c r="Y36" s="89" t="s">
        <v>1008</v>
      </c>
    </row>
    <row r="37" spans="1:25" ht="45" x14ac:dyDescent="0.25">
      <c r="A37" s="83">
        <v>1</v>
      </c>
      <c r="B37" s="114">
        <f>IF(AND(G37&lt;&gt;"",H37&gt;0,I37&lt;&gt;"",J37&lt;&gt;0,K37&lt;&gt;0),COUNT($B$11:B36)+1,"")</f>
        <v>16</v>
      </c>
      <c r="C37" s="96" t="s">
        <v>291</v>
      </c>
      <c r="D37" s="116" t="s">
        <v>200</v>
      </c>
      <c r="E37" s="83" t="s">
        <v>274</v>
      </c>
      <c r="F37" s="98">
        <v>45658</v>
      </c>
      <c r="G37" s="90" t="s">
        <v>257</v>
      </c>
      <c r="H37" s="107">
        <v>66</v>
      </c>
      <c r="I37" s="83" t="s">
        <v>172</v>
      </c>
      <c r="J37" s="145">
        <f t="shared" si="1"/>
        <v>252.18</v>
      </c>
      <c r="K37" s="145">
        <f t="shared" si="0"/>
        <v>16643.88</v>
      </c>
      <c r="L37" s="129">
        <v>0.28489999999999999</v>
      </c>
      <c r="M37" s="56"/>
      <c r="N37" s="2"/>
      <c r="O37" s="64" t="str">
        <f ca="1">IF(N37="","", INDIRECT("base!"&amp;ADDRESS(MATCH(N37,#REF!:#REF!,0)+1,4,4)))</f>
        <v/>
      </c>
      <c r="P37" s="20"/>
      <c r="Q37" s="64" t="str">
        <f ca="1">IF(P37="","", INDIRECT("base!"&amp;ADDRESS(MATCH(CONCATENATE(N37,"|",P37),#REF!:#REF!,0)+1,6,4)))</f>
        <v/>
      </c>
      <c r="R37" s="90" t="s">
        <v>170</v>
      </c>
      <c r="S37" s="84">
        <f t="shared" si="10"/>
        <v>225.33</v>
      </c>
      <c r="T37" s="84">
        <f t="shared" si="11"/>
        <v>26.85</v>
      </c>
      <c r="U37" s="135">
        <v>175.37</v>
      </c>
      <c r="V37" s="135">
        <v>20.9</v>
      </c>
      <c r="W37" s="89">
        <v>5</v>
      </c>
      <c r="X37" s="89" t="str">
        <f>'PLE NÃO FINANCIAVEIS'!$B$15</f>
        <v>MURO DE ARRIMO - VERDE</v>
      </c>
      <c r="Y37" s="89" t="s">
        <v>1008</v>
      </c>
    </row>
    <row r="38" spans="1:25" ht="45" x14ac:dyDescent="0.25">
      <c r="A38" s="83">
        <v>1</v>
      </c>
      <c r="B38" s="114">
        <f>IF(AND(G38&lt;&gt;"",H38&gt;0,I38&lt;&gt;"",J38&lt;&gt;0,K38&lt;&gt;0),COUNT($B$11:B37)+1,"")</f>
        <v>17</v>
      </c>
      <c r="C38" s="96" t="s">
        <v>292</v>
      </c>
      <c r="D38" s="84" t="s">
        <v>192</v>
      </c>
      <c r="E38" s="83" t="s">
        <v>275</v>
      </c>
      <c r="F38" s="98">
        <v>45658</v>
      </c>
      <c r="G38" s="90" t="s">
        <v>258</v>
      </c>
      <c r="H38" s="107">
        <v>6.15</v>
      </c>
      <c r="I38" s="83" t="s">
        <v>174</v>
      </c>
      <c r="J38" s="145">
        <f t="shared" si="1"/>
        <v>255.08</v>
      </c>
      <c r="K38" s="145">
        <f t="shared" si="0"/>
        <v>1568.74</v>
      </c>
      <c r="L38" s="129">
        <v>0.28489999999999999</v>
      </c>
      <c r="M38" s="56"/>
      <c r="N38" s="2"/>
      <c r="O38" s="64" t="str">
        <f ca="1">IF(N38="","", INDIRECT("base!"&amp;ADDRESS(MATCH(N38,#REF!:#REF!,0)+1,4,4)))</f>
        <v/>
      </c>
      <c r="P38" s="20"/>
      <c r="Q38" s="64" t="str">
        <f ca="1">IF(P38="","", INDIRECT("base!"&amp;ADDRESS(MATCH(CONCATENATE(N38,"|",P38),#REF!:#REF!,0)+1,6,4)))</f>
        <v/>
      </c>
      <c r="R38" s="90" t="s">
        <v>170</v>
      </c>
      <c r="S38" s="84">
        <f t="shared" si="10"/>
        <v>177.99</v>
      </c>
      <c r="T38" s="84">
        <f t="shared" si="11"/>
        <v>77.09</v>
      </c>
      <c r="U38" s="135">
        <v>138.53</v>
      </c>
      <c r="V38" s="135">
        <v>60</v>
      </c>
      <c r="W38" s="89">
        <v>5</v>
      </c>
      <c r="X38" s="89" t="str">
        <f>'PLE NÃO FINANCIAVEIS'!$B$15</f>
        <v>MURO DE ARRIMO - VERDE</v>
      </c>
      <c r="Y38" s="89" t="s">
        <v>1008</v>
      </c>
    </row>
    <row r="39" spans="1:25" ht="45" x14ac:dyDescent="0.25">
      <c r="A39" s="83">
        <v>1</v>
      </c>
      <c r="B39" s="114">
        <f>IF(AND(G39&lt;&gt;"",H39&gt;0,I39&lt;&gt;"",J39&lt;&gt;0,K39&lt;&gt;0),COUNT($B$11:B38)+1,"")</f>
        <v>18</v>
      </c>
      <c r="C39" s="96" t="s">
        <v>293</v>
      </c>
      <c r="D39" s="84" t="s">
        <v>192</v>
      </c>
      <c r="E39" s="83" t="s">
        <v>276</v>
      </c>
      <c r="F39" s="98">
        <v>45658</v>
      </c>
      <c r="G39" s="90" t="s">
        <v>259</v>
      </c>
      <c r="H39" s="107">
        <v>123.08</v>
      </c>
      <c r="I39" s="83" t="s">
        <v>173</v>
      </c>
      <c r="J39" s="145">
        <f t="shared" si="1"/>
        <v>50.29</v>
      </c>
      <c r="K39" s="145">
        <f t="shared" si="0"/>
        <v>6189.69</v>
      </c>
      <c r="L39" s="129">
        <v>0.28489999999999999</v>
      </c>
      <c r="M39" s="56"/>
      <c r="N39" s="2"/>
      <c r="O39" s="64" t="str">
        <f ca="1">IF(N39="","", INDIRECT("base!"&amp;ADDRESS(MATCH(N39,#REF!:#REF!,0)+1,4,4)))</f>
        <v/>
      </c>
      <c r="P39" s="20"/>
      <c r="Q39" s="64" t="str">
        <f ca="1">IF(P39="","", INDIRECT("base!"&amp;ADDRESS(MATCH(CONCATENATE(N39,"|",P39),#REF!:#REF!,0)+1,6,4)))</f>
        <v/>
      </c>
      <c r="R39" s="90" t="s">
        <v>170</v>
      </c>
      <c r="S39" s="84">
        <f t="shared" si="10"/>
        <v>33.299999999999997</v>
      </c>
      <c r="T39" s="84">
        <f t="shared" si="11"/>
        <v>16.989999999999998</v>
      </c>
      <c r="U39" s="135">
        <v>25.92</v>
      </c>
      <c r="V39" s="135">
        <v>13.23</v>
      </c>
      <c r="W39" s="89">
        <v>5</v>
      </c>
      <c r="X39" s="89" t="str">
        <f>'PLE NÃO FINANCIAVEIS'!$B$15</f>
        <v>MURO DE ARRIMO - VERDE</v>
      </c>
      <c r="Y39" s="89" t="s">
        <v>1008</v>
      </c>
    </row>
    <row r="40" spans="1:25" ht="45" x14ac:dyDescent="0.25">
      <c r="A40" s="83">
        <v>1</v>
      </c>
      <c r="B40" s="114">
        <f>IF(AND(G40&lt;&gt;"",H40&gt;0,I40&lt;&gt;"",J40&lt;&gt;0,K40&lt;&gt;0),COUNT($B$11:B39)+1,"")</f>
        <v>19</v>
      </c>
      <c r="C40" s="96" t="s">
        <v>294</v>
      </c>
      <c r="D40" s="84" t="s">
        <v>192</v>
      </c>
      <c r="E40" s="83" t="s">
        <v>277</v>
      </c>
      <c r="F40" s="98">
        <v>45658</v>
      </c>
      <c r="G40" s="90" t="s">
        <v>260</v>
      </c>
      <c r="H40" s="107">
        <v>85.2</v>
      </c>
      <c r="I40" s="83" t="s">
        <v>173</v>
      </c>
      <c r="J40" s="145">
        <f t="shared" si="1"/>
        <v>90</v>
      </c>
      <c r="K40" s="145">
        <f t="shared" si="0"/>
        <v>7668</v>
      </c>
      <c r="L40" s="129">
        <v>0.28489999999999999</v>
      </c>
      <c r="M40" s="56"/>
      <c r="N40" s="2"/>
      <c r="O40" s="64" t="str">
        <f ca="1">IF(N40="","", INDIRECT("base!"&amp;ADDRESS(MATCH(N40,#REF!:#REF!,0)+1,4,4)))</f>
        <v/>
      </c>
      <c r="P40" s="20"/>
      <c r="Q40" s="64" t="str">
        <f ca="1">IF(P40="","", INDIRECT("base!"&amp;ADDRESS(MATCH(CONCATENATE(N40,"|",P40),#REF!:#REF!,0)+1,6,4)))</f>
        <v/>
      </c>
      <c r="R40" s="90" t="s">
        <v>170</v>
      </c>
      <c r="S40" s="84">
        <f t="shared" si="10"/>
        <v>41.95</v>
      </c>
      <c r="T40" s="84">
        <f t="shared" si="11"/>
        <v>48.05</v>
      </c>
      <c r="U40" s="135">
        <v>32.65</v>
      </c>
      <c r="V40" s="135">
        <v>37.4</v>
      </c>
      <c r="W40" s="89">
        <v>5</v>
      </c>
      <c r="X40" s="89" t="str">
        <f>'PLE NÃO FINANCIAVEIS'!$B$15</f>
        <v>MURO DE ARRIMO - VERDE</v>
      </c>
      <c r="Y40" s="89" t="s">
        <v>1008</v>
      </c>
    </row>
    <row r="41" spans="1:25" ht="45" x14ac:dyDescent="0.25">
      <c r="A41" s="83">
        <v>1</v>
      </c>
      <c r="B41" s="114">
        <f>IF(AND(G41&lt;&gt;"",H41&gt;0,I41&lt;&gt;"",J41&lt;&gt;0,K41&lt;&gt;0),COUNT($B$11:B40)+1,"")</f>
        <v>20</v>
      </c>
      <c r="C41" s="96" t="s">
        <v>295</v>
      </c>
      <c r="D41" s="84" t="s">
        <v>192</v>
      </c>
      <c r="E41" s="83" t="s">
        <v>278</v>
      </c>
      <c r="F41" s="98">
        <v>45658</v>
      </c>
      <c r="G41" s="90" t="s">
        <v>261</v>
      </c>
      <c r="H41" s="107">
        <v>155.27000000000001</v>
      </c>
      <c r="I41" s="83" t="s">
        <v>173</v>
      </c>
      <c r="J41" s="145">
        <f t="shared" si="1"/>
        <v>78.02</v>
      </c>
      <c r="K41" s="145">
        <f t="shared" si="0"/>
        <v>12114.17</v>
      </c>
      <c r="L41" s="129">
        <v>0.28489999999999999</v>
      </c>
      <c r="M41" s="56"/>
      <c r="N41" s="2"/>
      <c r="O41" s="64" t="str">
        <f ca="1">IF(N41="","", INDIRECT("base!"&amp;ADDRESS(MATCH(N41,#REF!:#REF!,0)+1,4,4)))</f>
        <v/>
      </c>
      <c r="P41" s="20"/>
      <c r="Q41" s="64" t="str">
        <f ca="1">IF(P41="","", INDIRECT("base!"&amp;ADDRESS(MATCH(CONCATENATE(N41,"|",P41),#REF!:#REF!,0)+1,6,4)))</f>
        <v/>
      </c>
      <c r="R41" s="90" t="s">
        <v>170</v>
      </c>
      <c r="S41" s="84">
        <f t="shared" si="10"/>
        <v>38.04</v>
      </c>
      <c r="T41" s="84">
        <f t="shared" si="11"/>
        <v>39.979999999999997</v>
      </c>
      <c r="U41" s="135">
        <v>29.61</v>
      </c>
      <c r="V41" s="135">
        <v>31.12</v>
      </c>
      <c r="W41" s="89">
        <v>5</v>
      </c>
      <c r="X41" s="89" t="str">
        <f>'PLE NÃO FINANCIAVEIS'!$B$15</f>
        <v>MURO DE ARRIMO - VERDE</v>
      </c>
      <c r="Y41" s="89" t="s">
        <v>1008</v>
      </c>
    </row>
    <row r="42" spans="1:25" ht="45" x14ac:dyDescent="0.25">
      <c r="A42" s="83">
        <v>1</v>
      </c>
      <c r="B42" s="114">
        <f>IF(AND(G42&lt;&gt;"",H42&gt;0,I42&lt;&gt;"",J42&lt;&gt;0,K42&lt;&gt;0),COUNT($B$11:B41)+1,"")</f>
        <v>21</v>
      </c>
      <c r="C42" s="96" t="s">
        <v>296</v>
      </c>
      <c r="D42" s="84" t="s">
        <v>192</v>
      </c>
      <c r="E42" s="83" t="s">
        <v>279</v>
      </c>
      <c r="F42" s="98">
        <v>45658</v>
      </c>
      <c r="G42" s="90" t="s">
        <v>262</v>
      </c>
      <c r="H42" s="107">
        <v>74.72</v>
      </c>
      <c r="I42" s="83" t="s">
        <v>173</v>
      </c>
      <c r="J42" s="145">
        <f t="shared" si="1"/>
        <v>166.78</v>
      </c>
      <c r="K42" s="145">
        <f t="shared" si="0"/>
        <v>12461.8</v>
      </c>
      <c r="L42" s="129">
        <v>0.28489999999999999</v>
      </c>
      <c r="M42" s="56"/>
      <c r="N42" s="2"/>
      <c r="O42" s="64" t="str">
        <f ca="1">IF(N42="","", INDIRECT("base!"&amp;ADDRESS(MATCH(N42,#REF!:#REF!,0)+1,4,4)))</f>
        <v/>
      </c>
      <c r="P42" s="20"/>
      <c r="Q42" s="64" t="str">
        <f ca="1">IF(P42="","", INDIRECT("base!"&amp;ADDRESS(MATCH(CONCATENATE(N42,"|",P42),#REF!:#REF!,0)+1,6,4)))</f>
        <v/>
      </c>
      <c r="R42" s="90" t="s">
        <v>170</v>
      </c>
      <c r="S42" s="84">
        <f t="shared" si="10"/>
        <v>128.19999999999999</v>
      </c>
      <c r="T42" s="84">
        <f t="shared" si="11"/>
        <v>38.58</v>
      </c>
      <c r="U42" s="135">
        <v>99.78</v>
      </c>
      <c r="V42" s="135">
        <v>30.03</v>
      </c>
      <c r="W42" s="89">
        <v>5</v>
      </c>
      <c r="X42" s="89" t="str">
        <f>'PLE NÃO FINANCIAVEIS'!$B$15</f>
        <v>MURO DE ARRIMO - VERDE</v>
      </c>
      <c r="Y42" s="89" t="s">
        <v>1008</v>
      </c>
    </row>
    <row r="43" spans="1:25" ht="45" x14ac:dyDescent="0.25">
      <c r="A43" s="83">
        <v>1</v>
      </c>
      <c r="B43" s="114">
        <f>IF(AND(G43&lt;&gt;"",H43&gt;0,I43&lt;&gt;"",J43&lt;&gt;0,K43&lt;&gt;0),COUNT($B$11:B42)+1,"")</f>
        <v>22</v>
      </c>
      <c r="C43" s="96" t="s">
        <v>297</v>
      </c>
      <c r="D43" s="84" t="s">
        <v>192</v>
      </c>
      <c r="E43" s="83" t="s">
        <v>280</v>
      </c>
      <c r="F43" s="98">
        <v>45658</v>
      </c>
      <c r="G43" s="90" t="s">
        <v>263</v>
      </c>
      <c r="H43" s="107">
        <v>166.48</v>
      </c>
      <c r="I43" s="83" t="s">
        <v>173</v>
      </c>
      <c r="J43" s="145">
        <f t="shared" si="1"/>
        <v>148.37</v>
      </c>
      <c r="K43" s="145">
        <f t="shared" si="0"/>
        <v>24700.639999999999</v>
      </c>
      <c r="L43" s="129">
        <v>0.28489999999999999</v>
      </c>
      <c r="M43" s="56"/>
      <c r="N43" s="2"/>
      <c r="O43" s="64" t="str">
        <f ca="1">IF(N43="","", INDIRECT("base!"&amp;ADDRESS(MATCH(N43,#REF!:#REF!,0)+1,4,4)))</f>
        <v/>
      </c>
      <c r="P43" s="20"/>
      <c r="Q43" s="64" t="str">
        <f ca="1">IF(P43="","", INDIRECT("base!"&amp;ADDRESS(MATCH(CONCATENATE(N43,"|",P43),#REF!:#REF!,0)+1,6,4)))</f>
        <v/>
      </c>
      <c r="R43" s="90" t="s">
        <v>170</v>
      </c>
      <c r="S43" s="84">
        <f t="shared" si="10"/>
        <v>120.09</v>
      </c>
      <c r="T43" s="84">
        <f t="shared" si="11"/>
        <v>28.28</v>
      </c>
      <c r="U43" s="135">
        <v>93.47</v>
      </c>
      <c r="V43" s="135">
        <v>22.01</v>
      </c>
      <c r="W43" s="89">
        <v>5</v>
      </c>
      <c r="X43" s="89" t="str">
        <f>'PLE NÃO FINANCIAVEIS'!$B$15</f>
        <v>MURO DE ARRIMO - VERDE</v>
      </c>
      <c r="Y43" s="89" t="s">
        <v>1008</v>
      </c>
    </row>
    <row r="44" spans="1:25" ht="30" x14ac:dyDescent="0.25">
      <c r="A44" s="83">
        <v>1</v>
      </c>
      <c r="B44" s="114">
        <f>IF(AND(G44&lt;&gt;"",H44&gt;0,I44&lt;&gt;"",J44&lt;&gt;0,K44&lt;&gt;0),COUNT($B$11:B43)+1,"")</f>
        <v>23</v>
      </c>
      <c r="C44" s="96" t="s">
        <v>298</v>
      </c>
      <c r="D44" s="84" t="s">
        <v>192</v>
      </c>
      <c r="E44" s="83" t="s">
        <v>281</v>
      </c>
      <c r="F44" s="98">
        <v>45658</v>
      </c>
      <c r="G44" s="90" t="s">
        <v>264</v>
      </c>
      <c r="H44" s="107">
        <v>2360.71</v>
      </c>
      <c r="I44" s="83" t="s">
        <v>175</v>
      </c>
      <c r="J44" s="145">
        <f t="shared" si="1"/>
        <v>12.89</v>
      </c>
      <c r="K44" s="145">
        <f t="shared" si="0"/>
        <v>30429.55</v>
      </c>
      <c r="L44" s="129">
        <v>0.28489999999999999</v>
      </c>
      <c r="M44" s="56"/>
      <c r="N44" s="2"/>
      <c r="O44" s="64" t="str">
        <f ca="1">IF(N44="","", INDIRECT("base!"&amp;ADDRESS(MATCH(N44,#REF!:#REF!,0)+1,4,4)))</f>
        <v/>
      </c>
      <c r="P44" s="20"/>
      <c r="Q44" s="64" t="str">
        <f ca="1">IF(P44="","", INDIRECT("base!"&amp;ADDRESS(MATCH(CONCATENATE(N44,"|",P44),#REF!:#REF!,0)+1,6,4)))</f>
        <v/>
      </c>
      <c r="R44" s="90" t="s">
        <v>170</v>
      </c>
      <c r="S44" s="84">
        <f t="shared" si="10"/>
        <v>12.65</v>
      </c>
      <c r="T44" s="84">
        <f t="shared" si="11"/>
        <v>0.24</v>
      </c>
      <c r="U44" s="135">
        <v>9.85</v>
      </c>
      <c r="V44" s="135">
        <v>0.19</v>
      </c>
      <c r="W44" s="89">
        <v>5</v>
      </c>
      <c r="X44" s="89" t="str">
        <f>'PLE NÃO FINANCIAVEIS'!$B$15</f>
        <v>MURO DE ARRIMO - VERDE</v>
      </c>
      <c r="Y44" s="89" t="s">
        <v>1008</v>
      </c>
    </row>
    <row r="45" spans="1:25" ht="30" x14ac:dyDescent="0.25">
      <c r="A45" s="83">
        <v>1</v>
      </c>
      <c r="B45" s="114">
        <f>IF(AND(G45&lt;&gt;"",H45&gt;0,I45&lt;&gt;"",J45&lt;&gt;0,K45&lt;&gt;0),COUNT($B$11:B44)+1,"")</f>
        <v>24</v>
      </c>
      <c r="C45" s="96" t="s">
        <v>299</v>
      </c>
      <c r="D45" s="84" t="s">
        <v>192</v>
      </c>
      <c r="E45" s="83" t="s">
        <v>282</v>
      </c>
      <c r="F45" s="98">
        <v>45658</v>
      </c>
      <c r="G45" s="90" t="s">
        <v>265</v>
      </c>
      <c r="H45" s="107">
        <v>2082.16</v>
      </c>
      <c r="I45" s="83" t="s">
        <v>175</v>
      </c>
      <c r="J45" s="145">
        <f t="shared" si="1"/>
        <v>11.05</v>
      </c>
      <c r="K45" s="145">
        <f t="shared" si="0"/>
        <v>23007.87</v>
      </c>
      <c r="L45" s="129">
        <v>0.28489999999999999</v>
      </c>
      <c r="M45" s="56"/>
      <c r="N45" s="2"/>
      <c r="O45" s="64" t="str">
        <f ca="1">IF(N45="","", INDIRECT("base!"&amp;ADDRESS(MATCH(N45,#REF!:#REF!,0)+1,4,4)))</f>
        <v/>
      </c>
      <c r="P45" s="20"/>
      <c r="Q45" s="64" t="str">
        <f ca="1">IF(P45="","", INDIRECT("base!"&amp;ADDRESS(MATCH(CONCATENATE(N45,"|",P45),#REF!:#REF!,0)+1,6,4)))</f>
        <v/>
      </c>
      <c r="R45" s="90" t="s">
        <v>170</v>
      </c>
      <c r="S45" s="84">
        <f t="shared" si="10"/>
        <v>10.93</v>
      </c>
      <c r="T45" s="84">
        <f t="shared" si="11"/>
        <v>0.12</v>
      </c>
      <c r="U45" s="135">
        <v>8.51</v>
      </c>
      <c r="V45" s="135">
        <v>0.1</v>
      </c>
      <c r="W45" s="89">
        <v>5</v>
      </c>
      <c r="X45" s="89" t="str">
        <f>'PLE NÃO FINANCIAVEIS'!$B$15</f>
        <v>MURO DE ARRIMO - VERDE</v>
      </c>
      <c r="Y45" s="89" t="s">
        <v>1008</v>
      </c>
    </row>
    <row r="46" spans="1:25" ht="30" x14ac:dyDescent="0.25">
      <c r="A46" s="83">
        <v>1</v>
      </c>
      <c r="B46" s="114">
        <f>IF(AND(G46&lt;&gt;"",H46&gt;0,I46&lt;&gt;"",J46&lt;&gt;0,K46&lt;&gt;0),COUNT($B$11:B45)+1,"")</f>
        <v>25</v>
      </c>
      <c r="C46" s="96" t="s">
        <v>300</v>
      </c>
      <c r="D46" s="84" t="s">
        <v>192</v>
      </c>
      <c r="E46" s="83" t="s">
        <v>283</v>
      </c>
      <c r="F46" s="98">
        <v>45658</v>
      </c>
      <c r="G46" s="90" t="s">
        <v>266</v>
      </c>
      <c r="H46" s="107">
        <v>616.27</v>
      </c>
      <c r="I46" s="83" t="s">
        <v>175</v>
      </c>
      <c r="J46" s="145">
        <f t="shared" si="1"/>
        <v>13.93</v>
      </c>
      <c r="K46" s="145">
        <f t="shared" si="0"/>
        <v>8584.64</v>
      </c>
      <c r="L46" s="129">
        <v>0.28489999999999999</v>
      </c>
      <c r="M46" s="56"/>
      <c r="N46" s="2"/>
      <c r="O46" s="64" t="str">
        <f ca="1">IF(N46="","", INDIRECT("base!"&amp;ADDRESS(MATCH(N46,#REF!:#REF!,0)+1,4,4)))</f>
        <v/>
      </c>
      <c r="P46" s="20"/>
      <c r="Q46" s="64" t="str">
        <f ca="1">IF(P46="","", INDIRECT("base!"&amp;ADDRESS(MATCH(CONCATENATE(N46,"|",P46),#REF!:#REF!,0)+1,6,4)))</f>
        <v/>
      </c>
      <c r="R46" s="90" t="s">
        <v>170</v>
      </c>
      <c r="S46" s="84">
        <f t="shared" si="10"/>
        <v>13.06</v>
      </c>
      <c r="T46" s="84">
        <f t="shared" si="11"/>
        <v>0.87</v>
      </c>
      <c r="U46" s="135">
        <v>10.17</v>
      </c>
      <c r="V46" s="135">
        <v>0.68</v>
      </c>
      <c r="W46" s="89">
        <v>5</v>
      </c>
      <c r="X46" s="89" t="str">
        <f>'PLE NÃO FINANCIAVEIS'!$B$15</f>
        <v>MURO DE ARRIMO - VERDE</v>
      </c>
      <c r="Y46" s="89" t="s">
        <v>1008</v>
      </c>
    </row>
    <row r="47" spans="1:25" ht="30" x14ac:dyDescent="0.25">
      <c r="A47" s="83">
        <v>1</v>
      </c>
      <c r="B47" s="114">
        <f>IF(AND(G47&lt;&gt;"",H47&gt;0,I47&lt;&gt;"",J47&lt;&gt;0,K47&lt;&gt;0),COUNT($B$11:B46)+1,"")</f>
        <v>26</v>
      </c>
      <c r="C47" s="96" t="s">
        <v>301</v>
      </c>
      <c r="D47" s="84" t="s">
        <v>192</v>
      </c>
      <c r="E47" s="83" t="s">
        <v>284</v>
      </c>
      <c r="F47" s="98">
        <v>45658</v>
      </c>
      <c r="G47" s="90" t="s">
        <v>267</v>
      </c>
      <c r="H47" s="107">
        <v>331.29</v>
      </c>
      <c r="I47" s="83" t="s">
        <v>175</v>
      </c>
      <c r="J47" s="145">
        <f t="shared" si="1"/>
        <v>13.64</v>
      </c>
      <c r="K47" s="145">
        <f t="shared" si="0"/>
        <v>4518.8</v>
      </c>
      <c r="L47" s="129">
        <v>0.28489999999999999</v>
      </c>
      <c r="M47" s="56"/>
      <c r="N47" s="2"/>
      <c r="O47" s="64" t="str">
        <f ca="1">IF(N47="","", INDIRECT("base!"&amp;ADDRESS(MATCH(N47,#REF!:#REF!,0)+1,4,4)))</f>
        <v/>
      </c>
      <c r="P47" s="20"/>
      <c r="Q47" s="64" t="str">
        <f ca="1">IF(P47="","", INDIRECT("base!"&amp;ADDRESS(MATCH(CONCATENATE(N47,"|",P47),#REF!:#REF!,0)+1,6,4)))</f>
        <v/>
      </c>
      <c r="R47" s="90" t="s">
        <v>170</v>
      </c>
      <c r="S47" s="84">
        <f t="shared" si="10"/>
        <v>12</v>
      </c>
      <c r="T47" s="84">
        <f t="shared" si="11"/>
        <v>1.64</v>
      </c>
      <c r="U47" s="135">
        <v>9.34</v>
      </c>
      <c r="V47" s="135">
        <v>1.28</v>
      </c>
      <c r="W47" s="89">
        <v>5</v>
      </c>
      <c r="X47" s="89" t="str">
        <f>'PLE NÃO FINANCIAVEIS'!$B$15</f>
        <v>MURO DE ARRIMO - VERDE</v>
      </c>
      <c r="Y47" s="89" t="s">
        <v>1008</v>
      </c>
    </row>
    <row r="48" spans="1:25" ht="60" x14ac:dyDescent="0.25">
      <c r="A48" s="83">
        <v>1</v>
      </c>
      <c r="B48" s="114">
        <f>IF(AND(G48&lt;&gt;"",H48&gt;0,I48&lt;&gt;"",J48&lt;&gt;0,K48&lt;&gt;0),COUNT($B$11:B47)+1,"")</f>
        <v>27</v>
      </c>
      <c r="C48" s="96" t="s">
        <v>302</v>
      </c>
      <c r="D48" s="84" t="s">
        <v>192</v>
      </c>
      <c r="E48" s="83" t="s">
        <v>285</v>
      </c>
      <c r="F48" s="98">
        <v>45658</v>
      </c>
      <c r="G48" s="90" t="s">
        <v>268</v>
      </c>
      <c r="H48" s="107">
        <v>28.31</v>
      </c>
      <c r="I48" s="83" t="s">
        <v>174</v>
      </c>
      <c r="J48" s="145">
        <f t="shared" si="1"/>
        <v>1009.37</v>
      </c>
      <c r="K48" s="145">
        <f t="shared" ref="K48:K79" si="12">IFERROR(IF(H48*J48&lt;&gt;0,ROUND(ROUND(H48,4)*ROUND(J48,4),2),""),"")</f>
        <v>28575.26</v>
      </c>
      <c r="L48" s="129">
        <v>0.28489999999999999</v>
      </c>
      <c r="M48" s="56"/>
      <c r="N48" s="2"/>
      <c r="O48" s="64" t="str">
        <f ca="1">IF(N48="","", INDIRECT("base!"&amp;ADDRESS(MATCH(N48,#REF!:#REF!,0)+1,4,4)))</f>
        <v/>
      </c>
      <c r="P48" s="20"/>
      <c r="Q48" s="64" t="str">
        <f ca="1">IF(P48="","", INDIRECT("base!"&amp;ADDRESS(MATCH(CONCATENATE(N48,"|",P48),#REF!:#REF!,0)+1,6,4)))</f>
        <v/>
      </c>
      <c r="R48" s="90" t="s">
        <v>170</v>
      </c>
      <c r="S48" s="84">
        <f t="shared" si="10"/>
        <v>991</v>
      </c>
      <c r="T48" s="84">
        <f t="shared" si="11"/>
        <v>18.37</v>
      </c>
      <c r="U48" s="135">
        <v>771.27</v>
      </c>
      <c r="V48" s="135">
        <v>14.3</v>
      </c>
      <c r="W48" s="89">
        <v>5</v>
      </c>
      <c r="X48" s="89" t="str">
        <f>'PLE NÃO FINANCIAVEIS'!$B$15</f>
        <v>MURO DE ARRIMO - VERDE</v>
      </c>
      <c r="Y48" s="89" t="s">
        <v>1008</v>
      </c>
    </row>
    <row r="49" spans="1:25" ht="45" x14ac:dyDescent="0.25">
      <c r="A49" s="83">
        <v>1</v>
      </c>
      <c r="B49" s="114">
        <f>IF(AND(G49&lt;&gt;"",H49&gt;0,I49&lt;&gt;"",J49&lt;&gt;0,K49&lt;&gt;0),COUNT($B$11:B48)+1,"")</f>
        <v>28</v>
      </c>
      <c r="C49" s="96" t="s">
        <v>303</v>
      </c>
      <c r="D49" s="84" t="s">
        <v>192</v>
      </c>
      <c r="E49" s="83" t="s">
        <v>286</v>
      </c>
      <c r="F49" s="98">
        <v>45658</v>
      </c>
      <c r="G49" s="90" t="s">
        <v>269</v>
      </c>
      <c r="H49" s="107">
        <v>17.46</v>
      </c>
      <c r="I49" s="83" t="s">
        <v>174</v>
      </c>
      <c r="J49" s="145">
        <f t="shared" si="1"/>
        <v>1041.3399999999999</v>
      </c>
      <c r="K49" s="145">
        <f t="shared" si="12"/>
        <v>18181.8</v>
      </c>
      <c r="L49" s="129">
        <v>0.28489999999999999</v>
      </c>
      <c r="M49" s="56"/>
      <c r="N49" s="2"/>
      <c r="O49" s="64" t="str">
        <f ca="1">IF(N49="","", INDIRECT("base!"&amp;ADDRESS(MATCH(N49,#REF!:#REF!,0)+1,4,4)))</f>
        <v/>
      </c>
      <c r="P49" s="20"/>
      <c r="Q49" s="64" t="str">
        <f ca="1">IF(P49="","", INDIRECT("base!"&amp;ADDRESS(MATCH(CONCATENATE(N49,"|",P49),#REF!:#REF!,0)+1,6,4)))</f>
        <v/>
      </c>
      <c r="R49" s="90" t="s">
        <v>170</v>
      </c>
      <c r="S49" s="84">
        <f t="shared" si="10"/>
        <v>1017.12</v>
      </c>
      <c r="T49" s="84">
        <f t="shared" si="11"/>
        <v>24.22</v>
      </c>
      <c r="U49" s="135">
        <v>791.6</v>
      </c>
      <c r="V49" s="135">
        <v>18.850000000000001</v>
      </c>
      <c r="W49" s="89">
        <v>5</v>
      </c>
      <c r="X49" s="89" t="str">
        <f>'PLE NÃO FINANCIAVEIS'!$B$15</f>
        <v>MURO DE ARRIMO - VERDE</v>
      </c>
      <c r="Y49" s="89" t="s">
        <v>1008</v>
      </c>
    </row>
    <row r="50" spans="1:25" ht="60" x14ac:dyDescent="0.25">
      <c r="A50" s="83">
        <v>1</v>
      </c>
      <c r="B50" s="114">
        <f>IF(AND(G50&lt;&gt;"",H50&gt;0,I50&lt;&gt;"",J50&lt;&gt;0,K50&lt;&gt;0),COUNT($B$11:B49)+1,"")</f>
        <v>29</v>
      </c>
      <c r="C50" s="96" t="s">
        <v>304</v>
      </c>
      <c r="D50" s="84" t="s">
        <v>192</v>
      </c>
      <c r="E50" s="83" t="s">
        <v>287</v>
      </c>
      <c r="F50" s="98">
        <v>45658</v>
      </c>
      <c r="G50" s="90" t="s">
        <v>270</v>
      </c>
      <c r="H50" s="107">
        <v>237.03</v>
      </c>
      <c r="I50" s="83" t="s">
        <v>173</v>
      </c>
      <c r="J50" s="145">
        <f t="shared" si="1"/>
        <v>166.14</v>
      </c>
      <c r="K50" s="145">
        <f t="shared" si="12"/>
        <v>39380.160000000003</v>
      </c>
      <c r="L50" s="129">
        <v>0.28489999999999999</v>
      </c>
      <c r="M50" s="56"/>
      <c r="N50" s="2"/>
      <c r="O50" s="64" t="str">
        <f ca="1">IF(N50="","", INDIRECT("base!"&amp;ADDRESS(MATCH(N50,#REF!:#REF!,0)+1,4,4)))</f>
        <v/>
      </c>
      <c r="P50" s="20"/>
      <c r="Q50" s="64" t="str">
        <f ca="1">IF(P50="","", INDIRECT("base!"&amp;ADDRESS(MATCH(CONCATENATE(N50,"|",P50),#REF!:#REF!,0)+1,6,4)))</f>
        <v/>
      </c>
      <c r="R50" s="90" t="s">
        <v>170</v>
      </c>
      <c r="S50" s="84">
        <f t="shared" si="10"/>
        <v>124.44</v>
      </c>
      <c r="T50" s="84">
        <f t="shared" si="11"/>
        <v>41.7</v>
      </c>
      <c r="U50" s="135">
        <v>96.85</v>
      </c>
      <c r="V50" s="135">
        <v>32.46</v>
      </c>
      <c r="W50" s="89">
        <v>5</v>
      </c>
      <c r="X50" s="89" t="str">
        <f>'PLE NÃO FINANCIAVEIS'!$B$15</f>
        <v>MURO DE ARRIMO - VERDE</v>
      </c>
      <c r="Y50" s="89" t="s">
        <v>1008</v>
      </c>
    </row>
    <row r="51" spans="1:25" ht="30" x14ac:dyDescent="0.25">
      <c r="A51" s="83">
        <v>1</v>
      </c>
      <c r="B51" s="114">
        <f>IF(AND(G51&lt;&gt;"",H51&gt;0,I51&lt;&gt;"",J51&lt;&gt;0,K51&lt;&gt;0),COUNT($B$11:B50)+1,"")</f>
        <v>30</v>
      </c>
      <c r="C51" s="96" t="s">
        <v>305</v>
      </c>
      <c r="D51" s="84" t="s">
        <v>192</v>
      </c>
      <c r="E51" s="83" t="s">
        <v>288</v>
      </c>
      <c r="F51" s="98">
        <v>45658</v>
      </c>
      <c r="G51" s="90" t="s">
        <v>271</v>
      </c>
      <c r="H51" s="107">
        <v>64.599999999999994</v>
      </c>
      <c r="I51" s="83" t="s">
        <v>173</v>
      </c>
      <c r="J51" s="145">
        <f t="shared" si="1"/>
        <v>61.73</v>
      </c>
      <c r="K51" s="145">
        <f t="shared" si="12"/>
        <v>3987.76</v>
      </c>
      <c r="L51" s="129">
        <v>0.28489999999999999</v>
      </c>
      <c r="M51" s="56"/>
      <c r="N51" s="2"/>
      <c r="O51" s="64" t="str">
        <f ca="1">IF(N51="","", INDIRECT("base!"&amp;ADDRESS(MATCH(N51,#REF!:#REF!,0)+1,4,4)))</f>
        <v/>
      </c>
      <c r="P51" s="20"/>
      <c r="Q51" s="64" t="str">
        <f ca="1">IF(P51="","", INDIRECT("base!"&amp;ADDRESS(MATCH(CONCATENATE(N51,"|",P51),#REF!:#REF!,0)+1,6,4)))</f>
        <v/>
      </c>
      <c r="R51" s="90" t="s">
        <v>170</v>
      </c>
      <c r="S51" s="84">
        <f t="shared" si="10"/>
        <v>48.1</v>
      </c>
      <c r="T51" s="84">
        <f t="shared" si="11"/>
        <v>13.63</v>
      </c>
      <c r="U51" s="135">
        <v>37.44</v>
      </c>
      <c r="V51" s="135">
        <v>10.61</v>
      </c>
      <c r="W51" s="89">
        <v>5</v>
      </c>
      <c r="X51" s="89" t="str">
        <f>'PLE NÃO FINANCIAVEIS'!$B$15</f>
        <v>MURO DE ARRIMO - VERDE</v>
      </c>
      <c r="Y51" s="89" t="s">
        <v>1008</v>
      </c>
    </row>
    <row r="52" spans="1:25" ht="30" x14ac:dyDescent="0.25">
      <c r="A52" s="83">
        <v>1</v>
      </c>
      <c r="B52" s="114">
        <f>IF(AND(G52&lt;&gt;"",H52&gt;0,I52&lt;&gt;"",J52&lt;&gt;0,K52&lt;&gt;0),COUNT($B$11:B51)+1,"")</f>
        <v>31</v>
      </c>
      <c r="C52" s="96" t="s">
        <v>306</v>
      </c>
      <c r="D52" s="84" t="s">
        <v>192</v>
      </c>
      <c r="E52" s="83" t="s">
        <v>289</v>
      </c>
      <c r="F52" s="98">
        <v>45658</v>
      </c>
      <c r="G52" s="90" t="s">
        <v>272</v>
      </c>
      <c r="H52" s="107">
        <v>46.8</v>
      </c>
      <c r="I52" s="83" t="s">
        <v>172</v>
      </c>
      <c r="J52" s="145">
        <f t="shared" si="1"/>
        <v>67.319999999999993</v>
      </c>
      <c r="K52" s="145">
        <f t="shared" si="12"/>
        <v>3150.58</v>
      </c>
      <c r="L52" s="129">
        <v>0.28489999999999999</v>
      </c>
      <c r="M52" s="56"/>
      <c r="N52" s="2"/>
      <c r="O52" s="64" t="str">
        <f ca="1">IF(N52="","", INDIRECT("base!"&amp;ADDRESS(MATCH(N52,#REF!:#REF!,0)+1,4,4)))</f>
        <v/>
      </c>
      <c r="P52" s="20"/>
      <c r="Q52" s="64" t="str">
        <f ca="1">IF(P52="","", INDIRECT("base!"&amp;ADDRESS(MATCH(CONCATENATE(N52,"|",P52),#REF!:#REF!,0)+1,6,4)))</f>
        <v/>
      </c>
      <c r="R52" s="90" t="s">
        <v>170</v>
      </c>
      <c r="S52" s="84">
        <f t="shared" si="10"/>
        <v>53.18</v>
      </c>
      <c r="T52" s="84">
        <f t="shared" si="11"/>
        <v>14.14</v>
      </c>
      <c r="U52" s="135">
        <v>41.39</v>
      </c>
      <c r="V52" s="135">
        <v>11.01</v>
      </c>
      <c r="W52" s="89">
        <v>5</v>
      </c>
      <c r="X52" s="89" t="str">
        <f>'PLE NÃO FINANCIAVEIS'!$B$15</f>
        <v>MURO DE ARRIMO - VERDE</v>
      </c>
      <c r="Y52" s="89" t="s">
        <v>1008</v>
      </c>
    </row>
    <row r="53" spans="1:25" s="81" customFormat="1" x14ac:dyDescent="0.25">
      <c r="A53" s="83">
        <v>1</v>
      </c>
      <c r="B53" s="69" t="str">
        <f>IF(AND(G53&lt;&gt;"",H53&gt;0,I53&lt;&gt;"",J53&lt;&gt;0,K53&lt;&gt;0),COUNT($B$11:B52)+1,"")</f>
        <v/>
      </c>
      <c r="C53" s="69" t="s">
        <v>307</v>
      </c>
      <c r="D53" s="87"/>
      <c r="E53" s="77"/>
      <c r="F53" s="78"/>
      <c r="G53" s="72" t="s">
        <v>308</v>
      </c>
      <c r="H53" s="108"/>
      <c r="I53" s="102"/>
      <c r="J53" s="146" t="str">
        <f t="shared" si="1"/>
        <v/>
      </c>
      <c r="K53" s="146" t="str">
        <f t="shared" si="12"/>
        <v/>
      </c>
      <c r="L53" s="80"/>
      <c r="M53" s="80"/>
      <c r="N53" s="76"/>
      <c r="O53" s="79" t="str">
        <f ca="1">IF(N53="","", INDIRECT("base!"&amp;ADDRESS(MATCH(N53,#REF!:#REF!,0)+1,4,4)))</f>
        <v/>
      </c>
      <c r="P53" s="79"/>
      <c r="Q53" s="79" t="str">
        <f ca="1">IF(P53="","", INDIRECT("base!"&amp;ADDRESS(MATCH(CONCATENATE(N53,"|",P53),#REF!:#REF!,0)+1,6,4)))</f>
        <v/>
      </c>
      <c r="R53" s="79"/>
      <c r="S53" s="152"/>
      <c r="T53" s="152"/>
      <c r="U53" s="136"/>
      <c r="V53" s="136"/>
      <c r="W53" s="159"/>
      <c r="X53" s="159"/>
      <c r="Y53" s="159"/>
    </row>
    <row r="54" spans="1:25" ht="45" x14ac:dyDescent="0.25">
      <c r="A54" s="83">
        <v>1</v>
      </c>
      <c r="B54" s="114">
        <f>IF(AND(G54&lt;&gt;"",H54&gt;0,I54&lt;&gt;"",J54&lt;&gt;0,K54&lt;&gt;0),COUNT($B$11:B53)+1,"")</f>
        <v>32</v>
      </c>
      <c r="C54" s="96" t="s">
        <v>313</v>
      </c>
      <c r="D54" s="84" t="s">
        <v>192</v>
      </c>
      <c r="E54" s="83" t="s">
        <v>332</v>
      </c>
      <c r="F54" s="98">
        <v>45658</v>
      </c>
      <c r="G54" s="90" t="s">
        <v>309</v>
      </c>
      <c r="H54" s="107">
        <v>380.4</v>
      </c>
      <c r="I54" s="83" t="s">
        <v>174</v>
      </c>
      <c r="J54" s="145">
        <f t="shared" si="1"/>
        <v>5.26</v>
      </c>
      <c r="K54" s="145">
        <f t="shared" si="12"/>
        <v>2000.9</v>
      </c>
      <c r="L54" s="129">
        <v>0.28489999999999999</v>
      </c>
      <c r="M54" s="56"/>
      <c r="N54" s="2"/>
      <c r="O54" s="64" t="str">
        <f ca="1">IF(N54="","", INDIRECT("base!"&amp;ADDRESS(MATCH(N54,#REF!:#REF!,0)+1,4,4)))</f>
        <v/>
      </c>
      <c r="P54" s="20"/>
      <c r="Q54" s="64" t="str">
        <f ca="1">IF(P54="","", INDIRECT("base!"&amp;ADDRESS(MATCH(CONCATENATE(N54,"|",P54),#REF!:#REF!,0)+1,6,4)))</f>
        <v/>
      </c>
      <c r="R54" s="90" t="s">
        <v>170</v>
      </c>
      <c r="S54" s="84">
        <f t="shared" ref="S54:S72" si="13">TRUNC(U54*(1+L54),2)</f>
        <v>4.0199999999999996</v>
      </c>
      <c r="T54" s="84">
        <f t="shared" ref="T54:T72" si="14">TRUNC(V54*(1+L54),2)</f>
        <v>1.24</v>
      </c>
      <c r="U54" s="135">
        <v>3.13</v>
      </c>
      <c r="V54" s="135">
        <v>0.97</v>
      </c>
      <c r="W54" s="89">
        <v>6</v>
      </c>
      <c r="X54" s="89" t="str">
        <f>'PLE NÃO FINANCIAVEIS'!$B$16</f>
        <v>MURO DE ARRIMO - LARANJA</v>
      </c>
      <c r="Y54" s="89" t="s">
        <v>1008</v>
      </c>
    </row>
    <row r="55" spans="1:25" ht="45" x14ac:dyDescent="0.25">
      <c r="A55" s="83">
        <v>1</v>
      </c>
      <c r="B55" s="114">
        <f>IF(AND(G55&lt;&gt;"",H55&gt;0,I55&lt;&gt;"",J55&lt;&gt;0,K55&lt;&gt;0),COUNT($B$11:B54)+1,"")</f>
        <v>33</v>
      </c>
      <c r="C55" s="96" t="s">
        <v>314</v>
      </c>
      <c r="D55" s="84" t="s">
        <v>192</v>
      </c>
      <c r="E55" s="83" t="s">
        <v>273</v>
      </c>
      <c r="F55" s="98">
        <v>45658</v>
      </c>
      <c r="G55" s="90" t="s">
        <v>256</v>
      </c>
      <c r="H55" s="107">
        <v>64.459999999999994</v>
      </c>
      <c r="I55" s="83" t="s">
        <v>174</v>
      </c>
      <c r="J55" s="145">
        <f t="shared" si="1"/>
        <v>129.94999999999999</v>
      </c>
      <c r="K55" s="145">
        <f t="shared" si="12"/>
        <v>8376.58</v>
      </c>
      <c r="L55" s="129">
        <v>0.28489999999999999</v>
      </c>
      <c r="M55" s="56"/>
      <c r="N55" s="2"/>
      <c r="O55" s="64" t="str">
        <f ca="1">IF(N55="","", INDIRECT("base!"&amp;ADDRESS(MATCH(N55,#REF!:#REF!,0)+1,4,4)))</f>
        <v/>
      </c>
      <c r="P55" s="20"/>
      <c r="Q55" s="64" t="str">
        <f ca="1">IF(P55="","", INDIRECT("base!"&amp;ADDRESS(MATCH(CONCATENATE(N55,"|",P55),#REF!:#REF!,0)+1,6,4)))</f>
        <v/>
      </c>
      <c r="R55" s="90" t="s">
        <v>170</v>
      </c>
      <c r="S55" s="84">
        <f t="shared" si="13"/>
        <v>34.78</v>
      </c>
      <c r="T55" s="84">
        <f t="shared" si="14"/>
        <v>95.17</v>
      </c>
      <c r="U55" s="135">
        <v>27.07</v>
      </c>
      <c r="V55" s="135">
        <v>74.069999999999993</v>
      </c>
      <c r="W55" s="89">
        <v>6</v>
      </c>
      <c r="X55" s="89" t="str">
        <f>'PLE NÃO FINANCIAVEIS'!$B$16</f>
        <v>MURO DE ARRIMO - LARANJA</v>
      </c>
      <c r="Y55" s="89" t="s">
        <v>1008</v>
      </c>
    </row>
    <row r="56" spans="1:25" ht="45" x14ac:dyDescent="0.25">
      <c r="A56" s="83">
        <v>1</v>
      </c>
      <c r="B56" s="114">
        <f>IF(AND(G56&lt;&gt;"",H56&gt;0,I56&lt;&gt;"",J56&lt;&gt;0,K56&lt;&gt;0),COUNT($B$11:B55)+1,"")</f>
        <v>34</v>
      </c>
      <c r="C56" s="96" t="s">
        <v>316</v>
      </c>
      <c r="D56" s="116" t="s">
        <v>200</v>
      </c>
      <c r="E56" s="83" t="s">
        <v>333</v>
      </c>
      <c r="F56" s="98">
        <v>45658</v>
      </c>
      <c r="G56" s="90" t="s">
        <v>310</v>
      </c>
      <c r="H56" s="107">
        <v>40</v>
      </c>
      <c r="I56" s="83" t="s">
        <v>172</v>
      </c>
      <c r="J56" s="145">
        <f t="shared" si="1"/>
        <v>365.44</v>
      </c>
      <c r="K56" s="145">
        <f t="shared" si="12"/>
        <v>14617.6</v>
      </c>
      <c r="L56" s="129">
        <v>0.28489999999999999</v>
      </c>
      <c r="M56" s="56"/>
      <c r="N56" s="2"/>
      <c r="O56" s="64" t="str">
        <f ca="1">IF(N56="","", INDIRECT("base!"&amp;ADDRESS(MATCH(N56,#REF!:#REF!,0)+1,4,4)))</f>
        <v/>
      </c>
      <c r="P56" s="20"/>
      <c r="Q56" s="64" t="str">
        <f ca="1">IF(P56="","", INDIRECT("base!"&amp;ADDRESS(MATCH(CONCATENATE(N56,"|",P56),#REF!:#REF!,0)+1,6,4)))</f>
        <v/>
      </c>
      <c r="R56" s="90" t="s">
        <v>170</v>
      </c>
      <c r="S56" s="84">
        <f t="shared" si="13"/>
        <v>332.87</v>
      </c>
      <c r="T56" s="84">
        <f t="shared" si="14"/>
        <v>32.57</v>
      </c>
      <c r="U56" s="135">
        <v>259.07</v>
      </c>
      <c r="V56" s="135">
        <v>25.35</v>
      </c>
      <c r="W56" s="89">
        <v>6</v>
      </c>
      <c r="X56" s="89" t="str">
        <f>'PLE NÃO FINANCIAVEIS'!$B$16</f>
        <v>MURO DE ARRIMO - LARANJA</v>
      </c>
      <c r="Y56" s="89" t="s">
        <v>1008</v>
      </c>
    </row>
    <row r="57" spans="1:25" ht="45" x14ac:dyDescent="0.25">
      <c r="A57" s="83">
        <v>1</v>
      </c>
      <c r="B57" s="114">
        <f>IF(AND(G57&lt;&gt;"",H57&gt;0,I57&lt;&gt;"",J57&lt;&gt;0,K57&lt;&gt;0),COUNT($B$11:B56)+1,"")</f>
        <v>35</v>
      </c>
      <c r="C57" s="96" t="s">
        <v>315</v>
      </c>
      <c r="D57" s="84" t="s">
        <v>192</v>
      </c>
      <c r="E57" s="83" t="s">
        <v>275</v>
      </c>
      <c r="F57" s="98">
        <v>45658</v>
      </c>
      <c r="G57" s="90" t="s">
        <v>258</v>
      </c>
      <c r="H57" s="107">
        <v>3.84</v>
      </c>
      <c r="I57" s="83" t="s">
        <v>174</v>
      </c>
      <c r="J57" s="145">
        <f t="shared" si="1"/>
        <v>255.08</v>
      </c>
      <c r="K57" s="145">
        <f t="shared" si="12"/>
        <v>979.51</v>
      </c>
      <c r="L57" s="129">
        <v>0.28489999999999999</v>
      </c>
      <c r="M57" s="56"/>
      <c r="N57" s="2"/>
      <c r="O57" s="64" t="str">
        <f ca="1">IF(N57="","", INDIRECT("base!"&amp;ADDRESS(MATCH(N57,#REF!:#REF!,0)+1,4,4)))</f>
        <v/>
      </c>
      <c r="P57" s="20"/>
      <c r="Q57" s="64" t="str">
        <f ca="1">IF(P57="","", INDIRECT("base!"&amp;ADDRESS(MATCH(CONCATENATE(N57,"|",P57),#REF!:#REF!,0)+1,6,4)))</f>
        <v/>
      </c>
      <c r="R57" s="90" t="s">
        <v>170</v>
      </c>
      <c r="S57" s="84">
        <f t="shared" si="13"/>
        <v>177.99</v>
      </c>
      <c r="T57" s="84">
        <f t="shared" si="14"/>
        <v>77.09</v>
      </c>
      <c r="U57" s="135">
        <v>138.53</v>
      </c>
      <c r="V57" s="135">
        <v>60</v>
      </c>
      <c r="W57" s="89">
        <v>6</v>
      </c>
      <c r="X57" s="89" t="str">
        <f>'PLE NÃO FINANCIAVEIS'!$B$16</f>
        <v>MURO DE ARRIMO - LARANJA</v>
      </c>
      <c r="Y57" s="89" t="s">
        <v>1008</v>
      </c>
    </row>
    <row r="58" spans="1:25" ht="45" x14ac:dyDescent="0.25">
      <c r="A58" s="83">
        <v>1</v>
      </c>
      <c r="B58" s="114">
        <f>IF(AND(G58&lt;&gt;"",H58&gt;0,I58&lt;&gt;"",J58&lt;&gt;0,K58&lt;&gt;0),COUNT($B$11:B57)+1,"")</f>
        <v>36</v>
      </c>
      <c r="C58" s="96" t="s">
        <v>317</v>
      </c>
      <c r="D58" s="84" t="s">
        <v>192</v>
      </c>
      <c r="E58" s="83" t="s">
        <v>276</v>
      </c>
      <c r="F58" s="98">
        <v>45658</v>
      </c>
      <c r="G58" s="90" t="s">
        <v>259</v>
      </c>
      <c r="H58" s="107">
        <v>76.78</v>
      </c>
      <c r="I58" s="83" t="s">
        <v>173</v>
      </c>
      <c r="J58" s="145">
        <f t="shared" si="1"/>
        <v>50.29</v>
      </c>
      <c r="K58" s="145">
        <f t="shared" si="12"/>
        <v>3861.27</v>
      </c>
      <c r="L58" s="129">
        <v>0.28489999999999999</v>
      </c>
      <c r="M58" s="56"/>
      <c r="N58" s="2"/>
      <c r="O58" s="64" t="str">
        <f ca="1">IF(N58="","", INDIRECT("base!"&amp;ADDRESS(MATCH(N58,#REF!:#REF!,0)+1,4,4)))</f>
        <v/>
      </c>
      <c r="P58" s="20"/>
      <c r="Q58" s="64" t="str">
        <f ca="1">IF(P58="","", INDIRECT("base!"&amp;ADDRESS(MATCH(CONCATENATE(N58,"|",P58),#REF!:#REF!,0)+1,6,4)))</f>
        <v/>
      </c>
      <c r="R58" s="90" t="s">
        <v>170</v>
      </c>
      <c r="S58" s="84">
        <f t="shared" si="13"/>
        <v>33.299999999999997</v>
      </c>
      <c r="T58" s="84">
        <f t="shared" si="14"/>
        <v>16.989999999999998</v>
      </c>
      <c r="U58" s="135">
        <v>25.92</v>
      </c>
      <c r="V58" s="135">
        <v>13.23</v>
      </c>
      <c r="W58" s="89">
        <v>6</v>
      </c>
      <c r="X58" s="89" t="str">
        <f>'PLE NÃO FINANCIAVEIS'!$B$16</f>
        <v>MURO DE ARRIMO - LARANJA</v>
      </c>
      <c r="Y58" s="89" t="s">
        <v>1008</v>
      </c>
    </row>
    <row r="59" spans="1:25" ht="45" x14ac:dyDescent="0.25">
      <c r="A59" s="83">
        <v>1</v>
      </c>
      <c r="B59" s="114">
        <f>IF(AND(G59&lt;&gt;"",H59&gt;0,I59&lt;&gt;"",J59&lt;&gt;0,K59&lt;&gt;0),COUNT($B$11:B58)+1,"")</f>
        <v>37</v>
      </c>
      <c r="C59" s="96" t="s">
        <v>318</v>
      </c>
      <c r="D59" s="84" t="s">
        <v>192</v>
      </c>
      <c r="E59" s="83" t="s">
        <v>277</v>
      </c>
      <c r="F59" s="98">
        <v>45658</v>
      </c>
      <c r="G59" s="90" t="s">
        <v>260</v>
      </c>
      <c r="H59" s="107">
        <v>78.400000000000006</v>
      </c>
      <c r="I59" s="83" t="s">
        <v>173</v>
      </c>
      <c r="J59" s="145">
        <f t="shared" si="1"/>
        <v>90</v>
      </c>
      <c r="K59" s="145">
        <f t="shared" si="12"/>
        <v>7056</v>
      </c>
      <c r="L59" s="129">
        <v>0.28489999999999999</v>
      </c>
      <c r="M59" s="56"/>
      <c r="N59" s="2"/>
      <c r="O59" s="64" t="str">
        <f ca="1">IF(N59="","", INDIRECT("base!"&amp;ADDRESS(MATCH(N59,#REF!:#REF!,0)+1,4,4)))</f>
        <v/>
      </c>
      <c r="P59" s="20"/>
      <c r="Q59" s="64" t="str">
        <f ca="1">IF(P59="","", INDIRECT("base!"&amp;ADDRESS(MATCH(CONCATENATE(N59,"|",P59),#REF!:#REF!,0)+1,6,4)))</f>
        <v/>
      </c>
      <c r="R59" s="90" t="s">
        <v>170</v>
      </c>
      <c r="S59" s="84">
        <f t="shared" si="13"/>
        <v>41.95</v>
      </c>
      <c r="T59" s="84">
        <f t="shared" si="14"/>
        <v>48.05</v>
      </c>
      <c r="U59" s="135">
        <v>32.65</v>
      </c>
      <c r="V59" s="135">
        <v>37.4</v>
      </c>
      <c r="W59" s="89">
        <v>6</v>
      </c>
      <c r="X59" s="89" t="str">
        <f>'PLE NÃO FINANCIAVEIS'!$B$16</f>
        <v>MURO DE ARRIMO - LARANJA</v>
      </c>
      <c r="Y59" s="89" t="s">
        <v>1008</v>
      </c>
    </row>
    <row r="60" spans="1:25" ht="45" x14ac:dyDescent="0.25">
      <c r="A60" s="83">
        <v>1</v>
      </c>
      <c r="B60" s="114">
        <f>IF(AND(G60&lt;&gt;"",H60&gt;0,I60&lt;&gt;"",J60&lt;&gt;0,K60&lt;&gt;0),COUNT($B$11:B59)+1,"")</f>
        <v>38</v>
      </c>
      <c r="C60" s="96" t="s">
        <v>319</v>
      </c>
      <c r="D60" s="84" t="s">
        <v>192</v>
      </c>
      <c r="E60" s="83" t="s">
        <v>278</v>
      </c>
      <c r="F60" s="98">
        <v>45658</v>
      </c>
      <c r="G60" s="90" t="s">
        <v>261</v>
      </c>
      <c r="H60" s="107">
        <v>88.77</v>
      </c>
      <c r="I60" s="83" t="s">
        <v>173</v>
      </c>
      <c r="J60" s="145">
        <f t="shared" si="1"/>
        <v>78.02</v>
      </c>
      <c r="K60" s="145">
        <f t="shared" si="12"/>
        <v>6925.84</v>
      </c>
      <c r="L60" s="129">
        <v>0.28489999999999999</v>
      </c>
      <c r="M60" s="56"/>
      <c r="N60" s="2"/>
      <c r="O60" s="64" t="str">
        <f ca="1">IF(N60="","", INDIRECT("base!"&amp;ADDRESS(MATCH(N60,#REF!:#REF!,0)+1,4,4)))</f>
        <v/>
      </c>
      <c r="P60" s="20"/>
      <c r="Q60" s="64" t="str">
        <f ca="1">IF(P60="","", INDIRECT("base!"&amp;ADDRESS(MATCH(CONCATENATE(N60,"|",P60),#REF!:#REF!,0)+1,6,4)))</f>
        <v/>
      </c>
      <c r="R60" s="90" t="s">
        <v>170</v>
      </c>
      <c r="S60" s="84">
        <f t="shared" si="13"/>
        <v>38.04</v>
      </c>
      <c r="T60" s="84">
        <f t="shared" si="14"/>
        <v>39.979999999999997</v>
      </c>
      <c r="U60" s="135">
        <v>29.61</v>
      </c>
      <c r="V60" s="135">
        <v>31.12</v>
      </c>
      <c r="W60" s="89">
        <v>6</v>
      </c>
      <c r="X60" s="89" t="str">
        <f>'PLE NÃO FINANCIAVEIS'!$B$16</f>
        <v>MURO DE ARRIMO - LARANJA</v>
      </c>
      <c r="Y60" s="89" t="s">
        <v>1008</v>
      </c>
    </row>
    <row r="61" spans="1:25" ht="45" x14ac:dyDescent="0.25">
      <c r="A61" s="83">
        <v>1</v>
      </c>
      <c r="B61" s="114">
        <f>IF(AND(G61&lt;&gt;"",H61&gt;0,I61&lt;&gt;"",J61&lt;&gt;0,K61&lt;&gt;0),COUNT($B$11:B60)+1,"")</f>
        <v>39</v>
      </c>
      <c r="C61" s="96" t="s">
        <v>320</v>
      </c>
      <c r="D61" s="84" t="s">
        <v>192</v>
      </c>
      <c r="E61" s="83" t="s">
        <v>279</v>
      </c>
      <c r="F61" s="98">
        <v>45658</v>
      </c>
      <c r="G61" s="90" t="s">
        <v>262</v>
      </c>
      <c r="H61" s="107">
        <v>112.72</v>
      </c>
      <c r="I61" s="83" t="s">
        <v>173</v>
      </c>
      <c r="J61" s="145">
        <f t="shared" si="1"/>
        <v>166.78</v>
      </c>
      <c r="K61" s="145">
        <f t="shared" si="12"/>
        <v>18799.439999999999</v>
      </c>
      <c r="L61" s="129">
        <v>0.28489999999999999</v>
      </c>
      <c r="M61" s="56"/>
      <c r="N61" s="2"/>
      <c r="O61" s="64" t="str">
        <f ca="1">IF(N61="","", INDIRECT("base!"&amp;ADDRESS(MATCH(N61,#REF!:#REF!,0)+1,4,4)))</f>
        <v/>
      </c>
      <c r="P61" s="20"/>
      <c r="Q61" s="64" t="str">
        <f ca="1">IF(P61="","", INDIRECT("base!"&amp;ADDRESS(MATCH(CONCATENATE(N61,"|",P61),#REF!:#REF!,0)+1,6,4)))</f>
        <v/>
      </c>
      <c r="R61" s="90" t="s">
        <v>170</v>
      </c>
      <c r="S61" s="84">
        <f t="shared" si="13"/>
        <v>128.19999999999999</v>
      </c>
      <c r="T61" s="84">
        <f t="shared" si="14"/>
        <v>38.58</v>
      </c>
      <c r="U61" s="135">
        <v>99.78</v>
      </c>
      <c r="V61" s="135">
        <v>30.03</v>
      </c>
      <c r="W61" s="89">
        <v>6</v>
      </c>
      <c r="X61" s="89" t="str">
        <f>'PLE NÃO FINANCIAVEIS'!$B$16</f>
        <v>MURO DE ARRIMO - LARANJA</v>
      </c>
      <c r="Y61" s="89" t="s">
        <v>1008</v>
      </c>
    </row>
    <row r="62" spans="1:25" ht="45" x14ac:dyDescent="0.25">
      <c r="A62" s="83">
        <v>1</v>
      </c>
      <c r="B62" s="114">
        <f>IF(AND(G62&lt;&gt;"",H62&gt;0,I62&lt;&gt;"",J62&lt;&gt;0,K62&lt;&gt;0),COUNT($B$11:B61)+1,"")</f>
        <v>40</v>
      </c>
      <c r="C62" s="96" t="s">
        <v>321</v>
      </c>
      <c r="D62" s="84" t="s">
        <v>192</v>
      </c>
      <c r="E62" s="83" t="s">
        <v>280</v>
      </c>
      <c r="F62" s="98">
        <v>45658</v>
      </c>
      <c r="G62" s="90" t="s">
        <v>263</v>
      </c>
      <c r="H62" s="107">
        <v>162.36000000000001</v>
      </c>
      <c r="I62" s="83" t="s">
        <v>173</v>
      </c>
      <c r="J62" s="145">
        <f t="shared" si="1"/>
        <v>148.37</v>
      </c>
      <c r="K62" s="145">
        <f t="shared" si="12"/>
        <v>24089.35</v>
      </c>
      <c r="L62" s="129">
        <v>0.28489999999999999</v>
      </c>
      <c r="M62" s="56"/>
      <c r="N62" s="2"/>
      <c r="O62" s="64" t="str">
        <f ca="1">IF(N62="","", INDIRECT("base!"&amp;ADDRESS(MATCH(N62,#REF!:#REF!,0)+1,4,4)))</f>
        <v/>
      </c>
      <c r="P62" s="20"/>
      <c r="Q62" s="64" t="str">
        <f ca="1">IF(P62="","", INDIRECT("base!"&amp;ADDRESS(MATCH(CONCATENATE(N62,"|",P62),#REF!:#REF!,0)+1,6,4)))</f>
        <v/>
      </c>
      <c r="R62" s="90" t="s">
        <v>170</v>
      </c>
      <c r="S62" s="84">
        <f t="shared" si="13"/>
        <v>120.09</v>
      </c>
      <c r="T62" s="84">
        <f t="shared" si="14"/>
        <v>28.28</v>
      </c>
      <c r="U62" s="135">
        <v>93.47</v>
      </c>
      <c r="V62" s="135">
        <v>22.01</v>
      </c>
      <c r="W62" s="89">
        <v>6</v>
      </c>
      <c r="X62" s="89" t="str">
        <f>'PLE NÃO FINANCIAVEIS'!$B$16</f>
        <v>MURO DE ARRIMO - LARANJA</v>
      </c>
      <c r="Y62" s="89" t="s">
        <v>1008</v>
      </c>
    </row>
    <row r="63" spans="1:25" ht="30" x14ac:dyDescent="0.25">
      <c r="A63" s="83">
        <v>1</v>
      </c>
      <c r="B63" s="114">
        <f>IF(AND(G63&lt;&gt;"",H63&gt;0,I63&lt;&gt;"",J63&lt;&gt;0,K63&lt;&gt;0),COUNT($B$11:B62)+1,"")</f>
        <v>41</v>
      </c>
      <c r="C63" s="96" t="s">
        <v>322</v>
      </c>
      <c r="D63" s="84" t="s">
        <v>192</v>
      </c>
      <c r="E63" s="83" t="s">
        <v>281</v>
      </c>
      <c r="F63" s="98">
        <v>45658</v>
      </c>
      <c r="G63" s="90" t="s">
        <v>264</v>
      </c>
      <c r="H63" s="107">
        <v>1887.24</v>
      </c>
      <c r="I63" s="83" t="s">
        <v>175</v>
      </c>
      <c r="J63" s="145">
        <f t="shared" si="1"/>
        <v>12.89</v>
      </c>
      <c r="K63" s="145">
        <f t="shared" si="12"/>
        <v>24326.52</v>
      </c>
      <c r="L63" s="129">
        <v>0.28489999999999999</v>
      </c>
      <c r="M63" s="56"/>
      <c r="N63" s="2"/>
      <c r="O63" s="64" t="str">
        <f ca="1">IF(N63="","", INDIRECT("base!"&amp;ADDRESS(MATCH(N63,#REF!:#REF!,0)+1,4,4)))</f>
        <v/>
      </c>
      <c r="P63" s="20"/>
      <c r="Q63" s="64" t="str">
        <f ca="1">IF(P63="","", INDIRECT("base!"&amp;ADDRESS(MATCH(CONCATENATE(N63,"|",P63),#REF!:#REF!,0)+1,6,4)))</f>
        <v/>
      </c>
      <c r="R63" s="90" t="s">
        <v>170</v>
      </c>
      <c r="S63" s="84">
        <f t="shared" si="13"/>
        <v>12.65</v>
      </c>
      <c r="T63" s="84">
        <f t="shared" si="14"/>
        <v>0.24</v>
      </c>
      <c r="U63" s="135">
        <v>9.85</v>
      </c>
      <c r="V63" s="135">
        <v>0.19</v>
      </c>
      <c r="W63" s="89">
        <v>6</v>
      </c>
      <c r="X63" s="89" t="str">
        <f>'PLE NÃO FINANCIAVEIS'!$B$16</f>
        <v>MURO DE ARRIMO - LARANJA</v>
      </c>
      <c r="Y63" s="89" t="s">
        <v>1008</v>
      </c>
    </row>
    <row r="64" spans="1:25" ht="30" x14ac:dyDescent="0.25">
      <c r="A64" s="83">
        <v>1</v>
      </c>
      <c r="B64" s="114">
        <f>IF(AND(G64&lt;&gt;"",H64&gt;0,I64&lt;&gt;"",J64&lt;&gt;0,K64&lt;&gt;0),COUNT($B$11:B63)+1,"")</f>
        <v>42</v>
      </c>
      <c r="C64" s="96" t="s">
        <v>323</v>
      </c>
      <c r="D64" s="84" t="s">
        <v>192</v>
      </c>
      <c r="E64" s="83" t="s">
        <v>282</v>
      </c>
      <c r="F64" s="98">
        <v>45658</v>
      </c>
      <c r="G64" s="90" t="s">
        <v>265</v>
      </c>
      <c r="H64" s="107">
        <v>2216.6999999999998</v>
      </c>
      <c r="I64" s="83" t="s">
        <v>175</v>
      </c>
      <c r="J64" s="145">
        <f t="shared" si="1"/>
        <v>11.05</v>
      </c>
      <c r="K64" s="145">
        <f t="shared" si="12"/>
        <v>24494.54</v>
      </c>
      <c r="L64" s="129">
        <v>0.28489999999999999</v>
      </c>
      <c r="M64" s="56"/>
      <c r="N64" s="2"/>
      <c r="O64" s="64" t="str">
        <f ca="1">IF(N64="","", INDIRECT("base!"&amp;ADDRESS(MATCH(N64,#REF!:#REF!,0)+1,4,4)))</f>
        <v/>
      </c>
      <c r="P64" s="20"/>
      <c r="Q64" s="64" t="str">
        <f ca="1">IF(P64="","", INDIRECT("base!"&amp;ADDRESS(MATCH(CONCATENATE(N64,"|",P64),#REF!:#REF!,0)+1,6,4)))</f>
        <v/>
      </c>
      <c r="R64" s="90" t="s">
        <v>170</v>
      </c>
      <c r="S64" s="84">
        <f t="shared" si="13"/>
        <v>10.93</v>
      </c>
      <c r="T64" s="84">
        <f t="shared" si="14"/>
        <v>0.12</v>
      </c>
      <c r="U64" s="135">
        <v>8.51</v>
      </c>
      <c r="V64" s="135">
        <v>0.1</v>
      </c>
      <c r="W64" s="89">
        <v>6</v>
      </c>
      <c r="X64" s="89" t="str">
        <f>'PLE NÃO FINANCIAVEIS'!$B$16</f>
        <v>MURO DE ARRIMO - LARANJA</v>
      </c>
      <c r="Y64" s="89" t="s">
        <v>1008</v>
      </c>
    </row>
    <row r="65" spans="1:25" ht="30" x14ac:dyDescent="0.25">
      <c r="A65" s="83">
        <v>1</v>
      </c>
      <c r="B65" s="114">
        <f>IF(AND(G65&lt;&gt;"",H65&gt;0,I65&lt;&gt;"",J65&lt;&gt;0,K65&lt;&gt;0),COUNT($B$11:B64)+1,"")</f>
        <v>43</v>
      </c>
      <c r="C65" s="96" t="s">
        <v>324</v>
      </c>
      <c r="D65" s="84" t="s">
        <v>192</v>
      </c>
      <c r="E65" s="83" t="s">
        <v>283</v>
      </c>
      <c r="F65" s="98">
        <v>45658</v>
      </c>
      <c r="G65" s="90" t="s">
        <v>266</v>
      </c>
      <c r="H65" s="107">
        <v>571.05999999999995</v>
      </c>
      <c r="I65" s="83" t="s">
        <v>175</v>
      </c>
      <c r="J65" s="145">
        <f t="shared" si="1"/>
        <v>13.93</v>
      </c>
      <c r="K65" s="145">
        <f t="shared" si="12"/>
        <v>7954.87</v>
      </c>
      <c r="L65" s="129">
        <v>0.28489999999999999</v>
      </c>
      <c r="M65" s="56"/>
      <c r="N65" s="2"/>
      <c r="O65" s="64" t="str">
        <f ca="1">IF(N65="","", INDIRECT("base!"&amp;ADDRESS(MATCH(N65,#REF!:#REF!,0)+1,4,4)))</f>
        <v/>
      </c>
      <c r="P65" s="20"/>
      <c r="Q65" s="64" t="str">
        <f ca="1">IF(P65="","", INDIRECT("base!"&amp;ADDRESS(MATCH(CONCATENATE(N65,"|",P65),#REF!:#REF!,0)+1,6,4)))</f>
        <v/>
      </c>
      <c r="R65" s="90" t="s">
        <v>170</v>
      </c>
      <c r="S65" s="84">
        <f t="shared" si="13"/>
        <v>13.06</v>
      </c>
      <c r="T65" s="84">
        <f t="shared" si="14"/>
        <v>0.87</v>
      </c>
      <c r="U65" s="135">
        <v>10.17</v>
      </c>
      <c r="V65" s="135">
        <v>0.68</v>
      </c>
      <c r="W65" s="89">
        <v>6</v>
      </c>
      <c r="X65" s="89" t="str">
        <f>'PLE NÃO FINANCIAVEIS'!$B$16</f>
        <v>MURO DE ARRIMO - LARANJA</v>
      </c>
      <c r="Y65" s="89" t="s">
        <v>1008</v>
      </c>
    </row>
    <row r="66" spans="1:25" ht="30" x14ac:dyDescent="0.25">
      <c r="A66" s="83">
        <v>1</v>
      </c>
      <c r="B66" s="114">
        <f>IF(AND(G66&lt;&gt;"",H66&gt;0,I66&lt;&gt;"",J66&lt;&gt;0,K66&lt;&gt;0),COUNT($B$11:B65)+1,"")</f>
        <v>44</v>
      </c>
      <c r="C66" s="96" t="s">
        <v>325</v>
      </c>
      <c r="D66" s="84" t="s">
        <v>192</v>
      </c>
      <c r="E66" s="83" t="s">
        <v>284</v>
      </c>
      <c r="F66" s="98">
        <v>45658</v>
      </c>
      <c r="G66" s="90" t="s">
        <v>311</v>
      </c>
      <c r="H66" s="107">
        <v>402.89</v>
      </c>
      <c r="I66" s="83" t="s">
        <v>175</v>
      </c>
      <c r="J66" s="145">
        <f t="shared" si="1"/>
        <v>13.64</v>
      </c>
      <c r="K66" s="145">
        <f t="shared" si="12"/>
        <v>5495.42</v>
      </c>
      <c r="L66" s="129">
        <v>0.28489999999999999</v>
      </c>
      <c r="M66" s="56"/>
      <c r="N66" s="2"/>
      <c r="O66" s="64" t="str">
        <f ca="1">IF(N66="","", INDIRECT("base!"&amp;ADDRESS(MATCH(N66,#REF!:#REF!,0)+1,4,4)))</f>
        <v/>
      </c>
      <c r="P66" s="20"/>
      <c r="Q66" s="64" t="str">
        <f ca="1">IF(P66="","", INDIRECT("base!"&amp;ADDRESS(MATCH(CONCATENATE(N66,"|",P66),#REF!:#REF!,0)+1,6,4)))</f>
        <v/>
      </c>
      <c r="R66" s="90" t="s">
        <v>170</v>
      </c>
      <c r="S66" s="84">
        <f t="shared" si="13"/>
        <v>12</v>
      </c>
      <c r="T66" s="84">
        <f t="shared" si="14"/>
        <v>1.64</v>
      </c>
      <c r="U66" s="135">
        <v>9.34</v>
      </c>
      <c r="V66" s="135">
        <v>1.28</v>
      </c>
      <c r="W66" s="89">
        <v>6</v>
      </c>
      <c r="X66" s="89" t="str">
        <f>'PLE NÃO FINANCIAVEIS'!$B$16</f>
        <v>MURO DE ARRIMO - LARANJA</v>
      </c>
      <c r="Y66" s="89" t="s">
        <v>1008</v>
      </c>
    </row>
    <row r="67" spans="1:25" ht="60" x14ac:dyDescent="0.25">
      <c r="A67" s="83">
        <v>1</v>
      </c>
      <c r="B67" s="114">
        <f>IF(AND(G67&lt;&gt;"",H67&gt;0,I67&lt;&gt;"",J67&lt;&gt;0,K67&lt;&gt;0),COUNT($B$11:B66)+1,"")</f>
        <v>45</v>
      </c>
      <c r="C67" s="96" t="s">
        <v>326</v>
      </c>
      <c r="D67" s="84" t="s">
        <v>192</v>
      </c>
      <c r="E67" s="83" t="s">
        <v>285</v>
      </c>
      <c r="F67" s="98">
        <v>45658</v>
      </c>
      <c r="G67" s="90" t="s">
        <v>268</v>
      </c>
      <c r="H67" s="107">
        <v>22.6</v>
      </c>
      <c r="I67" s="83" t="s">
        <v>174</v>
      </c>
      <c r="J67" s="145">
        <f t="shared" si="1"/>
        <v>1009.37</v>
      </c>
      <c r="K67" s="145">
        <f t="shared" si="12"/>
        <v>22811.759999999998</v>
      </c>
      <c r="L67" s="129">
        <v>0.28489999999999999</v>
      </c>
      <c r="M67" s="56"/>
      <c r="N67" s="2"/>
      <c r="O67" s="64" t="str">
        <f ca="1">IF(N67="","", INDIRECT("base!"&amp;ADDRESS(MATCH(N67,#REF!:#REF!,0)+1,4,4)))</f>
        <v/>
      </c>
      <c r="P67" s="20"/>
      <c r="Q67" s="64" t="str">
        <f ca="1">IF(P67="","", INDIRECT("base!"&amp;ADDRESS(MATCH(CONCATENATE(N67,"|",P67),#REF!:#REF!,0)+1,6,4)))</f>
        <v/>
      </c>
      <c r="R67" s="90" t="s">
        <v>170</v>
      </c>
      <c r="S67" s="84">
        <f t="shared" si="13"/>
        <v>991</v>
      </c>
      <c r="T67" s="84">
        <f t="shared" si="14"/>
        <v>18.37</v>
      </c>
      <c r="U67" s="135">
        <v>771.27</v>
      </c>
      <c r="V67" s="135">
        <v>14.3</v>
      </c>
      <c r="W67" s="89">
        <v>6</v>
      </c>
      <c r="X67" s="89" t="str">
        <f>'PLE NÃO FINANCIAVEIS'!$B$16</f>
        <v>MURO DE ARRIMO - LARANJA</v>
      </c>
      <c r="Y67" s="89" t="s">
        <v>1008</v>
      </c>
    </row>
    <row r="68" spans="1:25" ht="45" x14ac:dyDescent="0.25">
      <c r="A68" s="83">
        <v>1</v>
      </c>
      <c r="B68" s="114">
        <f>IF(AND(G68&lt;&gt;"",H68&gt;0,I68&lt;&gt;"",J68&lt;&gt;0,K68&lt;&gt;0),COUNT($B$11:B67)+1,"")</f>
        <v>46</v>
      </c>
      <c r="C68" s="96" t="s">
        <v>327</v>
      </c>
      <c r="D68" s="84" t="s">
        <v>192</v>
      </c>
      <c r="E68" s="83" t="s">
        <v>286</v>
      </c>
      <c r="F68" s="98">
        <v>45658</v>
      </c>
      <c r="G68" s="90" t="s">
        <v>269</v>
      </c>
      <c r="H68" s="107">
        <v>23.45</v>
      </c>
      <c r="I68" s="83" t="s">
        <v>174</v>
      </c>
      <c r="J68" s="145">
        <f t="shared" si="1"/>
        <v>1041.3399999999999</v>
      </c>
      <c r="K68" s="145">
        <f t="shared" si="12"/>
        <v>24419.42</v>
      </c>
      <c r="L68" s="129">
        <v>0.28489999999999999</v>
      </c>
      <c r="M68" s="56"/>
      <c r="N68" s="2"/>
      <c r="O68" s="64" t="str">
        <f ca="1">IF(N68="","", INDIRECT("base!"&amp;ADDRESS(MATCH(N68,#REF!:#REF!,0)+1,4,4)))</f>
        <v/>
      </c>
      <c r="P68" s="20"/>
      <c r="Q68" s="64" t="str">
        <f ca="1">IF(P68="","", INDIRECT("base!"&amp;ADDRESS(MATCH(CONCATENATE(N68,"|",P68),#REF!:#REF!,0)+1,6,4)))</f>
        <v/>
      </c>
      <c r="R68" s="90" t="s">
        <v>170</v>
      </c>
      <c r="S68" s="84">
        <f t="shared" si="13"/>
        <v>1017.12</v>
      </c>
      <c r="T68" s="84">
        <f t="shared" si="14"/>
        <v>24.22</v>
      </c>
      <c r="U68" s="135">
        <v>791.6</v>
      </c>
      <c r="V68" s="135">
        <v>18.850000000000001</v>
      </c>
      <c r="W68" s="89">
        <v>6</v>
      </c>
      <c r="X68" s="89" t="str">
        <f>'PLE NÃO FINANCIAVEIS'!$B$16</f>
        <v>MURO DE ARRIMO - LARANJA</v>
      </c>
      <c r="Y68" s="89" t="s">
        <v>1008</v>
      </c>
    </row>
    <row r="69" spans="1:25" ht="60" x14ac:dyDescent="0.25">
      <c r="A69" s="83">
        <v>1</v>
      </c>
      <c r="B69" s="114">
        <f>IF(AND(G69&lt;&gt;"",H69&gt;0,I69&lt;&gt;"",J69&lt;&gt;0,K69&lt;&gt;0),COUNT($B$11:B68)+1,"")</f>
        <v>47</v>
      </c>
      <c r="C69" s="96" t="s">
        <v>328</v>
      </c>
      <c r="D69" s="84" t="s">
        <v>192</v>
      </c>
      <c r="E69" s="83" t="s">
        <v>287</v>
      </c>
      <c r="F69" s="98">
        <v>45658</v>
      </c>
      <c r="G69" s="90" t="s">
        <v>270</v>
      </c>
      <c r="H69" s="107">
        <v>204.3</v>
      </c>
      <c r="I69" s="83" t="s">
        <v>173</v>
      </c>
      <c r="J69" s="145">
        <f t="shared" si="1"/>
        <v>166.14</v>
      </c>
      <c r="K69" s="145">
        <f t="shared" si="12"/>
        <v>33942.400000000001</v>
      </c>
      <c r="L69" s="129">
        <v>0.28489999999999999</v>
      </c>
      <c r="M69" s="56"/>
      <c r="N69" s="2"/>
      <c r="O69" s="64" t="str">
        <f ca="1">IF(N69="","", INDIRECT("base!"&amp;ADDRESS(MATCH(N69,#REF!:#REF!,0)+1,4,4)))</f>
        <v/>
      </c>
      <c r="P69" s="20"/>
      <c r="Q69" s="64" t="str">
        <f ca="1">IF(P69="","", INDIRECT("base!"&amp;ADDRESS(MATCH(CONCATENATE(N69,"|",P69),#REF!:#REF!,0)+1,6,4)))</f>
        <v/>
      </c>
      <c r="R69" s="90" t="s">
        <v>170</v>
      </c>
      <c r="S69" s="84">
        <f t="shared" si="13"/>
        <v>124.44</v>
      </c>
      <c r="T69" s="84">
        <f t="shared" si="14"/>
        <v>41.7</v>
      </c>
      <c r="U69" s="135">
        <v>96.85</v>
      </c>
      <c r="V69" s="135">
        <v>32.46</v>
      </c>
      <c r="W69" s="89">
        <v>6</v>
      </c>
      <c r="X69" s="89" t="str">
        <f>'PLE NÃO FINANCIAVEIS'!$B$16</f>
        <v>MURO DE ARRIMO - LARANJA</v>
      </c>
      <c r="Y69" s="89" t="s">
        <v>1008</v>
      </c>
    </row>
    <row r="70" spans="1:25" ht="30" x14ac:dyDescent="0.25">
      <c r="A70" s="83">
        <v>1</v>
      </c>
      <c r="B70" s="114">
        <f>IF(AND(G70&lt;&gt;"",H70&gt;0,I70&lt;&gt;"",J70&lt;&gt;0,K70&lt;&gt;0),COUNT($B$11:B69)+1,"")</f>
        <v>48</v>
      </c>
      <c r="C70" s="96" t="s">
        <v>329</v>
      </c>
      <c r="D70" s="84" t="s">
        <v>192</v>
      </c>
      <c r="E70" s="83" t="s">
        <v>288</v>
      </c>
      <c r="F70" s="98">
        <v>45658</v>
      </c>
      <c r="G70" s="90" t="s">
        <v>271</v>
      </c>
      <c r="H70" s="107">
        <v>187.82</v>
      </c>
      <c r="I70" s="83" t="s">
        <v>173</v>
      </c>
      <c r="J70" s="145">
        <f t="shared" si="1"/>
        <v>61.73</v>
      </c>
      <c r="K70" s="145">
        <f t="shared" si="12"/>
        <v>11594.13</v>
      </c>
      <c r="L70" s="129">
        <v>0.28489999999999999</v>
      </c>
      <c r="M70" s="56"/>
      <c r="N70" s="2"/>
      <c r="O70" s="64" t="str">
        <f ca="1">IF(N70="","", INDIRECT("base!"&amp;ADDRESS(MATCH(N70,#REF!:#REF!,0)+1,4,4)))</f>
        <v/>
      </c>
      <c r="P70" s="20"/>
      <c r="Q70" s="64" t="str">
        <f ca="1">IF(P70="","", INDIRECT("base!"&amp;ADDRESS(MATCH(CONCATENATE(N70,"|",P70),#REF!:#REF!,0)+1,6,4)))</f>
        <v/>
      </c>
      <c r="R70" s="90" t="s">
        <v>170</v>
      </c>
      <c r="S70" s="84">
        <f t="shared" si="13"/>
        <v>48.1</v>
      </c>
      <c r="T70" s="84">
        <f t="shared" si="14"/>
        <v>13.63</v>
      </c>
      <c r="U70" s="135">
        <v>37.44</v>
      </c>
      <c r="V70" s="135">
        <v>10.61</v>
      </c>
      <c r="W70" s="89">
        <v>6</v>
      </c>
      <c r="X70" s="89" t="str">
        <f>'PLE NÃO FINANCIAVEIS'!$B$16</f>
        <v>MURO DE ARRIMO - LARANJA</v>
      </c>
      <c r="Y70" s="89" t="s">
        <v>1008</v>
      </c>
    </row>
    <row r="71" spans="1:25" ht="30" x14ac:dyDescent="0.25">
      <c r="A71" s="83">
        <v>1</v>
      </c>
      <c r="B71" s="114">
        <f>IF(AND(G71&lt;&gt;"",H71&gt;0,I71&lt;&gt;"",J71&lt;&gt;0,K71&lt;&gt;0),COUNT($B$11:B70)+1,"")</f>
        <v>49</v>
      </c>
      <c r="C71" s="96" t="s">
        <v>330</v>
      </c>
      <c r="D71" s="84" t="s">
        <v>192</v>
      </c>
      <c r="E71" s="83" t="s">
        <v>289</v>
      </c>
      <c r="F71" s="98">
        <v>45658</v>
      </c>
      <c r="G71" s="90" t="s">
        <v>272</v>
      </c>
      <c r="H71" s="107">
        <v>15.4</v>
      </c>
      <c r="I71" s="83" t="s">
        <v>172</v>
      </c>
      <c r="J71" s="145">
        <f t="shared" si="1"/>
        <v>67.319999999999993</v>
      </c>
      <c r="K71" s="145">
        <f t="shared" si="12"/>
        <v>1036.73</v>
      </c>
      <c r="L71" s="129">
        <v>0.28489999999999999</v>
      </c>
      <c r="M71" s="56"/>
      <c r="N71" s="2"/>
      <c r="O71" s="64" t="str">
        <f ca="1">IF(N71="","", INDIRECT("base!"&amp;ADDRESS(MATCH(N71,#REF!:#REF!,0)+1,4,4)))</f>
        <v/>
      </c>
      <c r="P71" s="20"/>
      <c r="Q71" s="64" t="str">
        <f ca="1">IF(P71="","", INDIRECT("base!"&amp;ADDRESS(MATCH(CONCATENATE(N71,"|",P71),#REF!:#REF!,0)+1,6,4)))</f>
        <v/>
      </c>
      <c r="R71" s="90" t="s">
        <v>170</v>
      </c>
      <c r="S71" s="84">
        <f t="shared" si="13"/>
        <v>53.18</v>
      </c>
      <c r="T71" s="84">
        <f t="shared" si="14"/>
        <v>14.14</v>
      </c>
      <c r="U71" s="135">
        <v>41.39</v>
      </c>
      <c r="V71" s="135">
        <v>11.01</v>
      </c>
      <c r="W71" s="89">
        <v>6</v>
      </c>
      <c r="X71" s="89" t="str">
        <f>'PLE NÃO FINANCIAVEIS'!$B$16</f>
        <v>MURO DE ARRIMO - LARANJA</v>
      </c>
      <c r="Y71" s="89" t="s">
        <v>1008</v>
      </c>
    </row>
    <row r="72" spans="1:25" ht="45" x14ac:dyDescent="0.25">
      <c r="A72" s="83">
        <v>1</v>
      </c>
      <c r="B72" s="114">
        <f>IF(AND(G72&lt;&gt;"",H72&gt;0,I72&lt;&gt;"",J72&lt;&gt;0,K72&lt;&gt;0),COUNT($B$11:B71)+1,"")</f>
        <v>50</v>
      </c>
      <c r="C72" s="96" t="s">
        <v>331</v>
      </c>
      <c r="D72" s="84" t="s">
        <v>192</v>
      </c>
      <c r="E72" s="83" t="s">
        <v>334</v>
      </c>
      <c r="F72" s="98">
        <v>45658</v>
      </c>
      <c r="G72" s="90" t="s">
        <v>312</v>
      </c>
      <c r="H72" s="107">
        <v>380.4</v>
      </c>
      <c r="I72" s="83" t="s">
        <v>174</v>
      </c>
      <c r="J72" s="145">
        <f t="shared" si="1"/>
        <v>38.24</v>
      </c>
      <c r="K72" s="145">
        <f t="shared" si="12"/>
        <v>14546.5</v>
      </c>
      <c r="L72" s="129">
        <v>0.28489999999999999</v>
      </c>
      <c r="M72" s="56"/>
      <c r="N72" s="2"/>
      <c r="O72" s="64" t="str">
        <f ca="1">IF(N72="","", INDIRECT("base!"&amp;ADDRESS(MATCH(N72,#REF!:#REF!,0)+1,4,4)))</f>
        <v/>
      </c>
      <c r="P72" s="20"/>
      <c r="Q72" s="64" t="str">
        <f ca="1">IF(P72="","", INDIRECT("base!"&amp;ADDRESS(MATCH(CONCATENATE(N72,"|",P72),#REF!:#REF!,0)+1,6,4)))</f>
        <v/>
      </c>
      <c r="R72" s="90" t="s">
        <v>170</v>
      </c>
      <c r="S72" s="84">
        <f t="shared" si="13"/>
        <v>20.77</v>
      </c>
      <c r="T72" s="84">
        <f t="shared" si="14"/>
        <v>17.47</v>
      </c>
      <c r="U72" s="135">
        <v>16.170000000000002</v>
      </c>
      <c r="V72" s="135">
        <v>13.6</v>
      </c>
      <c r="W72" s="89">
        <v>6</v>
      </c>
      <c r="X72" s="89" t="str">
        <f>'PLE NÃO FINANCIAVEIS'!$B$16</f>
        <v>MURO DE ARRIMO - LARANJA</v>
      </c>
      <c r="Y72" s="89" t="s">
        <v>1008</v>
      </c>
    </row>
    <row r="73" spans="1:25" s="81" customFormat="1" x14ac:dyDescent="0.25">
      <c r="A73" s="83">
        <v>1</v>
      </c>
      <c r="B73" s="69" t="str">
        <f>IF(AND(G73&lt;&gt;"",H73&gt;0,I73&lt;&gt;"",J73&lt;&gt;0,K73&lt;&gt;0),COUNT($B$11:B72)+1,"")</f>
        <v/>
      </c>
      <c r="C73" s="69" t="s">
        <v>336</v>
      </c>
      <c r="D73" s="87"/>
      <c r="E73" s="77"/>
      <c r="F73" s="78"/>
      <c r="G73" s="72" t="s">
        <v>335</v>
      </c>
      <c r="H73" s="108"/>
      <c r="I73" s="102"/>
      <c r="J73" s="146" t="str">
        <f t="shared" si="1"/>
        <v/>
      </c>
      <c r="K73" s="146" t="str">
        <f t="shared" si="12"/>
        <v/>
      </c>
      <c r="L73" s="80"/>
      <c r="M73" s="80"/>
      <c r="N73" s="76"/>
      <c r="O73" s="79" t="str">
        <f ca="1">IF(N73="","", INDIRECT("base!"&amp;ADDRESS(MATCH(N73,#REF!:#REF!,0)+1,4,4)))</f>
        <v/>
      </c>
      <c r="P73" s="79"/>
      <c r="Q73" s="79" t="str">
        <f ca="1">IF(P73="","", INDIRECT("base!"&amp;ADDRESS(MATCH(CONCATENATE(N73,"|",P73),#REF!:#REF!,0)+1,6,4)))</f>
        <v/>
      </c>
      <c r="R73" s="79"/>
      <c r="S73" s="152"/>
      <c r="T73" s="152"/>
      <c r="U73" s="136"/>
      <c r="V73" s="136"/>
      <c r="W73" s="159"/>
      <c r="X73" s="159"/>
      <c r="Y73" s="159"/>
    </row>
    <row r="74" spans="1:25" ht="45" x14ac:dyDescent="0.25">
      <c r="A74" s="83">
        <v>1</v>
      </c>
      <c r="B74" s="114">
        <f>IF(AND(G74&lt;&gt;"",H74&gt;0,I74&lt;&gt;"",J74&lt;&gt;0,K74&lt;&gt;0),COUNT($B$11:B73)+1,"")</f>
        <v>51</v>
      </c>
      <c r="C74" s="96" t="s">
        <v>337</v>
      </c>
      <c r="D74" s="84" t="s">
        <v>192</v>
      </c>
      <c r="E74" s="83" t="s">
        <v>273</v>
      </c>
      <c r="F74" s="98">
        <v>45658</v>
      </c>
      <c r="G74" s="90" t="s">
        <v>256</v>
      </c>
      <c r="H74" s="107">
        <v>44.47</v>
      </c>
      <c r="I74" s="107" t="s">
        <v>174</v>
      </c>
      <c r="J74" s="145">
        <f t="shared" si="1"/>
        <v>129.94999999999999</v>
      </c>
      <c r="K74" s="145">
        <f t="shared" si="12"/>
        <v>5778.88</v>
      </c>
      <c r="L74" s="129">
        <v>0.28489999999999999</v>
      </c>
      <c r="M74" s="56"/>
      <c r="N74" s="2"/>
      <c r="O74" s="64" t="str">
        <f ca="1">IF(N74="","", INDIRECT("base!"&amp;ADDRESS(MATCH(N74,#REF!:#REF!,0)+1,4,4)))</f>
        <v/>
      </c>
      <c r="P74" s="20"/>
      <c r="Q74" s="64" t="str">
        <f ca="1">IF(P74="","", INDIRECT("base!"&amp;ADDRESS(MATCH(CONCATENATE(N74,"|",P74),#REF!:#REF!,0)+1,6,4)))</f>
        <v/>
      </c>
      <c r="R74" s="90" t="s">
        <v>170</v>
      </c>
      <c r="S74" s="84">
        <f t="shared" ref="S74:S91" si="15">TRUNC(U74*(1+L74),2)</f>
        <v>34.78</v>
      </c>
      <c r="T74" s="84">
        <f t="shared" ref="T74:T91" si="16">TRUNC(V74*(1+L74),2)</f>
        <v>95.17</v>
      </c>
      <c r="U74" s="135">
        <v>27.07</v>
      </c>
      <c r="V74" s="135">
        <v>74.069999999999993</v>
      </c>
      <c r="W74" s="89">
        <v>7</v>
      </c>
      <c r="X74" s="89" t="str">
        <f>'PLE NÃO FINANCIAVEIS'!$B$17</f>
        <v>MURO DE ARRIMO - AZUL</v>
      </c>
      <c r="Y74" s="89" t="s">
        <v>1008</v>
      </c>
    </row>
    <row r="75" spans="1:25" ht="45" x14ac:dyDescent="0.25">
      <c r="A75" s="83">
        <v>1</v>
      </c>
      <c r="B75" s="114">
        <f>IF(AND(G75&lt;&gt;"",H75&gt;0,I75&lt;&gt;"",J75&lt;&gt;0,K75&lt;&gt;0),COUNT($B$11:B74)+1,"")</f>
        <v>52</v>
      </c>
      <c r="C75" s="96" t="s">
        <v>338</v>
      </c>
      <c r="D75" s="116" t="s">
        <v>200</v>
      </c>
      <c r="E75" s="83" t="s">
        <v>333</v>
      </c>
      <c r="F75" s="98">
        <v>45658</v>
      </c>
      <c r="G75" s="90" t="s">
        <v>310</v>
      </c>
      <c r="H75" s="107">
        <v>20</v>
      </c>
      <c r="I75" s="107" t="s">
        <v>174</v>
      </c>
      <c r="J75" s="145">
        <f t="shared" si="1"/>
        <v>365.44</v>
      </c>
      <c r="K75" s="145">
        <f t="shared" si="12"/>
        <v>7308.8</v>
      </c>
      <c r="L75" s="129">
        <v>0.28489999999999999</v>
      </c>
      <c r="M75" s="56"/>
      <c r="N75" s="2"/>
      <c r="O75" s="64" t="str">
        <f ca="1">IF(N75="","", INDIRECT("base!"&amp;ADDRESS(MATCH(N75,#REF!:#REF!,0)+1,4,4)))</f>
        <v/>
      </c>
      <c r="P75" s="20"/>
      <c r="Q75" s="64" t="str">
        <f ca="1">IF(P75="","", INDIRECT("base!"&amp;ADDRESS(MATCH(CONCATENATE(N75,"|",P75),#REF!:#REF!,0)+1,6,4)))</f>
        <v/>
      </c>
      <c r="R75" s="90" t="s">
        <v>170</v>
      </c>
      <c r="S75" s="84">
        <f t="shared" si="15"/>
        <v>332.87</v>
      </c>
      <c r="T75" s="84">
        <f t="shared" si="16"/>
        <v>32.57</v>
      </c>
      <c r="U75" s="135">
        <v>259.07</v>
      </c>
      <c r="V75" s="135">
        <v>25.35</v>
      </c>
      <c r="W75" s="89">
        <v>7</v>
      </c>
      <c r="X75" s="89" t="str">
        <f>'PLE NÃO FINANCIAVEIS'!$B$17</f>
        <v>MURO DE ARRIMO - AZUL</v>
      </c>
      <c r="Y75" s="89" t="s">
        <v>1008</v>
      </c>
    </row>
    <row r="76" spans="1:25" ht="45" x14ac:dyDescent="0.25">
      <c r="A76" s="83">
        <v>1</v>
      </c>
      <c r="B76" s="114">
        <f>IF(AND(G76&lt;&gt;"",H76&gt;0,I76&lt;&gt;"",J76&lt;&gt;0,K76&lt;&gt;0),COUNT($B$11:B75)+1,"")</f>
        <v>53</v>
      </c>
      <c r="C76" s="96" t="s">
        <v>341</v>
      </c>
      <c r="D76" s="116" t="s">
        <v>200</v>
      </c>
      <c r="E76" s="83" t="s">
        <v>357</v>
      </c>
      <c r="F76" s="98">
        <v>45658</v>
      </c>
      <c r="G76" s="90" t="s">
        <v>339</v>
      </c>
      <c r="H76" s="107">
        <v>20</v>
      </c>
      <c r="I76" s="107" t="s">
        <v>174</v>
      </c>
      <c r="J76" s="145">
        <f t="shared" si="1"/>
        <v>753.93</v>
      </c>
      <c r="K76" s="145">
        <f t="shared" si="12"/>
        <v>15078.6</v>
      </c>
      <c r="L76" s="129">
        <v>0.28489999999999999</v>
      </c>
      <c r="M76" s="56"/>
      <c r="N76" s="2"/>
      <c r="O76" s="64" t="str">
        <f ca="1">IF(N76="","", INDIRECT("base!"&amp;ADDRESS(MATCH(N76,#REF!:#REF!,0)+1,4,4)))</f>
        <v/>
      </c>
      <c r="P76" s="20"/>
      <c r="Q76" s="64" t="str">
        <f ca="1">IF(P76="","", INDIRECT("base!"&amp;ADDRESS(MATCH(CONCATENATE(N76,"|",P76),#REF!:#REF!,0)+1,6,4)))</f>
        <v/>
      </c>
      <c r="R76" s="90" t="s">
        <v>170</v>
      </c>
      <c r="S76" s="84">
        <f t="shared" si="15"/>
        <v>701.58</v>
      </c>
      <c r="T76" s="84">
        <f t="shared" si="16"/>
        <v>52.35</v>
      </c>
      <c r="U76" s="135">
        <v>546.02</v>
      </c>
      <c r="V76" s="135">
        <v>40.75</v>
      </c>
      <c r="W76" s="89">
        <v>7</v>
      </c>
      <c r="X76" s="89" t="str">
        <f>'PLE NÃO FINANCIAVEIS'!$B$17</f>
        <v>MURO DE ARRIMO - AZUL</v>
      </c>
      <c r="Y76" s="89" t="s">
        <v>1008</v>
      </c>
    </row>
    <row r="77" spans="1:25" ht="45" x14ac:dyDescent="0.25">
      <c r="A77" s="83">
        <v>1</v>
      </c>
      <c r="B77" s="114">
        <f>IF(AND(G77&lt;&gt;"",H77&gt;0,I77&lt;&gt;"",J77&lt;&gt;0,K77&lt;&gt;0),COUNT($B$11:B76)+1,"")</f>
        <v>54</v>
      </c>
      <c r="C77" s="96" t="s">
        <v>342</v>
      </c>
      <c r="D77" s="84" t="s">
        <v>192</v>
      </c>
      <c r="E77" s="83" t="s">
        <v>275</v>
      </c>
      <c r="F77" s="98">
        <v>45658</v>
      </c>
      <c r="G77" s="90" t="s">
        <v>258</v>
      </c>
      <c r="H77" s="107">
        <v>2.6</v>
      </c>
      <c r="I77" s="107" t="s">
        <v>174</v>
      </c>
      <c r="J77" s="145">
        <f t="shared" si="1"/>
        <v>255.08</v>
      </c>
      <c r="K77" s="145">
        <f t="shared" si="12"/>
        <v>663.21</v>
      </c>
      <c r="L77" s="129">
        <v>0.28489999999999999</v>
      </c>
      <c r="M77" s="56"/>
      <c r="N77" s="2"/>
      <c r="O77" s="64" t="str">
        <f ca="1">IF(N77="","", INDIRECT("base!"&amp;ADDRESS(MATCH(N77,#REF!:#REF!,0)+1,4,4)))</f>
        <v/>
      </c>
      <c r="P77" s="20"/>
      <c r="Q77" s="64" t="str">
        <f ca="1">IF(P77="","", INDIRECT("base!"&amp;ADDRESS(MATCH(CONCATENATE(N77,"|",P77),#REF!:#REF!,0)+1,6,4)))</f>
        <v/>
      </c>
      <c r="R77" s="90" t="s">
        <v>170</v>
      </c>
      <c r="S77" s="84">
        <f t="shared" si="15"/>
        <v>177.99</v>
      </c>
      <c r="T77" s="84">
        <f t="shared" si="16"/>
        <v>77.09</v>
      </c>
      <c r="U77" s="135">
        <v>138.53</v>
      </c>
      <c r="V77" s="135">
        <v>60</v>
      </c>
      <c r="W77" s="89">
        <v>7</v>
      </c>
      <c r="X77" s="89" t="str">
        <f>'PLE NÃO FINANCIAVEIS'!$B$17</f>
        <v>MURO DE ARRIMO - AZUL</v>
      </c>
      <c r="Y77" s="89" t="s">
        <v>1008</v>
      </c>
    </row>
    <row r="78" spans="1:25" ht="45" x14ac:dyDescent="0.25">
      <c r="A78" s="83">
        <v>1</v>
      </c>
      <c r="B78" s="114">
        <f>IF(AND(G78&lt;&gt;"",H78&gt;0,I78&lt;&gt;"",J78&lt;&gt;0,K78&lt;&gt;0),COUNT($B$11:B77)+1,"")</f>
        <v>55</v>
      </c>
      <c r="C78" s="96" t="s">
        <v>343</v>
      </c>
      <c r="D78" s="84" t="s">
        <v>192</v>
      </c>
      <c r="E78" s="83" t="s">
        <v>276</v>
      </c>
      <c r="F78" s="98">
        <v>45658</v>
      </c>
      <c r="G78" s="90" t="s">
        <v>259</v>
      </c>
      <c r="H78" s="107">
        <v>52</v>
      </c>
      <c r="I78" s="107" t="s">
        <v>173</v>
      </c>
      <c r="J78" s="145">
        <f t="shared" si="1"/>
        <v>50.29</v>
      </c>
      <c r="K78" s="145">
        <f t="shared" si="12"/>
        <v>2615.08</v>
      </c>
      <c r="L78" s="129">
        <v>0.28489999999999999</v>
      </c>
      <c r="M78" s="56"/>
      <c r="N78" s="2"/>
      <c r="O78" s="64" t="str">
        <f ca="1">IF(N78="","", INDIRECT("base!"&amp;ADDRESS(MATCH(N78,#REF!:#REF!,0)+1,4,4)))</f>
        <v/>
      </c>
      <c r="P78" s="20"/>
      <c r="Q78" s="64" t="str">
        <f ca="1">IF(P78="","", INDIRECT("base!"&amp;ADDRESS(MATCH(CONCATENATE(N78,"|",P78),#REF!:#REF!,0)+1,6,4)))</f>
        <v/>
      </c>
      <c r="R78" s="90" t="s">
        <v>170</v>
      </c>
      <c r="S78" s="84">
        <f t="shared" si="15"/>
        <v>33.299999999999997</v>
      </c>
      <c r="T78" s="84">
        <f t="shared" si="16"/>
        <v>16.989999999999998</v>
      </c>
      <c r="U78" s="135">
        <v>25.92</v>
      </c>
      <c r="V78" s="135">
        <v>13.23</v>
      </c>
      <c r="W78" s="89">
        <v>7</v>
      </c>
      <c r="X78" s="89" t="str">
        <f>'PLE NÃO FINANCIAVEIS'!$B$17</f>
        <v>MURO DE ARRIMO - AZUL</v>
      </c>
      <c r="Y78" s="89" t="s">
        <v>1008</v>
      </c>
    </row>
    <row r="79" spans="1:25" ht="45" x14ac:dyDescent="0.25">
      <c r="A79" s="83">
        <v>1</v>
      </c>
      <c r="B79" s="114">
        <f>IF(AND(G79&lt;&gt;"",H79&gt;0,I79&lt;&gt;"",J79&lt;&gt;0,K79&lt;&gt;0),COUNT($B$11:B78)+1,"")</f>
        <v>56</v>
      </c>
      <c r="C79" s="96" t="s">
        <v>344</v>
      </c>
      <c r="D79" s="84" t="s">
        <v>192</v>
      </c>
      <c r="E79" s="83" t="s">
        <v>277</v>
      </c>
      <c r="F79" s="98">
        <v>45658</v>
      </c>
      <c r="G79" s="90" t="s">
        <v>260</v>
      </c>
      <c r="H79" s="107">
        <v>78.400000000000006</v>
      </c>
      <c r="I79" s="107" t="s">
        <v>173</v>
      </c>
      <c r="J79" s="145">
        <f t="shared" si="1"/>
        <v>90</v>
      </c>
      <c r="K79" s="145">
        <f t="shared" si="12"/>
        <v>7056</v>
      </c>
      <c r="L79" s="129">
        <v>0.28489999999999999</v>
      </c>
      <c r="M79" s="56"/>
      <c r="N79" s="2"/>
      <c r="O79" s="64" t="str">
        <f ca="1">IF(N79="","", INDIRECT("base!"&amp;ADDRESS(MATCH(N79,#REF!:#REF!,0)+1,4,4)))</f>
        <v/>
      </c>
      <c r="P79" s="20"/>
      <c r="Q79" s="64" t="str">
        <f ca="1">IF(P79="","", INDIRECT("base!"&amp;ADDRESS(MATCH(CONCATENATE(N79,"|",P79),#REF!:#REF!,0)+1,6,4)))</f>
        <v/>
      </c>
      <c r="R79" s="90" t="s">
        <v>170</v>
      </c>
      <c r="S79" s="84">
        <f t="shared" si="15"/>
        <v>41.95</v>
      </c>
      <c r="T79" s="84">
        <f t="shared" si="16"/>
        <v>48.05</v>
      </c>
      <c r="U79" s="135">
        <v>32.65</v>
      </c>
      <c r="V79" s="135">
        <v>37.4</v>
      </c>
      <c r="W79" s="89">
        <v>7</v>
      </c>
      <c r="X79" s="89" t="str">
        <f>'PLE NÃO FINANCIAVEIS'!$B$17</f>
        <v>MURO DE ARRIMO - AZUL</v>
      </c>
      <c r="Y79" s="89" t="s">
        <v>1008</v>
      </c>
    </row>
    <row r="80" spans="1:25" ht="45" x14ac:dyDescent="0.25">
      <c r="A80" s="83">
        <v>1</v>
      </c>
      <c r="B80" s="114">
        <f>IF(AND(G80&lt;&gt;"",H80&gt;0,I80&lt;&gt;"",J80&lt;&gt;0,K80&lt;&gt;0),COUNT($B$11:B79)+1,"")</f>
        <v>57</v>
      </c>
      <c r="C80" s="96" t="s">
        <v>345</v>
      </c>
      <c r="D80" s="84" t="s">
        <v>192</v>
      </c>
      <c r="E80" s="83" t="s">
        <v>278</v>
      </c>
      <c r="F80" s="98">
        <v>45658</v>
      </c>
      <c r="G80" s="90" t="s">
        <v>261</v>
      </c>
      <c r="H80" s="107">
        <v>39.200000000000003</v>
      </c>
      <c r="I80" s="107" t="s">
        <v>173</v>
      </c>
      <c r="J80" s="145">
        <f t="shared" si="1"/>
        <v>78.02</v>
      </c>
      <c r="K80" s="145">
        <f t="shared" ref="K80:K111" si="17">IFERROR(IF(H80*J80&lt;&gt;0,ROUND(ROUND(H80,4)*ROUND(J80,4),2),""),"")</f>
        <v>3058.38</v>
      </c>
      <c r="L80" s="129">
        <v>0.28489999999999999</v>
      </c>
      <c r="M80" s="56"/>
      <c r="N80" s="2"/>
      <c r="O80" s="64" t="str">
        <f ca="1">IF(N80="","", INDIRECT("base!"&amp;ADDRESS(MATCH(N80,#REF!:#REF!,0)+1,4,4)))</f>
        <v/>
      </c>
      <c r="P80" s="20"/>
      <c r="Q80" s="64" t="str">
        <f ca="1">IF(P80="","", INDIRECT("base!"&amp;ADDRESS(MATCH(CONCATENATE(N80,"|",P80),#REF!:#REF!,0)+1,6,4)))</f>
        <v/>
      </c>
      <c r="R80" s="90" t="s">
        <v>170</v>
      </c>
      <c r="S80" s="84">
        <f t="shared" si="15"/>
        <v>38.04</v>
      </c>
      <c r="T80" s="84">
        <f t="shared" si="16"/>
        <v>39.979999999999997</v>
      </c>
      <c r="U80" s="135">
        <v>29.61</v>
      </c>
      <c r="V80" s="135">
        <v>31.12</v>
      </c>
      <c r="W80" s="89">
        <v>7</v>
      </c>
      <c r="X80" s="89" t="str">
        <f>'PLE NÃO FINANCIAVEIS'!$B$17</f>
        <v>MURO DE ARRIMO - AZUL</v>
      </c>
      <c r="Y80" s="89" t="s">
        <v>1008</v>
      </c>
    </row>
    <row r="81" spans="1:25" ht="45" x14ac:dyDescent="0.25">
      <c r="A81" s="83">
        <v>1</v>
      </c>
      <c r="B81" s="114">
        <f>IF(AND(G81&lt;&gt;"",H81&gt;0,I81&lt;&gt;"",J81&lt;&gt;0,K81&lt;&gt;0),COUNT($B$11:B80)+1,"")</f>
        <v>58</v>
      </c>
      <c r="C81" s="96" t="s">
        <v>346</v>
      </c>
      <c r="D81" s="84" t="s">
        <v>192</v>
      </c>
      <c r="E81" s="83" t="s">
        <v>279</v>
      </c>
      <c r="F81" s="98">
        <v>45658</v>
      </c>
      <c r="G81" s="90" t="s">
        <v>262</v>
      </c>
      <c r="H81" s="107">
        <v>245.2</v>
      </c>
      <c r="I81" s="107" t="s">
        <v>173</v>
      </c>
      <c r="J81" s="145">
        <f t="shared" ref="J81:J117" si="18">IFERROR(IF(S81+T81&lt;&gt;0,ROUND(ROUND(S81,4)+ROUND(T81,4),4),""),"")</f>
        <v>166.78</v>
      </c>
      <c r="K81" s="145">
        <f t="shared" si="17"/>
        <v>40894.46</v>
      </c>
      <c r="L81" s="129">
        <v>0.28489999999999999</v>
      </c>
      <c r="M81" s="56"/>
      <c r="N81" s="2"/>
      <c r="O81" s="64" t="str">
        <f ca="1">IF(N81="","", INDIRECT("base!"&amp;ADDRESS(MATCH(N81,#REF!:#REF!,0)+1,4,4)))</f>
        <v/>
      </c>
      <c r="P81" s="20"/>
      <c r="Q81" s="64" t="str">
        <f ca="1">IF(P81="","", INDIRECT("base!"&amp;ADDRESS(MATCH(CONCATENATE(N81,"|",P81),#REF!:#REF!,0)+1,6,4)))</f>
        <v/>
      </c>
      <c r="R81" s="90" t="s">
        <v>170</v>
      </c>
      <c r="S81" s="84">
        <f t="shared" si="15"/>
        <v>128.19999999999999</v>
      </c>
      <c r="T81" s="84">
        <f t="shared" si="16"/>
        <v>38.58</v>
      </c>
      <c r="U81" s="135">
        <v>99.78</v>
      </c>
      <c r="V81" s="135">
        <v>30.03</v>
      </c>
      <c r="W81" s="89">
        <v>7</v>
      </c>
      <c r="X81" s="89" t="str">
        <f>'PLE NÃO FINANCIAVEIS'!$B$17</f>
        <v>MURO DE ARRIMO - AZUL</v>
      </c>
      <c r="Y81" s="89" t="s">
        <v>1008</v>
      </c>
    </row>
    <row r="82" spans="1:25" ht="45" x14ac:dyDescent="0.25">
      <c r="A82" s="83">
        <v>1</v>
      </c>
      <c r="B82" s="114">
        <f>IF(AND(G82&lt;&gt;"",H82&gt;0,I82&lt;&gt;"",J82&lt;&gt;0,K82&lt;&gt;0),COUNT($B$11:B81)+1,"")</f>
        <v>59</v>
      </c>
      <c r="C82" s="96" t="s">
        <v>347</v>
      </c>
      <c r="D82" s="84" t="s">
        <v>192</v>
      </c>
      <c r="E82" s="83" t="s">
        <v>280</v>
      </c>
      <c r="F82" s="98">
        <v>45658</v>
      </c>
      <c r="G82" s="90" t="s">
        <v>263</v>
      </c>
      <c r="H82" s="107">
        <v>146.28</v>
      </c>
      <c r="I82" s="107" t="s">
        <v>173</v>
      </c>
      <c r="J82" s="145">
        <f t="shared" si="18"/>
        <v>148.37</v>
      </c>
      <c r="K82" s="145">
        <f t="shared" si="17"/>
        <v>21703.56</v>
      </c>
      <c r="L82" s="129">
        <v>0.28489999999999999</v>
      </c>
      <c r="M82" s="56"/>
      <c r="N82" s="2"/>
      <c r="O82" s="64" t="str">
        <f ca="1">IF(N82="","", INDIRECT("base!"&amp;ADDRESS(MATCH(N82,#REF!:#REF!,0)+1,4,4)))</f>
        <v/>
      </c>
      <c r="P82" s="20"/>
      <c r="Q82" s="64" t="str">
        <f ca="1">IF(P82="","", INDIRECT("base!"&amp;ADDRESS(MATCH(CONCATENATE(N82,"|",P82),#REF!:#REF!,0)+1,6,4)))</f>
        <v/>
      </c>
      <c r="R82" s="90" t="s">
        <v>170</v>
      </c>
      <c r="S82" s="84">
        <f t="shared" si="15"/>
        <v>120.09</v>
      </c>
      <c r="T82" s="84">
        <f t="shared" si="16"/>
        <v>28.28</v>
      </c>
      <c r="U82" s="135">
        <v>93.47</v>
      </c>
      <c r="V82" s="135">
        <v>22.01</v>
      </c>
      <c r="W82" s="89">
        <v>7</v>
      </c>
      <c r="X82" s="89" t="str">
        <f>'PLE NÃO FINANCIAVEIS'!$B$17</f>
        <v>MURO DE ARRIMO - AZUL</v>
      </c>
      <c r="Y82" s="89" t="s">
        <v>1008</v>
      </c>
    </row>
    <row r="83" spans="1:25" ht="30" x14ac:dyDescent="0.25">
      <c r="A83" s="83">
        <v>1</v>
      </c>
      <c r="B83" s="114">
        <f>IF(AND(G83&lt;&gt;"",H83&gt;0,I83&lt;&gt;"",J83&lt;&gt;0,K83&lt;&gt;0),COUNT($B$11:B82)+1,"")</f>
        <v>60</v>
      </c>
      <c r="C83" s="96" t="s">
        <v>348</v>
      </c>
      <c r="D83" s="84" t="s">
        <v>192</v>
      </c>
      <c r="E83" s="83" t="s">
        <v>281</v>
      </c>
      <c r="F83" s="98">
        <v>45658</v>
      </c>
      <c r="G83" s="90" t="s">
        <v>264</v>
      </c>
      <c r="H83" s="107">
        <v>1916.6</v>
      </c>
      <c r="I83" s="107" t="s">
        <v>175</v>
      </c>
      <c r="J83" s="145">
        <f t="shared" si="18"/>
        <v>12.89</v>
      </c>
      <c r="K83" s="145">
        <f t="shared" si="17"/>
        <v>24704.97</v>
      </c>
      <c r="L83" s="129">
        <v>0.28489999999999999</v>
      </c>
      <c r="M83" s="56"/>
      <c r="N83" s="2"/>
      <c r="O83" s="64" t="str">
        <f ca="1">IF(N83="","", INDIRECT("base!"&amp;ADDRESS(MATCH(N83,#REF!:#REF!,0)+1,4,4)))</f>
        <v/>
      </c>
      <c r="P83" s="20"/>
      <c r="Q83" s="64" t="str">
        <f ca="1">IF(P83="","", INDIRECT("base!"&amp;ADDRESS(MATCH(CONCATENATE(N83,"|",P83),#REF!:#REF!,0)+1,6,4)))</f>
        <v/>
      </c>
      <c r="R83" s="90" t="s">
        <v>170</v>
      </c>
      <c r="S83" s="84">
        <f t="shared" si="15"/>
        <v>12.65</v>
      </c>
      <c r="T83" s="84">
        <f t="shared" si="16"/>
        <v>0.24</v>
      </c>
      <c r="U83" s="135">
        <v>9.85</v>
      </c>
      <c r="V83" s="135">
        <v>0.19</v>
      </c>
      <c r="W83" s="89">
        <v>7</v>
      </c>
      <c r="X83" s="89" t="str">
        <f>'PLE NÃO FINANCIAVEIS'!$B$17</f>
        <v>MURO DE ARRIMO - AZUL</v>
      </c>
      <c r="Y83" s="89" t="s">
        <v>1008</v>
      </c>
    </row>
    <row r="84" spans="1:25" ht="30" x14ac:dyDescent="0.25">
      <c r="A84" s="83">
        <v>1</v>
      </c>
      <c r="B84" s="114">
        <f>IF(AND(G84&lt;&gt;"",H84&gt;0,I84&lt;&gt;"",J84&lt;&gt;0,K84&lt;&gt;0),COUNT($B$11:B83)+1,"")</f>
        <v>61</v>
      </c>
      <c r="C84" s="96" t="s">
        <v>349</v>
      </c>
      <c r="D84" s="84" t="s">
        <v>192</v>
      </c>
      <c r="E84" s="83" t="s">
        <v>282</v>
      </c>
      <c r="F84" s="98">
        <v>45658</v>
      </c>
      <c r="G84" s="90" t="s">
        <v>265</v>
      </c>
      <c r="H84" s="107">
        <v>1853.58</v>
      </c>
      <c r="I84" s="107" t="s">
        <v>175</v>
      </c>
      <c r="J84" s="145">
        <f t="shared" si="18"/>
        <v>11.05</v>
      </c>
      <c r="K84" s="145">
        <f t="shared" si="17"/>
        <v>20482.060000000001</v>
      </c>
      <c r="L84" s="129">
        <v>0.28489999999999999</v>
      </c>
      <c r="M84" s="56"/>
      <c r="N84" s="2"/>
      <c r="O84" s="64" t="str">
        <f ca="1">IF(N84="","", INDIRECT("base!"&amp;ADDRESS(MATCH(N84,#REF!:#REF!,0)+1,4,4)))</f>
        <v/>
      </c>
      <c r="P84" s="20"/>
      <c r="Q84" s="64" t="str">
        <f ca="1">IF(P84="","", INDIRECT("base!"&amp;ADDRESS(MATCH(CONCATENATE(N84,"|",P84),#REF!:#REF!,0)+1,6,4)))</f>
        <v/>
      </c>
      <c r="R84" s="90" t="s">
        <v>170</v>
      </c>
      <c r="S84" s="84">
        <f t="shared" si="15"/>
        <v>10.93</v>
      </c>
      <c r="T84" s="84">
        <f t="shared" si="16"/>
        <v>0.12</v>
      </c>
      <c r="U84" s="135">
        <v>8.51</v>
      </c>
      <c r="V84" s="135">
        <v>0.1</v>
      </c>
      <c r="W84" s="89">
        <v>7</v>
      </c>
      <c r="X84" s="89" t="str">
        <f>'PLE NÃO FINANCIAVEIS'!$B$17</f>
        <v>MURO DE ARRIMO - AZUL</v>
      </c>
      <c r="Y84" s="89" t="s">
        <v>1008</v>
      </c>
    </row>
    <row r="85" spans="1:25" ht="30" x14ac:dyDescent="0.25">
      <c r="A85" s="83">
        <v>1</v>
      </c>
      <c r="B85" s="114">
        <f>IF(AND(G85&lt;&gt;"",H85&gt;0,I85&lt;&gt;"",J85&lt;&gt;0,K85&lt;&gt;0),COUNT($B$11:B84)+1,"")</f>
        <v>62</v>
      </c>
      <c r="C85" s="96" t="s">
        <v>350</v>
      </c>
      <c r="D85" s="84" t="s">
        <v>192</v>
      </c>
      <c r="E85" s="83" t="s">
        <v>283</v>
      </c>
      <c r="F85" s="98">
        <v>45658</v>
      </c>
      <c r="G85" s="90" t="s">
        <v>266</v>
      </c>
      <c r="H85" s="107">
        <v>683.02</v>
      </c>
      <c r="I85" s="107" t="s">
        <v>175</v>
      </c>
      <c r="J85" s="145">
        <f t="shared" si="18"/>
        <v>13.93</v>
      </c>
      <c r="K85" s="145">
        <f t="shared" si="17"/>
        <v>9514.4699999999993</v>
      </c>
      <c r="L85" s="129">
        <v>0.28489999999999999</v>
      </c>
      <c r="M85" s="56"/>
      <c r="N85" s="2"/>
      <c r="O85" s="64" t="str">
        <f ca="1">IF(N85="","", INDIRECT("base!"&amp;ADDRESS(MATCH(N85,#REF!:#REF!,0)+1,4,4)))</f>
        <v/>
      </c>
      <c r="P85" s="20"/>
      <c r="Q85" s="64" t="str">
        <f ca="1">IF(P85="","", INDIRECT("base!"&amp;ADDRESS(MATCH(CONCATENATE(N85,"|",P85),#REF!:#REF!,0)+1,6,4)))</f>
        <v/>
      </c>
      <c r="R85" s="90" t="s">
        <v>170</v>
      </c>
      <c r="S85" s="84">
        <f t="shared" si="15"/>
        <v>13.06</v>
      </c>
      <c r="T85" s="84">
        <f t="shared" si="16"/>
        <v>0.87</v>
      </c>
      <c r="U85" s="135">
        <v>10.17</v>
      </c>
      <c r="V85" s="135">
        <v>0.68</v>
      </c>
      <c r="W85" s="89">
        <v>7</v>
      </c>
      <c r="X85" s="89" t="str">
        <f>'PLE NÃO FINANCIAVEIS'!$B$17</f>
        <v>MURO DE ARRIMO - AZUL</v>
      </c>
      <c r="Y85" s="89" t="s">
        <v>1008</v>
      </c>
    </row>
    <row r="86" spans="1:25" ht="30" x14ac:dyDescent="0.25">
      <c r="A86" s="83">
        <v>1</v>
      </c>
      <c r="B86" s="114">
        <f>IF(AND(G86&lt;&gt;"",H86&gt;0,I86&lt;&gt;"",J86&lt;&gt;0,K86&lt;&gt;0),COUNT($B$11:B85)+1,"")</f>
        <v>63</v>
      </c>
      <c r="C86" s="96" t="s">
        <v>351</v>
      </c>
      <c r="D86" s="84" t="s">
        <v>192</v>
      </c>
      <c r="E86" s="83" t="s">
        <v>284</v>
      </c>
      <c r="F86" s="98">
        <v>45658</v>
      </c>
      <c r="G86" s="90" t="s">
        <v>311</v>
      </c>
      <c r="H86" s="107">
        <v>286.10000000000002</v>
      </c>
      <c r="I86" s="107" t="s">
        <v>175</v>
      </c>
      <c r="J86" s="145">
        <f t="shared" si="18"/>
        <v>13.64</v>
      </c>
      <c r="K86" s="145">
        <f t="shared" si="17"/>
        <v>3902.4</v>
      </c>
      <c r="L86" s="129">
        <v>0.28489999999999999</v>
      </c>
      <c r="M86" s="56"/>
      <c r="N86" s="2"/>
      <c r="O86" s="64" t="str">
        <f ca="1">IF(N86="","", INDIRECT("base!"&amp;ADDRESS(MATCH(N86,#REF!:#REF!,0)+1,4,4)))</f>
        <v/>
      </c>
      <c r="P86" s="20"/>
      <c r="Q86" s="64" t="str">
        <f ca="1">IF(P86="","", INDIRECT("base!"&amp;ADDRESS(MATCH(CONCATENATE(N86,"|",P86),#REF!:#REF!,0)+1,6,4)))</f>
        <v/>
      </c>
      <c r="R86" s="90" t="s">
        <v>170</v>
      </c>
      <c r="S86" s="84">
        <f t="shared" si="15"/>
        <v>12</v>
      </c>
      <c r="T86" s="84">
        <f t="shared" si="16"/>
        <v>1.64</v>
      </c>
      <c r="U86" s="135">
        <v>9.34</v>
      </c>
      <c r="V86" s="135">
        <v>1.28</v>
      </c>
      <c r="W86" s="89">
        <v>7</v>
      </c>
      <c r="X86" s="89" t="str">
        <f>'PLE NÃO FINANCIAVEIS'!$B$17</f>
        <v>MURO DE ARRIMO - AZUL</v>
      </c>
      <c r="Y86" s="89" t="s">
        <v>1008</v>
      </c>
    </row>
    <row r="87" spans="1:25" ht="30" x14ac:dyDescent="0.25">
      <c r="A87" s="83">
        <v>1</v>
      </c>
      <c r="B87" s="114">
        <f>IF(AND(G87&lt;&gt;"",H87&gt;0,I87&lt;&gt;"",J87&lt;&gt;0,K87&lt;&gt;0),COUNT($B$11:B86)+1,"")</f>
        <v>64</v>
      </c>
      <c r="C87" s="96" t="s">
        <v>352</v>
      </c>
      <c r="D87" s="84" t="s">
        <v>192</v>
      </c>
      <c r="E87" s="83" t="s">
        <v>358</v>
      </c>
      <c r="F87" s="98">
        <v>45658</v>
      </c>
      <c r="G87" s="90" t="s">
        <v>340</v>
      </c>
      <c r="H87" s="107">
        <v>920.29</v>
      </c>
      <c r="I87" s="107" t="s">
        <v>175</v>
      </c>
      <c r="J87" s="145">
        <f t="shared" si="18"/>
        <v>10.97</v>
      </c>
      <c r="K87" s="145">
        <f t="shared" si="17"/>
        <v>10095.58</v>
      </c>
      <c r="L87" s="129">
        <v>0.28489999999999999</v>
      </c>
      <c r="M87" s="56"/>
      <c r="N87" s="2"/>
      <c r="O87" s="64" t="str">
        <f ca="1">IF(N87="","", INDIRECT("base!"&amp;ADDRESS(MATCH(N87,#REF!:#REF!,0)+1,4,4)))</f>
        <v/>
      </c>
      <c r="P87" s="20"/>
      <c r="Q87" s="64" t="str">
        <f ca="1">IF(P87="","", INDIRECT("base!"&amp;ADDRESS(MATCH(CONCATENATE(N87,"|",P87),#REF!:#REF!,0)+1,6,4)))</f>
        <v/>
      </c>
      <c r="R87" s="90" t="s">
        <v>170</v>
      </c>
      <c r="S87" s="84">
        <f t="shared" si="15"/>
        <v>10.92</v>
      </c>
      <c r="T87" s="84">
        <f t="shared" si="16"/>
        <v>0.05</v>
      </c>
      <c r="U87" s="135">
        <v>8.5</v>
      </c>
      <c r="V87" s="135">
        <v>0.04</v>
      </c>
      <c r="W87" s="89">
        <v>7</v>
      </c>
      <c r="X87" s="89" t="str">
        <f>'PLE NÃO FINANCIAVEIS'!$B$17</f>
        <v>MURO DE ARRIMO - AZUL</v>
      </c>
      <c r="Y87" s="89" t="s">
        <v>1008</v>
      </c>
    </row>
    <row r="88" spans="1:25" ht="60" x14ac:dyDescent="0.25">
      <c r="A88" s="83">
        <v>1</v>
      </c>
      <c r="B88" s="114">
        <f>IF(AND(G88&lt;&gt;"",H88&gt;0,I88&lt;&gt;"",J88&lt;&gt;0,K88&lt;&gt;0),COUNT($B$11:B87)+1,"")</f>
        <v>65</v>
      </c>
      <c r="C88" s="96" t="s">
        <v>353</v>
      </c>
      <c r="D88" s="84" t="s">
        <v>192</v>
      </c>
      <c r="E88" s="83" t="s">
        <v>285</v>
      </c>
      <c r="F88" s="98">
        <v>45658</v>
      </c>
      <c r="G88" s="90" t="s">
        <v>268</v>
      </c>
      <c r="H88" s="107">
        <v>17.64</v>
      </c>
      <c r="I88" s="107" t="s">
        <v>174</v>
      </c>
      <c r="J88" s="145">
        <f t="shared" si="18"/>
        <v>1009.37</v>
      </c>
      <c r="K88" s="145">
        <f t="shared" si="17"/>
        <v>17805.29</v>
      </c>
      <c r="L88" s="129">
        <v>0.28489999999999999</v>
      </c>
      <c r="M88" s="56"/>
      <c r="N88" s="2"/>
      <c r="O88" s="64" t="str">
        <f ca="1">IF(N88="","", INDIRECT("base!"&amp;ADDRESS(MATCH(N88,#REF!:#REF!,0)+1,4,4)))</f>
        <v/>
      </c>
      <c r="P88" s="20"/>
      <c r="Q88" s="64" t="str">
        <f ca="1">IF(P88="","", INDIRECT("base!"&amp;ADDRESS(MATCH(CONCATENATE(N88,"|",P88),#REF!:#REF!,0)+1,6,4)))</f>
        <v/>
      </c>
      <c r="R88" s="90" t="s">
        <v>170</v>
      </c>
      <c r="S88" s="84">
        <f t="shared" si="15"/>
        <v>991</v>
      </c>
      <c r="T88" s="84">
        <f t="shared" si="16"/>
        <v>18.37</v>
      </c>
      <c r="U88" s="135">
        <v>771.27</v>
      </c>
      <c r="V88" s="135">
        <v>14.3</v>
      </c>
      <c r="W88" s="89">
        <v>7</v>
      </c>
      <c r="X88" s="89" t="str">
        <f>'PLE NÃO FINANCIAVEIS'!$B$17</f>
        <v>MURO DE ARRIMO - AZUL</v>
      </c>
      <c r="Y88" s="89" t="s">
        <v>1008</v>
      </c>
    </row>
    <row r="89" spans="1:25" ht="45" x14ac:dyDescent="0.25">
      <c r="A89" s="83">
        <v>1</v>
      </c>
      <c r="B89" s="114">
        <f>IF(AND(G89&lt;&gt;"",H89&gt;0,I89&lt;&gt;"",J89&lt;&gt;0,K89&lt;&gt;0),COUNT($B$11:B88)+1,"")</f>
        <v>66</v>
      </c>
      <c r="C89" s="96" t="s">
        <v>354</v>
      </c>
      <c r="D89" s="84" t="s">
        <v>192</v>
      </c>
      <c r="E89" s="83" t="s">
        <v>286</v>
      </c>
      <c r="F89" s="98">
        <v>45658</v>
      </c>
      <c r="G89" s="90" t="s">
        <v>269</v>
      </c>
      <c r="H89" s="107">
        <v>34.11</v>
      </c>
      <c r="I89" s="107" t="s">
        <v>174</v>
      </c>
      <c r="J89" s="145">
        <f t="shared" si="18"/>
        <v>1041.3399999999999</v>
      </c>
      <c r="K89" s="145">
        <f t="shared" si="17"/>
        <v>35520.11</v>
      </c>
      <c r="L89" s="129">
        <v>0.28489999999999999</v>
      </c>
      <c r="M89" s="56"/>
      <c r="N89" s="2"/>
      <c r="O89" s="64" t="str">
        <f ca="1">IF(N89="","", INDIRECT("base!"&amp;ADDRESS(MATCH(N89,#REF!:#REF!,0)+1,4,4)))</f>
        <v/>
      </c>
      <c r="P89" s="20"/>
      <c r="Q89" s="64" t="str">
        <f ca="1">IF(P89="","", INDIRECT("base!"&amp;ADDRESS(MATCH(CONCATENATE(N89,"|",P89),#REF!:#REF!,0)+1,6,4)))</f>
        <v/>
      </c>
      <c r="R89" s="90" t="s">
        <v>170</v>
      </c>
      <c r="S89" s="84">
        <f t="shared" si="15"/>
        <v>1017.12</v>
      </c>
      <c r="T89" s="84">
        <f t="shared" si="16"/>
        <v>24.22</v>
      </c>
      <c r="U89" s="135">
        <v>791.6</v>
      </c>
      <c r="V89" s="135">
        <v>18.850000000000001</v>
      </c>
      <c r="W89" s="89">
        <v>7</v>
      </c>
      <c r="X89" s="89" t="str">
        <f>'PLE NÃO FINANCIAVEIS'!$B$17</f>
        <v>MURO DE ARRIMO - AZUL</v>
      </c>
      <c r="Y89" s="89" t="s">
        <v>1008</v>
      </c>
    </row>
    <row r="90" spans="1:25" ht="60" x14ac:dyDescent="0.25">
      <c r="A90" s="83">
        <v>1</v>
      </c>
      <c r="B90" s="114">
        <f>IF(AND(G90&lt;&gt;"",H90&gt;0,I90&lt;&gt;"",J90&lt;&gt;0,K90&lt;&gt;0),COUNT($B$11:B89)+1,"")</f>
        <v>67</v>
      </c>
      <c r="C90" s="96" t="s">
        <v>355</v>
      </c>
      <c r="D90" s="84" t="s">
        <v>192</v>
      </c>
      <c r="E90" s="83" t="s">
        <v>287</v>
      </c>
      <c r="F90" s="98">
        <v>45658</v>
      </c>
      <c r="G90" s="90" t="s">
        <v>270</v>
      </c>
      <c r="H90" s="107">
        <v>75.989999999999995</v>
      </c>
      <c r="I90" s="107" t="s">
        <v>173</v>
      </c>
      <c r="J90" s="145">
        <f t="shared" si="18"/>
        <v>166.14</v>
      </c>
      <c r="K90" s="145">
        <f t="shared" si="17"/>
        <v>12624.98</v>
      </c>
      <c r="L90" s="129">
        <v>0.28489999999999999</v>
      </c>
      <c r="M90" s="56"/>
      <c r="N90" s="2"/>
      <c r="O90" s="64" t="str">
        <f ca="1">IF(N90="","", INDIRECT("base!"&amp;ADDRESS(MATCH(N90,#REF!:#REF!,0)+1,4,4)))</f>
        <v/>
      </c>
      <c r="P90" s="20"/>
      <c r="Q90" s="64" t="str">
        <f ca="1">IF(P90="","", INDIRECT("base!"&amp;ADDRESS(MATCH(CONCATENATE(N90,"|",P90),#REF!:#REF!,0)+1,6,4)))</f>
        <v/>
      </c>
      <c r="R90" s="90" t="s">
        <v>170</v>
      </c>
      <c r="S90" s="84">
        <f t="shared" si="15"/>
        <v>124.44</v>
      </c>
      <c r="T90" s="84">
        <f t="shared" si="16"/>
        <v>41.7</v>
      </c>
      <c r="U90" s="135">
        <v>96.85</v>
      </c>
      <c r="V90" s="135">
        <v>32.46</v>
      </c>
      <c r="W90" s="89">
        <v>7</v>
      </c>
      <c r="X90" s="89" t="str">
        <f>'PLE NÃO FINANCIAVEIS'!$B$17</f>
        <v>MURO DE ARRIMO - AZUL</v>
      </c>
      <c r="Y90" s="89" t="s">
        <v>1008</v>
      </c>
    </row>
    <row r="91" spans="1:25" ht="30" x14ac:dyDescent="0.25">
      <c r="A91" s="83">
        <v>1</v>
      </c>
      <c r="B91" s="114">
        <f>IF(AND(G91&lt;&gt;"",H91&gt;0,I91&lt;&gt;"",J91&lt;&gt;0,K91&lt;&gt;0),COUNT($B$11:B90)+1,"")</f>
        <v>68</v>
      </c>
      <c r="C91" s="96" t="s">
        <v>356</v>
      </c>
      <c r="D91" s="84" t="s">
        <v>192</v>
      </c>
      <c r="E91" s="83" t="s">
        <v>288</v>
      </c>
      <c r="F91" s="98">
        <v>45658</v>
      </c>
      <c r="G91" s="90" t="s">
        <v>271</v>
      </c>
      <c r="H91" s="107">
        <v>145.65</v>
      </c>
      <c r="I91" s="107" t="s">
        <v>173</v>
      </c>
      <c r="J91" s="145">
        <f t="shared" si="18"/>
        <v>61.73</v>
      </c>
      <c r="K91" s="145">
        <f t="shared" si="17"/>
        <v>8990.9699999999993</v>
      </c>
      <c r="L91" s="129">
        <v>0.28489999999999999</v>
      </c>
      <c r="M91" s="56"/>
      <c r="N91" s="2"/>
      <c r="O91" s="64" t="str">
        <f ca="1">IF(N91="","", INDIRECT("base!"&amp;ADDRESS(MATCH(N91,#REF!:#REF!,0)+1,4,4)))</f>
        <v/>
      </c>
      <c r="P91" s="20"/>
      <c r="Q91" s="64" t="str">
        <f ca="1">IF(P91="","", INDIRECT("base!"&amp;ADDRESS(MATCH(CONCATENATE(N91,"|",P91),#REF!:#REF!,0)+1,6,4)))</f>
        <v/>
      </c>
      <c r="R91" s="90" t="s">
        <v>170</v>
      </c>
      <c r="S91" s="84">
        <f t="shared" si="15"/>
        <v>48.1</v>
      </c>
      <c r="T91" s="84">
        <f t="shared" si="16"/>
        <v>13.63</v>
      </c>
      <c r="U91" s="135">
        <v>37.44</v>
      </c>
      <c r="V91" s="135">
        <v>10.61</v>
      </c>
      <c r="W91" s="89">
        <v>7</v>
      </c>
      <c r="X91" s="89" t="str">
        <f>'PLE NÃO FINANCIAVEIS'!$B$17</f>
        <v>MURO DE ARRIMO - AZUL</v>
      </c>
      <c r="Y91" s="89" t="s">
        <v>1008</v>
      </c>
    </row>
    <row r="92" spans="1:25" s="81" customFormat="1" x14ac:dyDescent="0.25">
      <c r="A92" s="83">
        <v>1</v>
      </c>
      <c r="B92" s="69" t="str">
        <f>IF(AND(G92&lt;&gt;"",H92&gt;0,I92&lt;&gt;"",J92&lt;&gt;0,K92&lt;&gt;0),COUNT($B$11:B91)+1,"")</f>
        <v/>
      </c>
      <c r="C92" s="69" t="s">
        <v>359</v>
      </c>
      <c r="D92" s="87"/>
      <c r="E92" s="77"/>
      <c r="F92" s="78"/>
      <c r="G92" s="72" t="s">
        <v>362</v>
      </c>
      <c r="H92" s="108"/>
      <c r="I92" s="102"/>
      <c r="J92" s="146" t="str">
        <f t="shared" si="18"/>
        <v/>
      </c>
      <c r="K92" s="146" t="str">
        <f t="shared" si="17"/>
        <v/>
      </c>
      <c r="L92" s="80"/>
      <c r="M92" s="80"/>
      <c r="N92" s="76"/>
      <c r="O92" s="79" t="str">
        <f ca="1">IF(N92="","", INDIRECT("base!"&amp;ADDRESS(MATCH(N92,#REF!:#REF!,0)+1,4,4)))</f>
        <v/>
      </c>
      <c r="P92" s="79"/>
      <c r="Q92" s="79" t="str">
        <f ca="1">IF(P92="","", INDIRECT("base!"&amp;ADDRESS(MATCH(CONCATENATE(N92,"|",P92),#REF!:#REF!,0)+1,6,4)))</f>
        <v/>
      </c>
      <c r="R92" s="79"/>
      <c r="S92" s="152"/>
      <c r="T92" s="152"/>
      <c r="U92" s="136"/>
      <c r="V92" s="136"/>
      <c r="W92" s="159"/>
      <c r="X92" s="159"/>
      <c r="Y92" s="159"/>
    </row>
    <row r="93" spans="1:25" ht="45" x14ac:dyDescent="0.25">
      <c r="A93" s="83">
        <v>1</v>
      </c>
      <c r="B93" s="114">
        <f>IF(AND(G93&lt;&gt;"",H93&gt;0,I93&lt;&gt;"",J93&lt;&gt;0,K93&lt;&gt;0),COUNT($B$11:B92)+1,"")</f>
        <v>69</v>
      </c>
      <c r="C93" s="96" t="s">
        <v>360</v>
      </c>
      <c r="D93" s="84" t="s">
        <v>192</v>
      </c>
      <c r="E93" s="83" t="s">
        <v>273</v>
      </c>
      <c r="F93" s="98">
        <v>45658</v>
      </c>
      <c r="G93" s="90" t="s">
        <v>256</v>
      </c>
      <c r="H93" s="107">
        <v>60.28</v>
      </c>
      <c r="I93" s="83" t="s">
        <v>174</v>
      </c>
      <c r="J93" s="145">
        <f t="shared" si="18"/>
        <v>129.94999999999999</v>
      </c>
      <c r="K93" s="145">
        <f t="shared" si="17"/>
        <v>7833.39</v>
      </c>
      <c r="L93" s="129">
        <v>0.28489999999999999</v>
      </c>
      <c r="M93" s="56"/>
      <c r="N93" s="2"/>
      <c r="O93" s="64" t="str">
        <f ca="1">IF(N93="","", INDIRECT("base!"&amp;ADDRESS(MATCH(N93,#REF!:#REF!,0)+1,4,4)))</f>
        <v/>
      </c>
      <c r="P93" s="20"/>
      <c r="Q93" s="64" t="str">
        <f ca="1">IF(P93="","", INDIRECT("base!"&amp;ADDRESS(MATCH(CONCATENATE(N93,"|",P93),#REF!:#REF!,0)+1,6,4)))</f>
        <v/>
      </c>
      <c r="R93" s="90" t="s">
        <v>170</v>
      </c>
      <c r="S93" s="84">
        <f t="shared" ref="S93:S110" si="19">TRUNC(U93*(1+L93),2)</f>
        <v>34.78</v>
      </c>
      <c r="T93" s="84">
        <f t="shared" ref="T93:T110" si="20">TRUNC(V93*(1+L93),2)</f>
        <v>95.17</v>
      </c>
      <c r="U93" s="135">
        <v>27.07</v>
      </c>
      <c r="V93" s="135">
        <v>74.069999999999993</v>
      </c>
      <c r="W93" s="89">
        <v>8</v>
      </c>
      <c r="X93" s="89" t="str">
        <f>'PLE NÃO FINANCIAVEIS'!$B$18</f>
        <v>MURO DE ARRIMO - ROXO</v>
      </c>
      <c r="Y93" s="89" t="s">
        <v>1008</v>
      </c>
    </row>
    <row r="94" spans="1:25" ht="45" x14ac:dyDescent="0.25">
      <c r="A94" s="83">
        <v>1</v>
      </c>
      <c r="B94" s="114">
        <f>IF(AND(G94&lt;&gt;"",H94&gt;0,I94&lt;&gt;"",J94&lt;&gt;0,K94&lt;&gt;0),COUNT($B$11:B93)+1,"")</f>
        <v>70</v>
      </c>
      <c r="C94" s="96" t="s">
        <v>361</v>
      </c>
      <c r="D94" s="116" t="s">
        <v>200</v>
      </c>
      <c r="E94" s="83" t="s">
        <v>333</v>
      </c>
      <c r="F94" s="98">
        <v>45658</v>
      </c>
      <c r="G94" s="90" t="s">
        <v>310</v>
      </c>
      <c r="H94" s="107">
        <v>33</v>
      </c>
      <c r="I94" s="83" t="s">
        <v>172</v>
      </c>
      <c r="J94" s="145">
        <f t="shared" si="18"/>
        <v>365.44</v>
      </c>
      <c r="K94" s="145">
        <f t="shared" si="17"/>
        <v>12059.52</v>
      </c>
      <c r="L94" s="129">
        <v>0.28489999999999999</v>
      </c>
      <c r="M94" s="56"/>
      <c r="N94" s="2"/>
      <c r="O94" s="64" t="str">
        <f ca="1">IF(N94="","", INDIRECT("base!"&amp;ADDRESS(MATCH(N94,#REF!:#REF!,0)+1,4,4)))</f>
        <v/>
      </c>
      <c r="P94" s="20"/>
      <c r="Q94" s="64" t="str">
        <f ca="1">IF(P94="","", INDIRECT("base!"&amp;ADDRESS(MATCH(CONCATENATE(N94,"|",P94),#REF!:#REF!,0)+1,6,4)))</f>
        <v/>
      </c>
      <c r="R94" s="90" t="s">
        <v>170</v>
      </c>
      <c r="S94" s="84">
        <f t="shared" si="19"/>
        <v>332.87</v>
      </c>
      <c r="T94" s="84">
        <f t="shared" si="20"/>
        <v>32.57</v>
      </c>
      <c r="U94" s="135">
        <v>259.07</v>
      </c>
      <c r="V94" s="135">
        <v>25.35</v>
      </c>
      <c r="W94" s="89">
        <v>8</v>
      </c>
      <c r="X94" s="89" t="str">
        <f>'PLE NÃO FINANCIAVEIS'!$B$18</f>
        <v>MURO DE ARRIMO - ROXO</v>
      </c>
      <c r="Y94" s="89" t="s">
        <v>1008</v>
      </c>
    </row>
    <row r="95" spans="1:25" ht="45" x14ac:dyDescent="0.25">
      <c r="A95" s="83">
        <v>1</v>
      </c>
      <c r="B95" s="114">
        <f>IF(AND(G95&lt;&gt;"",H95&gt;0,I95&lt;&gt;"",J95&lt;&gt;0,K95&lt;&gt;0),COUNT($B$11:B94)+1,"")</f>
        <v>71</v>
      </c>
      <c r="C95" s="96" t="s">
        <v>363</v>
      </c>
      <c r="D95" s="116" t="s">
        <v>200</v>
      </c>
      <c r="E95" s="83" t="s">
        <v>357</v>
      </c>
      <c r="F95" s="98">
        <v>45658</v>
      </c>
      <c r="G95" s="90" t="s">
        <v>339</v>
      </c>
      <c r="H95" s="107">
        <v>33</v>
      </c>
      <c r="I95" s="83" t="s">
        <v>172</v>
      </c>
      <c r="J95" s="145">
        <f t="shared" si="18"/>
        <v>753.93</v>
      </c>
      <c r="K95" s="145">
        <f t="shared" si="17"/>
        <v>24879.69</v>
      </c>
      <c r="L95" s="129">
        <v>0.28489999999999999</v>
      </c>
      <c r="M95" s="56"/>
      <c r="N95" s="2"/>
      <c r="O95" s="64" t="str">
        <f ca="1">IF(N95="","", INDIRECT("base!"&amp;ADDRESS(MATCH(N95,#REF!:#REF!,0)+1,4,4)))</f>
        <v/>
      </c>
      <c r="P95" s="20"/>
      <c r="Q95" s="64" t="str">
        <f ca="1">IF(P95="","", INDIRECT("base!"&amp;ADDRESS(MATCH(CONCATENATE(N95,"|",P95),#REF!:#REF!,0)+1,6,4)))</f>
        <v/>
      </c>
      <c r="R95" s="90" t="s">
        <v>170</v>
      </c>
      <c r="S95" s="84">
        <f t="shared" si="19"/>
        <v>701.58</v>
      </c>
      <c r="T95" s="84">
        <f t="shared" si="20"/>
        <v>52.35</v>
      </c>
      <c r="U95" s="135">
        <v>546.02</v>
      </c>
      <c r="V95" s="135">
        <v>40.75</v>
      </c>
      <c r="W95" s="89">
        <v>8</v>
      </c>
      <c r="X95" s="89" t="str">
        <f>'PLE NÃO FINANCIAVEIS'!$B$18</f>
        <v>MURO DE ARRIMO - ROXO</v>
      </c>
      <c r="Y95" s="89" t="s">
        <v>1008</v>
      </c>
    </row>
    <row r="96" spans="1:25" ht="45" x14ac:dyDescent="0.25">
      <c r="A96" s="83">
        <v>1</v>
      </c>
      <c r="B96" s="114">
        <f>IF(AND(G96&lt;&gt;"",H96&gt;0,I96&lt;&gt;"",J96&lt;&gt;0,K96&lt;&gt;0),COUNT($B$11:B95)+1,"")</f>
        <v>72</v>
      </c>
      <c r="C96" s="96" t="s">
        <v>364</v>
      </c>
      <c r="D96" s="84" t="s">
        <v>192</v>
      </c>
      <c r="E96" s="83" t="s">
        <v>275</v>
      </c>
      <c r="F96" s="98">
        <v>45658</v>
      </c>
      <c r="G96" s="90" t="s">
        <v>258</v>
      </c>
      <c r="H96" s="107">
        <v>2.93</v>
      </c>
      <c r="I96" s="83" t="s">
        <v>174</v>
      </c>
      <c r="J96" s="145">
        <f t="shared" si="18"/>
        <v>255.08</v>
      </c>
      <c r="K96" s="145">
        <f t="shared" si="17"/>
        <v>747.38</v>
      </c>
      <c r="L96" s="129">
        <v>0.28489999999999999</v>
      </c>
      <c r="M96" s="56"/>
      <c r="N96" s="2"/>
      <c r="O96" s="64" t="str">
        <f ca="1">IF(N96="","", INDIRECT("base!"&amp;ADDRESS(MATCH(N96,#REF!:#REF!,0)+1,4,4)))</f>
        <v/>
      </c>
      <c r="P96" s="20"/>
      <c r="Q96" s="64" t="str">
        <f ca="1">IF(P96="","", INDIRECT("base!"&amp;ADDRESS(MATCH(CONCATENATE(N96,"|",P96),#REF!:#REF!,0)+1,6,4)))</f>
        <v/>
      </c>
      <c r="R96" s="90" t="s">
        <v>170</v>
      </c>
      <c r="S96" s="84">
        <f t="shared" si="19"/>
        <v>177.99</v>
      </c>
      <c r="T96" s="84">
        <f t="shared" si="20"/>
        <v>77.09</v>
      </c>
      <c r="U96" s="135">
        <v>138.53</v>
      </c>
      <c r="V96" s="135">
        <v>60</v>
      </c>
      <c r="W96" s="89">
        <v>8</v>
      </c>
      <c r="X96" s="89" t="str">
        <f>'PLE NÃO FINANCIAVEIS'!$B$18</f>
        <v>MURO DE ARRIMO - ROXO</v>
      </c>
      <c r="Y96" s="89" t="s">
        <v>1008</v>
      </c>
    </row>
    <row r="97" spans="1:25" ht="45" x14ac:dyDescent="0.25">
      <c r="A97" s="83">
        <v>1</v>
      </c>
      <c r="B97" s="114">
        <f>IF(AND(G97&lt;&gt;"",H97&gt;0,I97&lt;&gt;"",J97&lt;&gt;0,K97&lt;&gt;0),COUNT($B$11:B96)+1,"")</f>
        <v>73</v>
      </c>
      <c r="C97" s="96" t="s">
        <v>365</v>
      </c>
      <c r="D97" s="84" t="s">
        <v>192</v>
      </c>
      <c r="E97" s="83" t="s">
        <v>276</v>
      </c>
      <c r="F97" s="98">
        <v>45658</v>
      </c>
      <c r="G97" s="90" t="s">
        <v>259</v>
      </c>
      <c r="H97" s="107">
        <v>58.64</v>
      </c>
      <c r="I97" s="83" t="s">
        <v>173</v>
      </c>
      <c r="J97" s="145">
        <f t="shared" si="18"/>
        <v>50.29</v>
      </c>
      <c r="K97" s="145">
        <f t="shared" si="17"/>
        <v>2949.01</v>
      </c>
      <c r="L97" s="129">
        <v>0.28489999999999999</v>
      </c>
      <c r="M97" s="56"/>
      <c r="N97" s="2"/>
      <c r="O97" s="64" t="str">
        <f ca="1">IF(N97="","", INDIRECT("base!"&amp;ADDRESS(MATCH(N97,#REF!:#REF!,0)+1,4,4)))</f>
        <v/>
      </c>
      <c r="P97" s="20"/>
      <c r="Q97" s="64" t="str">
        <f ca="1">IF(P97="","", INDIRECT("base!"&amp;ADDRESS(MATCH(CONCATENATE(N97,"|",P97),#REF!:#REF!,0)+1,6,4)))</f>
        <v/>
      </c>
      <c r="R97" s="90" t="s">
        <v>170</v>
      </c>
      <c r="S97" s="84">
        <f t="shared" si="19"/>
        <v>33.299999999999997</v>
      </c>
      <c r="T97" s="84">
        <f t="shared" si="20"/>
        <v>16.989999999999998</v>
      </c>
      <c r="U97" s="135">
        <v>25.92</v>
      </c>
      <c r="V97" s="135">
        <v>13.23</v>
      </c>
      <c r="W97" s="89">
        <v>8</v>
      </c>
      <c r="X97" s="89" t="str">
        <f>'PLE NÃO FINANCIAVEIS'!$B$18</f>
        <v>MURO DE ARRIMO - ROXO</v>
      </c>
      <c r="Y97" s="89" t="s">
        <v>1008</v>
      </c>
    </row>
    <row r="98" spans="1:25" ht="45" x14ac:dyDescent="0.25">
      <c r="A98" s="83">
        <v>1</v>
      </c>
      <c r="B98" s="114">
        <f>IF(AND(G98&lt;&gt;"",H98&gt;0,I98&lt;&gt;"",J98&lt;&gt;0,K98&lt;&gt;0),COUNT($B$11:B97)+1,"")</f>
        <v>74</v>
      </c>
      <c r="C98" s="96" t="s">
        <v>366</v>
      </c>
      <c r="D98" s="84" t="s">
        <v>192</v>
      </c>
      <c r="E98" s="83" t="s">
        <v>277</v>
      </c>
      <c r="F98" s="98">
        <v>45658</v>
      </c>
      <c r="G98" s="90" t="s">
        <v>260</v>
      </c>
      <c r="H98" s="107">
        <v>81.62</v>
      </c>
      <c r="I98" s="83" t="s">
        <v>173</v>
      </c>
      <c r="J98" s="145">
        <f t="shared" si="18"/>
        <v>90</v>
      </c>
      <c r="K98" s="145">
        <f t="shared" si="17"/>
        <v>7345.8</v>
      </c>
      <c r="L98" s="129">
        <v>0.28489999999999999</v>
      </c>
      <c r="M98" s="56"/>
      <c r="N98" s="2"/>
      <c r="O98" s="64" t="str">
        <f ca="1">IF(N98="","", INDIRECT("base!"&amp;ADDRESS(MATCH(N98,#REF!:#REF!,0)+1,4,4)))</f>
        <v/>
      </c>
      <c r="P98" s="20"/>
      <c r="Q98" s="64" t="str">
        <f ca="1">IF(P98="","", INDIRECT("base!"&amp;ADDRESS(MATCH(CONCATENATE(N98,"|",P98),#REF!:#REF!,0)+1,6,4)))</f>
        <v/>
      </c>
      <c r="R98" s="90" t="s">
        <v>170</v>
      </c>
      <c r="S98" s="84">
        <f t="shared" si="19"/>
        <v>41.95</v>
      </c>
      <c r="T98" s="84">
        <f t="shared" si="20"/>
        <v>48.05</v>
      </c>
      <c r="U98" s="135">
        <v>32.65</v>
      </c>
      <c r="V98" s="135">
        <v>37.4</v>
      </c>
      <c r="W98" s="89">
        <v>8</v>
      </c>
      <c r="X98" s="89" t="str">
        <f>'PLE NÃO FINANCIAVEIS'!$B$18</f>
        <v>MURO DE ARRIMO - ROXO</v>
      </c>
      <c r="Y98" s="89" t="s">
        <v>1008</v>
      </c>
    </row>
    <row r="99" spans="1:25" ht="45" x14ac:dyDescent="0.25">
      <c r="A99" s="83">
        <v>1</v>
      </c>
      <c r="B99" s="114">
        <f>IF(AND(G99&lt;&gt;"",H99&gt;0,I99&lt;&gt;"",J99&lt;&gt;0,K99&lt;&gt;0),COUNT($B$11:B98)+1,"")</f>
        <v>75</v>
      </c>
      <c r="C99" s="96" t="s">
        <v>367</v>
      </c>
      <c r="D99" s="84" t="s">
        <v>192</v>
      </c>
      <c r="E99" s="83" t="s">
        <v>278</v>
      </c>
      <c r="F99" s="98">
        <v>45658</v>
      </c>
      <c r="G99" s="90" t="s">
        <v>261</v>
      </c>
      <c r="H99" s="107">
        <v>22.24</v>
      </c>
      <c r="I99" s="83" t="s">
        <v>173</v>
      </c>
      <c r="J99" s="145">
        <f t="shared" si="18"/>
        <v>78.02</v>
      </c>
      <c r="K99" s="145">
        <f t="shared" si="17"/>
        <v>1735.16</v>
      </c>
      <c r="L99" s="129">
        <v>0.28489999999999999</v>
      </c>
      <c r="M99" s="56"/>
      <c r="N99" s="2"/>
      <c r="O99" s="64" t="str">
        <f ca="1">IF(N99="","", INDIRECT("base!"&amp;ADDRESS(MATCH(N99,#REF!:#REF!,0)+1,4,4)))</f>
        <v/>
      </c>
      <c r="P99" s="20"/>
      <c r="Q99" s="64" t="str">
        <f ca="1">IF(P99="","", INDIRECT("base!"&amp;ADDRESS(MATCH(CONCATENATE(N99,"|",P99),#REF!:#REF!,0)+1,6,4)))</f>
        <v/>
      </c>
      <c r="R99" s="90" t="s">
        <v>170</v>
      </c>
      <c r="S99" s="84">
        <f t="shared" si="19"/>
        <v>38.04</v>
      </c>
      <c r="T99" s="84">
        <f t="shared" si="20"/>
        <v>39.979999999999997</v>
      </c>
      <c r="U99" s="135">
        <v>29.61</v>
      </c>
      <c r="V99" s="135">
        <v>31.12</v>
      </c>
      <c r="W99" s="89">
        <v>8</v>
      </c>
      <c r="X99" s="89" t="str">
        <f>'PLE NÃO FINANCIAVEIS'!$B$18</f>
        <v>MURO DE ARRIMO - ROXO</v>
      </c>
      <c r="Y99" s="89" t="s">
        <v>1008</v>
      </c>
    </row>
    <row r="100" spans="1:25" ht="45" x14ac:dyDescent="0.25">
      <c r="A100" s="83">
        <v>1</v>
      </c>
      <c r="B100" s="114">
        <f>IF(AND(G100&lt;&gt;"",H100&gt;0,I100&lt;&gt;"",J100&lt;&gt;0,K100&lt;&gt;0),COUNT($B$11:B99)+1,"")</f>
        <v>76</v>
      </c>
      <c r="C100" s="96" t="s">
        <v>368</v>
      </c>
      <c r="D100" s="84" t="s">
        <v>192</v>
      </c>
      <c r="E100" s="83" t="s">
        <v>279</v>
      </c>
      <c r="F100" s="98">
        <v>45658</v>
      </c>
      <c r="G100" s="90" t="s">
        <v>262</v>
      </c>
      <c r="H100" s="107">
        <v>125.14</v>
      </c>
      <c r="I100" s="83" t="s">
        <v>173</v>
      </c>
      <c r="J100" s="145">
        <f t="shared" si="18"/>
        <v>166.78</v>
      </c>
      <c r="K100" s="145">
        <f t="shared" si="17"/>
        <v>20870.849999999999</v>
      </c>
      <c r="L100" s="129">
        <v>0.28489999999999999</v>
      </c>
      <c r="M100" s="56"/>
      <c r="N100" s="2"/>
      <c r="O100" s="64" t="str">
        <f ca="1">IF(N100="","", INDIRECT("base!"&amp;ADDRESS(MATCH(N100,#REF!:#REF!,0)+1,4,4)))</f>
        <v/>
      </c>
      <c r="P100" s="20"/>
      <c r="Q100" s="64" t="str">
        <f ca="1">IF(P100="","", INDIRECT("base!"&amp;ADDRESS(MATCH(CONCATENATE(N100,"|",P100),#REF!:#REF!,0)+1,6,4)))</f>
        <v/>
      </c>
      <c r="R100" s="90" t="s">
        <v>170</v>
      </c>
      <c r="S100" s="84">
        <f t="shared" si="19"/>
        <v>128.19999999999999</v>
      </c>
      <c r="T100" s="84">
        <f t="shared" si="20"/>
        <v>38.58</v>
      </c>
      <c r="U100" s="135">
        <v>99.78</v>
      </c>
      <c r="V100" s="135">
        <v>30.03</v>
      </c>
      <c r="W100" s="89">
        <v>8</v>
      </c>
      <c r="X100" s="89" t="str">
        <f>'PLE NÃO FINANCIAVEIS'!$B$18</f>
        <v>MURO DE ARRIMO - ROXO</v>
      </c>
      <c r="Y100" s="89" t="s">
        <v>1008</v>
      </c>
    </row>
    <row r="101" spans="1:25" ht="45" x14ac:dyDescent="0.25">
      <c r="A101" s="83">
        <v>1</v>
      </c>
      <c r="B101" s="114">
        <f>IF(AND(G101&lt;&gt;"",H101&gt;0,I101&lt;&gt;"",J101&lt;&gt;0,K101&lt;&gt;0),COUNT($B$11:B100)+1,"")</f>
        <v>77</v>
      </c>
      <c r="C101" s="96" t="s">
        <v>369</v>
      </c>
      <c r="D101" s="84" t="s">
        <v>192</v>
      </c>
      <c r="E101" s="83" t="s">
        <v>280</v>
      </c>
      <c r="F101" s="98">
        <v>45658</v>
      </c>
      <c r="G101" s="90" t="s">
        <v>263</v>
      </c>
      <c r="H101" s="107">
        <v>92.46</v>
      </c>
      <c r="I101" s="83" t="s">
        <v>173</v>
      </c>
      <c r="J101" s="145">
        <f t="shared" si="18"/>
        <v>148.37</v>
      </c>
      <c r="K101" s="145">
        <f t="shared" si="17"/>
        <v>13718.29</v>
      </c>
      <c r="L101" s="129">
        <v>0.28489999999999999</v>
      </c>
      <c r="M101" s="56"/>
      <c r="N101" s="2"/>
      <c r="O101" s="64" t="str">
        <f ca="1">IF(N101="","", INDIRECT("base!"&amp;ADDRESS(MATCH(N101,#REF!:#REF!,0)+1,4,4)))</f>
        <v/>
      </c>
      <c r="P101" s="20"/>
      <c r="Q101" s="64" t="str">
        <f ca="1">IF(P101="","", INDIRECT("base!"&amp;ADDRESS(MATCH(CONCATENATE(N101,"|",P101),#REF!:#REF!,0)+1,6,4)))</f>
        <v/>
      </c>
      <c r="R101" s="90" t="s">
        <v>170</v>
      </c>
      <c r="S101" s="84">
        <f t="shared" si="19"/>
        <v>120.09</v>
      </c>
      <c r="T101" s="84">
        <f t="shared" si="20"/>
        <v>28.28</v>
      </c>
      <c r="U101" s="135">
        <v>93.47</v>
      </c>
      <c r="V101" s="135">
        <v>22.01</v>
      </c>
      <c r="W101" s="89">
        <v>8</v>
      </c>
      <c r="X101" s="89" t="str">
        <f>'PLE NÃO FINANCIAVEIS'!$B$18</f>
        <v>MURO DE ARRIMO - ROXO</v>
      </c>
      <c r="Y101" s="89" t="s">
        <v>1008</v>
      </c>
    </row>
    <row r="102" spans="1:25" ht="30" x14ac:dyDescent="0.25">
      <c r="A102" s="83">
        <v>1</v>
      </c>
      <c r="B102" s="114">
        <f>IF(AND(G102&lt;&gt;"",H102&gt;0,I102&lt;&gt;"",J102&lt;&gt;0,K102&lt;&gt;0),COUNT($B$11:B101)+1,"")</f>
        <v>78</v>
      </c>
      <c r="C102" s="96" t="s">
        <v>370</v>
      </c>
      <c r="D102" s="84" t="s">
        <v>192</v>
      </c>
      <c r="E102" s="83" t="s">
        <v>282</v>
      </c>
      <c r="F102" s="98">
        <v>45658</v>
      </c>
      <c r="G102" s="90" t="s">
        <v>265</v>
      </c>
      <c r="H102" s="107">
        <v>803.14</v>
      </c>
      <c r="I102" s="83" t="s">
        <v>175</v>
      </c>
      <c r="J102" s="145">
        <f t="shared" si="18"/>
        <v>11.05</v>
      </c>
      <c r="K102" s="145">
        <f t="shared" si="17"/>
        <v>8874.7000000000007</v>
      </c>
      <c r="L102" s="129">
        <v>0.28489999999999999</v>
      </c>
      <c r="M102" s="56"/>
      <c r="N102" s="2"/>
      <c r="O102" s="64" t="str">
        <f ca="1">IF(N102="","", INDIRECT("base!"&amp;ADDRESS(MATCH(N102,#REF!:#REF!,0)+1,4,4)))</f>
        <v/>
      </c>
      <c r="P102" s="20"/>
      <c r="Q102" s="64" t="str">
        <f ca="1">IF(P102="","", INDIRECT("base!"&amp;ADDRESS(MATCH(CONCATENATE(N102,"|",P102),#REF!:#REF!,0)+1,6,4)))</f>
        <v/>
      </c>
      <c r="R102" s="90" t="s">
        <v>170</v>
      </c>
      <c r="S102" s="84">
        <f t="shared" si="19"/>
        <v>10.93</v>
      </c>
      <c r="T102" s="84">
        <f t="shared" si="20"/>
        <v>0.12</v>
      </c>
      <c r="U102" s="135">
        <v>8.51</v>
      </c>
      <c r="V102" s="135">
        <v>0.1</v>
      </c>
      <c r="W102" s="89">
        <v>8</v>
      </c>
      <c r="X102" s="89" t="str">
        <f>'PLE NÃO FINANCIAVEIS'!$B$18</f>
        <v>MURO DE ARRIMO - ROXO</v>
      </c>
      <c r="Y102" s="89" t="s">
        <v>1008</v>
      </c>
    </row>
    <row r="103" spans="1:25" ht="30" x14ac:dyDescent="0.25">
      <c r="A103" s="83">
        <v>1</v>
      </c>
      <c r="B103" s="114">
        <f>IF(AND(G103&lt;&gt;"",H103&gt;0,I103&lt;&gt;"",J103&lt;&gt;0,K103&lt;&gt;0),COUNT($B$11:B102)+1,"")</f>
        <v>79</v>
      </c>
      <c r="C103" s="96" t="s">
        <v>371</v>
      </c>
      <c r="D103" s="84" t="s">
        <v>192</v>
      </c>
      <c r="E103" s="83" t="s">
        <v>281</v>
      </c>
      <c r="F103" s="98">
        <v>45658</v>
      </c>
      <c r="G103" s="90" t="s">
        <v>264</v>
      </c>
      <c r="H103" s="107">
        <v>1194.57</v>
      </c>
      <c r="I103" s="83" t="s">
        <v>175</v>
      </c>
      <c r="J103" s="145">
        <f t="shared" si="18"/>
        <v>12.89</v>
      </c>
      <c r="K103" s="145">
        <f t="shared" si="17"/>
        <v>15398.01</v>
      </c>
      <c r="L103" s="129">
        <v>0.28489999999999999</v>
      </c>
      <c r="M103" s="56"/>
      <c r="N103" s="2"/>
      <c r="O103" s="64" t="str">
        <f ca="1">IF(N103="","", INDIRECT("base!"&amp;ADDRESS(MATCH(N103,#REF!:#REF!,0)+1,4,4)))</f>
        <v/>
      </c>
      <c r="P103" s="20"/>
      <c r="Q103" s="64" t="str">
        <f ca="1">IF(P103="","", INDIRECT("base!"&amp;ADDRESS(MATCH(CONCATENATE(N103,"|",P103),#REF!:#REF!,0)+1,6,4)))</f>
        <v/>
      </c>
      <c r="R103" s="90" t="s">
        <v>170</v>
      </c>
      <c r="S103" s="84">
        <f t="shared" si="19"/>
        <v>12.65</v>
      </c>
      <c r="T103" s="84">
        <f t="shared" si="20"/>
        <v>0.24</v>
      </c>
      <c r="U103" s="135">
        <v>9.85</v>
      </c>
      <c r="V103" s="135">
        <v>0.19</v>
      </c>
      <c r="W103" s="89">
        <v>8</v>
      </c>
      <c r="X103" s="89" t="str">
        <f>'PLE NÃO FINANCIAVEIS'!$B$18</f>
        <v>MURO DE ARRIMO - ROXO</v>
      </c>
      <c r="Y103" s="89" t="s">
        <v>1008</v>
      </c>
    </row>
    <row r="104" spans="1:25" ht="30" x14ac:dyDescent="0.25">
      <c r="A104" s="83">
        <v>1</v>
      </c>
      <c r="B104" s="114">
        <f>IF(AND(G104&lt;&gt;"",H104&gt;0,I104&lt;&gt;"",J104&lt;&gt;0,K104&lt;&gt;0),COUNT($B$11:B103)+1,"")</f>
        <v>80</v>
      </c>
      <c r="C104" s="96" t="s">
        <v>372</v>
      </c>
      <c r="D104" s="84" t="s">
        <v>192</v>
      </c>
      <c r="E104" s="83" t="s">
        <v>358</v>
      </c>
      <c r="F104" s="98">
        <v>45658</v>
      </c>
      <c r="G104" s="90" t="s">
        <v>340</v>
      </c>
      <c r="H104" s="107">
        <v>506.16</v>
      </c>
      <c r="I104" s="83" t="s">
        <v>175</v>
      </c>
      <c r="J104" s="145">
        <f t="shared" si="18"/>
        <v>10.97</v>
      </c>
      <c r="K104" s="145">
        <f t="shared" si="17"/>
        <v>5552.58</v>
      </c>
      <c r="L104" s="129">
        <v>0.28489999999999999</v>
      </c>
      <c r="M104" s="56"/>
      <c r="N104" s="2"/>
      <c r="O104" s="64" t="str">
        <f ca="1">IF(N104="","", INDIRECT("base!"&amp;ADDRESS(MATCH(N104,#REF!:#REF!,0)+1,4,4)))</f>
        <v/>
      </c>
      <c r="P104" s="20"/>
      <c r="Q104" s="64" t="str">
        <f ca="1">IF(P104="","", INDIRECT("base!"&amp;ADDRESS(MATCH(CONCATENATE(N104,"|",P104),#REF!:#REF!,0)+1,6,4)))</f>
        <v/>
      </c>
      <c r="R104" s="90" t="s">
        <v>170</v>
      </c>
      <c r="S104" s="84">
        <f t="shared" si="19"/>
        <v>10.92</v>
      </c>
      <c r="T104" s="84">
        <f t="shared" si="20"/>
        <v>0.05</v>
      </c>
      <c r="U104" s="135">
        <v>8.5</v>
      </c>
      <c r="V104" s="135">
        <v>0.04</v>
      </c>
      <c r="W104" s="89">
        <v>8</v>
      </c>
      <c r="X104" s="89" t="str">
        <f>'PLE NÃO FINANCIAVEIS'!$B$18</f>
        <v>MURO DE ARRIMO - ROXO</v>
      </c>
      <c r="Y104" s="89" t="s">
        <v>1008</v>
      </c>
    </row>
    <row r="105" spans="1:25" ht="30" x14ac:dyDescent="0.25">
      <c r="A105" s="83">
        <v>1</v>
      </c>
      <c r="B105" s="114">
        <f>IF(AND(G105&lt;&gt;"",H105&gt;0,I105&lt;&gt;"",J105&lt;&gt;0,K105&lt;&gt;0),COUNT($B$11:B104)+1,"")</f>
        <v>81</v>
      </c>
      <c r="C105" s="96" t="s">
        <v>373</v>
      </c>
      <c r="D105" s="84" t="s">
        <v>192</v>
      </c>
      <c r="E105" s="83" t="s">
        <v>283</v>
      </c>
      <c r="F105" s="98">
        <v>45658</v>
      </c>
      <c r="G105" s="90" t="s">
        <v>266</v>
      </c>
      <c r="H105" s="107">
        <v>204.04</v>
      </c>
      <c r="I105" s="83" t="s">
        <v>175</v>
      </c>
      <c r="J105" s="145">
        <f t="shared" si="18"/>
        <v>13.93</v>
      </c>
      <c r="K105" s="145">
        <f t="shared" si="17"/>
        <v>2842.28</v>
      </c>
      <c r="L105" s="129">
        <v>0.28489999999999999</v>
      </c>
      <c r="M105" s="56"/>
      <c r="N105" s="2"/>
      <c r="O105" s="64" t="str">
        <f ca="1">IF(N105="","", INDIRECT("base!"&amp;ADDRESS(MATCH(N105,#REF!:#REF!,0)+1,4,4)))</f>
        <v/>
      </c>
      <c r="P105" s="20"/>
      <c r="Q105" s="64" t="str">
        <f ca="1">IF(P105="","", INDIRECT("base!"&amp;ADDRESS(MATCH(CONCATENATE(N105,"|",P105),#REF!:#REF!,0)+1,6,4)))</f>
        <v/>
      </c>
      <c r="R105" s="90" t="s">
        <v>170</v>
      </c>
      <c r="S105" s="84">
        <f t="shared" si="19"/>
        <v>13.06</v>
      </c>
      <c r="T105" s="84">
        <f t="shared" si="20"/>
        <v>0.87</v>
      </c>
      <c r="U105" s="135">
        <v>10.17</v>
      </c>
      <c r="V105" s="135">
        <v>0.68</v>
      </c>
      <c r="W105" s="89">
        <v>8</v>
      </c>
      <c r="X105" s="89" t="str">
        <f>'PLE NÃO FINANCIAVEIS'!$B$18</f>
        <v>MURO DE ARRIMO - ROXO</v>
      </c>
      <c r="Y105" s="89" t="s">
        <v>1008</v>
      </c>
    </row>
    <row r="106" spans="1:25" ht="30" x14ac:dyDescent="0.25">
      <c r="A106" s="83">
        <v>1</v>
      </c>
      <c r="B106" s="114">
        <f>IF(AND(G106&lt;&gt;"",H106&gt;0,I106&lt;&gt;"",J106&lt;&gt;0,K106&lt;&gt;0),COUNT($B$11:B105)+1,"")</f>
        <v>82</v>
      </c>
      <c r="C106" s="96" t="s">
        <v>374</v>
      </c>
      <c r="D106" s="84" t="s">
        <v>192</v>
      </c>
      <c r="E106" s="83" t="s">
        <v>284</v>
      </c>
      <c r="F106" s="98">
        <v>45658</v>
      </c>
      <c r="G106" s="90" t="s">
        <v>311</v>
      </c>
      <c r="H106" s="107">
        <v>144.82</v>
      </c>
      <c r="I106" s="83" t="s">
        <v>175</v>
      </c>
      <c r="J106" s="145">
        <f t="shared" si="18"/>
        <v>13.64</v>
      </c>
      <c r="K106" s="145">
        <f t="shared" si="17"/>
        <v>1975.34</v>
      </c>
      <c r="L106" s="129">
        <v>0.28489999999999999</v>
      </c>
      <c r="M106" s="56"/>
      <c r="N106" s="2"/>
      <c r="O106" s="64" t="str">
        <f ca="1">IF(N106="","", INDIRECT("base!"&amp;ADDRESS(MATCH(N106,#REF!:#REF!,0)+1,4,4)))</f>
        <v/>
      </c>
      <c r="P106" s="20"/>
      <c r="Q106" s="64" t="str">
        <f ca="1">IF(P106="","", INDIRECT("base!"&amp;ADDRESS(MATCH(CONCATENATE(N106,"|",P106),#REF!:#REF!,0)+1,6,4)))</f>
        <v/>
      </c>
      <c r="R106" s="90" t="s">
        <v>170</v>
      </c>
      <c r="S106" s="84">
        <f t="shared" si="19"/>
        <v>12</v>
      </c>
      <c r="T106" s="84">
        <f t="shared" si="20"/>
        <v>1.64</v>
      </c>
      <c r="U106" s="135">
        <v>9.34</v>
      </c>
      <c r="V106" s="135">
        <v>1.28</v>
      </c>
      <c r="W106" s="89">
        <v>8</v>
      </c>
      <c r="X106" s="89" t="str">
        <f>'PLE NÃO FINANCIAVEIS'!$B$18</f>
        <v>MURO DE ARRIMO - ROXO</v>
      </c>
      <c r="Y106" s="89" t="s">
        <v>1008</v>
      </c>
    </row>
    <row r="107" spans="1:25" ht="60" x14ac:dyDescent="0.25">
      <c r="A107" s="83">
        <v>1</v>
      </c>
      <c r="B107" s="114">
        <f>IF(AND(G107&lt;&gt;"",H107&gt;0,I107&lt;&gt;"",J107&lt;&gt;0,K107&lt;&gt;0),COUNT($B$11:B106)+1,"")</f>
        <v>83</v>
      </c>
      <c r="C107" s="96" t="s">
        <v>375</v>
      </c>
      <c r="D107" s="84" t="s">
        <v>192</v>
      </c>
      <c r="E107" s="83" t="s">
        <v>285</v>
      </c>
      <c r="F107" s="98">
        <v>45658</v>
      </c>
      <c r="G107" s="90" t="s">
        <v>268</v>
      </c>
      <c r="H107" s="107">
        <v>27.02</v>
      </c>
      <c r="I107" s="83" t="s">
        <v>174</v>
      </c>
      <c r="J107" s="145">
        <f t="shared" si="18"/>
        <v>1009.37</v>
      </c>
      <c r="K107" s="145">
        <f t="shared" si="17"/>
        <v>27273.18</v>
      </c>
      <c r="L107" s="129">
        <v>0.28489999999999999</v>
      </c>
      <c r="M107" s="56"/>
      <c r="N107" s="2"/>
      <c r="O107" s="64" t="str">
        <f ca="1">IF(N107="","", INDIRECT("base!"&amp;ADDRESS(MATCH(N107,#REF!:#REF!,0)+1,4,4)))</f>
        <v/>
      </c>
      <c r="P107" s="20"/>
      <c r="Q107" s="64" t="str">
        <f ca="1">IF(P107="","", INDIRECT("base!"&amp;ADDRESS(MATCH(CONCATENATE(N107,"|",P107),#REF!:#REF!,0)+1,6,4)))</f>
        <v/>
      </c>
      <c r="R107" s="90" t="s">
        <v>170</v>
      </c>
      <c r="S107" s="84">
        <f t="shared" si="19"/>
        <v>991</v>
      </c>
      <c r="T107" s="84">
        <f t="shared" si="20"/>
        <v>18.37</v>
      </c>
      <c r="U107" s="135">
        <v>771.27</v>
      </c>
      <c r="V107" s="135">
        <v>14.3</v>
      </c>
      <c r="W107" s="89">
        <v>8</v>
      </c>
      <c r="X107" s="89" t="str">
        <f>'PLE NÃO FINANCIAVEIS'!$B$18</f>
        <v>MURO DE ARRIMO - ROXO</v>
      </c>
      <c r="Y107" s="89" t="s">
        <v>1008</v>
      </c>
    </row>
    <row r="108" spans="1:25" ht="45" x14ac:dyDescent="0.25">
      <c r="A108" s="83">
        <v>1</v>
      </c>
      <c r="B108" s="114">
        <f>IF(AND(G108&lt;&gt;"",H108&gt;0,I108&lt;&gt;"",J108&lt;&gt;0,K108&lt;&gt;0),COUNT($B$11:B107)+1,"")</f>
        <v>84</v>
      </c>
      <c r="C108" s="96" t="s">
        <v>376</v>
      </c>
      <c r="D108" s="84" t="s">
        <v>192</v>
      </c>
      <c r="E108" s="83" t="s">
        <v>286</v>
      </c>
      <c r="F108" s="98">
        <v>45658</v>
      </c>
      <c r="G108" s="90" t="s">
        <v>269</v>
      </c>
      <c r="H108" s="107">
        <v>19.54</v>
      </c>
      <c r="I108" s="83" t="s">
        <v>174</v>
      </c>
      <c r="J108" s="145">
        <f t="shared" si="18"/>
        <v>1041.3399999999999</v>
      </c>
      <c r="K108" s="145">
        <f t="shared" si="17"/>
        <v>20347.78</v>
      </c>
      <c r="L108" s="129">
        <v>0.28489999999999999</v>
      </c>
      <c r="M108" s="56"/>
      <c r="N108" s="2"/>
      <c r="O108" s="64" t="str">
        <f ca="1">IF(N108="","", INDIRECT("base!"&amp;ADDRESS(MATCH(N108,#REF!:#REF!,0)+1,4,4)))</f>
        <v/>
      </c>
      <c r="P108" s="20"/>
      <c r="Q108" s="64" t="str">
        <f ca="1">IF(P108="","", INDIRECT("base!"&amp;ADDRESS(MATCH(CONCATENATE(N108,"|",P108),#REF!:#REF!,0)+1,6,4)))</f>
        <v/>
      </c>
      <c r="R108" s="90" t="s">
        <v>170</v>
      </c>
      <c r="S108" s="84">
        <f t="shared" si="19"/>
        <v>1017.12</v>
      </c>
      <c r="T108" s="84">
        <f t="shared" si="20"/>
        <v>24.22</v>
      </c>
      <c r="U108" s="135">
        <v>791.6</v>
      </c>
      <c r="V108" s="135">
        <v>18.850000000000001</v>
      </c>
      <c r="W108" s="89">
        <v>8</v>
      </c>
      <c r="X108" s="89" t="str">
        <f>'PLE NÃO FINANCIAVEIS'!$B$18</f>
        <v>MURO DE ARRIMO - ROXO</v>
      </c>
      <c r="Y108" s="89" t="s">
        <v>1008</v>
      </c>
    </row>
    <row r="109" spans="1:25" ht="60" x14ac:dyDescent="0.25">
      <c r="A109" s="83">
        <v>1</v>
      </c>
      <c r="B109" s="114">
        <f>IF(AND(G109&lt;&gt;"",H109&gt;0,I109&lt;&gt;"",J109&lt;&gt;0,K109&lt;&gt;0),COUNT($B$11:B108)+1,"")</f>
        <v>85</v>
      </c>
      <c r="C109" s="96" t="s">
        <v>377</v>
      </c>
      <c r="D109" s="84" t="s">
        <v>192</v>
      </c>
      <c r="E109" s="83" t="s">
        <v>287</v>
      </c>
      <c r="F109" s="98">
        <v>45658</v>
      </c>
      <c r="G109" s="90" t="s">
        <v>270</v>
      </c>
      <c r="H109" s="107">
        <v>82.28</v>
      </c>
      <c r="I109" s="83" t="s">
        <v>173</v>
      </c>
      <c r="J109" s="145">
        <f t="shared" si="18"/>
        <v>166.14</v>
      </c>
      <c r="K109" s="145">
        <f t="shared" si="17"/>
        <v>13670</v>
      </c>
      <c r="L109" s="129">
        <v>0.28489999999999999</v>
      </c>
      <c r="M109" s="56"/>
      <c r="N109" s="2"/>
      <c r="O109" s="64" t="str">
        <f ca="1">IF(N109="","", INDIRECT("base!"&amp;ADDRESS(MATCH(N109,#REF!:#REF!,0)+1,4,4)))</f>
        <v/>
      </c>
      <c r="P109" s="20"/>
      <c r="Q109" s="64" t="str">
        <f ca="1">IF(P109="","", INDIRECT("base!"&amp;ADDRESS(MATCH(CONCATENATE(N109,"|",P109),#REF!:#REF!,0)+1,6,4)))</f>
        <v/>
      </c>
      <c r="R109" s="90" t="s">
        <v>170</v>
      </c>
      <c r="S109" s="84">
        <f t="shared" si="19"/>
        <v>124.44</v>
      </c>
      <c r="T109" s="84">
        <f t="shared" si="20"/>
        <v>41.7</v>
      </c>
      <c r="U109" s="135">
        <v>96.85</v>
      </c>
      <c r="V109" s="135">
        <v>32.46</v>
      </c>
      <c r="W109" s="89">
        <v>8</v>
      </c>
      <c r="X109" s="89" t="str">
        <f>'PLE NÃO FINANCIAVEIS'!$B$18</f>
        <v>MURO DE ARRIMO - ROXO</v>
      </c>
      <c r="Y109" s="89" t="s">
        <v>1008</v>
      </c>
    </row>
    <row r="110" spans="1:25" ht="30" x14ac:dyDescent="0.25">
      <c r="A110" s="83">
        <v>1</v>
      </c>
      <c r="B110" s="114">
        <f>IF(AND(G110&lt;&gt;"",H110&gt;0,I110&lt;&gt;"",J110&lt;&gt;0,K110&lt;&gt;0),COUNT($B$11:B109)+1,"")</f>
        <v>86</v>
      </c>
      <c r="C110" s="96" t="s">
        <v>378</v>
      </c>
      <c r="D110" s="84" t="s">
        <v>192</v>
      </c>
      <c r="E110" s="83" t="s">
        <v>288</v>
      </c>
      <c r="F110" s="98">
        <v>45658</v>
      </c>
      <c r="G110" s="90" t="s">
        <v>271</v>
      </c>
      <c r="H110" s="107">
        <v>90.75</v>
      </c>
      <c r="I110" s="83" t="s">
        <v>173</v>
      </c>
      <c r="J110" s="145">
        <f t="shared" si="18"/>
        <v>61.73</v>
      </c>
      <c r="K110" s="145">
        <f t="shared" si="17"/>
        <v>5602</v>
      </c>
      <c r="L110" s="129">
        <v>0.28489999999999999</v>
      </c>
      <c r="M110" s="56"/>
      <c r="N110" s="2"/>
      <c r="O110" s="64" t="str">
        <f ca="1">IF(N110="","", INDIRECT("base!"&amp;ADDRESS(MATCH(N110,#REF!:#REF!,0)+1,4,4)))</f>
        <v/>
      </c>
      <c r="P110" s="20"/>
      <c r="Q110" s="64" t="str">
        <f ca="1">IF(P110="","", INDIRECT("base!"&amp;ADDRESS(MATCH(CONCATENATE(N110,"|",P110),#REF!:#REF!,0)+1,6,4)))</f>
        <v/>
      </c>
      <c r="R110" s="90" t="s">
        <v>170</v>
      </c>
      <c r="S110" s="84">
        <f t="shared" si="19"/>
        <v>48.1</v>
      </c>
      <c r="T110" s="84">
        <f t="shared" si="20"/>
        <v>13.63</v>
      </c>
      <c r="U110" s="135">
        <v>37.44</v>
      </c>
      <c r="V110" s="135">
        <v>10.61</v>
      </c>
      <c r="W110" s="89">
        <v>8</v>
      </c>
      <c r="X110" s="89" t="str">
        <f>'PLE NÃO FINANCIAVEIS'!$B$18</f>
        <v>MURO DE ARRIMO - ROXO</v>
      </c>
      <c r="Y110" s="89" t="s">
        <v>1008</v>
      </c>
    </row>
    <row r="111" spans="1:25" s="81" customFormat="1" x14ac:dyDescent="0.25">
      <c r="A111" s="83">
        <v>1</v>
      </c>
      <c r="B111" s="69" t="str">
        <f>IF(AND(G111&lt;&gt;"",H111&gt;0,I111&lt;&gt;"",J111&lt;&gt;0,K111&lt;&gt;0),COUNT($B$11:B110)+1,"")</f>
        <v/>
      </c>
      <c r="C111" s="69" t="s">
        <v>379</v>
      </c>
      <c r="D111" s="87"/>
      <c r="E111" s="77"/>
      <c r="F111" s="78"/>
      <c r="G111" s="72" t="s">
        <v>382</v>
      </c>
      <c r="H111" s="108"/>
      <c r="I111" s="102"/>
      <c r="J111" s="146" t="str">
        <f t="shared" si="18"/>
        <v/>
      </c>
      <c r="K111" s="146" t="str">
        <f t="shared" si="17"/>
        <v/>
      </c>
      <c r="L111" s="80"/>
      <c r="M111" s="80"/>
      <c r="N111" s="76"/>
      <c r="O111" s="79" t="str">
        <f ca="1">IF(N111="","", INDIRECT("base!"&amp;ADDRESS(MATCH(N111,#REF!:#REF!,0)+1,4,4)))</f>
        <v/>
      </c>
      <c r="P111" s="79"/>
      <c r="Q111" s="79" t="str">
        <f ca="1">IF(P111="","", INDIRECT("base!"&amp;ADDRESS(MATCH(CONCATENATE(N111,"|",P111),#REF!:#REF!,0)+1,6,4)))</f>
        <v/>
      </c>
      <c r="R111" s="79"/>
      <c r="S111" s="152"/>
      <c r="T111" s="152"/>
      <c r="U111" s="136"/>
      <c r="V111" s="136"/>
      <c r="W111" s="159"/>
      <c r="X111" s="159"/>
      <c r="Y111" s="159"/>
    </row>
    <row r="112" spans="1:25" ht="45" x14ac:dyDescent="0.25">
      <c r="A112" s="83">
        <v>1</v>
      </c>
      <c r="B112" s="114">
        <f>IF(AND(G112&lt;&gt;"",H112&gt;0,I112&lt;&gt;"",J112&lt;&gt;0,K112&lt;&gt;0),COUNT($B$11:B111)+1,"")</f>
        <v>87</v>
      </c>
      <c r="C112" s="96" t="s">
        <v>380</v>
      </c>
      <c r="D112" s="84" t="s">
        <v>192</v>
      </c>
      <c r="E112" s="83" t="s">
        <v>273</v>
      </c>
      <c r="F112" s="98">
        <v>45658</v>
      </c>
      <c r="G112" s="90" t="s">
        <v>256</v>
      </c>
      <c r="H112" s="107">
        <v>104.5</v>
      </c>
      <c r="I112" s="83" t="s">
        <v>174</v>
      </c>
      <c r="J112" s="145">
        <f t="shared" si="18"/>
        <v>129.94999999999999</v>
      </c>
      <c r="K112" s="145">
        <f t="shared" ref="K112:K117" si="21">IFERROR(IF(H112*J112&lt;&gt;0,ROUND(ROUND(H112,4)*ROUND(J112,4),2),""),"")</f>
        <v>13579.78</v>
      </c>
      <c r="L112" s="129">
        <v>0.28489999999999999</v>
      </c>
      <c r="M112" s="56"/>
      <c r="N112" s="2"/>
      <c r="O112" s="64" t="str">
        <f ca="1">IF(N112="","", INDIRECT("base!"&amp;ADDRESS(MATCH(N112,#REF!:#REF!,0)+1,4,4)))</f>
        <v/>
      </c>
      <c r="P112" s="20"/>
      <c r="Q112" s="64" t="str">
        <f ca="1">IF(P112="","", INDIRECT("base!"&amp;ADDRESS(MATCH(CONCATENATE(N112,"|",P112),#REF!:#REF!,0)+1,6,4)))</f>
        <v/>
      </c>
      <c r="R112" s="90" t="s">
        <v>170</v>
      </c>
      <c r="S112" s="84">
        <f t="shared" ref="S112:S131" si="22">TRUNC(U112*(1+L112),2)</f>
        <v>34.78</v>
      </c>
      <c r="T112" s="84">
        <f t="shared" ref="T112:T131" si="23">TRUNC(V112*(1+L112),2)</f>
        <v>95.17</v>
      </c>
      <c r="U112" s="135">
        <v>27.07</v>
      </c>
      <c r="V112" s="135">
        <v>74.069999999999993</v>
      </c>
      <c r="W112" s="89">
        <v>9</v>
      </c>
      <c r="X112" s="89" t="str">
        <f>'PLE NÃO FINANCIAVEIS'!$B$19</f>
        <v>MURO DE ARRIMO - VERMELHO</v>
      </c>
      <c r="Y112" s="89" t="s">
        <v>1008</v>
      </c>
    </row>
    <row r="113" spans="1:25" ht="45" x14ac:dyDescent="0.25">
      <c r="A113" s="83">
        <v>1</v>
      </c>
      <c r="B113" s="114">
        <f>IF(AND(G113&lt;&gt;"",H113&gt;0,I113&lt;&gt;"",J113&lt;&gt;0,K113&lt;&gt;0),COUNT($B$11:B112)+1,"")</f>
        <v>88</v>
      </c>
      <c r="C113" s="96" t="s">
        <v>381</v>
      </c>
      <c r="D113" s="116" t="s">
        <v>200</v>
      </c>
      <c r="E113" s="83" t="s">
        <v>333</v>
      </c>
      <c r="F113" s="98">
        <v>45658</v>
      </c>
      <c r="G113" s="90" t="s">
        <v>310</v>
      </c>
      <c r="H113" s="107">
        <v>33</v>
      </c>
      <c r="I113" s="83" t="s">
        <v>172</v>
      </c>
      <c r="J113" s="145">
        <f t="shared" si="18"/>
        <v>365.44</v>
      </c>
      <c r="K113" s="145">
        <f t="shared" si="21"/>
        <v>12059.52</v>
      </c>
      <c r="L113" s="129">
        <v>0.28489999999999999</v>
      </c>
      <c r="M113" s="56"/>
      <c r="N113" s="2"/>
      <c r="O113" s="64" t="str">
        <f ca="1">IF(N113="","", INDIRECT("base!"&amp;ADDRESS(MATCH(N113,#REF!:#REF!,0)+1,4,4)))</f>
        <v/>
      </c>
      <c r="P113" s="20"/>
      <c r="Q113" s="64" t="str">
        <f ca="1">IF(P113="","", INDIRECT("base!"&amp;ADDRESS(MATCH(CONCATENATE(N113,"|",P113),#REF!:#REF!,0)+1,6,4)))</f>
        <v/>
      </c>
      <c r="R113" s="90" t="s">
        <v>170</v>
      </c>
      <c r="S113" s="84">
        <f t="shared" si="22"/>
        <v>332.87</v>
      </c>
      <c r="T113" s="84">
        <f t="shared" si="23"/>
        <v>32.57</v>
      </c>
      <c r="U113" s="135">
        <v>259.07</v>
      </c>
      <c r="V113" s="135">
        <v>25.35</v>
      </c>
      <c r="W113" s="89">
        <v>9</v>
      </c>
      <c r="X113" s="89" t="str">
        <f>'PLE NÃO FINANCIAVEIS'!$B$19</f>
        <v>MURO DE ARRIMO - VERMELHO</v>
      </c>
      <c r="Y113" s="89" t="s">
        <v>1008</v>
      </c>
    </row>
    <row r="114" spans="1:25" ht="45" x14ac:dyDescent="0.25">
      <c r="A114" s="83">
        <v>1</v>
      </c>
      <c r="B114" s="114">
        <f>IF(AND(G114&lt;&gt;"",H114&gt;0,I114&lt;&gt;"",J114&lt;&gt;0,K114&lt;&gt;0),COUNT($B$11:B113)+1,"")</f>
        <v>89</v>
      </c>
      <c r="C114" s="96" t="s">
        <v>385</v>
      </c>
      <c r="D114" s="116" t="s">
        <v>200</v>
      </c>
      <c r="E114" s="83" t="s">
        <v>357</v>
      </c>
      <c r="F114" s="98">
        <v>45658</v>
      </c>
      <c r="G114" s="90" t="s">
        <v>339</v>
      </c>
      <c r="H114" s="107">
        <v>33</v>
      </c>
      <c r="I114" s="83" t="s">
        <v>172</v>
      </c>
      <c r="J114" s="145">
        <f t="shared" si="18"/>
        <v>753.93</v>
      </c>
      <c r="K114" s="145">
        <f t="shared" si="21"/>
        <v>24879.69</v>
      </c>
      <c r="L114" s="129">
        <v>0.28489999999999999</v>
      </c>
      <c r="M114" s="56"/>
      <c r="N114" s="2"/>
      <c r="O114" s="64" t="str">
        <f ca="1">IF(N114="","", INDIRECT("base!"&amp;ADDRESS(MATCH(N114,#REF!:#REF!,0)+1,4,4)))</f>
        <v/>
      </c>
      <c r="P114" s="20"/>
      <c r="Q114" s="64" t="str">
        <f ca="1">IF(P114="","", INDIRECT("base!"&amp;ADDRESS(MATCH(CONCATENATE(N114,"|",P114),#REF!:#REF!,0)+1,6,4)))</f>
        <v/>
      </c>
      <c r="R114" s="90" t="s">
        <v>170</v>
      </c>
      <c r="S114" s="84">
        <f t="shared" si="22"/>
        <v>701.58</v>
      </c>
      <c r="T114" s="84">
        <f t="shared" si="23"/>
        <v>52.35</v>
      </c>
      <c r="U114" s="135">
        <v>546.02</v>
      </c>
      <c r="V114" s="135">
        <v>40.75</v>
      </c>
      <c r="W114" s="89">
        <v>9</v>
      </c>
      <c r="X114" s="89" t="str">
        <f>'PLE NÃO FINANCIAVEIS'!$B$19</f>
        <v>MURO DE ARRIMO - VERMELHO</v>
      </c>
      <c r="Y114" s="89" t="s">
        <v>1008</v>
      </c>
    </row>
    <row r="115" spans="1:25" ht="45" x14ac:dyDescent="0.25">
      <c r="A115" s="83">
        <v>1</v>
      </c>
      <c r="B115" s="114">
        <f>IF(AND(G115&lt;&gt;"",H115&gt;0,I115&lt;&gt;"",J115&lt;&gt;0,K115&lt;&gt;0),COUNT($B$11:B114)+1,"")</f>
        <v>90</v>
      </c>
      <c r="C115" s="96" t="s">
        <v>386</v>
      </c>
      <c r="D115" s="84" t="s">
        <v>192</v>
      </c>
      <c r="E115" s="83" t="s">
        <v>275</v>
      </c>
      <c r="F115" s="98">
        <v>45658</v>
      </c>
      <c r="G115" s="90" t="s">
        <v>258</v>
      </c>
      <c r="H115" s="107">
        <v>5.0599999999999996</v>
      </c>
      <c r="I115" s="83" t="s">
        <v>174</v>
      </c>
      <c r="J115" s="145">
        <f t="shared" si="18"/>
        <v>255.08</v>
      </c>
      <c r="K115" s="145">
        <f t="shared" si="21"/>
        <v>1290.7</v>
      </c>
      <c r="L115" s="129">
        <v>0.28489999999999999</v>
      </c>
      <c r="M115" s="56"/>
      <c r="N115" s="2"/>
      <c r="O115" s="64" t="str">
        <f ca="1">IF(N115="","", INDIRECT("base!"&amp;ADDRESS(MATCH(N115,#REF!:#REF!,0)+1,4,4)))</f>
        <v/>
      </c>
      <c r="P115" s="20"/>
      <c r="Q115" s="64" t="str">
        <f ca="1">IF(P115="","", INDIRECT("base!"&amp;ADDRESS(MATCH(CONCATENATE(N115,"|",P115),#REF!:#REF!,0)+1,6,4)))</f>
        <v/>
      </c>
      <c r="R115" s="90" t="s">
        <v>170</v>
      </c>
      <c r="S115" s="84">
        <f t="shared" si="22"/>
        <v>177.99</v>
      </c>
      <c r="T115" s="84">
        <f t="shared" si="23"/>
        <v>77.09</v>
      </c>
      <c r="U115" s="135">
        <v>138.53</v>
      </c>
      <c r="V115" s="135">
        <v>60</v>
      </c>
      <c r="W115" s="89">
        <v>9</v>
      </c>
      <c r="X115" s="89" t="str">
        <f>'PLE NÃO FINANCIAVEIS'!$B$19</f>
        <v>MURO DE ARRIMO - VERMELHO</v>
      </c>
      <c r="Y115" s="89" t="s">
        <v>1008</v>
      </c>
    </row>
    <row r="116" spans="1:25" ht="45" x14ac:dyDescent="0.25">
      <c r="A116" s="83">
        <v>1</v>
      </c>
      <c r="B116" s="114">
        <f>IF(AND(G116&lt;&gt;"",H116&gt;0,I116&lt;&gt;"",J116&lt;&gt;0,K116&lt;&gt;0),COUNT($B$11:B115)+1,"")</f>
        <v>91</v>
      </c>
      <c r="C116" s="96" t="s">
        <v>387</v>
      </c>
      <c r="D116" s="84" t="s">
        <v>192</v>
      </c>
      <c r="E116" s="83" t="s">
        <v>276</v>
      </c>
      <c r="F116" s="98">
        <v>45658</v>
      </c>
      <c r="G116" s="90" t="s">
        <v>259</v>
      </c>
      <c r="H116" s="107">
        <v>101.16</v>
      </c>
      <c r="I116" s="83" t="s">
        <v>173</v>
      </c>
      <c r="J116" s="145">
        <f t="shared" si="18"/>
        <v>50.29</v>
      </c>
      <c r="K116" s="145">
        <f t="shared" si="21"/>
        <v>5087.34</v>
      </c>
      <c r="L116" s="129">
        <v>0.28489999999999999</v>
      </c>
      <c r="M116" s="56"/>
      <c r="N116" s="2"/>
      <c r="O116" s="64" t="str">
        <f ca="1">IF(N116="","", INDIRECT("base!"&amp;ADDRESS(MATCH(N116,#REF!:#REF!,0)+1,4,4)))</f>
        <v/>
      </c>
      <c r="P116" s="20"/>
      <c r="Q116" s="64" t="str">
        <f ca="1">IF(P116="","", INDIRECT("base!"&amp;ADDRESS(MATCH(CONCATENATE(N116,"|",P116),#REF!:#REF!,0)+1,6,4)))</f>
        <v/>
      </c>
      <c r="R116" s="90" t="s">
        <v>170</v>
      </c>
      <c r="S116" s="84">
        <f t="shared" si="22"/>
        <v>33.299999999999997</v>
      </c>
      <c r="T116" s="84">
        <f t="shared" si="23"/>
        <v>16.989999999999998</v>
      </c>
      <c r="U116" s="135">
        <v>25.92</v>
      </c>
      <c r="V116" s="135">
        <v>13.23</v>
      </c>
      <c r="W116" s="89">
        <v>9</v>
      </c>
      <c r="X116" s="89" t="str">
        <f>'PLE NÃO FINANCIAVEIS'!$B$19</f>
        <v>MURO DE ARRIMO - VERMELHO</v>
      </c>
      <c r="Y116" s="89" t="s">
        <v>1008</v>
      </c>
    </row>
    <row r="117" spans="1:25" ht="45" x14ac:dyDescent="0.25">
      <c r="A117" s="83">
        <v>1</v>
      </c>
      <c r="B117" s="114">
        <f>IF(AND(G117&lt;&gt;"",H117&gt;0,I117&lt;&gt;"",J117&lt;&gt;0,K117&lt;&gt;0),COUNT($B$11:B116)+1,"")</f>
        <v>92</v>
      </c>
      <c r="C117" s="96" t="s">
        <v>388</v>
      </c>
      <c r="D117" s="84" t="s">
        <v>192</v>
      </c>
      <c r="E117" s="83" t="s">
        <v>277</v>
      </c>
      <c r="F117" s="98">
        <v>45658</v>
      </c>
      <c r="G117" s="90" t="s">
        <v>260</v>
      </c>
      <c r="H117" s="107">
        <v>43.12</v>
      </c>
      <c r="I117" s="83" t="s">
        <v>173</v>
      </c>
      <c r="J117" s="145">
        <f t="shared" si="18"/>
        <v>90</v>
      </c>
      <c r="K117" s="145">
        <f t="shared" si="21"/>
        <v>3880.8</v>
      </c>
      <c r="L117" s="129">
        <v>0.28489999999999999</v>
      </c>
      <c r="M117" s="56"/>
      <c r="N117" s="2"/>
      <c r="O117" s="64" t="str">
        <f ca="1">IF(N117="","", INDIRECT("base!"&amp;ADDRESS(MATCH(N117,#REF!:#REF!,0)+1,4,4)))</f>
        <v/>
      </c>
      <c r="P117" s="20"/>
      <c r="Q117" s="64" t="str">
        <f ca="1">IF(P117="","", INDIRECT("base!"&amp;ADDRESS(MATCH(CONCATENATE(N117,"|",P117),#REF!:#REF!,0)+1,6,4)))</f>
        <v/>
      </c>
      <c r="R117" s="90" t="s">
        <v>170</v>
      </c>
      <c r="S117" s="84">
        <f t="shared" si="22"/>
        <v>41.95</v>
      </c>
      <c r="T117" s="84">
        <f t="shared" si="23"/>
        <v>48.05</v>
      </c>
      <c r="U117" s="135">
        <v>32.65</v>
      </c>
      <c r="V117" s="135">
        <v>37.4</v>
      </c>
      <c r="W117" s="89">
        <v>9</v>
      </c>
      <c r="X117" s="89" t="str">
        <f>'PLE NÃO FINANCIAVEIS'!$B$19</f>
        <v>MURO DE ARRIMO - VERMELHO</v>
      </c>
      <c r="Y117" s="89" t="s">
        <v>1008</v>
      </c>
    </row>
    <row r="118" spans="1:25" ht="45" x14ac:dyDescent="0.25">
      <c r="A118" s="83">
        <v>1</v>
      </c>
      <c r="B118" s="114">
        <f>IF(AND(G118&lt;&gt;"",H118&gt;0,I118&lt;&gt;"",J118&lt;&gt;0,K118&lt;&gt;0),COUNT($B$11:B117)+1,"")</f>
        <v>93</v>
      </c>
      <c r="C118" s="96" t="s">
        <v>389</v>
      </c>
      <c r="D118" s="84" t="s">
        <v>192</v>
      </c>
      <c r="E118" s="83" t="s">
        <v>278</v>
      </c>
      <c r="F118" s="98">
        <v>45658</v>
      </c>
      <c r="G118" s="90" t="s">
        <v>261</v>
      </c>
      <c r="H118" s="107">
        <v>12.24</v>
      </c>
      <c r="I118" s="83" t="s">
        <v>173</v>
      </c>
      <c r="J118" s="145">
        <f t="shared" ref="J118:J181" si="24">IFERROR(IF(S118+T118&lt;&gt;0,ROUND(ROUND(S118,4)+ROUND(T118,4),4),""),"")</f>
        <v>78.02</v>
      </c>
      <c r="K118" s="145">
        <f t="shared" ref="K118:K181" si="25">IFERROR(IF(H118*J118&lt;&gt;0,ROUND(ROUND(H118,4)*ROUND(J118,4),2),""),"")</f>
        <v>954.96</v>
      </c>
      <c r="L118" s="129">
        <v>0.28489999999999999</v>
      </c>
      <c r="M118" s="56"/>
      <c r="N118" s="2"/>
      <c r="O118" s="64" t="str">
        <f ca="1">IF(N118="","", INDIRECT("base!"&amp;ADDRESS(MATCH(N118,#REF!:#REF!,0)+1,4,4)))</f>
        <v/>
      </c>
      <c r="P118" s="20"/>
      <c r="Q118" s="64" t="str">
        <f ca="1">IF(P118="","", INDIRECT("base!"&amp;ADDRESS(MATCH(CONCATENATE(N118,"|",P118),#REF!:#REF!,0)+1,6,4)))</f>
        <v/>
      </c>
      <c r="R118" s="90" t="s">
        <v>170</v>
      </c>
      <c r="S118" s="84">
        <f t="shared" si="22"/>
        <v>38.04</v>
      </c>
      <c r="T118" s="84">
        <f t="shared" si="23"/>
        <v>39.979999999999997</v>
      </c>
      <c r="U118" s="135">
        <v>29.61</v>
      </c>
      <c r="V118" s="135">
        <v>31.12</v>
      </c>
      <c r="W118" s="89">
        <v>9</v>
      </c>
      <c r="X118" s="89" t="str">
        <f>'PLE NÃO FINANCIAVEIS'!$B$19</f>
        <v>MURO DE ARRIMO - VERMELHO</v>
      </c>
      <c r="Y118" s="89" t="s">
        <v>1008</v>
      </c>
    </row>
    <row r="119" spans="1:25" ht="45" x14ac:dyDescent="0.25">
      <c r="A119" s="83">
        <v>1</v>
      </c>
      <c r="B119" s="114">
        <f>IF(AND(G119&lt;&gt;"",H119&gt;0,I119&lt;&gt;"",J119&lt;&gt;0,K119&lt;&gt;0),COUNT($B$11:B118)+1,"")</f>
        <v>94</v>
      </c>
      <c r="C119" s="96" t="s">
        <v>390</v>
      </c>
      <c r="D119" s="84" t="s">
        <v>192</v>
      </c>
      <c r="E119" s="83" t="s">
        <v>279</v>
      </c>
      <c r="F119" s="98">
        <v>45658</v>
      </c>
      <c r="G119" s="90" t="s">
        <v>262</v>
      </c>
      <c r="H119" s="107">
        <v>192.08</v>
      </c>
      <c r="I119" s="83" t="s">
        <v>173</v>
      </c>
      <c r="J119" s="145">
        <f t="shared" si="24"/>
        <v>166.78</v>
      </c>
      <c r="K119" s="145">
        <f t="shared" si="25"/>
        <v>32035.1</v>
      </c>
      <c r="L119" s="129">
        <v>0.28489999999999999</v>
      </c>
      <c r="M119" s="56"/>
      <c r="N119" s="2"/>
      <c r="O119" s="64" t="str">
        <f ca="1">IF(N119="","", INDIRECT("base!"&amp;ADDRESS(MATCH(N119,#REF!:#REF!,0)+1,4,4)))</f>
        <v/>
      </c>
      <c r="P119" s="20"/>
      <c r="Q119" s="64" t="str">
        <f ca="1">IF(P119="","", INDIRECT("base!"&amp;ADDRESS(MATCH(CONCATENATE(N119,"|",P119),#REF!:#REF!,0)+1,6,4)))</f>
        <v/>
      </c>
      <c r="R119" s="90" t="s">
        <v>170</v>
      </c>
      <c r="S119" s="84">
        <f t="shared" si="22"/>
        <v>128.19999999999999</v>
      </c>
      <c r="T119" s="84">
        <f t="shared" si="23"/>
        <v>38.58</v>
      </c>
      <c r="U119" s="135">
        <v>99.78</v>
      </c>
      <c r="V119" s="135">
        <v>30.03</v>
      </c>
      <c r="W119" s="89">
        <v>9</v>
      </c>
      <c r="X119" s="89" t="str">
        <f>'PLE NÃO FINANCIAVEIS'!$B$19</f>
        <v>MURO DE ARRIMO - VERMELHO</v>
      </c>
      <c r="Y119" s="89" t="s">
        <v>1008</v>
      </c>
    </row>
    <row r="120" spans="1:25" ht="45" x14ac:dyDescent="0.25">
      <c r="A120" s="83">
        <v>1</v>
      </c>
      <c r="B120" s="114">
        <f>IF(AND(G120&lt;&gt;"",H120&gt;0,I120&lt;&gt;"",J120&lt;&gt;0,K120&lt;&gt;0),COUNT($B$11:B119)+1,"")</f>
        <v>95</v>
      </c>
      <c r="C120" s="96" t="s">
        <v>391</v>
      </c>
      <c r="D120" s="84" t="s">
        <v>192</v>
      </c>
      <c r="E120" s="83" t="s">
        <v>280</v>
      </c>
      <c r="F120" s="98">
        <v>45658</v>
      </c>
      <c r="G120" s="90" t="s">
        <v>263</v>
      </c>
      <c r="H120" s="107">
        <v>109.56</v>
      </c>
      <c r="I120" s="83" t="s">
        <v>173</v>
      </c>
      <c r="J120" s="145">
        <f t="shared" si="24"/>
        <v>148.37</v>
      </c>
      <c r="K120" s="145">
        <f t="shared" si="25"/>
        <v>16255.42</v>
      </c>
      <c r="L120" s="129">
        <v>0.28489999999999999</v>
      </c>
      <c r="M120" s="56"/>
      <c r="N120" s="2"/>
      <c r="O120" s="64" t="str">
        <f ca="1">IF(N120="","", INDIRECT("base!"&amp;ADDRESS(MATCH(N120,#REF!:#REF!,0)+1,4,4)))</f>
        <v/>
      </c>
      <c r="P120" s="20"/>
      <c r="Q120" s="64" t="str">
        <f ca="1">IF(P120="","", INDIRECT("base!"&amp;ADDRESS(MATCH(CONCATENATE(N120,"|",P120),#REF!:#REF!,0)+1,6,4)))</f>
        <v/>
      </c>
      <c r="R120" s="90" t="s">
        <v>170</v>
      </c>
      <c r="S120" s="84">
        <f t="shared" si="22"/>
        <v>120.09</v>
      </c>
      <c r="T120" s="84">
        <f t="shared" si="23"/>
        <v>28.28</v>
      </c>
      <c r="U120" s="135">
        <v>93.47</v>
      </c>
      <c r="V120" s="135">
        <v>22.01</v>
      </c>
      <c r="W120" s="89">
        <v>9</v>
      </c>
      <c r="X120" s="89" t="str">
        <f>'PLE NÃO FINANCIAVEIS'!$B$19</f>
        <v>MURO DE ARRIMO - VERMELHO</v>
      </c>
      <c r="Y120" s="89" t="s">
        <v>1008</v>
      </c>
    </row>
    <row r="121" spans="1:25" ht="45" x14ac:dyDescent="0.25">
      <c r="A121" s="83">
        <v>1</v>
      </c>
      <c r="B121" s="114">
        <f>IF(AND(G121&lt;&gt;"",H121&gt;0,I121&lt;&gt;"",J121&lt;&gt;0,K121&lt;&gt;0),COUNT($B$11:B120)+1,"")</f>
        <v>96</v>
      </c>
      <c r="C121" s="96" t="s">
        <v>392</v>
      </c>
      <c r="D121" s="84" t="s">
        <v>192</v>
      </c>
      <c r="E121" s="83" t="s">
        <v>403</v>
      </c>
      <c r="F121" s="98">
        <v>45658</v>
      </c>
      <c r="G121" s="90" t="s">
        <v>383</v>
      </c>
      <c r="H121" s="107">
        <v>41.92</v>
      </c>
      <c r="I121" s="83" t="s">
        <v>173</v>
      </c>
      <c r="J121" s="145">
        <f t="shared" si="24"/>
        <v>85.58</v>
      </c>
      <c r="K121" s="145">
        <f t="shared" si="25"/>
        <v>3587.51</v>
      </c>
      <c r="L121" s="129">
        <v>0.28489999999999999</v>
      </c>
      <c r="M121" s="56"/>
      <c r="N121" s="2"/>
      <c r="O121" s="64" t="str">
        <f ca="1">IF(N121="","", INDIRECT("base!"&amp;ADDRESS(MATCH(N121,#REF!:#REF!,0)+1,4,4)))</f>
        <v/>
      </c>
      <c r="P121" s="20"/>
      <c r="Q121" s="64" t="str">
        <f ca="1">IF(P121="","", INDIRECT("base!"&amp;ADDRESS(MATCH(CONCATENATE(N121,"|",P121),#REF!:#REF!,0)+1,6,4)))</f>
        <v/>
      </c>
      <c r="R121" s="90" t="s">
        <v>170</v>
      </c>
      <c r="S121" s="84">
        <f t="shared" si="22"/>
        <v>84.3</v>
      </c>
      <c r="T121" s="84">
        <f t="shared" si="23"/>
        <v>1.28</v>
      </c>
      <c r="U121" s="135">
        <v>65.61</v>
      </c>
      <c r="V121" s="135">
        <v>1</v>
      </c>
      <c r="W121" s="89">
        <v>9</v>
      </c>
      <c r="X121" s="89" t="str">
        <f>'PLE NÃO FINANCIAVEIS'!$B$19</f>
        <v>MURO DE ARRIMO - VERMELHO</v>
      </c>
      <c r="Y121" s="89" t="s">
        <v>1008</v>
      </c>
    </row>
    <row r="122" spans="1:25" ht="30" x14ac:dyDescent="0.25">
      <c r="A122" s="83">
        <v>1</v>
      </c>
      <c r="B122" s="114">
        <f>IF(AND(G122&lt;&gt;"",H122&gt;0,I122&lt;&gt;"",J122&lt;&gt;0,K122&lt;&gt;0),COUNT($B$11:B121)+1,"")</f>
        <v>97</v>
      </c>
      <c r="C122" s="96" t="s">
        <v>393</v>
      </c>
      <c r="D122" s="84" t="s">
        <v>192</v>
      </c>
      <c r="E122" s="83" t="s">
        <v>281</v>
      </c>
      <c r="F122" s="98">
        <v>45658</v>
      </c>
      <c r="G122" s="90" t="s">
        <v>264</v>
      </c>
      <c r="H122" s="107">
        <v>1099.03</v>
      </c>
      <c r="I122" s="83" t="s">
        <v>175</v>
      </c>
      <c r="J122" s="145">
        <f t="shared" si="24"/>
        <v>12.89</v>
      </c>
      <c r="K122" s="145">
        <f t="shared" si="25"/>
        <v>14166.5</v>
      </c>
      <c r="L122" s="129">
        <v>0.28489999999999999</v>
      </c>
      <c r="M122" s="56"/>
      <c r="N122" s="2"/>
      <c r="O122" s="64" t="str">
        <f ca="1">IF(N122="","", INDIRECT("base!"&amp;ADDRESS(MATCH(N122,#REF!:#REF!,0)+1,4,4)))</f>
        <v/>
      </c>
      <c r="P122" s="20"/>
      <c r="Q122" s="64" t="str">
        <f ca="1">IF(P122="","", INDIRECT("base!"&amp;ADDRESS(MATCH(CONCATENATE(N122,"|",P122),#REF!:#REF!,0)+1,6,4)))</f>
        <v/>
      </c>
      <c r="R122" s="90" t="s">
        <v>170</v>
      </c>
      <c r="S122" s="84">
        <f t="shared" si="22"/>
        <v>12.65</v>
      </c>
      <c r="T122" s="84">
        <f t="shared" si="23"/>
        <v>0.24</v>
      </c>
      <c r="U122" s="135">
        <v>9.85</v>
      </c>
      <c r="V122" s="135">
        <v>0.19</v>
      </c>
      <c r="W122" s="89">
        <v>9</v>
      </c>
      <c r="X122" s="89" t="str">
        <f>'PLE NÃO FINANCIAVEIS'!$B$19</f>
        <v>MURO DE ARRIMO - VERMELHO</v>
      </c>
      <c r="Y122" s="89" t="s">
        <v>1008</v>
      </c>
    </row>
    <row r="123" spans="1:25" ht="30" x14ac:dyDescent="0.25">
      <c r="A123" s="83">
        <v>1</v>
      </c>
      <c r="B123" s="114">
        <f>IF(AND(G123&lt;&gt;"",H123&gt;0,I123&lt;&gt;"",J123&lt;&gt;0,K123&lt;&gt;0),COUNT($B$11:B122)+1,"")</f>
        <v>98</v>
      </c>
      <c r="C123" s="96" t="s">
        <v>394</v>
      </c>
      <c r="D123" s="84" t="s">
        <v>192</v>
      </c>
      <c r="E123" s="83" t="s">
        <v>282</v>
      </c>
      <c r="F123" s="98">
        <v>45658</v>
      </c>
      <c r="G123" s="90" t="s">
        <v>265</v>
      </c>
      <c r="H123" s="107">
        <v>758.07</v>
      </c>
      <c r="I123" s="83" t="s">
        <v>175</v>
      </c>
      <c r="J123" s="145">
        <f t="shared" si="24"/>
        <v>11.05</v>
      </c>
      <c r="K123" s="145">
        <f t="shared" si="25"/>
        <v>8376.67</v>
      </c>
      <c r="L123" s="129">
        <v>0.28489999999999999</v>
      </c>
      <c r="M123" s="56"/>
      <c r="N123" s="2"/>
      <c r="O123" s="64" t="str">
        <f ca="1">IF(N123="","", INDIRECT("base!"&amp;ADDRESS(MATCH(N123,#REF!:#REF!,0)+1,4,4)))</f>
        <v/>
      </c>
      <c r="P123" s="20"/>
      <c r="Q123" s="64" t="str">
        <f ca="1">IF(P123="","", INDIRECT("base!"&amp;ADDRESS(MATCH(CONCATENATE(N123,"|",P123),#REF!:#REF!,0)+1,6,4)))</f>
        <v/>
      </c>
      <c r="R123" s="90" t="s">
        <v>170</v>
      </c>
      <c r="S123" s="84">
        <f t="shared" si="22"/>
        <v>10.93</v>
      </c>
      <c r="T123" s="84">
        <f t="shared" si="23"/>
        <v>0.12</v>
      </c>
      <c r="U123" s="135">
        <v>8.51</v>
      </c>
      <c r="V123" s="135">
        <v>0.1</v>
      </c>
      <c r="W123" s="89">
        <v>9</v>
      </c>
      <c r="X123" s="89" t="str">
        <f>'PLE NÃO FINANCIAVEIS'!$B$19</f>
        <v>MURO DE ARRIMO - VERMELHO</v>
      </c>
      <c r="Y123" s="89" t="s">
        <v>1008</v>
      </c>
    </row>
    <row r="124" spans="1:25" ht="30" x14ac:dyDescent="0.25">
      <c r="A124" s="83">
        <v>1</v>
      </c>
      <c r="B124" s="114">
        <f>IF(AND(G124&lt;&gt;"",H124&gt;0,I124&lt;&gt;"",J124&lt;&gt;0,K124&lt;&gt;0),COUNT($B$11:B123)+1,"")</f>
        <v>99</v>
      </c>
      <c r="C124" s="96" t="s">
        <v>395</v>
      </c>
      <c r="D124" s="84" t="s">
        <v>192</v>
      </c>
      <c r="E124" s="83" t="s">
        <v>283</v>
      </c>
      <c r="F124" s="98">
        <v>45658</v>
      </c>
      <c r="G124" s="90" t="s">
        <v>266</v>
      </c>
      <c r="H124" s="107">
        <v>350.61</v>
      </c>
      <c r="I124" s="83" t="s">
        <v>175</v>
      </c>
      <c r="J124" s="145">
        <f t="shared" si="24"/>
        <v>13.93</v>
      </c>
      <c r="K124" s="145">
        <f t="shared" si="25"/>
        <v>4884</v>
      </c>
      <c r="L124" s="129">
        <v>0.28489999999999999</v>
      </c>
      <c r="M124" s="56"/>
      <c r="N124" s="2"/>
      <c r="O124" s="64" t="str">
        <f ca="1">IF(N124="","", INDIRECT("base!"&amp;ADDRESS(MATCH(N124,#REF!:#REF!,0)+1,4,4)))</f>
        <v/>
      </c>
      <c r="P124" s="20"/>
      <c r="Q124" s="64" t="str">
        <f ca="1">IF(P124="","", INDIRECT("base!"&amp;ADDRESS(MATCH(CONCATENATE(N124,"|",P124),#REF!:#REF!,0)+1,6,4)))</f>
        <v/>
      </c>
      <c r="R124" s="90" t="s">
        <v>170</v>
      </c>
      <c r="S124" s="84">
        <f t="shared" si="22"/>
        <v>13.06</v>
      </c>
      <c r="T124" s="84">
        <f t="shared" si="23"/>
        <v>0.87</v>
      </c>
      <c r="U124" s="135">
        <v>10.17</v>
      </c>
      <c r="V124" s="135">
        <v>0.68</v>
      </c>
      <c r="W124" s="89">
        <v>9</v>
      </c>
      <c r="X124" s="89" t="str">
        <f>'PLE NÃO FINANCIAVEIS'!$B$19</f>
        <v>MURO DE ARRIMO - VERMELHO</v>
      </c>
      <c r="Y124" s="89" t="s">
        <v>1008</v>
      </c>
    </row>
    <row r="125" spans="1:25" ht="30" x14ac:dyDescent="0.25">
      <c r="A125" s="83">
        <v>1</v>
      </c>
      <c r="B125" s="114">
        <f>IF(AND(G125&lt;&gt;"",H125&gt;0,I125&lt;&gt;"",J125&lt;&gt;0,K125&lt;&gt;0),COUNT($B$11:B124)+1,"")</f>
        <v>100</v>
      </c>
      <c r="C125" s="96" t="s">
        <v>396</v>
      </c>
      <c r="D125" s="84" t="s">
        <v>192</v>
      </c>
      <c r="E125" s="83" t="s">
        <v>284</v>
      </c>
      <c r="F125" s="98">
        <v>45658</v>
      </c>
      <c r="G125" s="90" t="s">
        <v>311</v>
      </c>
      <c r="H125" s="107">
        <v>156.72</v>
      </c>
      <c r="I125" s="83" t="s">
        <v>175</v>
      </c>
      <c r="J125" s="145">
        <f t="shared" si="24"/>
        <v>13.64</v>
      </c>
      <c r="K125" s="145">
        <f t="shared" si="25"/>
        <v>2137.66</v>
      </c>
      <c r="L125" s="129">
        <v>0.28489999999999999</v>
      </c>
      <c r="M125" s="56"/>
      <c r="N125" s="2"/>
      <c r="O125" s="64" t="str">
        <f ca="1">IF(N125="","", INDIRECT("base!"&amp;ADDRESS(MATCH(N125,#REF!:#REF!,0)+1,4,4)))</f>
        <v/>
      </c>
      <c r="P125" s="20"/>
      <c r="Q125" s="64" t="str">
        <f ca="1">IF(P125="","", INDIRECT("base!"&amp;ADDRESS(MATCH(CONCATENATE(N125,"|",P125),#REF!:#REF!,0)+1,6,4)))</f>
        <v/>
      </c>
      <c r="R125" s="90" t="s">
        <v>170</v>
      </c>
      <c r="S125" s="84">
        <f t="shared" si="22"/>
        <v>12</v>
      </c>
      <c r="T125" s="84">
        <f t="shared" si="23"/>
        <v>1.64</v>
      </c>
      <c r="U125" s="135">
        <v>9.34</v>
      </c>
      <c r="V125" s="135">
        <v>1.28</v>
      </c>
      <c r="W125" s="89">
        <v>9</v>
      </c>
      <c r="X125" s="89" t="str">
        <f>'PLE NÃO FINANCIAVEIS'!$B$19</f>
        <v>MURO DE ARRIMO - VERMELHO</v>
      </c>
      <c r="Y125" s="89" t="s">
        <v>1008</v>
      </c>
    </row>
    <row r="126" spans="1:25" ht="30" x14ac:dyDescent="0.25">
      <c r="A126" s="83">
        <v>1</v>
      </c>
      <c r="B126" s="114">
        <f>IF(AND(G126&lt;&gt;"",H126&gt;0,I126&lt;&gt;"",J126&lt;&gt;0,K126&lt;&gt;0),COUNT($B$11:B125)+1,"")</f>
        <v>101</v>
      </c>
      <c r="C126" s="96" t="s">
        <v>397</v>
      </c>
      <c r="D126" s="84" t="s">
        <v>192</v>
      </c>
      <c r="E126" s="83" t="s">
        <v>358</v>
      </c>
      <c r="F126" s="98">
        <v>45658</v>
      </c>
      <c r="G126" s="90" t="s">
        <v>340</v>
      </c>
      <c r="H126" s="107">
        <v>1554</v>
      </c>
      <c r="I126" s="83" t="s">
        <v>175</v>
      </c>
      <c r="J126" s="145">
        <f t="shared" si="24"/>
        <v>10.97</v>
      </c>
      <c r="K126" s="145">
        <f t="shared" si="25"/>
        <v>17047.38</v>
      </c>
      <c r="L126" s="129">
        <v>0.28489999999999999</v>
      </c>
      <c r="M126" s="56"/>
      <c r="N126" s="2"/>
      <c r="O126" s="64" t="str">
        <f ca="1">IF(N126="","", INDIRECT("base!"&amp;ADDRESS(MATCH(N126,#REF!:#REF!,0)+1,4,4)))</f>
        <v/>
      </c>
      <c r="P126" s="20"/>
      <c r="Q126" s="64" t="str">
        <f ca="1">IF(P126="","", INDIRECT("base!"&amp;ADDRESS(MATCH(CONCATENATE(N126,"|",P126),#REF!:#REF!,0)+1,6,4)))</f>
        <v/>
      </c>
      <c r="R126" s="90" t="s">
        <v>170</v>
      </c>
      <c r="S126" s="84">
        <f t="shared" si="22"/>
        <v>10.92</v>
      </c>
      <c r="T126" s="84">
        <f t="shared" si="23"/>
        <v>0.05</v>
      </c>
      <c r="U126" s="135">
        <v>8.5</v>
      </c>
      <c r="V126" s="135">
        <v>0.04</v>
      </c>
      <c r="W126" s="89">
        <v>9</v>
      </c>
      <c r="X126" s="89" t="str">
        <f>'PLE NÃO FINANCIAVEIS'!$B$19</f>
        <v>MURO DE ARRIMO - VERMELHO</v>
      </c>
      <c r="Y126" s="89" t="s">
        <v>1008</v>
      </c>
    </row>
    <row r="127" spans="1:25" ht="60" x14ac:dyDescent="0.25">
      <c r="A127" s="83">
        <v>1</v>
      </c>
      <c r="B127" s="114">
        <f>IF(AND(G127&lt;&gt;"",H127&gt;0,I127&lt;&gt;"",J127&lt;&gt;0,K127&lt;&gt;0),COUNT($B$11:B126)+1,"")</f>
        <v>102</v>
      </c>
      <c r="C127" s="96" t="s">
        <v>398</v>
      </c>
      <c r="D127" s="84" t="s">
        <v>192</v>
      </c>
      <c r="E127" s="83" t="s">
        <v>285</v>
      </c>
      <c r="F127" s="98">
        <v>45658</v>
      </c>
      <c r="G127" s="90" t="s">
        <v>268</v>
      </c>
      <c r="H127" s="107">
        <v>8.77</v>
      </c>
      <c r="I127" s="83" t="s">
        <v>174</v>
      </c>
      <c r="J127" s="145">
        <f t="shared" si="24"/>
        <v>1009.37</v>
      </c>
      <c r="K127" s="145">
        <f t="shared" si="25"/>
        <v>8852.17</v>
      </c>
      <c r="L127" s="129">
        <v>0.28489999999999999</v>
      </c>
      <c r="M127" s="56"/>
      <c r="N127" s="2"/>
      <c r="O127" s="64" t="str">
        <f ca="1">IF(N127="","", INDIRECT("base!"&amp;ADDRESS(MATCH(N127,#REF!:#REF!,0)+1,4,4)))</f>
        <v/>
      </c>
      <c r="P127" s="20"/>
      <c r="Q127" s="64" t="str">
        <f ca="1">IF(P127="","", INDIRECT("base!"&amp;ADDRESS(MATCH(CONCATENATE(N127,"|",P127),#REF!:#REF!,0)+1,6,4)))</f>
        <v/>
      </c>
      <c r="R127" s="90" t="s">
        <v>170</v>
      </c>
      <c r="S127" s="84">
        <f t="shared" si="22"/>
        <v>991</v>
      </c>
      <c r="T127" s="84">
        <f t="shared" si="23"/>
        <v>18.37</v>
      </c>
      <c r="U127" s="135">
        <v>771.27</v>
      </c>
      <c r="V127" s="135">
        <v>14.3</v>
      </c>
      <c r="W127" s="89">
        <v>9</v>
      </c>
      <c r="X127" s="89" t="str">
        <f>'PLE NÃO FINANCIAVEIS'!$B$19</f>
        <v>MURO DE ARRIMO - VERMELHO</v>
      </c>
      <c r="Y127" s="89" t="s">
        <v>1008</v>
      </c>
    </row>
    <row r="128" spans="1:25" ht="45" x14ac:dyDescent="0.25">
      <c r="A128" s="83">
        <v>1</v>
      </c>
      <c r="B128" s="114">
        <f>IF(AND(G128&lt;&gt;"",H128&gt;0,I128&lt;&gt;"",J128&lt;&gt;0,K128&lt;&gt;0),COUNT($B$11:B127)+1,"")</f>
        <v>103</v>
      </c>
      <c r="C128" s="96" t="s">
        <v>399</v>
      </c>
      <c r="D128" s="84" t="s">
        <v>192</v>
      </c>
      <c r="E128" s="83" t="s">
        <v>286</v>
      </c>
      <c r="F128" s="98">
        <v>45658</v>
      </c>
      <c r="G128" s="90" t="s">
        <v>269</v>
      </c>
      <c r="H128" s="107">
        <v>25.28</v>
      </c>
      <c r="I128" s="83" t="s">
        <v>174</v>
      </c>
      <c r="J128" s="145">
        <f t="shared" si="24"/>
        <v>1041.3399999999999</v>
      </c>
      <c r="K128" s="145">
        <f t="shared" si="25"/>
        <v>26325.08</v>
      </c>
      <c r="L128" s="129">
        <v>0.28489999999999999</v>
      </c>
      <c r="M128" s="56"/>
      <c r="N128" s="2"/>
      <c r="O128" s="64" t="str">
        <f ca="1">IF(N128="","", INDIRECT("base!"&amp;ADDRESS(MATCH(N128,#REF!:#REF!,0)+1,4,4)))</f>
        <v/>
      </c>
      <c r="P128" s="20"/>
      <c r="Q128" s="64" t="str">
        <f ca="1">IF(P128="","", INDIRECT("base!"&amp;ADDRESS(MATCH(CONCATENATE(N128,"|",P128),#REF!:#REF!,0)+1,6,4)))</f>
        <v/>
      </c>
      <c r="R128" s="90" t="s">
        <v>170</v>
      </c>
      <c r="S128" s="84">
        <f t="shared" si="22"/>
        <v>1017.12</v>
      </c>
      <c r="T128" s="84">
        <f t="shared" si="23"/>
        <v>24.22</v>
      </c>
      <c r="U128" s="135">
        <v>791.6</v>
      </c>
      <c r="V128" s="135">
        <v>18.850000000000001</v>
      </c>
      <c r="W128" s="89">
        <v>9</v>
      </c>
      <c r="X128" s="89" t="str">
        <f>'PLE NÃO FINANCIAVEIS'!$B$19</f>
        <v>MURO DE ARRIMO - VERMELHO</v>
      </c>
      <c r="Y128" s="89" t="s">
        <v>1008</v>
      </c>
    </row>
    <row r="129" spans="1:25" ht="45" x14ac:dyDescent="0.25">
      <c r="A129" s="83">
        <v>1</v>
      </c>
      <c r="B129" s="114">
        <f>IF(AND(G129&lt;&gt;"",H129&gt;0,I129&lt;&gt;"",J129&lt;&gt;0,K129&lt;&gt;0),COUNT($B$11:B128)+1,"")</f>
        <v>104</v>
      </c>
      <c r="C129" s="96" t="s">
        <v>400</v>
      </c>
      <c r="D129" s="84" t="s">
        <v>192</v>
      </c>
      <c r="E129" s="83" t="s">
        <v>404</v>
      </c>
      <c r="F129" s="98">
        <v>45658</v>
      </c>
      <c r="G129" s="90" t="s">
        <v>384</v>
      </c>
      <c r="H129" s="107">
        <v>6.29</v>
      </c>
      <c r="I129" s="83" t="s">
        <v>174</v>
      </c>
      <c r="J129" s="145">
        <f t="shared" si="24"/>
        <v>873.31</v>
      </c>
      <c r="K129" s="145">
        <f t="shared" si="25"/>
        <v>5493.12</v>
      </c>
      <c r="L129" s="129">
        <v>0.28489999999999999</v>
      </c>
      <c r="M129" s="56"/>
      <c r="N129" s="2"/>
      <c r="O129" s="64" t="str">
        <f ca="1">IF(N129="","", INDIRECT("base!"&amp;ADDRESS(MATCH(N129,#REF!:#REF!,0)+1,4,4)))</f>
        <v/>
      </c>
      <c r="P129" s="20"/>
      <c r="Q129" s="64" t="str">
        <f ca="1">IF(P129="","", INDIRECT("base!"&amp;ADDRESS(MATCH(CONCATENATE(N129,"|",P129),#REF!:#REF!,0)+1,6,4)))</f>
        <v/>
      </c>
      <c r="R129" s="90" t="s">
        <v>170</v>
      </c>
      <c r="S129" s="84">
        <f t="shared" si="22"/>
        <v>854.77</v>
      </c>
      <c r="T129" s="84">
        <f t="shared" si="23"/>
        <v>18.54</v>
      </c>
      <c r="U129" s="135">
        <v>665.25</v>
      </c>
      <c r="V129" s="135">
        <v>14.43</v>
      </c>
      <c r="W129" s="89">
        <v>9</v>
      </c>
      <c r="X129" s="89" t="str">
        <f>'PLE NÃO FINANCIAVEIS'!$B$19</f>
        <v>MURO DE ARRIMO - VERMELHO</v>
      </c>
      <c r="Y129" s="89" t="s">
        <v>1008</v>
      </c>
    </row>
    <row r="130" spans="1:25" ht="60" x14ac:dyDescent="0.25">
      <c r="A130" s="83">
        <v>1</v>
      </c>
      <c r="B130" s="114">
        <f>IF(AND(G130&lt;&gt;"",H130&gt;0,I130&lt;&gt;"",J130&lt;&gt;0,K130&lt;&gt;0),COUNT($B$11:B129)+1,"")</f>
        <v>105</v>
      </c>
      <c r="C130" s="96" t="s">
        <v>401</v>
      </c>
      <c r="D130" s="84" t="s">
        <v>192</v>
      </c>
      <c r="E130" s="83" t="s">
        <v>287</v>
      </c>
      <c r="F130" s="98">
        <v>45658</v>
      </c>
      <c r="G130" s="90" t="s">
        <v>270</v>
      </c>
      <c r="H130" s="107">
        <v>95.04</v>
      </c>
      <c r="I130" s="83" t="s">
        <v>173</v>
      </c>
      <c r="J130" s="145">
        <f t="shared" si="24"/>
        <v>166.14</v>
      </c>
      <c r="K130" s="145">
        <f t="shared" si="25"/>
        <v>15789.95</v>
      </c>
      <c r="L130" s="129">
        <v>0.28489999999999999</v>
      </c>
      <c r="M130" s="56"/>
      <c r="N130" s="2"/>
      <c r="O130" s="64" t="str">
        <f ca="1">IF(N130="","", INDIRECT("base!"&amp;ADDRESS(MATCH(N130,#REF!:#REF!,0)+1,4,4)))</f>
        <v/>
      </c>
      <c r="P130" s="20"/>
      <c r="Q130" s="64" t="str">
        <f ca="1">IF(P130="","", INDIRECT("base!"&amp;ADDRESS(MATCH(CONCATENATE(N130,"|",P130),#REF!:#REF!,0)+1,6,4)))</f>
        <v/>
      </c>
      <c r="R130" s="90" t="s">
        <v>170</v>
      </c>
      <c r="S130" s="84">
        <f t="shared" si="22"/>
        <v>124.44</v>
      </c>
      <c r="T130" s="84">
        <f t="shared" si="23"/>
        <v>41.7</v>
      </c>
      <c r="U130" s="135">
        <v>96.85</v>
      </c>
      <c r="V130" s="135">
        <v>32.46</v>
      </c>
      <c r="W130" s="89">
        <v>9</v>
      </c>
      <c r="X130" s="89" t="str">
        <f>'PLE NÃO FINANCIAVEIS'!$B$19</f>
        <v>MURO DE ARRIMO - VERMELHO</v>
      </c>
      <c r="Y130" s="89" t="s">
        <v>1008</v>
      </c>
    </row>
    <row r="131" spans="1:25" ht="30" x14ac:dyDescent="0.25">
      <c r="A131" s="83">
        <v>1</v>
      </c>
      <c r="B131" s="114">
        <f>IF(AND(G131&lt;&gt;"",H131&gt;0,I131&lt;&gt;"",J131&lt;&gt;0,K131&lt;&gt;0),COUNT($B$11:B130)+1,"")</f>
        <v>106</v>
      </c>
      <c r="C131" s="96" t="s">
        <v>402</v>
      </c>
      <c r="D131" s="84" t="s">
        <v>192</v>
      </c>
      <c r="E131" s="83" t="s">
        <v>288</v>
      </c>
      <c r="F131" s="98">
        <v>45658</v>
      </c>
      <c r="G131" s="90" t="s">
        <v>271</v>
      </c>
      <c r="H131" s="107">
        <v>109.1</v>
      </c>
      <c r="I131" s="83" t="s">
        <v>173</v>
      </c>
      <c r="J131" s="145">
        <f t="shared" si="24"/>
        <v>61.73</v>
      </c>
      <c r="K131" s="145">
        <f t="shared" si="25"/>
        <v>6734.74</v>
      </c>
      <c r="L131" s="129">
        <v>0.28489999999999999</v>
      </c>
      <c r="M131" s="56"/>
      <c r="N131" s="2"/>
      <c r="O131" s="64" t="str">
        <f ca="1">IF(N131="","", INDIRECT("base!"&amp;ADDRESS(MATCH(N131,#REF!:#REF!,0)+1,4,4)))</f>
        <v/>
      </c>
      <c r="P131" s="20"/>
      <c r="Q131" s="64" t="str">
        <f ca="1">IF(P131="","", INDIRECT("base!"&amp;ADDRESS(MATCH(CONCATENATE(N131,"|",P131),#REF!:#REF!,0)+1,6,4)))</f>
        <v/>
      </c>
      <c r="R131" s="90" t="s">
        <v>170</v>
      </c>
      <c r="S131" s="84">
        <f t="shared" si="22"/>
        <v>48.1</v>
      </c>
      <c r="T131" s="84">
        <f t="shared" si="23"/>
        <v>13.63</v>
      </c>
      <c r="U131" s="135">
        <v>37.44</v>
      </c>
      <c r="V131" s="135">
        <v>10.61</v>
      </c>
      <c r="W131" s="89">
        <v>9</v>
      </c>
      <c r="X131" s="89" t="str">
        <f>'PLE NÃO FINANCIAVEIS'!$B$19</f>
        <v>MURO DE ARRIMO - VERMELHO</v>
      </c>
      <c r="Y131" s="89" t="s">
        <v>1008</v>
      </c>
    </row>
    <row r="132" spans="1:25" s="128" customFormat="1" x14ac:dyDescent="0.25">
      <c r="A132" s="83">
        <v>1</v>
      </c>
      <c r="B132" s="118" t="str">
        <f>IF(AND(G132&lt;&gt;"",H132&gt;0,I132&lt;&gt;"",J132&lt;&gt;0,K132&lt;&gt;0),COUNT($B$11:B131)+1,"")</f>
        <v/>
      </c>
      <c r="C132" s="118" t="s">
        <v>405</v>
      </c>
      <c r="D132" s="119"/>
      <c r="E132" s="120"/>
      <c r="F132" s="121"/>
      <c r="G132" s="122" t="s">
        <v>406</v>
      </c>
      <c r="H132" s="123"/>
      <c r="I132" s="124"/>
      <c r="J132" s="148" t="str">
        <f t="shared" si="24"/>
        <v/>
      </c>
      <c r="K132" s="148" t="str">
        <f t="shared" si="25"/>
        <v/>
      </c>
      <c r="L132" s="125"/>
      <c r="M132" s="125"/>
      <c r="N132" s="126"/>
      <c r="O132" s="127" t="str">
        <f ca="1">IF(N132="","", INDIRECT("base!"&amp;ADDRESS(MATCH(N132,#REF!:#REF!,0)+1,4,4)))</f>
        <v/>
      </c>
      <c r="P132" s="127"/>
      <c r="Q132" s="127" t="str">
        <f ca="1">IF(P132="","", INDIRECT("base!"&amp;ADDRESS(MATCH(CONCATENATE(N132,"|",P132),#REF!:#REF!,0)+1,6,4)))</f>
        <v/>
      </c>
      <c r="R132" s="127"/>
      <c r="S132" s="153"/>
      <c r="T132" s="153"/>
      <c r="U132" s="137"/>
      <c r="V132" s="137"/>
      <c r="W132" s="160"/>
      <c r="X132" s="160"/>
      <c r="Y132" s="160"/>
    </row>
    <row r="133" spans="1:25" ht="60" x14ac:dyDescent="0.25">
      <c r="A133" s="83">
        <v>1</v>
      </c>
      <c r="B133" s="114">
        <f>IF(AND(G133&lt;&gt;"",H133&gt;0,I133&lt;&gt;"",J133&lt;&gt;0,K133&lt;&gt;0),COUNT($B$11:B132)+1,"")</f>
        <v>107</v>
      </c>
      <c r="C133" s="96" t="s">
        <v>411</v>
      </c>
      <c r="D133" s="84" t="s">
        <v>192</v>
      </c>
      <c r="E133" s="83" t="s">
        <v>415</v>
      </c>
      <c r="F133" s="98">
        <v>45658</v>
      </c>
      <c r="G133" s="90" t="s">
        <v>407</v>
      </c>
      <c r="H133" s="107">
        <v>533.91</v>
      </c>
      <c r="I133" s="83" t="s">
        <v>172</v>
      </c>
      <c r="J133" s="145">
        <f t="shared" si="24"/>
        <v>138.05000000000001</v>
      </c>
      <c r="K133" s="145">
        <f t="shared" si="25"/>
        <v>73706.28</v>
      </c>
      <c r="L133" s="129">
        <v>0.28489999999999999</v>
      </c>
      <c r="M133" s="56"/>
      <c r="N133" s="2"/>
      <c r="O133" s="64" t="str">
        <f ca="1">IF(N133="","", INDIRECT("base!"&amp;ADDRESS(MATCH(N133,#REF!:#REF!,0)+1,4,4)))</f>
        <v/>
      </c>
      <c r="P133" s="20"/>
      <c r="Q133" s="64" t="str">
        <f ca="1">IF(P133="","", INDIRECT("base!"&amp;ADDRESS(MATCH(CONCATENATE(N133,"|",P133),#REF!:#REF!,0)+1,6,4)))</f>
        <v/>
      </c>
      <c r="R133" s="90" t="s">
        <v>170</v>
      </c>
      <c r="S133" s="84">
        <f t="shared" ref="S133:S136" si="26">TRUNC(U133*(1+L133),2)</f>
        <v>127.57</v>
      </c>
      <c r="T133" s="84">
        <f t="shared" ref="T133:T136" si="27">TRUNC(V133*(1+L133),2)</f>
        <v>10.48</v>
      </c>
      <c r="U133" s="135">
        <v>99.29</v>
      </c>
      <c r="V133" s="135">
        <v>8.16</v>
      </c>
      <c r="W133" s="89">
        <v>10</v>
      </c>
      <c r="X133" s="89" t="str">
        <f>'PLE NÃO FINANCIAVEIS'!$B$20</f>
        <v>DRENAGEM TERRENO</v>
      </c>
      <c r="Y133" s="89" t="s">
        <v>1008</v>
      </c>
    </row>
    <row r="134" spans="1:25" ht="75" x14ac:dyDescent="0.25">
      <c r="A134" s="83">
        <v>1</v>
      </c>
      <c r="B134" s="114">
        <f>IF(AND(G134&lt;&gt;"",H134&gt;0,I134&lt;&gt;"",J134&lt;&gt;0,K134&lt;&gt;0),COUNT($B$11:B133)+1,"")</f>
        <v>108</v>
      </c>
      <c r="C134" s="96" t="s">
        <v>412</v>
      </c>
      <c r="D134" s="84" t="s">
        <v>192</v>
      </c>
      <c r="E134" s="83" t="s">
        <v>416</v>
      </c>
      <c r="F134" s="98">
        <v>45658</v>
      </c>
      <c r="G134" s="90" t="s">
        <v>408</v>
      </c>
      <c r="H134" s="107">
        <v>6</v>
      </c>
      <c r="I134" s="83" t="s">
        <v>176</v>
      </c>
      <c r="J134" s="145">
        <f t="shared" si="24"/>
        <v>3381.93</v>
      </c>
      <c r="K134" s="145">
        <f t="shared" si="25"/>
        <v>20291.580000000002</v>
      </c>
      <c r="L134" s="129">
        <v>0.28489999999999999</v>
      </c>
      <c r="M134" s="56"/>
      <c r="N134" s="2"/>
      <c r="O134" s="64" t="str">
        <f ca="1">IF(N134="","", INDIRECT("base!"&amp;ADDRESS(MATCH(N134,#REF!:#REF!,0)+1,4,4)))</f>
        <v/>
      </c>
      <c r="P134" s="20"/>
      <c r="Q134" s="64" t="str">
        <f ca="1">IF(P134="","", INDIRECT("base!"&amp;ADDRESS(MATCH(CONCATENATE(N134,"|",P134),#REF!:#REF!,0)+1,6,4)))</f>
        <v/>
      </c>
      <c r="R134" s="90" t="s">
        <v>170</v>
      </c>
      <c r="S134" s="84">
        <f t="shared" si="26"/>
        <v>2310.08</v>
      </c>
      <c r="T134" s="84">
        <f t="shared" si="27"/>
        <v>1071.8499999999999</v>
      </c>
      <c r="U134" s="135">
        <v>1797.87</v>
      </c>
      <c r="V134" s="135">
        <v>834.19</v>
      </c>
      <c r="W134" s="89">
        <v>10</v>
      </c>
      <c r="X134" s="89" t="str">
        <f>'PLE NÃO FINANCIAVEIS'!$B$20</f>
        <v>DRENAGEM TERRENO</v>
      </c>
      <c r="Y134" s="89" t="s">
        <v>1008</v>
      </c>
    </row>
    <row r="135" spans="1:25" ht="45" x14ac:dyDescent="0.25">
      <c r="A135" s="83">
        <v>1</v>
      </c>
      <c r="B135" s="114">
        <f>IF(AND(G135&lt;&gt;"",H135&gt;0,I135&lt;&gt;"",J135&lt;&gt;0,K135&lt;&gt;0),COUNT($B$11:B134)+1,"")</f>
        <v>109</v>
      </c>
      <c r="C135" s="96" t="s">
        <v>413</v>
      </c>
      <c r="D135" s="84" t="s">
        <v>192</v>
      </c>
      <c r="E135" s="83" t="s">
        <v>417</v>
      </c>
      <c r="F135" s="98">
        <v>45658</v>
      </c>
      <c r="G135" s="90" t="s">
        <v>409</v>
      </c>
      <c r="H135" s="107">
        <v>139.59</v>
      </c>
      <c r="I135" s="83" t="s">
        <v>174</v>
      </c>
      <c r="J135" s="145">
        <f t="shared" si="24"/>
        <v>200.56</v>
      </c>
      <c r="K135" s="145">
        <f t="shared" si="25"/>
        <v>27996.17</v>
      </c>
      <c r="L135" s="129">
        <v>0.28489999999999999</v>
      </c>
      <c r="M135" s="56"/>
      <c r="N135" s="2"/>
      <c r="O135" s="64" t="str">
        <f ca="1">IF(N135="","", INDIRECT("base!"&amp;ADDRESS(MATCH(N135,#REF!:#REF!,0)+1,4,4)))</f>
        <v/>
      </c>
      <c r="P135" s="20"/>
      <c r="Q135" s="64" t="str">
        <f ca="1">IF(P135="","", INDIRECT("base!"&amp;ADDRESS(MATCH(CONCATENATE(N135,"|",P135),#REF!:#REF!,0)+1,6,4)))</f>
        <v/>
      </c>
      <c r="R135" s="90" t="s">
        <v>170</v>
      </c>
      <c r="S135" s="84">
        <f t="shared" si="26"/>
        <v>148.09</v>
      </c>
      <c r="T135" s="84">
        <f t="shared" si="27"/>
        <v>52.47</v>
      </c>
      <c r="U135" s="135">
        <v>115.26</v>
      </c>
      <c r="V135" s="135">
        <v>40.840000000000003</v>
      </c>
      <c r="W135" s="89">
        <v>10</v>
      </c>
      <c r="X135" s="89" t="str">
        <f>'PLE NÃO FINANCIAVEIS'!$B$20</f>
        <v>DRENAGEM TERRENO</v>
      </c>
      <c r="Y135" s="89" t="s">
        <v>1008</v>
      </c>
    </row>
    <row r="136" spans="1:25" ht="45" x14ac:dyDescent="0.25">
      <c r="A136" s="83">
        <v>1</v>
      </c>
      <c r="B136" s="114">
        <f>IF(AND(G136&lt;&gt;"",H136&gt;0,I136&lt;&gt;"",J136&lt;&gt;0,K136&lt;&gt;0),COUNT($B$11:B135)+1,"")</f>
        <v>110</v>
      </c>
      <c r="C136" s="96" t="s">
        <v>414</v>
      </c>
      <c r="D136" s="84" t="s">
        <v>192</v>
      </c>
      <c r="E136" s="83" t="s">
        <v>418</v>
      </c>
      <c r="F136" s="98">
        <v>45658</v>
      </c>
      <c r="G136" s="90" t="s">
        <v>410</v>
      </c>
      <c r="H136" s="107">
        <v>36.049999999999997</v>
      </c>
      <c r="I136" s="83" t="s">
        <v>174</v>
      </c>
      <c r="J136" s="145">
        <f t="shared" si="24"/>
        <v>218.37</v>
      </c>
      <c r="K136" s="145">
        <f t="shared" si="25"/>
        <v>7872.24</v>
      </c>
      <c r="L136" s="129">
        <v>0.28489999999999999</v>
      </c>
      <c r="M136" s="56"/>
      <c r="N136" s="2"/>
      <c r="O136" s="64" t="str">
        <f ca="1">IF(N136="","", INDIRECT("base!"&amp;ADDRESS(MATCH(N136,#REF!:#REF!,0)+1,4,4)))</f>
        <v/>
      </c>
      <c r="P136" s="20"/>
      <c r="Q136" s="64" t="str">
        <f ca="1">IF(P136="","", INDIRECT("base!"&amp;ADDRESS(MATCH(CONCATENATE(N136,"|",P136),#REF!:#REF!,0)+1,6,4)))</f>
        <v/>
      </c>
      <c r="R136" s="90" t="s">
        <v>170</v>
      </c>
      <c r="S136" s="84">
        <f t="shared" si="26"/>
        <v>165.9</v>
      </c>
      <c r="T136" s="84">
        <f t="shared" si="27"/>
        <v>52.47</v>
      </c>
      <c r="U136" s="135">
        <v>129.12</v>
      </c>
      <c r="V136" s="135">
        <v>40.840000000000003</v>
      </c>
      <c r="W136" s="89">
        <v>10</v>
      </c>
      <c r="X136" s="89" t="str">
        <f>'PLE NÃO FINANCIAVEIS'!$B$20</f>
        <v>DRENAGEM TERRENO</v>
      </c>
      <c r="Y136" s="89" t="s">
        <v>1008</v>
      </c>
    </row>
    <row r="137" spans="1:25" s="128" customFormat="1" x14ac:dyDescent="0.25">
      <c r="A137" s="83">
        <v>1</v>
      </c>
      <c r="B137" s="118" t="str">
        <f>IF(AND(G137&lt;&gt;"",H137&gt;0,I137&lt;&gt;"",J137&lt;&gt;0,K137&lt;&gt;0),COUNT($B$11:B136)+1,"")</f>
        <v/>
      </c>
      <c r="C137" s="118">
        <v>4</v>
      </c>
      <c r="D137" s="119"/>
      <c r="E137" s="120"/>
      <c r="F137" s="121"/>
      <c r="G137" s="122" t="s">
        <v>419</v>
      </c>
      <c r="H137" s="123"/>
      <c r="I137" s="124"/>
      <c r="J137" s="148" t="str">
        <f t="shared" si="24"/>
        <v/>
      </c>
      <c r="K137" s="148" t="str">
        <f t="shared" si="25"/>
        <v/>
      </c>
      <c r="L137" s="125"/>
      <c r="M137" s="125"/>
      <c r="N137" s="126"/>
      <c r="O137" s="127" t="str">
        <f ca="1">IF(N137="","", INDIRECT("base!"&amp;ADDRESS(MATCH(N137,#REF!:#REF!,0)+1,4,4)))</f>
        <v/>
      </c>
      <c r="P137" s="127"/>
      <c r="Q137" s="127" t="str">
        <f ca="1">IF(P137="","", INDIRECT("base!"&amp;ADDRESS(MATCH(CONCATENATE(N137,"|",P137),#REF!:#REF!,0)+1,6,4)))</f>
        <v/>
      </c>
      <c r="R137" s="127"/>
      <c r="S137" s="153"/>
      <c r="T137" s="153"/>
      <c r="U137" s="137"/>
      <c r="V137" s="137"/>
      <c r="W137" s="160"/>
      <c r="X137" s="160"/>
      <c r="Y137" s="160"/>
    </row>
    <row r="138" spans="1:25" s="128" customFormat="1" x14ac:dyDescent="0.25">
      <c r="A138" s="83">
        <v>1</v>
      </c>
      <c r="B138" s="118" t="str">
        <f>IF(AND(G138&lt;&gt;"",H138&gt;0,I138&lt;&gt;"",J138&lt;&gt;0,K138&lt;&gt;0),COUNT($B$11:B137)+1,"")</f>
        <v/>
      </c>
      <c r="C138" s="118" t="s">
        <v>421</v>
      </c>
      <c r="D138" s="119"/>
      <c r="E138" s="120"/>
      <c r="F138" s="121"/>
      <c r="G138" s="122" t="s">
        <v>420</v>
      </c>
      <c r="H138" s="123"/>
      <c r="I138" s="124"/>
      <c r="J138" s="148" t="str">
        <f t="shared" si="24"/>
        <v/>
      </c>
      <c r="K138" s="148" t="str">
        <f t="shared" si="25"/>
        <v/>
      </c>
      <c r="L138" s="125"/>
      <c r="M138" s="125"/>
      <c r="N138" s="126"/>
      <c r="O138" s="127" t="str">
        <f ca="1">IF(N138="","", INDIRECT("base!"&amp;ADDRESS(MATCH(N138,#REF!:#REF!,0)+1,4,4)))</f>
        <v/>
      </c>
      <c r="P138" s="127"/>
      <c r="Q138" s="127" t="str">
        <f ca="1">IF(P138="","", INDIRECT("base!"&amp;ADDRESS(MATCH(CONCATENATE(N138,"|",P138),#REF!:#REF!,0)+1,6,4)))</f>
        <v/>
      </c>
      <c r="R138" s="127"/>
      <c r="S138" s="153"/>
      <c r="T138" s="153"/>
      <c r="U138" s="137"/>
      <c r="V138" s="137"/>
      <c r="W138" s="160"/>
      <c r="X138" s="160"/>
      <c r="Y138" s="160"/>
    </row>
    <row r="139" spans="1:25" ht="60" x14ac:dyDescent="0.25">
      <c r="A139" s="83">
        <v>1</v>
      </c>
      <c r="B139" s="114">
        <f>IF(AND(G139&lt;&gt;"",H139&gt;0,I139&lt;&gt;"",J139&lt;&gt;0,K139&lt;&gt;0),COUNT($B$11:B138)+1,"")</f>
        <v>111</v>
      </c>
      <c r="C139" s="96" t="s">
        <v>428</v>
      </c>
      <c r="D139" s="84" t="s">
        <v>192</v>
      </c>
      <c r="E139" s="83" t="s">
        <v>437</v>
      </c>
      <c r="F139" s="98">
        <v>45658</v>
      </c>
      <c r="G139" s="90" t="s">
        <v>422</v>
      </c>
      <c r="H139" s="107">
        <v>150.80000000000001</v>
      </c>
      <c r="I139" s="83" t="s">
        <v>173</v>
      </c>
      <c r="J139" s="145">
        <f t="shared" si="24"/>
        <v>4.1399999999999997</v>
      </c>
      <c r="K139" s="145">
        <f t="shared" si="25"/>
        <v>624.30999999999995</v>
      </c>
      <c r="L139" s="129">
        <v>0.28489999999999999</v>
      </c>
      <c r="M139" s="56"/>
      <c r="N139" s="2"/>
      <c r="O139" s="64" t="str">
        <f ca="1">IF(N139="","", INDIRECT("base!"&amp;ADDRESS(MATCH(N139,#REF!:#REF!,0)+1,4,4)))</f>
        <v/>
      </c>
      <c r="P139" s="20"/>
      <c r="Q139" s="64" t="str">
        <f ca="1">IF(P139="","", INDIRECT("base!"&amp;ADDRESS(MATCH(CONCATENATE(N139,"|",P139),#REF!:#REF!,0)+1,6,4)))</f>
        <v/>
      </c>
      <c r="R139" s="90" t="s">
        <v>170</v>
      </c>
      <c r="S139" s="84">
        <f t="shared" ref="S139:S147" si="28">TRUNC(U139*(1+L139),2)</f>
        <v>1.25</v>
      </c>
      <c r="T139" s="84">
        <f t="shared" ref="T139:T147" si="29">TRUNC(V139*(1+L139),2)</f>
        <v>2.89</v>
      </c>
      <c r="U139" s="135">
        <v>0.98</v>
      </c>
      <c r="V139" s="135">
        <v>2.25</v>
      </c>
      <c r="W139" s="89">
        <v>11</v>
      </c>
      <c r="X139" s="89" t="str">
        <f>'PLE NÃO FINANCIAVEIS'!$B$21</f>
        <v>FUNDAÇÃO - RADIER</v>
      </c>
      <c r="Y139" s="89" t="s">
        <v>1007</v>
      </c>
    </row>
    <row r="140" spans="1:25" ht="45" x14ac:dyDescent="0.25">
      <c r="A140" s="83">
        <v>1</v>
      </c>
      <c r="B140" s="114">
        <f>IF(AND(G140&lt;&gt;"",H140&gt;0,I140&lt;&gt;"",J140&lt;&gt;0,K140&lt;&gt;0),COUNT($B$11:B139)+1,"")</f>
        <v>112</v>
      </c>
      <c r="C140" s="96" t="s">
        <v>429</v>
      </c>
      <c r="D140" s="84" t="s">
        <v>192</v>
      </c>
      <c r="E140" s="83" t="s">
        <v>438</v>
      </c>
      <c r="F140" s="98">
        <v>45658</v>
      </c>
      <c r="G140" s="90" t="s">
        <v>423</v>
      </c>
      <c r="H140" s="107">
        <v>15.08</v>
      </c>
      <c r="I140" s="83" t="s">
        <v>174</v>
      </c>
      <c r="J140" s="145">
        <f t="shared" si="24"/>
        <v>200.91</v>
      </c>
      <c r="K140" s="145">
        <f t="shared" si="25"/>
        <v>3029.72</v>
      </c>
      <c r="L140" s="129">
        <v>0.28489999999999999</v>
      </c>
      <c r="M140" s="56"/>
      <c r="N140" s="2"/>
      <c r="O140" s="64" t="str">
        <f ca="1">IF(N140="","", INDIRECT("base!"&amp;ADDRESS(MATCH(N140,#REF!:#REF!,0)+1,4,4)))</f>
        <v/>
      </c>
      <c r="P140" s="20"/>
      <c r="Q140" s="64" t="str">
        <f ca="1">IF(P140="","", INDIRECT("base!"&amp;ADDRESS(MATCH(CONCATENATE(N140,"|",P140),#REF!:#REF!,0)+1,6,4)))</f>
        <v/>
      </c>
      <c r="R140" s="90" t="s">
        <v>170</v>
      </c>
      <c r="S140" s="84">
        <f t="shared" si="28"/>
        <v>148.44</v>
      </c>
      <c r="T140" s="84">
        <f t="shared" si="29"/>
        <v>52.47</v>
      </c>
      <c r="U140" s="135">
        <v>115.53</v>
      </c>
      <c r="V140" s="135">
        <v>40.840000000000003</v>
      </c>
      <c r="W140" s="89">
        <v>11</v>
      </c>
      <c r="X140" s="89" t="str">
        <f>'PLE NÃO FINANCIAVEIS'!$B$21</f>
        <v>FUNDAÇÃO - RADIER</v>
      </c>
      <c r="Y140" s="89" t="s">
        <v>1007</v>
      </c>
    </row>
    <row r="141" spans="1:25" ht="45" x14ac:dyDescent="0.25">
      <c r="A141" s="83">
        <v>1</v>
      </c>
      <c r="B141" s="114">
        <f>IF(AND(G141&lt;&gt;"",H141&gt;0,I141&lt;&gt;"",J141&lt;&gt;0,K141&lt;&gt;0),COUNT($B$11:B140)+1,"")</f>
        <v>113</v>
      </c>
      <c r="C141" s="96" t="s">
        <v>430</v>
      </c>
      <c r="D141" s="84" t="s">
        <v>192</v>
      </c>
      <c r="E141" s="83" t="s">
        <v>439</v>
      </c>
      <c r="F141" s="98">
        <v>45658</v>
      </c>
      <c r="G141" s="90" t="s">
        <v>424</v>
      </c>
      <c r="H141" s="107">
        <v>150.80000000000001</v>
      </c>
      <c r="I141" s="83" t="s">
        <v>173</v>
      </c>
      <c r="J141" s="145">
        <f t="shared" si="24"/>
        <v>4.2300000000000004</v>
      </c>
      <c r="K141" s="145">
        <f t="shared" si="25"/>
        <v>637.88</v>
      </c>
      <c r="L141" s="129">
        <v>0.28489999999999999</v>
      </c>
      <c r="M141" s="56"/>
      <c r="N141" s="2"/>
      <c r="O141" s="64" t="str">
        <f ca="1">IF(N141="","", INDIRECT("base!"&amp;ADDRESS(MATCH(N141,#REF!:#REF!,0)+1,4,4)))</f>
        <v/>
      </c>
      <c r="P141" s="20"/>
      <c r="Q141" s="64" t="str">
        <f ca="1">IF(P141="","", INDIRECT("base!"&amp;ADDRESS(MATCH(CONCATENATE(N141,"|",P141),#REF!:#REF!,0)+1,6,4)))</f>
        <v/>
      </c>
      <c r="R141" s="90" t="s">
        <v>170</v>
      </c>
      <c r="S141" s="84">
        <f t="shared" si="28"/>
        <v>3.8</v>
      </c>
      <c r="T141" s="84">
        <f t="shared" si="29"/>
        <v>0.43</v>
      </c>
      <c r="U141" s="135">
        <v>2.96</v>
      </c>
      <c r="V141" s="135">
        <v>0.34</v>
      </c>
      <c r="W141" s="89">
        <v>11</v>
      </c>
      <c r="X141" s="89" t="str">
        <f>'PLE NÃO FINANCIAVEIS'!$B$21</f>
        <v>FUNDAÇÃO - RADIER</v>
      </c>
      <c r="Y141" s="89" t="s">
        <v>1007</v>
      </c>
    </row>
    <row r="142" spans="1:25" ht="45" x14ac:dyDescent="0.25">
      <c r="A142" s="83">
        <v>1</v>
      </c>
      <c r="B142" s="114">
        <f>IF(AND(G142&lt;&gt;"",H142&gt;0,I142&lt;&gt;"",J142&lt;&gt;0,K142&lt;&gt;0),COUNT($B$11:B141)+1,"")</f>
        <v>114</v>
      </c>
      <c r="C142" s="96" t="s">
        <v>431</v>
      </c>
      <c r="D142" s="84" t="s">
        <v>192</v>
      </c>
      <c r="E142" s="83" t="s">
        <v>440</v>
      </c>
      <c r="F142" s="98">
        <v>45658</v>
      </c>
      <c r="G142" s="90" t="s">
        <v>425</v>
      </c>
      <c r="H142" s="107">
        <v>150.80000000000001</v>
      </c>
      <c r="I142" s="83" t="s">
        <v>173</v>
      </c>
      <c r="J142" s="145">
        <f t="shared" si="24"/>
        <v>46.63</v>
      </c>
      <c r="K142" s="145">
        <f t="shared" si="25"/>
        <v>7031.8</v>
      </c>
      <c r="L142" s="129">
        <v>0.28489999999999999</v>
      </c>
      <c r="M142" s="56"/>
      <c r="N142" s="2"/>
      <c r="O142" s="64" t="str">
        <f ca="1">IF(N142="","", INDIRECT("base!"&amp;ADDRESS(MATCH(N142,#REF!:#REF!,0)+1,4,4)))</f>
        <v/>
      </c>
      <c r="P142" s="20"/>
      <c r="Q142" s="64" t="str">
        <f ca="1">IF(P142="","", INDIRECT("base!"&amp;ADDRESS(MATCH(CONCATENATE(N142,"|",P142),#REF!:#REF!,0)+1,6,4)))</f>
        <v/>
      </c>
      <c r="R142" s="90" t="s">
        <v>170</v>
      </c>
      <c r="S142" s="84">
        <f t="shared" si="28"/>
        <v>32.39</v>
      </c>
      <c r="T142" s="84">
        <f t="shared" si="29"/>
        <v>14.24</v>
      </c>
      <c r="U142" s="135">
        <v>25.21</v>
      </c>
      <c r="V142" s="135">
        <v>11.09</v>
      </c>
      <c r="W142" s="89">
        <v>11</v>
      </c>
      <c r="X142" s="89" t="str">
        <f>'PLE NÃO FINANCIAVEIS'!$B$21</f>
        <v>FUNDAÇÃO - RADIER</v>
      </c>
      <c r="Y142" s="89" t="s">
        <v>1007</v>
      </c>
    </row>
    <row r="143" spans="1:25" ht="45" x14ac:dyDescent="0.25">
      <c r="A143" s="83">
        <v>1</v>
      </c>
      <c r="B143" s="114">
        <f>IF(AND(G143&lt;&gt;"",H143&gt;0,I143&lt;&gt;"",J143&lt;&gt;0,K143&lt;&gt;0),COUNT($B$11:B142)+1,"")</f>
        <v>115</v>
      </c>
      <c r="C143" s="96" t="s">
        <v>432</v>
      </c>
      <c r="D143" s="84" t="s">
        <v>192</v>
      </c>
      <c r="E143" s="83" t="s">
        <v>441</v>
      </c>
      <c r="F143" s="98">
        <v>45658</v>
      </c>
      <c r="G143" s="90" t="s">
        <v>426</v>
      </c>
      <c r="H143" s="107">
        <v>15.37</v>
      </c>
      <c r="I143" s="83" t="s">
        <v>173</v>
      </c>
      <c r="J143" s="145">
        <f t="shared" si="24"/>
        <v>150.26</v>
      </c>
      <c r="K143" s="145">
        <f t="shared" si="25"/>
        <v>2309.5</v>
      </c>
      <c r="L143" s="129">
        <v>0.28489999999999999</v>
      </c>
      <c r="M143" s="56"/>
      <c r="N143" s="2"/>
      <c r="O143" s="64" t="str">
        <f ca="1">IF(N143="","", INDIRECT("base!"&amp;ADDRESS(MATCH(N143,#REF!:#REF!,0)+1,4,4)))</f>
        <v/>
      </c>
      <c r="P143" s="20"/>
      <c r="Q143" s="64" t="str">
        <f ca="1">IF(P143="","", INDIRECT("base!"&amp;ADDRESS(MATCH(CONCATENATE(N143,"|",P143),#REF!:#REF!,0)+1,6,4)))</f>
        <v/>
      </c>
      <c r="R143" s="90" t="s">
        <v>170</v>
      </c>
      <c r="S143" s="84">
        <f t="shared" si="28"/>
        <v>60.63</v>
      </c>
      <c r="T143" s="84">
        <f t="shared" si="29"/>
        <v>89.63</v>
      </c>
      <c r="U143" s="135">
        <v>47.19</v>
      </c>
      <c r="V143" s="135">
        <v>69.760000000000005</v>
      </c>
      <c r="W143" s="89">
        <v>11</v>
      </c>
      <c r="X143" s="89" t="str">
        <f>'PLE NÃO FINANCIAVEIS'!$B$21</f>
        <v>FUNDAÇÃO - RADIER</v>
      </c>
      <c r="Y143" s="89" t="s">
        <v>1007</v>
      </c>
    </row>
    <row r="144" spans="1:25" ht="45" x14ac:dyDescent="0.25">
      <c r="A144" s="83">
        <v>1</v>
      </c>
      <c r="B144" s="114">
        <f>IF(AND(G144&lt;&gt;"",H144&gt;0,I144&lt;&gt;"",J144&lt;&gt;0,K144&lt;&gt;0),COUNT($B$11:B143)+1,"")</f>
        <v>116</v>
      </c>
      <c r="C144" s="96" t="s">
        <v>433</v>
      </c>
      <c r="D144" s="84" t="s">
        <v>192</v>
      </c>
      <c r="E144" s="83" t="s">
        <v>442</v>
      </c>
      <c r="F144" s="98">
        <v>45658</v>
      </c>
      <c r="G144" s="90" t="s">
        <v>427</v>
      </c>
      <c r="H144" s="107">
        <v>567.59</v>
      </c>
      <c r="I144" s="83" t="s">
        <v>175</v>
      </c>
      <c r="J144" s="145">
        <f t="shared" si="24"/>
        <v>23.17</v>
      </c>
      <c r="K144" s="145">
        <f t="shared" si="25"/>
        <v>13151.06</v>
      </c>
      <c r="L144" s="129">
        <v>0.28489999999999999</v>
      </c>
      <c r="M144" s="56"/>
      <c r="N144" s="2"/>
      <c r="O144" s="64" t="str">
        <f ca="1">IF(N144="","", INDIRECT("base!"&amp;ADDRESS(MATCH(N144,#REF!:#REF!,0)+1,4,4)))</f>
        <v/>
      </c>
      <c r="P144" s="20"/>
      <c r="Q144" s="64" t="str">
        <f ca="1">IF(P144="","", INDIRECT("base!"&amp;ADDRESS(MATCH(CONCATENATE(N144,"|",P144),#REF!:#REF!,0)+1,6,4)))</f>
        <v/>
      </c>
      <c r="R144" s="90" t="s">
        <v>170</v>
      </c>
      <c r="S144" s="84">
        <f t="shared" si="28"/>
        <v>21.83</v>
      </c>
      <c r="T144" s="84">
        <f t="shared" si="29"/>
        <v>1.34</v>
      </c>
      <c r="U144" s="135">
        <v>16.989999999999998</v>
      </c>
      <c r="V144" s="135">
        <v>1.05</v>
      </c>
      <c r="W144" s="89">
        <v>11</v>
      </c>
      <c r="X144" s="89" t="str">
        <f>'PLE NÃO FINANCIAVEIS'!$B$21</f>
        <v>FUNDAÇÃO - RADIER</v>
      </c>
      <c r="Y144" s="89" t="s">
        <v>1007</v>
      </c>
    </row>
    <row r="145" spans="1:25" ht="30" x14ac:dyDescent="0.25">
      <c r="A145" s="83">
        <v>1</v>
      </c>
      <c r="B145" s="114">
        <f>IF(AND(G145&lt;&gt;"",H145&gt;0,I145&lt;&gt;"",J145&lt;&gt;0,K145&lt;&gt;0),COUNT($B$11:B144)+1,"")</f>
        <v>117</v>
      </c>
      <c r="C145" s="96" t="s">
        <v>434</v>
      </c>
      <c r="D145" s="84" t="s">
        <v>192</v>
      </c>
      <c r="E145" s="83" t="s">
        <v>281</v>
      </c>
      <c r="F145" s="98">
        <v>45658</v>
      </c>
      <c r="G145" s="90" t="s">
        <v>264</v>
      </c>
      <c r="H145" s="107">
        <v>84.28</v>
      </c>
      <c r="I145" s="83" t="s">
        <v>175</v>
      </c>
      <c r="J145" s="145">
        <f t="shared" si="24"/>
        <v>12.89</v>
      </c>
      <c r="K145" s="145">
        <f t="shared" si="25"/>
        <v>1086.3699999999999</v>
      </c>
      <c r="L145" s="129">
        <v>0.28489999999999999</v>
      </c>
      <c r="M145" s="56"/>
      <c r="N145" s="2"/>
      <c r="O145" s="64" t="str">
        <f ca="1">IF(N145="","", INDIRECT("base!"&amp;ADDRESS(MATCH(N145,#REF!:#REF!,0)+1,4,4)))</f>
        <v/>
      </c>
      <c r="P145" s="20"/>
      <c r="Q145" s="64" t="str">
        <f ca="1">IF(P145="","", INDIRECT("base!"&amp;ADDRESS(MATCH(CONCATENATE(N145,"|",P145),#REF!:#REF!,0)+1,6,4)))</f>
        <v/>
      </c>
      <c r="R145" s="90" t="s">
        <v>170</v>
      </c>
      <c r="S145" s="84">
        <f t="shared" si="28"/>
        <v>12.65</v>
      </c>
      <c r="T145" s="84">
        <f t="shared" si="29"/>
        <v>0.24</v>
      </c>
      <c r="U145" s="135">
        <v>9.85</v>
      </c>
      <c r="V145" s="135">
        <v>0.19</v>
      </c>
      <c r="W145" s="89">
        <v>11</v>
      </c>
      <c r="X145" s="89" t="str">
        <f>'PLE NÃO FINANCIAVEIS'!$B$21</f>
        <v>FUNDAÇÃO - RADIER</v>
      </c>
      <c r="Y145" s="89" t="s">
        <v>1007</v>
      </c>
    </row>
    <row r="146" spans="1:25" ht="30" x14ac:dyDescent="0.25">
      <c r="A146" s="83">
        <v>1</v>
      </c>
      <c r="B146" s="114">
        <f>IF(AND(G146&lt;&gt;"",H146&gt;0,I146&lt;&gt;"",J146&lt;&gt;0,K146&lt;&gt;0),COUNT($B$11:B145)+1,"")</f>
        <v>118</v>
      </c>
      <c r="C146" s="96" t="s">
        <v>435</v>
      </c>
      <c r="D146" s="84" t="s">
        <v>192</v>
      </c>
      <c r="E146" s="83" t="s">
        <v>283</v>
      </c>
      <c r="F146" s="98">
        <v>45658</v>
      </c>
      <c r="G146" s="90" t="s">
        <v>266</v>
      </c>
      <c r="H146" s="107">
        <v>32.869999999999997</v>
      </c>
      <c r="I146" s="83" t="s">
        <v>175</v>
      </c>
      <c r="J146" s="145">
        <f t="shared" si="24"/>
        <v>13.93</v>
      </c>
      <c r="K146" s="145">
        <f t="shared" si="25"/>
        <v>457.88</v>
      </c>
      <c r="L146" s="129">
        <v>0.28489999999999999</v>
      </c>
      <c r="M146" s="56"/>
      <c r="N146" s="2"/>
      <c r="O146" s="64" t="str">
        <f ca="1">IF(N146="","", INDIRECT("base!"&amp;ADDRESS(MATCH(N146,#REF!:#REF!,0)+1,4,4)))</f>
        <v/>
      </c>
      <c r="P146" s="20"/>
      <c r="Q146" s="64" t="str">
        <f ca="1">IF(P146="","", INDIRECT("base!"&amp;ADDRESS(MATCH(CONCATENATE(N146,"|",P146),#REF!:#REF!,0)+1,6,4)))</f>
        <v/>
      </c>
      <c r="R146" s="90" t="s">
        <v>170</v>
      </c>
      <c r="S146" s="84">
        <f t="shared" si="28"/>
        <v>13.06</v>
      </c>
      <c r="T146" s="84">
        <f t="shared" si="29"/>
        <v>0.87</v>
      </c>
      <c r="U146" s="135">
        <v>10.17</v>
      </c>
      <c r="V146" s="135">
        <v>0.68</v>
      </c>
      <c r="W146" s="89">
        <v>11</v>
      </c>
      <c r="X146" s="89" t="str">
        <f>'PLE NÃO FINANCIAVEIS'!$B$21</f>
        <v>FUNDAÇÃO - RADIER</v>
      </c>
      <c r="Y146" s="89" t="s">
        <v>1007</v>
      </c>
    </row>
    <row r="147" spans="1:25" ht="45" x14ac:dyDescent="0.25">
      <c r="A147" s="83">
        <v>1</v>
      </c>
      <c r="B147" s="114">
        <f>IF(AND(G147&lt;&gt;"",H147&gt;0,I147&lt;&gt;"",J147&lt;&gt;0,K147&lt;&gt;0),COUNT($B$11:B146)+1,"")</f>
        <v>119</v>
      </c>
      <c r="C147" s="96" t="s">
        <v>436</v>
      </c>
      <c r="D147" s="84" t="s">
        <v>192</v>
      </c>
      <c r="E147" s="83" t="s">
        <v>404</v>
      </c>
      <c r="F147" s="98">
        <v>45658</v>
      </c>
      <c r="G147" s="90" t="s">
        <v>384</v>
      </c>
      <c r="H147" s="107">
        <v>17.690000000000001</v>
      </c>
      <c r="I147" s="83" t="s">
        <v>174</v>
      </c>
      <c r="J147" s="145">
        <f t="shared" si="24"/>
        <v>873.31</v>
      </c>
      <c r="K147" s="145">
        <f t="shared" si="25"/>
        <v>15448.85</v>
      </c>
      <c r="L147" s="129">
        <v>0.28489999999999999</v>
      </c>
      <c r="M147" s="56"/>
      <c r="N147" s="2"/>
      <c r="O147" s="64" t="str">
        <f ca="1">IF(N147="","", INDIRECT("base!"&amp;ADDRESS(MATCH(N147,#REF!:#REF!,0)+1,4,4)))</f>
        <v/>
      </c>
      <c r="P147" s="20"/>
      <c r="Q147" s="64" t="str">
        <f ca="1">IF(P147="","", INDIRECT("base!"&amp;ADDRESS(MATCH(CONCATENATE(N147,"|",P147),#REF!:#REF!,0)+1,6,4)))</f>
        <v/>
      </c>
      <c r="R147" s="90" t="s">
        <v>170</v>
      </c>
      <c r="S147" s="84">
        <f t="shared" si="28"/>
        <v>854.77</v>
      </c>
      <c r="T147" s="84">
        <f t="shared" si="29"/>
        <v>18.54</v>
      </c>
      <c r="U147" s="135">
        <v>665.25</v>
      </c>
      <c r="V147" s="135">
        <v>14.43</v>
      </c>
      <c r="W147" s="89">
        <v>11</v>
      </c>
      <c r="X147" s="89" t="str">
        <f>'PLE NÃO FINANCIAVEIS'!$B$21</f>
        <v>FUNDAÇÃO - RADIER</v>
      </c>
      <c r="Y147" s="89" t="s">
        <v>1007</v>
      </c>
    </row>
    <row r="148" spans="1:25" s="128" customFormat="1" x14ac:dyDescent="0.25">
      <c r="A148" s="83">
        <v>1</v>
      </c>
      <c r="B148" s="118" t="str">
        <f>IF(AND(G148&lt;&gt;"",H148&gt;0,I148&lt;&gt;"",J148&lt;&gt;0,K148&lt;&gt;0),COUNT($B$11:B147)+1,"")</f>
        <v/>
      </c>
      <c r="C148" s="118">
        <v>5</v>
      </c>
      <c r="D148" s="119"/>
      <c r="E148" s="120"/>
      <c r="F148" s="121"/>
      <c r="G148" s="122" t="s">
        <v>443</v>
      </c>
      <c r="H148" s="123"/>
      <c r="I148" s="124"/>
      <c r="J148" s="148" t="str">
        <f t="shared" si="24"/>
        <v/>
      </c>
      <c r="K148" s="148" t="str">
        <f t="shared" si="25"/>
        <v/>
      </c>
      <c r="L148" s="125"/>
      <c r="M148" s="125"/>
      <c r="N148" s="126"/>
      <c r="O148" s="127" t="str">
        <f ca="1">IF(N148="","", INDIRECT("base!"&amp;ADDRESS(MATCH(N148,#REF!:#REF!,0)+1,4,4)))</f>
        <v/>
      </c>
      <c r="P148" s="127"/>
      <c r="Q148" s="127" t="str">
        <f ca="1">IF(P148="","", INDIRECT("base!"&amp;ADDRESS(MATCH(CONCATENATE(N148,"|",P148),#REF!:#REF!,0)+1,6,4)))</f>
        <v/>
      </c>
      <c r="R148" s="127"/>
      <c r="S148" s="153"/>
      <c r="T148" s="153"/>
      <c r="U148" s="137"/>
      <c r="V148" s="137"/>
      <c r="W148" s="160"/>
      <c r="X148" s="160"/>
      <c r="Y148" s="160"/>
    </row>
    <row r="149" spans="1:25" s="128" customFormat="1" x14ac:dyDescent="0.25">
      <c r="A149" s="83">
        <v>1</v>
      </c>
      <c r="B149" s="118" t="str">
        <f>IF(AND(G149&lt;&gt;"",H149&gt;0,I149&lt;&gt;"",J149&lt;&gt;0,K149&lt;&gt;0),COUNT($B$11:B148)+1,"")</f>
        <v/>
      </c>
      <c r="C149" s="118" t="s">
        <v>445</v>
      </c>
      <c r="D149" s="119"/>
      <c r="E149" s="120"/>
      <c r="F149" s="121"/>
      <c r="G149" s="122" t="s">
        <v>444</v>
      </c>
      <c r="H149" s="123"/>
      <c r="I149" s="124"/>
      <c r="J149" s="148" t="str">
        <f t="shared" si="24"/>
        <v/>
      </c>
      <c r="K149" s="148" t="str">
        <f t="shared" si="25"/>
        <v/>
      </c>
      <c r="L149" s="125"/>
      <c r="M149" s="125"/>
      <c r="N149" s="126"/>
      <c r="O149" s="127" t="str">
        <f ca="1">IF(N149="","", INDIRECT("base!"&amp;ADDRESS(MATCH(N149,#REF!:#REF!,0)+1,4,4)))</f>
        <v/>
      </c>
      <c r="P149" s="127"/>
      <c r="Q149" s="127" t="str">
        <f ca="1">IF(P149="","", INDIRECT("base!"&amp;ADDRESS(MATCH(CONCATENATE(N149,"|",P149),#REF!:#REF!,0)+1,6,4)))</f>
        <v/>
      </c>
      <c r="R149" s="127"/>
      <c r="S149" s="153"/>
      <c r="T149" s="153"/>
      <c r="U149" s="137"/>
      <c r="V149" s="137"/>
      <c r="W149" s="160"/>
      <c r="X149" s="160"/>
      <c r="Y149" s="160"/>
    </row>
    <row r="150" spans="1:25" ht="120" x14ac:dyDescent="0.25">
      <c r="A150" s="83">
        <v>1</v>
      </c>
      <c r="B150" s="114">
        <f>IF(AND(G150&lt;&gt;"",H150&gt;0,I150&lt;&gt;"",J150&lt;&gt;0,K150&lt;&gt;0),COUNT($B$11:B149)+1,"")</f>
        <v>120</v>
      </c>
      <c r="C150" s="96" t="s">
        <v>450</v>
      </c>
      <c r="D150" s="116" t="s">
        <v>200</v>
      </c>
      <c r="E150" s="83" t="s">
        <v>448</v>
      </c>
      <c r="F150" s="98">
        <v>45658</v>
      </c>
      <c r="G150" s="90" t="s">
        <v>446</v>
      </c>
      <c r="H150" s="107">
        <v>94.86</v>
      </c>
      <c r="I150" s="83" t="s">
        <v>173</v>
      </c>
      <c r="J150" s="145">
        <f t="shared" si="24"/>
        <v>1112.6500000000001</v>
      </c>
      <c r="K150" s="145">
        <f t="shared" si="25"/>
        <v>105545.98</v>
      </c>
      <c r="L150" s="129">
        <v>0.28489999999999999</v>
      </c>
      <c r="M150" s="56"/>
      <c r="N150" s="2"/>
      <c r="O150" s="64" t="str">
        <f ca="1">IF(N150="","", INDIRECT("base!"&amp;ADDRESS(MATCH(N150,#REF!:#REF!,0)+1,4,4)))</f>
        <v/>
      </c>
      <c r="P150" s="20"/>
      <c r="Q150" s="64" t="str">
        <f ca="1">IF(P150="","", INDIRECT("base!"&amp;ADDRESS(MATCH(CONCATENATE(N150,"|",P150),#REF!:#REF!,0)+1,6,4)))</f>
        <v/>
      </c>
      <c r="R150" s="90" t="s">
        <v>170</v>
      </c>
      <c r="S150" s="84">
        <f t="shared" ref="S150:S151" si="30">TRUNC(U150*(1+L150),2)</f>
        <v>990.33</v>
      </c>
      <c r="T150" s="84">
        <f t="shared" ref="T150:T151" si="31">TRUNC(V150*(1+L150),2)</f>
        <v>122.32</v>
      </c>
      <c r="U150" s="135">
        <v>770.75</v>
      </c>
      <c r="V150" s="135">
        <v>95.2</v>
      </c>
      <c r="W150" s="89">
        <v>12</v>
      </c>
      <c r="X150" s="89" t="str">
        <f>'PLE NÃO FINANCIAVEIS'!$B$22</f>
        <v>PAREDES PORTANTES</v>
      </c>
      <c r="Y150" s="89" t="s">
        <v>1007</v>
      </c>
    </row>
    <row r="151" spans="1:25" ht="90" x14ac:dyDescent="0.25">
      <c r="A151" s="83">
        <v>1</v>
      </c>
      <c r="B151" s="114">
        <f>IF(AND(G151&lt;&gt;"",H151&gt;0,I151&lt;&gt;"",J151&lt;&gt;0,K151&lt;&gt;0),COUNT($B$11:B150)+1,"")</f>
        <v>121</v>
      </c>
      <c r="C151" s="96" t="s">
        <v>451</v>
      </c>
      <c r="D151" s="116" t="s">
        <v>200</v>
      </c>
      <c r="E151" s="83" t="s">
        <v>449</v>
      </c>
      <c r="F151" s="98">
        <v>45658</v>
      </c>
      <c r="G151" s="90" t="s">
        <v>447</v>
      </c>
      <c r="H151" s="107">
        <v>46.9</v>
      </c>
      <c r="I151" s="83" t="s">
        <v>173</v>
      </c>
      <c r="J151" s="145">
        <f t="shared" si="24"/>
        <v>1148.47</v>
      </c>
      <c r="K151" s="145">
        <f t="shared" si="25"/>
        <v>53863.24</v>
      </c>
      <c r="L151" s="129">
        <v>0.28489999999999999</v>
      </c>
      <c r="M151" s="56"/>
      <c r="N151" s="2"/>
      <c r="O151" s="64" t="str">
        <f ca="1">IF(N151="","", INDIRECT("base!"&amp;ADDRESS(MATCH(N151,#REF!:#REF!,0)+1,4,4)))</f>
        <v/>
      </c>
      <c r="P151" s="20"/>
      <c r="Q151" s="64" t="str">
        <f ca="1">IF(P151="","", INDIRECT("base!"&amp;ADDRESS(MATCH(CONCATENATE(N151,"|",P151),#REF!:#REF!,0)+1,6,4)))</f>
        <v/>
      </c>
      <c r="R151" s="90" t="s">
        <v>170</v>
      </c>
      <c r="S151" s="84">
        <f t="shared" si="30"/>
        <v>1020.4</v>
      </c>
      <c r="T151" s="84">
        <f t="shared" si="31"/>
        <v>128.07</v>
      </c>
      <c r="U151" s="135">
        <v>794.15</v>
      </c>
      <c r="V151" s="135">
        <v>99.68</v>
      </c>
      <c r="W151" s="89">
        <v>12</v>
      </c>
      <c r="X151" s="89" t="str">
        <f>'PLE NÃO FINANCIAVEIS'!$B$22</f>
        <v>PAREDES PORTANTES</v>
      </c>
      <c r="Y151" s="89" t="s">
        <v>1007</v>
      </c>
    </row>
    <row r="152" spans="1:25" s="128" customFormat="1" x14ac:dyDescent="0.25">
      <c r="A152" s="83">
        <v>1</v>
      </c>
      <c r="B152" s="118" t="str">
        <f>IF(AND(G152&lt;&gt;"",H152&gt;0,I152&lt;&gt;"",J152&lt;&gt;0,K152&lt;&gt;0),COUNT($B$11:B151)+1,"")</f>
        <v/>
      </c>
      <c r="C152" s="118" t="s">
        <v>453</v>
      </c>
      <c r="D152" s="119"/>
      <c r="E152" s="120"/>
      <c r="F152" s="121"/>
      <c r="G152" s="122" t="s">
        <v>452</v>
      </c>
      <c r="H152" s="123"/>
      <c r="I152" s="124"/>
      <c r="J152" s="148" t="str">
        <f t="shared" si="24"/>
        <v/>
      </c>
      <c r="K152" s="148" t="str">
        <f t="shared" si="25"/>
        <v/>
      </c>
      <c r="L152" s="125"/>
      <c r="M152" s="125"/>
      <c r="N152" s="126"/>
      <c r="O152" s="127" t="str">
        <f ca="1">IF(N152="","", INDIRECT("base!"&amp;ADDRESS(MATCH(N152,#REF!:#REF!,0)+1,4,4)))</f>
        <v/>
      </c>
      <c r="P152" s="127"/>
      <c r="Q152" s="127" t="str">
        <f ca="1">IF(P152="","", INDIRECT("base!"&amp;ADDRESS(MATCH(CONCATENATE(N152,"|",P152),#REF!:#REF!,0)+1,6,4)))</f>
        <v/>
      </c>
      <c r="R152" s="127"/>
      <c r="S152" s="153"/>
      <c r="T152" s="153"/>
      <c r="U152" s="137"/>
      <c r="V152" s="137"/>
      <c r="W152" s="160"/>
      <c r="X152" s="160"/>
      <c r="Y152" s="160"/>
    </row>
    <row r="153" spans="1:25" ht="60" x14ac:dyDescent="0.25">
      <c r="A153" s="83">
        <v>1</v>
      </c>
      <c r="B153" s="114">
        <f>IF(AND(G153&lt;&gt;"",H153&gt;0,I153&lt;&gt;"",J153&lt;&gt;0,K153&lt;&gt;0),COUNT($B$11:B152)+1,"")</f>
        <v>122</v>
      </c>
      <c r="C153" s="96" t="s">
        <v>458</v>
      </c>
      <c r="D153" s="116" t="s">
        <v>200</v>
      </c>
      <c r="E153" s="83" t="s">
        <v>462</v>
      </c>
      <c r="F153" s="98">
        <v>45658</v>
      </c>
      <c r="G153" s="90" t="s">
        <v>454</v>
      </c>
      <c r="H153" s="107">
        <v>1937.52</v>
      </c>
      <c r="I153" s="83" t="s">
        <v>175</v>
      </c>
      <c r="J153" s="145">
        <f t="shared" si="24"/>
        <v>0.47</v>
      </c>
      <c r="K153" s="145">
        <f t="shared" si="25"/>
        <v>910.63</v>
      </c>
      <c r="L153" s="129">
        <v>0.28489999999999999</v>
      </c>
      <c r="M153" s="56"/>
      <c r="N153" s="2"/>
      <c r="O153" s="64" t="str">
        <f ca="1">IF(N153="","", INDIRECT("base!"&amp;ADDRESS(MATCH(N153,#REF!:#REF!,0)+1,4,4)))</f>
        <v/>
      </c>
      <c r="P153" s="20"/>
      <c r="Q153" s="64" t="str">
        <f ca="1">IF(P153="","", INDIRECT("base!"&amp;ADDRESS(MATCH(CONCATENATE(N153,"|",P153),#REF!:#REF!,0)+1,6,4)))</f>
        <v/>
      </c>
      <c r="R153" s="90" t="s">
        <v>170</v>
      </c>
      <c r="S153" s="84">
        <f t="shared" ref="S153:S156" si="32">TRUNC(U153*(1+L153),2)</f>
        <v>0.41</v>
      </c>
      <c r="T153" s="84">
        <f t="shared" ref="T153:T156" si="33">TRUNC(V153*(1+L153),2)</f>
        <v>0.06</v>
      </c>
      <c r="U153" s="135">
        <v>0.32</v>
      </c>
      <c r="V153" s="135">
        <v>0.05</v>
      </c>
      <c r="W153" s="89">
        <v>13</v>
      </c>
      <c r="X153" s="89" t="str">
        <f>'PLE NÃO FINANCIAVEIS'!$B$23</f>
        <v>ESTRUTURA METÁLICA COBERTURA</v>
      </c>
      <c r="Y153" s="89" t="s">
        <v>1007</v>
      </c>
    </row>
    <row r="154" spans="1:25" ht="60" x14ac:dyDescent="0.25">
      <c r="A154" s="83">
        <v>1</v>
      </c>
      <c r="B154" s="114">
        <f>IF(AND(G154&lt;&gt;"",H154&gt;0,I154&lt;&gt;"",J154&lt;&gt;0,K154&lt;&gt;0),COUNT($B$11:B153)+1,"")</f>
        <v>123</v>
      </c>
      <c r="C154" s="96" t="s">
        <v>459</v>
      </c>
      <c r="D154" s="84" t="s">
        <v>192</v>
      </c>
      <c r="E154" s="83" t="s">
        <v>463</v>
      </c>
      <c r="F154" s="98">
        <v>45658</v>
      </c>
      <c r="G154" s="90" t="s">
        <v>455</v>
      </c>
      <c r="H154" s="107">
        <v>164.33</v>
      </c>
      <c r="I154" s="83" t="s">
        <v>173</v>
      </c>
      <c r="J154" s="145">
        <f t="shared" si="24"/>
        <v>16.54</v>
      </c>
      <c r="K154" s="145">
        <f t="shared" si="25"/>
        <v>2718.02</v>
      </c>
      <c r="L154" s="129">
        <v>0.28489999999999999</v>
      </c>
      <c r="M154" s="56"/>
      <c r="N154" s="2"/>
      <c r="O154" s="64" t="str">
        <f ca="1">IF(N154="","", INDIRECT("base!"&amp;ADDRESS(MATCH(N154,#REF!:#REF!,0)+1,4,4)))</f>
        <v/>
      </c>
      <c r="P154" s="20"/>
      <c r="Q154" s="64" t="str">
        <f ca="1">IF(P154="","", INDIRECT("base!"&amp;ADDRESS(MATCH(CONCATENATE(N154,"|",P154),#REF!:#REF!,0)+1,6,4)))</f>
        <v/>
      </c>
      <c r="R154" s="90" t="s">
        <v>170</v>
      </c>
      <c r="S154" s="84">
        <f t="shared" si="32"/>
        <v>14.95</v>
      </c>
      <c r="T154" s="84">
        <f t="shared" si="33"/>
        <v>1.59</v>
      </c>
      <c r="U154" s="135">
        <v>11.64</v>
      </c>
      <c r="V154" s="135">
        <v>1.24</v>
      </c>
      <c r="W154" s="89">
        <v>13</v>
      </c>
      <c r="X154" s="89" t="str">
        <f>'PLE NÃO FINANCIAVEIS'!$B$23</f>
        <v>ESTRUTURA METÁLICA COBERTURA</v>
      </c>
      <c r="Y154" s="89" t="s">
        <v>1007</v>
      </c>
    </row>
    <row r="155" spans="1:25" ht="45" x14ac:dyDescent="0.25">
      <c r="A155" s="83">
        <v>1</v>
      </c>
      <c r="B155" s="114">
        <f>IF(AND(G155&lt;&gt;"",H155&gt;0,I155&lt;&gt;"",J155&lt;&gt;0,K155&lt;&gt;0),COUNT($B$11:B154)+1,"")</f>
        <v>124</v>
      </c>
      <c r="C155" s="96" t="s">
        <v>460</v>
      </c>
      <c r="D155" s="84" t="s">
        <v>192</v>
      </c>
      <c r="E155" s="83" t="s">
        <v>464</v>
      </c>
      <c r="F155" s="98">
        <v>45658</v>
      </c>
      <c r="G155" s="90" t="s">
        <v>456</v>
      </c>
      <c r="H155" s="107">
        <v>23.21</v>
      </c>
      <c r="I155" s="83" t="s">
        <v>173</v>
      </c>
      <c r="J155" s="145">
        <f t="shared" si="24"/>
        <v>15.37</v>
      </c>
      <c r="K155" s="145">
        <f t="shared" si="25"/>
        <v>356.74</v>
      </c>
      <c r="L155" s="129">
        <v>0.28489999999999999</v>
      </c>
      <c r="M155" s="56"/>
      <c r="N155" s="2"/>
      <c r="O155" s="64" t="str">
        <f ca="1">IF(N155="","", INDIRECT("base!"&amp;ADDRESS(MATCH(N155,#REF!:#REF!,0)+1,4,4)))</f>
        <v/>
      </c>
      <c r="P155" s="20"/>
      <c r="Q155" s="64" t="str">
        <f ca="1">IF(P155="","", INDIRECT("base!"&amp;ADDRESS(MATCH(CONCATENATE(N155,"|",P155),#REF!:#REF!,0)+1,6,4)))</f>
        <v/>
      </c>
      <c r="R155" s="90" t="s">
        <v>170</v>
      </c>
      <c r="S155" s="84">
        <f t="shared" si="32"/>
        <v>13.78</v>
      </c>
      <c r="T155" s="84">
        <f t="shared" si="33"/>
        <v>1.59</v>
      </c>
      <c r="U155" s="135">
        <v>10.73</v>
      </c>
      <c r="V155" s="135">
        <v>1.24</v>
      </c>
      <c r="W155" s="89">
        <v>13</v>
      </c>
      <c r="X155" s="89" t="str">
        <f>'PLE NÃO FINANCIAVEIS'!$B$23</f>
        <v>ESTRUTURA METÁLICA COBERTURA</v>
      </c>
      <c r="Y155" s="89" t="s">
        <v>1007</v>
      </c>
    </row>
    <row r="156" spans="1:25" ht="60" x14ac:dyDescent="0.25">
      <c r="A156" s="83">
        <v>1</v>
      </c>
      <c r="B156" s="114">
        <f>IF(AND(G156&lt;&gt;"",H156&gt;0,I156&lt;&gt;"",J156&lt;&gt;0,K156&lt;&gt;0),COUNT($B$11:B155)+1,"")</f>
        <v>125</v>
      </c>
      <c r="C156" s="96" t="s">
        <v>461</v>
      </c>
      <c r="D156" s="84" t="s">
        <v>192</v>
      </c>
      <c r="E156" s="83" t="s">
        <v>465</v>
      </c>
      <c r="F156" s="98">
        <v>45658</v>
      </c>
      <c r="G156" s="90" t="s">
        <v>457</v>
      </c>
      <c r="H156" s="107">
        <v>23.21</v>
      </c>
      <c r="I156" s="83" t="s">
        <v>173</v>
      </c>
      <c r="J156" s="145">
        <f t="shared" si="24"/>
        <v>15.14</v>
      </c>
      <c r="K156" s="145">
        <f t="shared" si="25"/>
        <v>351.4</v>
      </c>
      <c r="L156" s="129">
        <v>0.28489999999999999</v>
      </c>
      <c r="M156" s="56"/>
      <c r="N156" s="2"/>
      <c r="O156" s="64" t="str">
        <f ca="1">IF(N156="","", INDIRECT("base!"&amp;ADDRESS(MATCH(N156,#REF!:#REF!,0)+1,4,4)))</f>
        <v/>
      </c>
      <c r="P156" s="20"/>
      <c r="Q156" s="64" t="str">
        <f ca="1">IF(P156="","", INDIRECT("base!"&amp;ADDRESS(MATCH(CONCATENATE(N156,"|",P156),#REF!:#REF!,0)+1,6,4)))</f>
        <v/>
      </c>
      <c r="R156" s="90" t="s">
        <v>170</v>
      </c>
      <c r="S156" s="84">
        <f t="shared" si="32"/>
        <v>13.55</v>
      </c>
      <c r="T156" s="84">
        <f t="shared" si="33"/>
        <v>1.59</v>
      </c>
      <c r="U156" s="135">
        <v>10.55</v>
      </c>
      <c r="V156" s="135">
        <v>1.24</v>
      </c>
      <c r="W156" s="89">
        <v>13</v>
      </c>
      <c r="X156" s="89" t="str">
        <f>'PLE NÃO FINANCIAVEIS'!$B$23</f>
        <v>ESTRUTURA METÁLICA COBERTURA</v>
      </c>
      <c r="Y156" s="89" t="s">
        <v>1007</v>
      </c>
    </row>
    <row r="157" spans="1:25" s="128" customFormat="1" x14ac:dyDescent="0.25">
      <c r="A157" s="83">
        <v>1</v>
      </c>
      <c r="B157" s="118" t="str">
        <f>IF(AND(G157&lt;&gt;"",H157&gt;0,I157&lt;&gt;"",J157&lt;&gt;0,K157&lt;&gt;0),COUNT($B$11:B156)+1,"")</f>
        <v/>
      </c>
      <c r="C157" s="118">
        <v>6</v>
      </c>
      <c r="D157" s="119"/>
      <c r="E157" s="120"/>
      <c r="F157" s="121"/>
      <c r="G157" s="122" t="s">
        <v>466</v>
      </c>
      <c r="H157" s="123"/>
      <c r="I157" s="124"/>
      <c r="J157" s="148" t="str">
        <f t="shared" si="24"/>
        <v/>
      </c>
      <c r="K157" s="148" t="str">
        <f t="shared" si="25"/>
        <v/>
      </c>
      <c r="L157" s="125"/>
      <c r="M157" s="125"/>
      <c r="N157" s="126"/>
      <c r="O157" s="127" t="str">
        <f ca="1">IF(N157="","", INDIRECT("base!"&amp;ADDRESS(MATCH(N157,#REF!:#REF!,0)+1,4,4)))</f>
        <v/>
      </c>
      <c r="P157" s="127"/>
      <c r="Q157" s="127" t="str">
        <f ca="1">IF(P157="","", INDIRECT("base!"&amp;ADDRESS(MATCH(CONCATENATE(N157,"|",P157),#REF!:#REF!,0)+1,6,4)))</f>
        <v/>
      </c>
      <c r="R157" s="127"/>
      <c r="S157" s="153"/>
      <c r="T157" s="153"/>
      <c r="U157" s="137"/>
      <c r="V157" s="137"/>
      <c r="W157" s="160"/>
      <c r="X157" s="160"/>
      <c r="Y157" s="160"/>
    </row>
    <row r="158" spans="1:25" s="128" customFormat="1" x14ac:dyDescent="0.25">
      <c r="A158" s="83">
        <v>1</v>
      </c>
      <c r="B158" s="118" t="str">
        <f>IF(AND(G158&lt;&gt;"",H158&gt;0,I158&lt;&gt;"",J158&lt;&gt;0,K158&lt;&gt;0),COUNT($B$11:B157)+1,"")</f>
        <v/>
      </c>
      <c r="C158" s="118" t="s">
        <v>468</v>
      </c>
      <c r="D158" s="119"/>
      <c r="E158" s="120"/>
      <c r="F158" s="121"/>
      <c r="G158" s="122" t="s">
        <v>467</v>
      </c>
      <c r="H158" s="123"/>
      <c r="I158" s="124"/>
      <c r="J158" s="148" t="str">
        <f t="shared" si="24"/>
        <v/>
      </c>
      <c r="K158" s="148" t="str">
        <f t="shared" si="25"/>
        <v/>
      </c>
      <c r="L158" s="125"/>
      <c r="M158" s="125"/>
      <c r="N158" s="126"/>
      <c r="O158" s="127" t="str">
        <f ca="1">IF(N158="","", INDIRECT("base!"&amp;ADDRESS(MATCH(N158,#REF!:#REF!,0)+1,4,4)))</f>
        <v/>
      </c>
      <c r="P158" s="127"/>
      <c r="Q158" s="127" t="str">
        <f ca="1">IF(P158="","", INDIRECT("base!"&amp;ADDRESS(MATCH(CONCATENATE(N158,"|",P158),#REF!:#REF!,0)+1,6,4)))</f>
        <v/>
      </c>
      <c r="R158" s="127"/>
      <c r="S158" s="153"/>
      <c r="T158" s="153"/>
      <c r="U158" s="137"/>
      <c r="V158" s="137"/>
      <c r="W158" s="160"/>
      <c r="X158" s="160"/>
      <c r="Y158" s="160"/>
    </row>
    <row r="159" spans="1:25" ht="45" x14ac:dyDescent="0.25">
      <c r="A159" s="83">
        <v>1</v>
      </c>
      <c r="B159" s="114">
        <f>IF(AND(G159&lt;&gt;"",H159&gt;0,I159&lt;&gt;"",J159&lt;&gt;0,K159&lt;&gt;0),COUNT($B$11:B158)+1,"")</f>
        <v>126</v>
      </c>
      <c r="C159" s="96" t="s">
        <v>472</v>
      </c>
      <c r="D159" s="84" t="s">
        <v>192</v>
      </c>
      <c r="E159" s="83" t="s">
        <v>475</v>
      </c>
      <c r="F159" s="98">
        <v>45658</v>
      </c>
      <c r="G159" s="90" t="s">
        <v>469</v>
      </c>
      <c r="H159" s="107">
        <v>1.81</v>
      </c>
      <c r="I159" s="83" t="s">
        <v>173</v>
      </c>
      <c r="J159" s="145">
        <f t="shared" si="24"/>
        <v>1340.18</v>
      </c>
      <c r="K159" s="145">
        <f t="shared" si="25"/>
        <v>2425.73</v>
      </c>
      <c r="L159" s="129">
        <v>0.28489999999999999</v>
      </c>
      <c r="M159" s="56"/>
      <c r="N159" s="2"/>
      <c r="O159" s="64" t="str">
        <f ca="1">IF(N159="","", INDIRECT("base!"&amp;ADDRESS(MATCH(N159,#REF!:#REF!,0)+1,4,4)))</f>
        <v/>
      </c>
      <c r="P159" s="20"/>
      <c r="Q159" s="64" t="str">
        <f ca="1">IF(P159="","", INDIRECT("base!"&amp;ADDRESS(MATCH(CONCATENATE(N159,"|",P159),#REF!:#REF!,0)+1,6,4)))</f>
        <v/>
      </c>
      <c r="R159" s="90" t="s">
        <v>170</v>
      </c>
      <c r="S159" s="84">
        <f t="shared" ref="S159:S161" si="34">TRUNC(U159*(1+L159),2)</f>
        <v>1234.6300000000001</v>
      </c>
      <c r="T159" s="84">
        <f t="shared" ref="T159:T161" si="35">TRUNC(V159*(1+L159),2)</f>
        <v>105.55</v>
      </c>
      <c r="U159" s="135">
        <v>960.88</v>
      </c>
      <c r="V159" s="135">
        <v>82.15</v>
      </c>
      <c r="W159" s="89">
        <v>14</v>
      </c>
      <c r="X159" s="89" t="str">
        <f>'PLE NÃO FINANCIAVEIS'!$B$24</f>
        <v>SISTEMA DE VEDAÇÃO VERTICAL</v>
      </c>
      <c r="Y159" s="89" t="s">
        <v>1007</v>
      </c>
    </row>
    <row r="160" spans="1:25" ht="30" x14ac:dyDescent="0.25">
      <c r="A160" s="83">
        <v>1</v>
      </c>
      <c r="B160" s="114">
        <f>IF(AND(G160&lt;&gt;"",H160&gt;0,I160&lt;&gt;"",J160&lt;&gt;0,K160&lt;&gt;0),COUNT($B$11:B159)+1,"")</f>
        <v>127</v>
      </c>
      <c r="C160" s="96" t="s">
        <v>473</v>
      </c>
      <c r="D160" s="84" t="s">
        <v>192</v>
      </c>
      <c r="E160" s="83" t="s">
        <v>476</v>
      </c>
      <c r="F160" s="98">
        <v>45658</v>
      </c>
      <c r="G160" s="90" t="s">
        <v>470</v>
      </c>
      <c r="H160" s="107">
        <v>1.35</v>
      </c>
      <c r="I160" s="83" t="s">
        <v>173</v>
      </c>
      <c r="J160" s="145">
        <f t="shared" si="24"/>
        <v>501.11</v>
      </c>
      <c r="K160" s="145">
        <f t="shared" si="25"/>
        <v>676.5</v>
      </c>
      <c r="L160" s="129">
        <v>0.28489999999999999</v>
      </c>
      <c r="M160" s="56"/>
      <c r="N160" s="2"/>
      <c r="O160" s="64" t="str">
        <f ca="1">IF(N160="","", INDIRECT("base!"&amp;ADDRESS(MATCH(N160,#REF!:#REF!,0)+1,4,4)))</f>
        <v/>
      </c>
      <c r="P160" s="20"/>
      <c r="Q160" s="64" t="str">
        <f ca="1">IF(P160="","", INDIRECT("base!"&amp;ADDRESS(MATCH(CONCATENATE(N160,"|",P160),#REF!:#REF!,0)+1,6,4)))</f>
        <v/>
      </c>
      <c r="R160" s="90" t="s">
        <v>170</v>
      </c>
      <c r="S160" s="84">
        <f t="shared" si="34"/>
        <v>442.51</v>
      </c>
      <c r="T160" s="84">
        <f t="shared" si="35"/>
        <v>58.6</v>
      </c>
      <c r="U160" s="135">
        <v>344.4</v>
      </c>
      <c r="V160" s="135">
        <v>45.61</v>
      </c>
      <c r="W160" s="89">
        <v>14</v>
      </c>
      <c r="X160" s="89" t="str">
        <f>'PLE NÃO FINANCIAVEIS'!$B$24</f>
        <v>SISTEMA DE VEDAÇÃO VERTICAL</v>
      </c>
      <c r="Y160" s="89" t="s">
        <v>1007</v>
      </c>
    </row>
    <row r="161" spans="1:25" ht="30" x14ac:dyDescent="0.25">
      <c r="A161" s="83">
        <v>1</v>
      </c>
      <c r="B161" s="114">
        <f>IF(AND(G161&lt;&gt;"",H161&gt;0,I161&lt;&gt;"",J161&lt;&gt;0,K161&lt;&gt;0),COUNT($B$11:B160)+1,"")</f>
        <v>128</v>
      </c>
      <c r="C161" s="96" t="s">
        <v>474</v>
      </c>
      <c r="D161" s="84" t="s">
        <v>192</v>
      </c>
      <c r="E161" s="83" t="s">
        <v>477</v>
      </c>
      <c r="F161" s="98">
        <v>45658</v>
      </c>
      <c r="G161" s="90" t="s">
        <v>471</v>
      </c>
      <c r="H161" s="107">
        <v>1.28</v>
      </c>
      <c r="I161" s="83" t="s">
        <v>173</v>
      </c>
      <c r="J161" s="145">
        <f t="shared" si="24"/>
        <v>480.52</v>
      </c>
      <c r="K161" s="145">
        <f t="shared" si="25"/>
        <v>615.07000000000005</v>
      </c>
      <c r="L161" s="129">
        <v>0.28489999999999999</v>
      </c>
      <c r="M161" s="56"/>
      <c r="N161" s="2"/>
      <c r="O161" s="64" t="str">
        <f ca="1">IF(N161="","", INDIRECT("base!"&amp;ADDRESS(MATCH(N161,#REF!:#REF!,0)+1,4,4)))</f>
        <v/>
      </c>
      <c r="P161" s="20"/>
      <c r="Q161" s="64" t="str">
        <f ca="1">IF(P161="","", INDIRECT("base!"&amp;ADDRESS(MATCH(CONCATENATE(N161,"|",P161),#REF!:#REF!,0)+1,6,4)))</f>
        <v/>
      </c>
      <c r="R161" s="90" t="s">
        <v>170</v>
      </c>
      <c r="S161" s="84">
        <f t="shared" si="34"/>
        <v>402.09</v>
      </c>
      <c r="T161" s="84">
        <f t="shared" si="35"/>
        <v>78.430000000000007</v>
      </c>
      <c r="U161" s="135">
        <v>312.94</v>
      </c>
      <c r="V161" s="135">
        <v>61.04</v>
      </c>
      <c r="W161" s="89">
        <v>14</v>
      </c>
      <c r="X161" s="89" t="str">
        <f>'PLE NÃO FINANCIAVEIS'!$B$24</f>
        <v>SISTEMA DE VEDAÇÃO VERTICAL</v>
      </c>
      <c r="Y161" s="89" t="s">
        <v>1007</v>
      </c>
    </row>
    <row r="162" spans="1:25" s="128" customFormat="1" x14ac:dyDescent="0.25">
      <c r="A162" s="83">
        <v>1</v>
      </c>
      <c r="B162" s="118" t="str">
        <f>IF(AND(G162&lt;&gt;"",H162&gt;0,I162&lt;&gt;"",J162&lt;&gt;0,K162&lt;&gt;0),COUNT($B$11:B161)+1,"")</f>
        <v/>
      </c>
      <c r="C162" s="118">
        <v>7</v>
      </c>
      <c r="D162" s="119"/>
      <c r="E162" s="120"/>
      <c r="F162" s="121"/>
      <c r="G162" s="122" t="s">
        <v>481</v>
      </c>
      <c r="H162" s="123"/>
      <c r="I162" s="124"/>
      <c r="J162" s="148" t="str">
        <f t="shared" si="24"/>
        <v/>
      </c>
      <c r="K162" s="148" t="str">
        <f t="shared" si="25"/>
        <v/>
      </c>
      <c r="L162" s="125"/>
      <c r="M162" s="125"/>
      <c r="N162" s="126"/>
      <c r="O162" s="127" t="str">
        <f ca="1">IF(N162="","", INDIRECT("base!"&amp;ADDRESS(MATCH(N162,#REF!:#REF!,0)+1,4,4)))</f>
        <v/>
      </c>
      <c r="P162" s="127"/>
      <c r="Q162" s="127" t="str">
        <f ca="1">IF(P162="","", INDIRECT("base!"&amp;ADDRESS(MATCH(CONCATENATE(N162,"|",P162),#REF!:#REF!,0)+1,6,4)))</f>
        <v/>
      </c>
      <c r="R162" s="127"/>
      <c r="S162" s="153"/>
      <c r="T162" s="153"/>
      <c r="U162" s="137"/>
      <c r="V162" s="137"/>
      <c r="W162" s="160"/>
      <c r="X162" s="160"/>
      <c r="Y162" s="160"/>
    </row>
    <row r="163" spans="1:25" s="128" customFormat="1" x14ac:dyDescent="0.25">
      <c r="A163" s="83">
        <v>1</v>
      </c>
      <c r="B163" s="118" t="str">
        <f>IF(AND(G163&lt;&gt;"",H163&gt;0,I163&lt;&gt;"",J163&lt;&gt;0,K163&lt;&gt;0),COUNT($B$11:B162)+1,"")</f>
        <v/>
      </c>
      <c r="C163" s="118" t="s">
        <v>478</v>
      </c>
      <c r="D163" s="119"/>
      <c r="E163" s="120"/>
      <c r="F163" s="121"/>
      <c r="G163" s="122" t="s">
        <v>482</v>
      </c>
      <c r="H163" s="123"/>
      <c r="I163" s="124"/>
      <c r="J163" s="148" t="str">
        <f t="shared" si="24"/>
        <v/>
      </c>
      <c r="K163" s="148" t="str">
        <f t="shared" si="25"/>
        <v/>
      </c>
      <c r="L163" s="125"/>
      <c r="M163" s="125"/>
      <c r="N163" s="126"/>
      <c r="O163" s="127" t="str">
        <f ca="1">IF(N163="","", INDIRECT("base!"&amp;ADDRESS(MATCH(N163,#REF!:#REF!,0)+1,4,4)))</f>
        <v/>
      </c>
      <c r="P163" s="127"/>
      <c r="Q163" s="127" t="str">
        <f ca="1">IF(P163="","", INDIRECT("base!"&amp;ADDRESS(MATCH(CONCATENATE(N163,"|",P163),#REF!:#REF!,0)+1,6,4)))</f>
        <v/>
      </c>
      <c r="R163" s="127"/>
      <c r="S163" s="153"/>
      <c r="T163" s="153"/>
      <c r="U163" s="137"/>
      <c r="V163" s="137"/>
      <c r="W163" s="160"/>
      <c r="X163" s="160"/>
      <c r="Y163" s="160"/>
    </row>
    <row r="164" spans="1:25" ht="90" x14ac:dyDescent="0.25">
      <c r="A164" s="83">
        <v>1</v>
      </c>
      <c r="B164" s="114">
        <f>IF(AND(G164&lt;&gt;"",H164&gt;0,I164&lt;&gt;"",J164&lt;&gt;0,K164&lt;&gt;0),COUNT($B$11:B163)+1,"")</f>
        <v>129</v>
      </c>
      <c r="C164" s="96" t="s">
        <v>479</v>
      </c>
      <c r="D164" s="116" t="s">
        <v>200</v>
      </c>
      <c r="E164" s="83" t="s">
        <v>485</v>
      </c>
      <c r="F164" s="98">
        <v>45658</v>
      </c>
      <c r="G164" s="90" t="s">
        <v>483</v>
      </c>
      <c r="H164" s="107">
        <v>1</v>
      </c>
      <c r="I164" s="83" t="s">
        <v>176</v>
      </c>
      <c r="J164" s="145">
        <f t="shared" si="24"/>
        <v>1802.96</v>
      </c>
      <c r="K164" s="145">
        <f t="shared" si="25"/>
        <v>1802.96</v>
      </c>
      <c r="L164" s="129">
        <v>0.28489999999999999</v>
      </c>
      <c r="M164" s="56"/>
      <c r="N164" s="2"/>
      <c r="O164" s="64" t="str">
        <f ca="1">IF(N164="","", INDIRECT("base!"&amp;ADDRESS(MATCH(N164,#REF!:#REF!,0)+1,4,4)))</f>
        <v/>
      </c>
      <c r="P164" s="20"/>
      <c r="Q164" s="64" t="str">
        <f ca="1">IF(P164="","", INDIRECT("base!"&amp;ADDRESS(MATCH(CONCATENATE(N164,"|",P164),#REF!:#REF!,0)+1,6,4)))</f>
        <v/>
      </c>
      <c r="R164" s="90" t="s">
        <v>170</v>
      </c>
      <c r="S164" s="84">
        <f t="shared" ref="S164:S165" si="36">TRUNC(U164*(1+L164),2)</f>
        <v>1533.01</v>
      </c>
      <c r="T164" s="84">
        <f t="shared" ref="T164:T165" si="37">TRUNC(V164*(1+L164),2)</f>
        <v>269.95</v>
      </c>
      <c r="U164" s="135">
        <v>1193.0999999999999</v>
      </c>
      <c r="V164" s="135">
        <v>210.1</v>
      </c>
      <c r="W164" s="89">
        <v>15</v>
      </c>
      <c r="X164" s="89" t="str">
        <f>'PLE NÃO FINANCIAVEIS'!$B$25</f>
        <v>ESQUADRIAS</v>
      </c>
      <c r="Y164" s="89" t="s">
        <v>1007</v>
      </c>
    </row>
    <row r="165" spans="1:25" ht="75" x14ac:dyDescent="0.25">
      <c r="A165" s="83">
        <v>1</v>
      </c>
      <c r="B165" s="114">
        <f>IF(AND(G165&lt;&gt;"",H165&gt;0,I165&lt;&gt;"",J165&lt;&gt;0,K165&lt;&gt;0),COUNT($B$11:B164)+1,"")</f>
        <v>130</v>
      </c>
      <c r="C165" s="96" t="s">
        <v>480</v>
      </c>
      <c r="D165" s="116" t="s">
        <v>200</v>
      </c>
      <c r="E165" s="83" t="s">
        <v>486</v>
      </c>
      <c r="F165" s="98">
        <v>45658</v>
      </c>
      <c r="G165" s="90" t="s">
        <v>484</v>
      </c>
      <c r="H165" s="107">
        <v>2</v>
      </c>
      <c r="I165" s="83" t="s">
        <v>176</v>
      </c>
      <c r="J165" s="145">
        <f t="shared" si="24"/>
        <v>2346.91</v>
      </c>
      <c r="K165" s="145">
        <f t="shared" si="25"/>
        <v>4693.82</v>
      </c>
      <c r="L165" s="129">
        <v>0.28489999999999999</v>
      </c>
      <c r="M165" s="56"/>
      <c r="N165" s="2"/>
      <c r="O165" s="64" t="str">
        <f ca="1">IF(N165="","", INDIRECT("base!"&amp;ADDRESS(MATCH(N165,#REF!:#REF!,0)+1,4,4)))</f>
        <v/>
      </c>
      <c r="P165" s="20"/>
      <c r="Q165" s="64" t="str">
        <f ca="1">IF(P165="","", INDIRECT("base!"&amp;ADDRESS(MATCH(CONCATENATE(N165,"|",P165),#REF!:#REF!,0)+1,6,4)))</f>
        <v/>
      </c>
      <c r="R165" s="90" t="s">
        <v>170</v>
      </c>
      <c r="S165" s="84">
        <f t="shared" si="36"/>
        <v>2076.96</v>
      </c>
      <c r="T165" s="84">
        <f t="shared" si="37"/>
        <v>269.95</v>
      </c>
      <c r="U165" s="135">
        <v>1616.44</v>
      </c>
      <c r="V165" s="135">
        <v>210.1</v>
      </c>
      <c r="W165" s="89">
        <v>15</v>
      </c>
      <c r="X165" s="89" t="str">
        <f>'PLE NÃO FINANCIAVEIS'!$B$25</f>
        <v>ESQUADRIAS</v>
      </c>
      <c r="Y165" s="89" t="s">
        <v>1007</v>
      </c>
    </row>
    <row r="166" spans="1:25" s="128" customFormat="1" x14ac:dyDescent="0.25">
      <c r="A166" s="83">
        <v>1</v>
      </c>
      <c r="B166" s="118" t="str">
        <f>IF(AND(G166&lt;&gt;"",H166&gt;0,I166&lt;&gt;"",J166&lt;&gt;0,K166&lt;&gt;0),COUNT($B$11:B165)+1,"")</f>
        <v/>
      </c>
      <c r="C166" s="118" t="s">
        <v>488</v>
      </c>
      <c r="D166" s="119"/>
      <c r="E166" s="120"/>
      <c r="F166" s="121"/>
      <c r="G166" s="122" t="s">
        <v>487</v>
      </c>
      <c r="H166" s="123"/>
      <c r="I166" s="124"/>
      <c r="J166" s="148" t="str">
        <f t="shared" si="24"/>
        <v/>
      </c>
      <c r="K166" s="148" t="str">
        <f t="shared" si="25"/>
        <v/>
      </c>
      <c r="L166" s="125"/>
      <c r="M166" s="125"/>
      <c r="N166" s="126"/>
      <c r="O166" s="127" t="str">
        <f ca="1">IF(N166="","", INDIRECT("base!"&amp;ADDRESS(MATCH(N166,#REF!:#REF!,0)+1,4,4)))</f>
        <v/>
      </c>
      <c r="P166" s="127"/>
      <c r="Q166" s="127" t="str">
        <f ca="1">IF(P166="","", INDIRECT("base!"&amp;ADDRESS(MATCH(CONCATENATE(N166,"|",P166),#REF!:#REF!,0)+1,6,4)))</f>
        <v/>
      </c>
      <c r="R166" s="127"/>
      <c r="S166" s="153"/>
      <c r="T166" s="153"/>
      <c r="U166" s="137"/>
      <c r="V166" s="137"/>
      <c r="W166" s="160"/>
      <c r="X166" s="160"/>
      <c r="Y166" s="160"/>
    </row>
    <row r="167" spans="1:25" ht="30" x14ac:dyDescent="0.25">
      <c r="A167" s="83">
        <v>1</v>
      </c>
      <c r="B167" s="114">
        <f>IF(AND(G167&lt;&gt;"",H167&gt;0,I167&lt;&gt;"",J167&lt;&gt;0,K167&lt;&gt;0),COUNT($B$11:B166)+1,"")</f>
        <v>131</v>
      </c>
      <c r="C167" s="96" t="s">
        <v>489</v>
      </c>
      <c r="D167" s="116" t="s">
        <v>200</v>
      </c>
      <c r="E167" s="83" t="s">
        <v>491</v>
      </c>
      <c r="F167" s="98">
        <v>45658</v>
      </c>
      <c r="G167" s="90" t="s">
        <v>493</v>
      </c>
      <c r="H167" s="107">
        <v>1.08</v>
      </c>
      <c r="I167" s="83" t="s">
        <v>173</v>
      </c>
      <c r="J167" s="145">
        <f t="shared" si="24"/>
        <v>281.93</v>
      </c>
      <c r="K167" s="145">
        <f t="shared" si="25"/>
        <v>304.48</v>
      </c>
      <c r="L167" s="129">
        <v>0.28489999999999999</v>
      </c>
      <c r="M167" s="56"/>
      <c r="N167" s="2"/>
      <c r="O167" s="64" t="str">
        <f ca="1">IF(N167="","", INDIRECT("base!"&amp;ADDRESS(MATCH(N167,#REF!:#REF!,0)+1,4,4)))</f>
        <v/>
      </c>
      <c r="P167" s="20"/>
      <c r="Q167" s="64" t="str">
        <f ca="1">IF(P167="","", INDIRECT("base!"&amp;ADDRESS(MATCH(CONCATENATE(N167,"|",P167),#REF!:#REF!,0)+1,6,4)))</f>
        <v/>
      </c>
      <c r="R167" s="90" t="s">
        <v>170</v>
      </c>
      <c r="S167" s="84">
        <f t="shared" ref="S167:S168" si="38">TRUNC(U167*(1+L167),2)</f>
        <v>263.43</v>
      </c>
      <c r="T167" s="84">
        <f t="shared" ref="T167:T168" si="39">TRUNC(V167*(1+L167),2)</f>
        <v>18.5</v>
      </c>
      <c r="U167" s="135">
        <v>205.02</v>
      </c>
      <c r="V167" s="135">
        <v>14.4</v>
      </c>
      <c r="W167" s="89">
        <v>15</v>
      </c>
      <c r="X167" s="89" t="str">
        <f>'PLE NÃO FINANCIAVEIS'!$B$25</f>
        <v>ESQUADRIAS</v>
      </c>
      <c r="Y167" s="89" t="s">
        <v>1007</v>
      </c>
    </row>
    <row r="168" spans="1:25" ht="45" x14ac:dyDescent="0.25">
      <c r="A168" s="83">
        <v>1</v>
      </c>
      <c r="B168" s="114">
        <f>IF(AND(G168&lt;&gt;"",H168&gt;0,I168&lt;&gt;"",J168&lt;&gt;0,K168&lt;&gt;0),COUNT($B$11:B167)+1,"")</f>
        <v>132</v>
      </c>
      <c r="C168" s="96" t="s">
        <v>490</v>
      </c>
      <c r="D168" s="84" t="s">
        <v>192</v>
      </c>
      <c r="E168" s="83" t="s">
        <v>492</v>
      </c>
      <c r="F168" s="98">
        <v>45658</v>
      </c>
      <c r="G168" s="90" t="s">
        <v>494</v>
      </c>
      <c r="H168" s="107">
        <v>10.08</v>
      </c>
      <c r="I168" s="83" t="s">
        <v>173</v>
      </c>
      <c r="J168" s="145">
        <f t="shared" si="24"/>
        <v>21.82</v>
      </c>
      <c r="K168" s="145">
        <f t="shared" si="25"/>
        <v>219.95</v>
      </c>
      <c r="L168" s="129">
        <v>0.28489999999999999</v>
      </c>
      <c r="M168" s="56"/>
      <c r="N168" s="2"/>
      <c r="O168" s="64" t="str">
        <f ca="1">IF(N168="","", INDIRECT("base!"&amp;ADDRESS(MATCH(N168,#REF!:#REF!,0)+1,4,4)))</f>
        <v/>
      </c>
      <c r="P168" s="20"/>
      <c r="Q168" s="64" t="str">
        <f ca="1">IF(P168="","", INDIRECT("base!"&amp;ADDRESS(MATCH(CONCATENATE(N168,"|",P168),#REF!:#REF!,0)+1,6,4)))</f>
        <v/>
      </c>
      <c r="R168" s="90" t="s">
        <v>170</v>
      </c>
      <c r="S168" s="84">
        <f t="shared" si="38"/>
        <v>12.28</v>
      </c>
      <c r="T168" s="84">
        <f t="shared" si="39"/>
        <v>9.5399999999999991</v>
      </c>
      <c r="U168" s="135">
        <v>9.56</v>
      </c>
      <c r="V168" s="135">
        <v>7.43</v>
      </c>
      <c r="W168" s="89">
        <v>15</v>
      </c>
      <c r="X168" s="89" t="str">
        <f>'PLE NÃO FINANCIAVEIS'!$B$25</f>
        <v>ESQUADRIAS</v>
      </c>
      <c r="Y168" s="89" t="s">
        <v>1007</v>
      </c>
    </row>
    <row r="169" spans="1:25" s="128" customFormat="1" x14ac:dyDescent="0.25">
      <c r="A169" s="83">
        <v>1</v>
      </c>
      <c r="B169" s="118" t="str">
        <f>IF(AND(G169&lt;&gt;"",H169&gt;0,I169&lt;&gt;"",J169&lt;&gt;0,K169&lt;&gt;0),COUNT($B$11:B168)+1,"")</f>
        <v/>
      </c>
      <c r="C169" s="118" t="s">
        <v>510</v>
      </c>
      <c r="D169" s="119"/>
      <c r="E169" s="120"/>
      <c r="F169" s="121"/>
      <c r="G169" s="122" t="s">
        <v>495</v>
      </c>
      <c r="H169" s="123"/>
      <c r="I169" s="124"/>
      <c r="J169" s="148" t="str">
        <f t="shared" si="24"/>
        <v/>
      </c>
      <c r="K169" s="148" t="str">
        <f t="shared" si="25"/>
        <v/>
      </c>
      <c r="L169" s="125"/>
      <c r="M169" s="125"/>
      <c r="N169" s="126"/>
      <c r="O169" s="127" t="str">
        <f ca="1">IF(N169="","", INDIRECT("base!"&amp;ADDRESS(MATCH(N169,#REF!:#REF!,0)+1,4,4)))</f>
        <v/>
      </c>
      <c r="P169" s="127"/>
      <c r="Q169" s="127" t="str">
        <f ca="1">IF(P169="","", INDIRECT("base!"&amp;ADDRESS(MATCH(CONCATENATE(N169,"|",P169),#REF!:#REF!,0)+1,6,4)))</f>
        <v/>
      </c>
      <c r="R169" s="127"/>
      <c r="S169" s="153"/>
      <c r="T169" s="153"/>
      <c r="U169" s="137"/>
      <c r="V169" s="137"/>
      <c r="W169" s="160"/>
      <c r="X169" s="160"/>
      <c r="Y169" s="160"/>
    </row>
    <row r="170" spans="1:25" ht="75" x14ac:dyDescent="0.25">
      <c r="A170" s="83">
        <v>1</v>
      </c>
      <c r="B170" s="114">
        <f>IF(AND(G170&lt;&gt;"",H170&gt;0,I170&lt;&gt;"",J170&lt;&gt;0,K170&lt;&gt;0),COUNT($B$11:B169)+1,"")</f>
        <v>133</v>
      </c>
      <c r="C170" s="96" t="s">
        <v>511</v>
      </c>
      <c r="D170" s="116" t="s">
        <v>200</v>
      </c>
      <c r="E170" s="83" t="s">
        <v>524</v>
      </c>
      <c r="F170" s="98">
        <v>45658</v>
      </c>
      <c r="G170" s="90" t="s">
        <v>496</v>
      </c>
      <c r="H170" s="107">
        <v>23.85</v>
      </c>
      <c r="I170" s="83" t="s">
        <v>173</v>
      </c>
      <c r="J170" s="145">
        <f t="shared" si="24"/>
        <v>759.17</v>
      </c>
      <c r="K170" s="145">
        <f t="shared" si="25"/>
        <v>18106.2</v>
      </c>
      <c r="L170" s="129">
        <v>0.28489999999999999</v>
      </c>
      <c r="M170" s="56"/>
      <c r="N170" s="2"/>
      <c r="O170" s="64" t="str">
        <f ca="1">IF(N170="","", INDIRECT("base!"&amp;ADDRESS(MATCH(N170,#REF!:#REF!,0)+1,4,4)))</f>
        <v/>
      </c>
      <c r="P170" s="20"/>
      <c r="Q170" s="64" t="str">
        <f ca="1">IF(P170="","", INDIRECT("base!"&amp;ADDRESS(MATCH(CONCATENATE(N170,"|",P170),#REF!:#REF!,0)+1,6,4)))</f>
        <v/>
      </c>
      <c r="R170" s="90" t="s">
        <v>170</v>
      </c>
      <c r="S170" s="84">
        <f t="shared" ref="S170" si="40">TRUNC(U170*(1+L170),2)</f>
        <v>9.9</v>
      </c>
      <c r="T170" s="84">
        <f t="shared" ref="T170" si="41">TRUNC(V170*(1+L170),2)</f>
        <v>749.27</v>
      </c>
      <c r="U170" s="135">
        <v>7.71</v>
      </c>
      <c r="V170" s="135">
        <v>583.14</v>
      </c>
      <c r="W170" s="89">
        <v>15</v>
      </c>
      <c r="X170" s="89" t="str">
        <f>'PLE NÃO FINANCIAVEIS'!$B$25</f>
        <v>ESQUADRIAS</v>
      </c>
      <c r="Y170" s="89" t="s">
        <v>1007</v>
      </c>
    </row>
    <row r="171" spans="1:25" s="128" customFormat="1" x14ac:dyDescent="0.25">
      <c r="A171" s="83">
        <v>1</v>
      </c>
      <c r="B171" s="118" t="str">
        <f>IF(AND(G171&lt;&gt;"",H171&gt;0,I171&lt;&gt;"",J171&lt;&gt;0,K171&lt;&gt;0),COUNT($B$11:B170)+1,"")</f>
        <v/>
      </c>
      <c r="C171" s="118" t="s">
        <v>512</v>
      </c>
      <c r="D171" s="119"/>
      <c r="E171" s="120"/>
      <c r="F171" s="121"/>
      <c r="G171" s="122" t="s">
        <v>497</v>
      </c>
      <c r="H171" s="123"/>
      <c r="I171" s="124"/>
      <c r="J171" s="148" t="str">
        <f t="shared" si="24"/>
        <v/>
      </c>
      <c r="K171" s="148" t="str">
        <f t="shared" si="25"/>
        <v/>
      </c>
      <c r="L171" s="125"/>
      <c r="M171" s="125"/>
      <c r="N171" s="126"/>
      <c r="O171" s="127" t="str">
        <f ca="1">IF(N171="","", INDIRECT("base!"&amp;ADDRESS(MATCH(N171,#REF!:#REF!,0)+1,4,4)))</f>
        <v/>
      </c>
      <c r="P171" s="127"/>
      <c r="Q171" s="127" t="str">
        <f ca="1">IF(P171="","", INDIRECT("base!"&amp;ADDRESS(MATCH(CONCATENATE(N171,"|",P171),#REF!:#REF!,0)+1,6,4)))</f>
        <v/>
      </c>
      <c r="R171" s="127"/>
      <c r="S171" s="153"/>
      <c r="T171" s="153"/>
      <c r="U171" s="137"/>
      <c r="V171" s="137"/>
      <c r="W171" s="160"/>
      <c r="X171" s="160"/>
      <c r="Y171" s="160"/>
    </row>
    <row r="172" spans="1:25" ht="60" x14ac:dyDescent="0.25">
      <c r="A172" s="83">
        <v>1</v>
      </c>
      <c r="B172" s="114">
        <f>IF(AND(G172&lt;&gt;"",H172&gt;0,I172&lt;&gt;"",J172&lt;&gt;0,K172&lt;&gt;0),COUNT($B$11:B171)+1,"")</f>
        <v>134</v>
      </c>
      <c r="C172" s="96" t="s">
        <v>513</v>
      </c>
      <c r="D172" s="116" t="s">
        <v>200</v>
      </c>
      <c r="E172" s="83" t="s">
        <v>525</v>
      </c>
      <c r="F172" s="98">
        <v>45658</v>
      </c>
      <c r="G172" s="90" t="s">
        <v>498</v>
      </c>
      <c r="H172" s="107">
        <v>1.58</v>
      </c>
      <c r="I172" s="83" t="s">
        <v>173</v>
      </c>
      <c r="J172" s="145">
        <f t="shared" si="24"/>
        <v>1165.78</v>
      </c>
      <c r="K172" s="145">
        <f t="shared" si="25"/>
        <v>1841.93</v>
      </c>
      <c r="L172" s="129">
        <v>0.28489999999999999</v>
      </c>
      <c r="M172" s="56"/>
      <c r="N172" s="2"/>
      <c r="O172" s="64" t="str">
        <f ca="1">IF(N172="","", INDIRECT("base!"&amp;ADDRESS(MATCH(N172,#REF!:#REF!,0)+1,4,4)))</f>
        <v/>
      </c>
      <c r="P172" s="20"/>
      <c r="Q172" s="64" t="str">
        <f ca="1">IF(P172="","", INDIRECT("base!"&amp;ADDRESS(MATCH(CONCATENATE(N172,"|",P172),#REF!:#REF!,0)+1,6,4)))</f>
        <v/>
      </c>
      <c r="R172" s="90" t="s">
        <v>170</v>
      </c>
      <c r="S172" s="84">
        <f t="shared" ref="S172:S173" si="42">TRUNC(U172*(1+L172),2)</f>
        <v>1105.74</v>
      </c>
      <c r="T172" s="84">
        <f t="shared" ref="T172:T173" si="43">TRUNC(V172*(1+L172),2)</f>
        <v>60.04</v>
      </c>
      <c r="U172" s="135">
        <v>860.57</v>
      </c>
      <c r="V172" s="135">
        <v>46.73</v>
      </c>
      <c r="W172" s="89">
        <v>15</v>
      </c>
      <c r="X172" s="89" t="str">
        <f>'PLE NÃO FINANCIAVEIS'!$B$25</f>
        <v>ESQUADRIAS</v>
      </c>
      <c r="Y172" s="89" t="s">
        <v>1007</v>
      </c>
    </row>
    <row r="173" spans="1:25" ht="60" x14ac:dyDescent="0.25">
      <c r="A173" s="83">
        <v>1</v>
      </c>
      <c r="B173" s="114">
        <f>IF(AND(G173&lt;&gt;"",H173&gt;0,I173&lt;&gt;"",J173&lt;&gt;0,K173&lt;&gt;0),COUNT($B$11:B172)+1,"")</f>
        <v>135</v>
      </c>
      <c r="C173" s="96" t="s">
        <v>514</v>
      </c>
      <c r="D173" s="116" t="s">
        <v>200</v>
      </c>
      <c r="E173" s="83" t="s">
        <v>526</v>
      </c>
      <c r="F173" s="98">
        <v>45658</v>
      </c>
      <c r="G173" s="90" t="s">
        <v>499</v>
      </c>
      <c r="H173" s="107">
        <v>4.2</v>
      </c>
      <c r="I173" s="83" t="s">
        <v>173</v>
      </c>
      <c r="J173" s="145">
        <f t="shared" si="24"/>
        <v>1165.78</v>
      </c>
      <c r="K173" s="145">
        <f t="shared" si="25"/>
        <v>4896.28</v>
      </c>
      <c r="L173" s="129">
        <v>0.28489999999999999</v>
      </c>
      <c r="M173" s="56"/>
      <c r="N173" s="2"/>
      <c r="O173" s="64" t="str">
        <f ca="1">IF(N173="","", INDIRECT("base!"&amp;ADDRESS(MATCH(N173,#REF!:#REF!,0)+1,4,4)))</f>
        <v/>
      </c>
      <c r="P173" s="20"/>
      <c r="Q173" s="64" t="str">
        <f ca="1">IF(P173="","", INDIRECT("base!"&amp;ADDRESS(MATCH(CONCATENATE(N173,"|",P173),#REF!:#REF!,0)+1,6,4)))</f>
        <v/>
      </c>
      <c r="R173" s="90" t="s">
        <v>170</v>
      </c>
      <c r="S173" s="84">
        <f t="shared" si="42"/>
        <v>1105.74</v>
      </c>
      <c r="T173" s="84">
        <f t="shared" si="43"/>
        <v>60.04</v>
      </c>
      <c r="U173" s="135">
        <v>860.57</v>
      </c>
      <c r="V173" s="135">
        <v>46.73</v>
      </c>
      <c r="W173" s="89">
        <v>15</v>
      </c>
      <c r="X173" s="89" t="str">
        <f>'PLE NÃO FINANCIAVEIS'!$B$25</f>
        <v>ESQUADRIAS</v>
      </c>
      <c r="Y173" s="89" t="s">
        <v>1007</v>
      </c>
    </row>
    <row r="174" spans="1:25" s="128" customFormat="1" x14ac:dyDescent="0.25">
      <c r="A174" s="83">
        <v>1</v>
      </c>
      <c r="B174" s="118" t="str">
        <f>IF(AND(G174&lt;&gt;"",H174&gt;0,I174&lt;&gt;"",J174&lt;&gt;0,K174&lt;&gt;0),COUNT($B$11:B173)+1,"")</f>
        <v/>
      </c>
      <c r="C174" s="118" t="s">
        <v>515</v>
      </c>
      <c r="D174" s="119"/>
      <c r="E174" s="120"/>
      <c r="F174" s="121"/>
      <c r="G174" s="122" t="s">
        <v>500</v>
      </c>
      <c r="H174" s="123"/>
      <c r="I174" s="124"/>
      <c r="J174" s="148" t="str">
        <f t="shared" si="24"/>
        <v/>
      </c>
      <c r="K174" s="148" t="str">
        <f t="shared" si="25"/>
        <v/>
      </c>
      <c r="L174" s="125"/>
      <c r="M174" s="125"/>
      <c r="N174" s="126"/>
      <c r="O174" s="127" t="str">
        <f ca="1">IF(N174="","", INDIRECT("base!"&amp;ADDRESS(MATCH(N174,#REF!:#REF!,0)+1,4,4)))</f>
        <v/>
      </c>
      <c r="P174" s="127"/>
      <c r="Q174" s="127" t="str">
        <f ca="1">IF(P174="","", INDIRECT("base!"&amp;ADDRESS(MATCH(CONCATENATE(N174,"|",P174),#REF!:#REF!,0)+1,6,4)))</f>
        <v/>
      </c>
      <c r="R174" s="127"/>
      <c r="S174" s="153"/>
      <c r="T174" s="153"/>
      <c r="U174" s="137"/>
      <c r="V174" s="137"/>
      <c r="W174" s="160"/>
      <c r="X174" s="160"/>
      <c r="Y174" s="160"/>
    </row>
    <row r="175" spans="1:25" ht="45" x14ac:dyDescent="0.25">
      <c r="A175" s="83">
        <v>1</v>
      </c>
      <c r="B175" s="114">
        <f>IF(AND(G175&lt;&gt;"",H175&gt;0,I175&lt;&gt;"",J175&lt;&gt;0,K175&lt;&gt;0),COUNT($B$11:B174)+1,"")</f>
        <v>136</v>
      </c>
      <c r="C175" s="96" t="s">
        <v>516</v>
      </c>
      <c r="D175" s="116" t="s">
        <v>200</v>
      </c>
      <c r="E175" s="83" t="s">
        <v>527</v>
      </c>
      <c r="F175" s="98">
        <v>45658</v>
      </c>
      <c r="G175" s="90" t="s">
        <v>501</v>
      </c>
      <c r="H175" s="107">
        <v>1.47</v>
      </c>
      <c r="I175" s="83" t="s">
        <v>173</v>
      </c>
      <c r="J175" s="145">
        <f t="shared" si="24"/>
        <v>1022.85</v>
      </c>
      <c r="K175" s="145">
        <f t="shared" si="25"/>
        <v>1503.59</v>
      </c>
      <c r="L175" s="129">
        <v>0.28489999999999999</v>
      </c>
      <c r="M175" s="56"/>
      <c r="N175" s="2"/>
      <c r="O175" s="64" t="str">
        <f ca="1">IF(N175="","", INDIRECT("base!"&amp;ADDRESS(MATCH(N175,#REF!:#REF!,0)+1,4,4)))</f>
        <v/>
      </c>
      <c r="P175" s="20"/>
      <c r="Q175" s="64" t="str">
        <f ca="1">IF(P175="","", INDIRECT("base!"&amp;ADDRESS(MATCH(CONCATENATE(N175,"|",P175),#REF!:#REF!,0)+1,6,4)))</f>
        <v/>
      </c>
      <c r="R175" s="90" t="s">
        <v>170</v>
      </c>
      <c r="S175" s="84">
        <f t="shared" ref="S175:S176" si="44">TRUNC(U175*(1+L175),2)</f>
        <v>808.03</v>
      </c>
      <c r="T175" s="84">
        <f t="shared" ref="T175:T176" si="45">TRUNC(V175*(1+L175),2)</f>
        <v>214.82</v>
      </c>
      <c r="U175" s="135">
        <v>628.87</v>
      </c>
      <c r="V175" s="135">
        <v>167.19</v>
      </c>
      <c r="W175" s="89">
        <v>15</v>
      </c>
      <c r="X175" s="89" t="str">
        <f>'PLE NÃO FINANCIAVEIS'!$B$25</f>
        <v>ESQUADRIAS</v>
      </c>
      <c r="Y175" s="89" t="s">
        <v>1007</v>
      </c>
    </row>
    <row r="176" spans="1:25" ht="45" x14ac:dyDescent="0.25">
      <c r="A176" s="83">
        <v>1</v>
      </c>
      <c r="B176" s="114">
        <f>IF(AND(G176&lt;&gt;"",H176&gt;0,I176&lt;&gt;"",J176&lt;&gt;0,K176&lt;&gt;0),COUNT($B$11:B175)+1,"")</f>
        <v>137</v>
      </c>
      <c r="C176" s="96" t="s">
        <v>517</v>
      </c>
      <c r="D176" s="116" t="s">
        <v>200</v>
      </c>
      <c r="E176" s="83" t="s">
        <v>528</v>
      </c>
      <c r="F176" s="98">
        <v>45658</v>
      </c>
      <c r="G176" s="90" t="s">
        <v>502</v>
      </c>
      <c r="H176" s="107">
        <v>9</v>
      </c>
      <c r="I176" s="83" t="s">
        <v>173</v>
      </c>
      <c r="J176" s="145">
        <f t="shared" si="24"/>
        <v>1022.85</v>
      </c>
      <c r="K176" s="145">
        <f t="shared" si="25"/>
        <v>9205.65</v>
      </c>
      <c r="L176" s="129">
        <v>0.28489999999999999</v>
      </c>
      <c r="M176" s="56"/>
      <c r="N176" s="2"/>
      <c r="O176" s="64" t="str">
        <f ca="1">IF(N176="","", INDIRECT("base!"&amp;ADDRESS(MATCH(N176,#REF!:#REF!,0)+1,4,4)))</f>
        <v/>
      </c>
      <c r="P176" s="20"/>
      <c r="Q176" s="64" t="str">
        <f ca="1">IF(P176="","", INDIRECT("base!"&amp;ADDRESS(MATCH(CONCATENATE(N176,"|",P176),#REF!:#REF!,0)+1,6,4)))</f>
        <v/>
      </c>
      <c r="R176" s="90" t="s">
        <v>170</v>
      </c>
      <c r="S176" s="84">
        <f t="shared" si="44"/>
        <v>808.03</v>
      </c>
      <c r="T176" s="84">
        <f t="shared" si="45"/>
        <v>214.82</v>
      </c>
      <c r="U176" s="135">
        <v>628.87</v>
      </c>
      <c r="V176" s="135">
        <v>167.19</v>
      </c>
      <c r="W176" s="89">
        <v>15</v>
      </c>
      <c r="X176" s="89" t="str">
        <f>'PLE NÃO FINANCIAVEIS'!$B$25</f>
        <v>ESQUADRIAS</v>
      </c>
      <c r="Y176" s="89" t="s">
        <v>1007</v>
      </c>
    </row>
    <row r="177" spans="1:25" s="128" customFormat="1" x14ac:dyDescent="0.25">
      <c r="A177" s="83">
        <v>1</v>
      </c>
      <c r="B177" s="118" t="str">
        <f>IF(AND(G177&lt;&gt;"",H177&gt;0,I177&lt;&gt;"",J177&lt;&gt;0,K177&lt;&gt;0),COUNT($B$11:B176)+1,"")</f>
        <v/>
      </c>
      <c r="C177" s="118">
        <v>8</v>
      </c>
      <c r="D177" s="119"/>
      <c r="E177" s="120"/>
      <c r="F177" s="121"/>
      <c r="G177" s="122" t="s">
        <v>503</v>
      </c>
      <c r="H177" s="123"/>
      <c r="I177" s="124"/>
      <c r="J177" s="148" t="str">
        <f t="shared" si="24"/>
        <v/>
      </c>
      <c r="K177" s="148" t="str">
        <f t="shared" si="25"/>
        <v/>
      </c>
      <c r="L177" s="125"/>
      <c r="M177" s="125"/>
      <c r="N177" s="126"/>
      <c r="O177" s="127" t="str">
        <f ca="1">IF(N177="","", INDIRECT("base!"&amp;ADDRESS(MATCH(N177,#REF!:#REF!,0)+1,4,4)))</f>
        <v/>
      </c>
      <c r="P177" s="127"/>
      <c r="Q177" s="127" t="str">
        <f ca="1">IF(P177="","", INDIRECT("base!"&amp;ADDRESS(MATCH(CONCATENATE(N177,"|",P177),#REF!:#REF!,0)+1,6,4)))</f>
        <v/>
      </c>
      <c r="R177" s="127"/>
      <c r="S177" s="153"/>
      <c r="T177" s="153"/>
      <c r="U177" s="137"/>
      <c r="V177" s="137"/>
      <c r="W177" s="160"/>
      <c r="X177" s="160"/>
      <c r="Y177" s="160"/>
    </row>
    <row r="178" spans="1:25" ht="105" x14ac:dyDescent="0.25">
      <c r="A178" s="83">
        <v>1</v>
      </c>
      <c r="B178" s="114">
        <f>IF(AND(G178&lt;&gt;"",H178&gt;0,I178&lt;&gt;"",J178&lt;&gt;0,K178&lt;&gt;0),COUNT($B$11:B177)+1,"")</f>
        <v>138</v>
      </c>
      <c r="C178" s="96" t="s">
        <v>518</v>
      </c>
      <c r="D178" s="116" t="s">
        <v>200</v>
      </c>
      <c r="E178" s="83" t="s">
        <v>529</v>
      </c>
      <c r="F178" s="98">
        <v>45658</v>
      </c>
      <c r="G178" s="90" t="s">
        <v>504</v>
      </c>
      <c r="H178" s="107">
        <v>135</v>
      </c>
      <c r="I178" s="83" t="s">
        <v>173</v>
      </c>
      <c r="J178" s="145">
        <f t="shared" si="24"/>
        <v>245.52</v>
      </c>
      <c r="K178" s="145">
        <f t="shared" si="25"/>
        <v>33145.199999999997</v>
      </c>
      <c r="L178" s="129">
        <v>0.28489999999999999</v>
      </c>
      <c r="M178" s="56"/>
      <c r="N178" s="2"/>
      <c r="O178" s="64" t="str">
        <f ca="1">IF(N178="","", INDIRECT("base!"&amp;ADDRESS(MATCH(N178,#REF!:#REF!,0)+1,4,4)))</f>
        <v/>
      </c>
      <c r="P178" s="20"/>
      <c r="Q178" s="64" t="str">
        <f ca="1">IF(P178="","", INDIRECT("base!"&amp;ADDRESS(MATCH(CONCATENATE(N178,"|",P178),#REF!:#REF!,0)+1,6,4)))</f>
        <v/>
      </c>
      <c r="R178" s="90" t="s">
        <v>170</v>
      </c>
      <c r="S178" s="84">
        <f t="shared" ref="S178:S183" si="46">TRUNC(U178*(1+L178),2)</f>
        <v>235.66</v>
      </c>
      <c r="T178" s="84">
        <f t="shared" ref="T178:T183" si="47">TRUNC(V178*(1+L178),2)</f>
        <v>9.86</v>
      </c>
      <c r="U178" s="135">
        <v>183.41</v>
      </c>
      <c r="V178" s="135">
        <v>7.68</v>
      </c>
      <c r="W178" s="89">
        <v>16</v>
      </c>
      <c r="X178" s="89" t="str">
        <f>'PLE NÃO FINANCIAVEIS'!$B$26</f>
        <v>SISTEMAS DE COBERTURA</v>
      </c>
      <c r="Y178" s="89" t="s">
        <v>1007</v>
      </c>
    </row>
    <row r="179" spans="1:25" ht="45" x14ac:dyDescent="0.25">
      <c r="A179" s="83">
        <v>1</v>
      </c>
      <c r="B179" s="114">
        <f>IF(AND(G179&lt;&gt;"",H179&gt;0,I179&lt;&gt;"",J179&lt;&gt;0,K179&lt;&gt;0),COUNT($B$11:B178)+1,"")</f>
        <v>139</v>
      </c>
      <c r="C179" s="96" t="s">
        <v>519</v>
      </c>
      <c r="D179" s="84" t="s">
        <v>192</v>
      </c>
      <c r="E179" s="83" t="s">
        <v>530</v>
      </c>
      <c r="F179" s="98">
        <v>45658</v>
      </c>
      <c r="G179" s="90" t="s">
        <v>505</v>
      </c>
      <c r="H179" s="107">
        <v>23</v>
      </c>
      <c r="I179" s="83" t="s">
        <v>172</v>
      </c>
      <c r="J179" s="145">
        <f t="shared" si="24"/>
        <v>243.57</v>
      </c>
      <c r="K179" s="145">
        <f t="shared" si="25"/>
        <v>5602.11</v>
      </c>
      <c r="L179" s="129">
        <v>0.28489999999999999</v>
      </c>
      <c r="M179" s="56"/>
      <c r="N179" s="2"/>
      <c r="O179" s="64" t="str">
        <f ca="1">IF(N179="","", INDIRECT("base!"&amp;ADDRESS(MATCH(N179,#REF!:#REF!,0)+1,4,4)))</f>
        <v/>
      </c>
      <c r="P179" s="20"/>
      <c r="Q179" s="64" t="str">
        <f ca="1">IF(P179="","", INDIRECT("base!"&amp;ADDRESS(MATCH(CONCATENATE(N179,"|",P179),#REF!:#REF!,0)+1,6,4)))</f>
        <v/>
      </c>
      <c r="R179" s="90" t="s">
        <v>170</v>
      </c>
      <c r="S179" s="84">
        <f t="shared" si="46"/>
        <v>216.63</v>
      </c>
      <c r="T179" s="84">
        <f t="shared" si="47"/>
        <v>26.94</v>
      </c>
      <c r="U179" s="135">
        <v>168.6</v>
      </c>
      <c r="V179" s="135">
        <v>20.97</v>
      </c>
      <c r="W179" s="89">
        <v>16</v>
      </c>
      <c r="X179" s="89" t="str">
        <f>'PLE NÃO FINANCIAVEIS'!$B$26</f>
        <v>SISTEMAS DE COBERTURA</v>
      </c>
      <c r="Y179" s="89" t="s">
        <v>1007</v>
      </c>
    </row>
    <row r="180" spans="1:25" ht="45" x14ac:dyDescent="0.25">
      <c r="A180" s="83">
        <v>1</v>
      </c>
      <c r="B180" s="114">
        <f>IF(AND(G180&lt;&gt;"",H180&gt;0,I180&lt;&gt;"",J180&lt;&gt;0,K180&lt;&gt;0),COUNT($B$11:B179)+1,"")</f>
        <v>140</v>
      </c>
      <c r="C180" s="96" t="s">
        <v>520</v>
      </c>
      <c r="D180" s="116" t="s">
        <v>200</v>
      </c>
      <c r="E180" s="83" t="s">
        <v>531</v>
      </c>
      <c r="F180" s="98">
        <v>45658</v>
      </c>
      <c r="G180" s="90" t="s">
        <v>506</v>
      </c>
      <c r="H180" s="107">
        <v>10.75</v>
      </c>
      <c r="I180" s="83" t="s">
        <v>172</v>
      </c>
      <c r="J180" s="145">
        <f t="shared" si="24"/>
        <v>157.9</v>
      </c>
      <c r="K180" s="145">
        <f t="shared" si="25"/>
        <v>1697.43</v>
      </c>
      <c r="L180" s="129">
        <v>0.28489999999999999</v>
      </c>
      <c r="M180" s="56"/>
      <c r="N180" s="2"/>
      <c r="O180" s="64" t="str">
        <f ca="1">IF(N180="","", INDIRECT("base!"&amp;ADDRESS(MATCH(N180,#REF!:#REF!,0)+1,4,4)))</f>
        <v/>
      </c>
      <c r="P180" s="20"/>
      <c r="Q180" s="64" t="str">
        <f ca="1">IF(P180="","", INDIRECT("base!"&amp;ADDRESS(MATCH(CONCATENATE(N180,"|",P180),#REF!:#REF!,0)+1,6,4)))</f>
        <v/>
      </c>
      <c r="R180" s="90" t="s">
        <v>170</v>
      </c>
      <c r="S180" s="84">
        <f t="shared" si="46"/>
        <v>153.31</v>
      </c>
      <c r="T180" s="84">
        <f t="shared" si="47"/>
        <v>4.59</v>
      </c>
      <c r="U180" s="135">
        <v>119.32</v>
      </c>
      <c r="V180" s="135">
        <v>3.58</v>
      </c>
      <c r="W180" s="89">
        <v>16</v>
      </c>
      <c r="X180" s="89" t="str">
        <f>'PLE NÃO FINANCIAVEIS'!$B$26</f>
        <v>SISTEMAS DE COBERTURA</v>
      </c>
      <c r="Y180" s="89" t="s">
        <v>1007</v>
      </c>
    </row>
    <row r="181" spans="1:25" ht="45" x14ac:dyDescent="0.25">
      <c r="A181" s="83">
        <v>1</v>
      </c>
      <c r="B181" s="114">
        <f>IF(AND(G181&lt;&gt;"",H181&gt;0,I181&lt;&gt;"",J181&lt;&gt;0,K181&lt;&gt;0),COUNT($B$11:B180)+1,"")</f>
        <v>141</v>
      </c>
      <c r="C181" s="96" t="s">
        <v>521</v>
      </c>
      <c r="D181" s="84" t="s">
        <v>192</v>
      </c>
      <c r="E181" s="83" t="s">
        <v>532</v>
      </c>
      <c r="F181" s="98">
        <v>45658</v>
      </c>
      <c r="G181" s="90" t="s">
        <v>507</v>
      </c>
      <c r="H181" s="107">
        <v>10.8</v>
      </c>
      <c r="I181" s="83" t="s">
        <v>172</v>
      </c>
      <c r="J181" s="145">
        <f t="shared" si="24"/>
        <v>84.52</v>
      </c>
      <c r="K181" s="145">
        <f t="shared" si="25"/>
        <v>912.82</v>
      </c>
      <c r="L181" s="129">
        <v>0.28489999999999999</v>
      </c>
      <c r="M181" s="56"/>
      <c r="N181" s="2"/>
      <c r="O181" s="64" t="str">
        <f ca="1">IF(N181="","", INDIRECT("base!"&amp;ADDRESS(MATCH(N181,#REF!:#REF!,0)+1,4,4)))</f>
        <v/>
      </c>
      <c r="P181" s="20"/>
      <c r="Q181" s="64" t="str">
        <f ca="1">IF(P181="","", INDIRECT("base!"&amp;ADDRESS(MATCH(CONCATENATE(N181,"|",P181),#REF!:#REF!,0)+1,6,4)))</f>
        <v/>
      </c>
      <c r="R181" s="90" t="s">
        <v>170</v>
      </c>
      <c r="S181" s="84">
        <f t="shared" si="46"/>
        <v>75.150000000000006</v>
      </c>
      <c r="T181" s="84">
        <f t="shared" si="47"/>
        <v>9.3699999999999992</v>
      </c>
      <c r="U181" s="135">
        <v>58.49</v>
      </c>
      <c r="V181" s="135">
        <v>7.3</v>
      </c>
      <c r="W181" s="89">
        <v>16</v>
      </c>
      <c r="X181" s="89" t="str">
        <f>'PLE NÃO FINANCIAVEIS'!$B$26</f>
        <v>SISTEMAS DE COBERTURA</v>
      </c>
      <c r="Y181" s="89" t="s">
        <v>1007</v>
      </c>
    </row>
    <row r="182" spans="1:25" ht="30" x14ac:dyDescent="0.25">
      <c r="A182" s="83">
        <v>1</v>
      </c>
      <c r="B182" s="114">
        <f>IF(AND(G182&lt;&gt;"",H182&gt;0,I182&lt;&gt;"",J182&lt;&gt;0,K182&lt;&gt;0),COUNT($B$11:B181)+1,"")</f>
        <v>142</v>
      </c>
      <c r="C182" s="96" t="s">
        <v>522</v>
      </c>
      <c r="D182" s="84" t="s">
        <v>192</v>
      </c>
      <c r="E182" s="83" t="s">
        <v>533</v>
      </c>
      <c r="F182" s="98">
        <v>45658</v>
      </c>
      <c r="G182" s="90" t="s">
        <v>508</v>
      </c>
      <c r="H182" s="107">
        <v>34.5</v>
      </c>
      <c r="I182" s="83" t="s">
        <v>172</v>
      </c>
      <c r="J182" s="145">
        <f t="shared" ref="J182:J245" si="48">IFERROR(IF(S182+T182&lt;&gt;0,ROUND(ROUND(S182,4)+ROUND(T182,4),4),""),"")</f>
        <v>59.35</v>
      </c>
      <c r="K182" s="145">
        <f t="shared" ref="K182:K245" si="49">IFERROR(IF(H182*J182&lt;&gt;0,ROUND(ROUND(H182,4)*ROUND(J182,4),2),""),"")</f>
        <v>2047.58</v>
      </c>
      <c r="L182" s="129">
        <v>0.28489999999999999</v>
      </c>
      <c r="M182" s="56"/>
      <c r="N182" s="2"/>
      <c r="O182" s="64" t="str">
        <f ca="1">IF(N182="","", INDIRECT("base!"&amp;ADDRESS(MATCH(N182,#REF!:#REF!,0)+1,4,4)))</f>
        <v/>
      </c>
      <c r="P182" s="20"/>
      <c r="Q182" s="64" t="str">
        <f ca="1">IF(P182="","", INDIRECT("base!"&amp;ADDRESS(MATCH(CONCATENATE(N182,"|",P182),#REF!:#REF!,0)+1,6,4)))</f>
        <v/>
      </c>
      <c r="R182" s="90" t="s">
        <v>170</v>
      </c>
      <c r="S182" s="84">
        <f t="shared" si="46"/>
        <v>53.06</v>
      </c>
      <c r="T182" s="84">
        <f t="shared" si="47"/>
        <v>6.29</v>
      </c>
      <c r="U182" s="135">
        <v>41.3</v>
      </c>
      <c r="V182" s="135">
        <v>4.9000000000000004</v>
      </c>
      <c r="W182" s="89">
        <v>16</v>
      </c>
      <c r="X182" s="89" t="str">
        <f>'PLE NÃO FINANCIAVEIS'!$B$26</f>
        <v>SISTEMAS DE COBERTURA</v>
      </c>
      <c r="Y182" s="89" t="s">
        <v>1007</v>
      </c>
    </row>
    <row r="183" spans="1:25" ht="75" x14ac:dyDescent="0.25">
      <c r="A183" s="83">
        <v>1</v>
      </c>
      <c r="B183" s="114">
        <f>IF(AND(G183&lt;&gt;"",H183&gt;0,I183&lt;&gt;"",J183&lt;&gt;0,K183&lt;&gt;0),COUNT($B$11:B182)+1,"")</f>
        <v>143</v>
      </c>
      <c r="C183" s="96" t="s">
        <v>523</v>
      </c>
      <c r="D183" s="116" t="s">
        <v>200</v>
      </c>
      <c r="E183" s="83" t="s">
        <v>534</v>
      </c>
      <c r="F183" s="98">
        <v>45658</v>
      </c>
      <c r="G183" s="90" t="s">
        <v>509</v>
      </c>
      <c r="H183" s="107">
        <v>48.3</v>
      </c>
      <c r="I183" s="83" t="s">
        <v>173</v>
      </c>
      <c r="J183" s="145">
        <f t="shared" si="48"/>
        <v>952.68</v>
      </c>
      <c r="K183" s="145">
        <f t="shared" si="49"/>
        <v>46014.44</v>
      </c>
      <c r="L183" s="129">
        <v>0.28489999999999999</v>
      </c>
      <c r="M183" s="56"/>
      <c r="N183" s="2"/>
      <c r="O183" s="64" t="str">
        <f ca="1">IF(N183="","", INDIRECT("base!"&amp;ADDRESS(MATCH(N183,#REF!:#REF!,0)+1,4,4)))</f>
        <v/>
      </c>
      <c r="P183" s="20"/>
      <c r="Q183" s="64" t="str">
        <f ca="1">IF(P183="","", INDIRECT("base!"&amp;ADDRESS(MATCH(CONCATENATE(N183,"|",P183),#REF!:#REF!,0)+1,6,4)))</f>
        <v/>
      </c>
      <c r="R183" s="90" t="s">
        <v>170</v>
      </c>
      <c r="S183" s="84">
        <f t="shared" si="46"/>
        <v>836.12</v>
      </c>
      <c r="T183" s="84">
        <f t="shared" si="47"/>
        <v>116.56</v>
      </c>
      <c r="U183" s="135">
        <v>650.73</v>
      </c>
      <c r="V183" s="135">
        <v>90.72</v>
      </c>
      <c r="W183" s="89">
        <v>16</v>
      </c>
      <c r="X183" s="89" t="str">
        <f>'PLE NÃO FINANCIAVEIS'!$B$26</f>
        <v>SISTEMAS DE COBERTURA</v>
      </c>
      <c r="Y183" s="89" t="s">
        <v>1007</v>
      </c>
    </row>
    <row r="184" spans="1:25" s="128" customFormat="1" x14ac:dyDescent="0.25">
      <c r="A184" s="83">
        <v>1</v>
      </c>
      <c r="B184" s="118" t="str">
        <f>IF(AND(G184&lt;&gt;"",H184&gt;0,I184&lt;&gt;"",J184&lt;&gt;0,K184&lt;&gt;0),COUNT($B$11:B183)+1,"")</f>
        <v/>
      </c>
      <c r="C184" s="118">
        <v>9</v>
      </c>
      <c r="D184" s="119"/>
      <c r="E184" s="120"/>
      <c r="F184" s="121"/>
      <c r="G184" s="122" t="s">
        <v>535</v>
      </c>
      <c r="H184" s="123"/>
      <c r="I184" s="124"/>
      <c r="J184" s="148" t="str">
        <f t="shared" si="48"/>
        <v/>
      </c>
      <c r="K184" s="148" t="str">
        <f t="shared" si="49"/>
        <v/>
      </c>
      <c r="L184" s="125"/>
      <c r="M184" s="125"/>
      <c r="N184" s="126"/>
      <c r="O184" s="127" t="str">
        <f ca="1">IF(N184="","", INDIRECT("base!"&amp;ADDRESS(MATCH(N184,#REF!:#REF!,0)+1,4,4)))</f>
        <v/>
      </c>
      <c r="P184" s="127"/>
      <c r="Q184" s="127" t="str">
        <f ca="1">IF(P184="","", INDIRECT("base!"&amp;ADDRESS(MATCH(CONCATENATE(N184,"|",P184),#REF!:#REF!,0)+1,6,4)))</f>
        <v/>
      </c>
      <c r="R184" s="127"/>
      <c r="S184" s="153"/>
      <c r="T184" s="153"/>
      <c r="U184" s="137"/>
      <c r="V184" s="137"/>
      <c r="W184" s="160"/>
      <c r="X184" s="160"/>
      <c r="Y184" s="160"/>
    </row>
    <row r="185" spans="1:25" s="128" customFormat="1" x14ac:dyDescent="0.25">
      <c r="A185" s="83">
        <v>1</v>
      </c>
      <c r="B185" s="118" t="str">
        <f>IF(AND(G185&lt;&gt;"",H185&gt;0,I185&lt;&gt;"",J185&lt;&gt;0,K185&lt;&gt;0),COUNT($B$11:B184)+1,"")</f>
        <v/>
      </c>
      <c r="C185" s="118" t="s">
        <v>537</v>
      </c>
      <c r="D185" s="119"/>
      <c r="E185" s="120"/>
      <c r="F185" s="121"/>
      <c r="G185" s="122" t="s">
        <v>536</v>
      </c>
      <c r="H185" s="123"/>
      <c r="I185" s="124"/>
      <c r="J185" s="148" t="str">
        <f t="shared" si="48"/>
        <v/>
      </c>
      <c r="K185" s="148" t="str">
        <f t="shared" si="49"/>
        <v/>
      </c>
      <c r="L185" s="125"/>
      <c r="M185" s="125"/>
      <c r="N185" s="126"/>
      <c r="O185" s="127" t="str">
        <f ca="1">IF(N185="","", INDIRECT("base!"&amp;ADDRESS(MATCH(N185,#REF!:#REF!,0)+1,4,4)))</f>
        <v/>
      </c>
      <c r="P185" s="127"/>
      <c r="Q185" s="127" t="str">
        <f ca="1">IF(P185="","", INDIRECT("base!"&amp;ADDRESS(MATCH(CONCATENATE(N185,"|",P185),#REF!:#REF!,0)+1,6,4)))</f>
        <v/>
      </c>
      <c r="R185" s="127"/>
      <c r="S185" s="153"/>
      <c r="T185" s="153"/>
      <c r="U185" s="137"/>
      <c r="V185" s="137"/>
      <c r="W185" s="160"/>
      <c r="X185" s="160"/>
      <c r="Y185" s="160"/>
    </row>
    <row r="186" spans="1:25" ht="75" x14ac:dyDescent="0.25">
      <c r="A186" s="83">
        <v>1</v>
      </c>
      <c r="B186" s="114">
        <f>IF(AND(G186&lt;&gt;"",H186&gt;0,I186&lt;&gt;"",J186&lt;&gt;0,K186&lt;&gt;0),COUNT($B$11:B185)+1,"")</f>
        <v>144</v>
      </c>
      <c r="C186" s="96" t="s">
        <v>538</v>
      </c>
      <c r="D186" s="116" t="s">
        <v>200</v>
      </c>
      <c r="E186" s="83" t="s">
        <v>550</v>
      </c>
      <c r="F186" s="98">
        <v>45658</v>
      </c>
      <c r="G186" s="90" t="s">
        <v>540</v>
      </c>
      <c r="H186" s="107">
        <v>46.87</v>
      </c>
      <c r="I186" s="83" t="s">
        <v>173</v>
      </c>
      <c r="J186" s="145">
        <f t="shared" si="48"/>
        <v>51.3</v>
      </c>
      <c r="K186" s="145">
        <f t="shared" si="49"/>
        <v>2404.4299999999998</v>
      </c>
      <c r="L186" s="129">
        <v>0.28489999999999999</v>
      </c>
      <c r="M186" s="56"/>
      <c r="N186" s="2"/>
      <c r="O186" s="64" t="str">
        <f ca="1">IF(N186="","", INDIRECT("base!"&amp;ADDRESS(MATCH(N186,#REF!:#REF!,0)+1,4,4)))</f>
        <v/>
      </c>
      <c r="P186" s="20"/>
      <c r="Q186" s="64" t="str">
        <f ca="1">IF(P186="","", INDIRECT("base!"&amp;ADDRESS(MATCH(CONCATENATE(N186,"|",P186),#REF!:#REF!,0)+1,6,4)))</f>
        <v/>
      </c>
      <c r="R186" s="90" t="s">
        <v>170</v>
      </c>
      <c r="S186" s="84">
        <f t="shared" ref="S186:S191" si="50">TRUNC(U186*(1+L186),2)</f>
        <v>28.37</v>
      </c>
      <c r="T186" s="84">
        <f t="shared" ref="T186:T191" si="51">TRUNC(V186*(1+L186),2)</f>
        <v>22.93</v>
      </c>
      <c r="U186" s="135">
        <v>22.08</v>
      </c>
      <c r="V186" s="135">
        <v>17.850000000000001</v>
      </c>
      <c r="W186" s="89">
        <v>17</v>
      </c>
      <c r="X186" s="89" t="str">
        <f>'PLE NÃO FINANCIAVEIS'!$B$27</f>
        <v>REVESTIMENTOS INTERNO E EXTERNO</v>
      </c>
      <c r="Y186" s="89" t="s">
        <v>1007</v>
      </c>
    </row>
    <row r="187" spans="1:25" ht="60" x14ac:dyDescent="0.25">
      <c r="A187" s="83">
        <v>1</v>
      </c>
      <c r="B187" s="114">
        <f>IF(AND(G187&lt;&gt;"",H187&gt;0,I187&lt;&gt;"",J187&lt;&gt;0,K187&lt;&gt;0),COUNT($B$11:B186)+1,"")</f>
        <v>145</v>
      </c>
      <c r="C187" s="96" t="s">
        <v>539</v>
      </c>
      <c r="D187" s="84" t="s">
        <v>192</v>
      </c>
      <c r="E187" s="83" t="s">
        <v>551</v>
      </c>
      <c r="F187" s="98">
        <v>45658</v>
      </c>
      <c r="G187" s="90" t="s">
        <v>541</v>
      </c>
      <c r="H187" s="107">
        <v>46.87</v>
      </c>
      <c r="I187" s="83" t="s">
        <v>173</v>
      </c>
      <c r="J187" s="145">
        <f t="shared" si="48"/>
        <v>87.47</v>
      </c>
      <c r="K187" s="145">
        <f t="shared" si="49"/>
        <v>4099.72</v>
      </c>
      <c r="L187" s="129">
        <v>0.28489999999999999</v>
      </c>
      <c r="M187" s="56"/>
      <c r="N187" s="2"/>
      <c r="O187" s="64" t="str">
        <f ca="1">IF(N187="","", INDIRECT("base!"&amp;ADDRESS(MATCH(N187,#REF!:#REF!,0)+1,4,4)))</f>
        <v/>
      </c>
      <c r="P187" s="20"/>
      <c r="Q187" s="64" t="str">
        <f ca="1">IF(P187="","", INDIRECT("base!"&amp;ADDRESS(MATCH(CONCATENATE(N187,"|",P187),#REF!:#REF!,0)+1,6,4)))</f>
        <v/>
      </c>
      <c r="R187" s="90" t="s">
        <v>170</v>
      </c>
      <c r="S187" s="84">
        <f t="shared" si="50"/>
        <v>63.76</v>
      </c>
      <c r="T187" s="84">
        <f t="shared" si="51"/>
        <v>23.71</v>
      </c>
      <c r="U187" s="135">
        <v>49.63</v>
      </c>
      <c r="V187" s="135">
        <v>18.46</v>
      </c>
      <c r="W187" s="89">
        <v>17</v>
      </c>
      <c r="X187" s="89" t="str">
        <f>'PLE NÃO FINANCIAVEIS'!$B$27</f>
        <v>REVESTIMENTOS INTERNO E EXTERNO</v>
      </c>
      <c r="Y187" s="89" t="s">
        <v>1007</v>
      </c>
    </row>
    <row r="188" spans="1:25" ht="30" x14ac:dyDescent="0.25">
      <c r="A188" s="83">
        <v>1</v>
      </c>
      <c r="B188" s="114">
        <f>IF(AND(G188&lt;&gt;"",H188&gt;0,I188&lt;&gt;"",J188&lt;&gt;0,K188&lt;&gt;0),COUNT($B$11:B187)+1,"")</f>
        <v>146</v>
      </c>
      <c r="C188" s="96" t="s">
        <v>546</v>
      </c>
      <c r="D188" s="116" t="s">
        <v>200</v>
      </c>
      <c r="E188" s="83" t="s">
        <v>552</v>
      </c>
      <c r="F188" s="98">
        <v>45658</v>
      </c>
      <c r="G188" s="90" t="s">
        <v>542</v>
      </c>
      <c r="H188" s="107">
        <v>46.4</v>
      </c>
      <c r="I188" s="83" t="s">
        <v>172</v>
      </c>
      <c r="J188" s="145">
        <f t="shared" si="48"/>
        <v>38.29</v>
      </c>
      <c r="K188" s="145">
        <f t="shared" si="49"/>
        <v>1776.66</v>
      </c>
      <c r="L188" s="129">
        <v>0.28489999999999999</v>
      </c>
      <c r="M188" s="56"/>
      <c r="N188" s="2"/>
      <c r="O188" s="64" t="str">
        <f ca="1">IF(N188="","", INDIRECT("base!"&amp;ADDRESS(MATCH(N188,#REF!:#REF!,0)+1,4,4)))</f>
        <v/>
      </c>
      <c r="P188" s="20"/>
      <c r="Q188" s="64" t="str">
        <f ca="1">IF(P188="","", INDIRECT("base!"&amp;ADDRESS(MATCH(CONCATENATE(N188,"|",P188),#REF!:#REF!,0)+1,6,4)))</f>
        <v/>
      </c>
      <c r="R188" s="90" t="s">
        <v>170</v>
      </c>
      <c r="S188" s="84">
        <f t="shared" si="50"/>
        <v>26.19</v>
      </c>
      <c r="T188" s="84">
        <f t="shared" si="51"/>
        <v>12.1</v>
      </c>
      <c r="U188" s="135">
        <v>20.39</v>
      </c>
      <c r="V188" s="135">
        <v>9.42</v>
      </c>
      <c r="W188" s="89">
        <v>17</v>
      </c>
      <c r="X188" s="89" t="str">
        <f>'PLE NÃO FINANCIAVEIS'!$B$27</f>
        <v>REVESTIMENTOS INTERNO E EXTERNO</v>
      </c>
      <c r="Y188" s="89" t="s">
        <v>1007</v>
      </c>
    </row>
    <row r="189" spans="1:25" ht="30" x14ac:dyDescent="0.25">
      <c r="A189" s="83">
        <v>1</v>
      </c>
      <c r="B189" s="114">
        <f>IF(AND(G189&lt;&gt;"",H189&gt;0,I189&lt;&gt;"",J189&lt;&gt;0,K189&lt;&gt;0),COUNT($B$11:B188)+1,"")</f>
        <v>147</v>
      </c>
      <c r="C189" s="96" t="s">
        <v>547</v>
      </c>
      <c r="D189" s="116" t="s">
        <v>200</v>
      </c>
      <c r="E189" s="83" t="s">
        <v>553</v>
      </c>
      <c r="F189" s="98">
        <v>45658</v>
      </c>
      <c r="G189" s="90" t="s">
        <v>543</v>
      </c>
      <c r="H189" s="107">
        <v>10</v>
      </c>
      <c r="I189" s="83" t="s">
        <v>172</v>
      </c>
      <c r="J189" s="145">
        <f t="shared" si="48"/>
        <v>55.25</v>
      </c>
      <c r="K189" s="145">
        <f t="shared" si="49"/>
        <v>552.5</v>
      </c>
      <c r="L189" s="129">
        <v>0.28489999999999999</v>
      </c>
      <c r="M189" s="56"/>
      <c r="N189" s="2"/>
      <c r="O189" s="64" t="str">
        <f ca="1">IF(N189="","", INDIRECT("base!"&amp;ADDRESS(MATCH(N189,#REF!:#REF!,0)+1,4,4)))</f>
        <v/>
      </c>
      <c r="P189" s="20"/>
      <c r="Q189" s="64" t="str">
        <f ca="1">IF(P189="","", INDIRECT("base!"&amp;ADDRESS(MATCH(CONCATENATE(N189,"|",P189),#REF!:#REF!,0)+1,6,4)))</f>
        <v/>
      </c>
      <c r="R189" s="90" t="s">
        <v>170</v>
      </c>
      <c r="S189" s="84">
        <f t="shared" si="50"/>
        <v>32.26</v>
      </c>
      <c r="T189" s="84">
        <f t="shared" si="51"/>
        <v>22.99</v>
      </c>
      <c r="U189" s="135">
        <v>25.11</v>
      </c>
      <c r="V189" s="135">
        <v>17.899999999999999</v>
      </c>
      <c r="W189" s="89">
        <v>17</v>
      </c>
      <c r="X189" s="89" t="str">
        <f>'PLE NÃO FINANCIAVEIS'!$B$27</f>
        <v>REVESTIMENTOS INTERNO E EXTERNO</v>
      </c>
      <c r="Y189" s="89" t="s">
        <v>1007</v>
      </c>
    </row>
    <row r="190" spans="1:25" ht="45" x14ac:dyDescent="0.25">
      <c r="A190" s="83">
        <v>1</v>
      </c>
      <c r="B190" s="114">
        <f>IF(AND(G190&lt;&gt;"",H190&gt;0,I190&lt;&gt;"",J190&lt;&gt;0,K190&lt;&gt;0),COUNT($B$11:B189)+1,"")</f>
        <v>148</v>
      </c>
      <c r="C190" s="96" t="s">
        <v>548</v>
      </c>
      <c r="D190" s="84" t="s">
        <v>192</v>
      </c>
      <c r="E190" s="83" t="s">
        <v>554</v>
      </c>
      <c r="F190" s="98">
        <v>45658</v>
      </c>
      <c r="G190" s="90" t="s">
        <v>544</v>
      </c>
      <c r="H190" s="107">
        <v>118.9</v>
      </c>
      <c r="I190" s="83" t="s">
        <v>173</v>
      </c>
      <c r="J190" s="145">
        <f t="shared" si="48"/>
        <v>107.91</v>
      </c>
      <c r="K190" s="145">
        <f t="shared" si="49"/>
        <v>12830.5</v>
      </c>
      <c r="L190" s="129">
        <v>0.28489999999999999</v>
      </c>
      <c r="M190" s="56"/>
      <c r="N190" s="2"/>
      <c r="O190" s="64" t="str">
        <f ca="1">IF(N190="","", INDIRECT("base!"&amp;ADDRESS(MATCH(N190,#REF!:#REF!,0)+1,4,4)))</f>
        <v/>
      </c>
      <c r="P190" s="20"/>
      <c r="Q190" s="64" t="str">
        <f ca="1">IF(P190="","", INDIRECT("base!"&amp;ADDRESS(MATCH(CONCATENATE(N190,"|",P190),#REF!:#REF!,0)+1,6,4)))</f>
        <v/>
      </c>
      <c r="R190" s="90" t="s">
        <v>170</v>
      </c>
      <c r="S190" s="84">
        <f t="shared" si="50"/>
        <v>83.41</v>
      </c>
      <c r="T190" s="84">
        <f t="shared" si="51"/>
        <v>24.5</v>
      </c>
      <c r="U190" s="135">
        <v>64.92</v>
      </c>
      <c r="V190" s="135">
        <v>19.07</v>
      </c>
      <c r="W190" s="89">
        <v>17</v>
      </c>
      <c r="X190" s="89" t="str">
        <f>'PLE NÃO FINANCIAVEIS'!$B$27</f>
        <v>REVESTIMENTOS INTERNO E EXTERNO</v>
      </c>
      <c r="Y190" s="89" t="s">
        <v>1007</v>
      </c>
    </row>
    <row r="191" spans="1:25" ht="60" x14ac:dyDescent="0.25">
      <c r="A191" s="83">
        <v>1</v>
      </c>
      <c r="B191" s="114">
        <f>IF(AND(G191&lt;&gt;"",H191&gt;0,I191&lt;&gt;"",J191&lt;&gt;0,K191&lt;&gt;0),COUNT($B$11:B190)+1,"")</f>
        <v>149</v>
      </c>
      <c r="C191" s="96" t="s">
        <v>549</v>
      </c>
      <c r="D191" s="116" t="s">
        <v>200</v>
      </c>
      <c r="E191" s="83" t="s">
        <v>555</v>
      </c>
      <c r="F191" s="98">
        <v>45658</v>
      </c>
      <c r="G191" s="90" t="s">
        <v>545</v>
      </c>
      <c r="H191" s="107">
        <v>5.5</v>
      </c>
      <c r="I191" s="83" t="s">
        <v>173</v>
      </c>
      <c r="J191" s="145">
        <f t="shared" si="48"/>
        <v>152.59</v>
      </c>
      <c r="K191" s="145">
        <f t="shared" si="49"/>
        <v>839.25</v>
      </c>
      <c r="L191" s="129">
        <v>0.28489999999999999</v>
      </c>
      <c r="M191" s="56"/>
      <c r="N191" s="2"/>
      <c r="O191" s="64" t="str">
        <f ca="1">IF(N191="","", INDIRECT("base!"&amp;ADDRESS(MATCH(N191,#REF!:#REF!,0)+1,4,4)))</f>
        <v/>
      </c>
      <c r="P191" s="20"/>
      <c r="Q191" s="64" t="str">
        <f ca="1">IF(P191="","", INDIRECT("base!"&amp;ADDRESS(MATCH(CONCATENATE(N191,"|",P191),#REF!:#REF!,0)+1,6,4)))</f>
        <v/>
      </c>
      <c r="R191" s="90" t="s">
        <v>170</v>
      </c>
      <c r="S191" s="84">
        <f t="shared" si="50"/>
        <v>128.09</v>
      </c>
      <c r="T191" s="84">
        <f t="shared" si="51"/>
        <v>24.5</v>
      </c>
      <c r="U191" s="135">
        <v>99.69</v>
      </c>
      <c r="V191" s="135">
        <v>19.07</v>
      </c>
      <c r="W191" s="89">
        <v>17</v>
      </c>
      <c r="X191" s="89" t="str">
        <f>'PLE NÃO FINANCIAVEIS'!$B$27</f>
        <v>REVESTIMENTOS INTERNO E EXTERNO</v>
      </c>
      <c r="Y191" s="89" t="s">
        <v>1007</v>
      </c>
    </row>
    <row r="192" spans="1:25" s="128" customFormat="1" x14ac:dyDescent="0.25">
      <c r="A192" s="83">
        <v>1</v>
      </c>
      <c r="B192" s="118" t="str">
        <f>IF(AND(G192&lt;&gt;"",H192&gt;0,I192&lt;&gt;"",J192&lt;&gt;0,K192&lt;&gt;0),COUNT($B$11:B191)+1,"")</f>
        <v/>
      </c>
      <c r="C192" s="118">
        <v>10</v>
      </c>
      <c r="D192" s="119"/>
      <c r="E192" s="120"/>
      <c r="F192" s="121"/>
      <c r="G192" s="122" t="s">
        <v>559</v>
      </c>
      <c r="H192" s="123"/>
      <c r="I192" s="124"/>
      <c r="J192" s="148" t="str">
        <f t="shared" si="48"/>
        <v/>
      </c>
      <c r="K192" s="148" t="str">
        <f t="shared" si="49"/>
        <v/>
      </c>
      <c r="L192" s="125"/>
      <c r="M192" s="125"/>
      <c r="N192" s="126"/>
      <c r="O192" s="127" t="str">
        <f ca="1">IF(N192="","", INDIRECT("base!"&amp;ADDRESS(MATCH(N192,#REF!:#REF!,0)+1,4,4)))</f>
        <v/>
      </c>
      <c r="P192" s="127"/>
      <c r="Q192" s="127" t="str">
        <f ca="1">IF(P192="","", INDIRECT("base!"&amp;ADDRESS(MATCH(CONCATENATE(N192,"|",P192),#REF!:#REF!,0)+1,6,4)))</f>
        <v/>
      </c>
      <c r="R192" s="127"/>
      <c r="S192" s="153"/>
      <c r="T192" s="153"/>
      <c r="U192" s="137"/>
      <c r="V192" s="137"/>
      <c r="W192" s="160"/>
      <c r="X192" s="160"/>
      <c r="Y192" s="160"/>
    </row>
    <row r="193" spans="1:25" s="128" customFormat="1" x14ac:dyDescent="0.25">
      <c r="A193" s="83">
        <v>1</v>
      </c>
      <c r="B193" s="118" t="str">
        <f>IF(AND(G193&lt;&gt;"",H193&gt;0,I193&lt;&gt;"",J193&lt;&gt;0,K193&lt;&gt;0),COUNT($B$11:B192)+1,"")</f>
        <v/>
      </c>
      <c r="C193" s="118" t="s">
        <v>556</v>
      </c>
      <c r="D193" s="119"/>
      <c r="E193" s="120"/>
      <c r="F193" s="121"/>
      <c r="G193" s="122" t="s">
        <v>560</v>
      </c>
      <c r="H193" s="123"/>
      <c r="I193" s="124"/>
      <c r="J193" s="148" t="str">
        <f t="shared" si="48"/>
        <v/>
      </c>
      <c r="K193" s="148" t="str">
        <f t="shared" si="49"/>
        <v/>
      </c>
      <c r="L193" s="125"/>
      <c r="M193" s="125"/>
      <c r="N193" s="126"/>
      <c r="O193" s="127" t="str">
        <f ca="1">IF(N193="","", INDIRECT("base!"&amp;ADDRESS(MATCH(N193,#REF!:#REF!,0)+1,4,4)))</f>
        <v/>
      </c>
      <c r="P193" s="127"/>
      <c r="Q193" s="127" t="str">
        <f ca="1">IF(P193="","", INDIRECT("base!"&amp;ADDRESS(MATCH(CONCATENATE(N193,"|",P193),#REF!:#REF!,0)+1,6,4)))</f>
        <v/>
      </c>
      <c r="R193" s="127"/>
      <c r="S193" s="153"/>
      <c r="T193" s="153"/>
      <c r="U193" s="137"/>
      <c r="V193" s="137"/>
      <c r="W193" s="160"/>
      <c r="X193" s="160"/>
      <c r="Y193" s="160"/>
    </row>
    <row r="194" spans="1:25" ht="75" x14ac:dyDescent="0.25">
      <c r="A194" s="83">
        <v>1</v>
      </c>
      <c r="B194" s="114">
        <f>IF(AND(G194&lt;&gt;"",H194&gt;0,I194&lt;&gt;"",J194&lt;&gt;0,K194&lt;&gt;0),COUNT($B$11:B193)+1,"")</f>
        <v>150</v>
      </c>
      <c r="C194" s="96" t="s">
        <v>557</v>
      </c>
      <c r="D194" s="84" t="s">
        <v>192</v>
      </c>
      <c r="E194" s="83" t="s">
        <v>579</v>
      </c>
      <c r="F194" s="98">
        <v>45658</v>
      </c>
      <c r="G194" s="90" t="s">
        <v>561</v>
      </c>
      <c r="H194" s="107">
        <v>72</v>
      </c>
      <c r="I194" s="83" t="s">
        <v>173</v>
      </c>
      <c r="J194" s="145">
        <f t="shared" si="48"/>
        <v>54.55</v>
      </c>
      <c r="K194" s="145">
        <f t="shared" si="49"/>
        <v>3927.6</v>
      </c>
      <c r="L194" s="129">
        <v>0.28489999999999999</v>
      </c>
      <c r="M194" s="56"/>
      <c r="N194" s="2"/>
      <c r="O194" s="64" t="str">
        <f ca="1">IF(N194="","", INDIRECT("base!"&amp;ADDRESS(MATCH(N194,#REF!:#REF!,0)+1,4,4)))</f>
        <v/>
      </c>
      <c r="P194" s="20"/>
      <c r="Q194" s="64" t="str">
        <f ca="1">IF(P194="","", INDIRECT("base!"&amp;ADDRESS(MATCH(CONCATENATE(N194,"|",P194),#REF!:#REF!,0)+1,6,4)))</f>
        <v/>
      </c>
      <c r="R194" s="90" t="s">
        <v>170</v>
      </c>
      <c r="S194" s="84">
        <f t="shared" ref="S194:S203" si="52">TRUNC(U194*(1+L194),2)</f>
        <v>38.81</v>
      </c>
      <c r="T194" s="84">
        <f t="shared" ref="T194:T203" si="53">TRUNC(V194*(1+L194),2)</f>
        <v>15.74</v>
      </c>
      <c r="U194" s="135">
        <v>30.21</v>
      </c>
      <c r="V194" s="135">
        <v>12.25</v>
      </c>
      <c r="W194" s="89">
        <v>18</v>
      </c>
      <c r="X194" s="89" t="str">
        <f>'PLE NÃO FINANCIAVEIS'!$B$28</f>
        <v>SISTEMAS DE PISOS</v>
      </c>
      <c r="Y194" s="89" t="s">
        <v>1007</v>
      </c>
    </row>
    <row r="195" spans="1:25" ht="75" x14ac:dyDescent="0.25">
      <c r="A195" s="83">
        <v>1</v>
      </c>
      <c r="B195" s="114">
        <f>IF(AND(G195&lt;&gt;"",H195&gt;0,I195&lt;&gt;"",J195&lt;&gt;0,K195&lt;&gt;0),COUNT($B$11:B194)+1,"")</f>
        <v>151</v>
      </c>
      <c r="C195" s="96" t="s">
        <v>558</v>
      </c>
      <c r="D195" s="84" t="s">
        <v>192</v>
      </c>
      <c r="E195" s="83" t="s">
        <v>580</v>
      </c>
      <c r="F195" s="98">
        <v>45658</v>
      </c>
      <c r="G195" s="90" t="s">
        <v>562</v>
      </c>
      <c r="H195" s="107">
        <v>46.9</v>
      </c>
      <c r="I195" s="83" t="s">
        <v>173</v>
      </c>
      <c r="J195" s="145">
        <f t="shared" si="48"/>
        <v>69.31</v>
      </c>
      <c r="K195" s="145">
        <f t="shared" si="49"/>
        <v>3250.64</v>
      </c>
      <c r="L195" s="129">
        <v>0.28489999999999999</v>
      </c>
      <c r="M195" s="56"/>
      <c r="N195" s="2"/>
      <c r="O195" s="64" t="str">
        <f ca="1">IF(N195="","", INDIRECT("base!"&amp;ADDRESS(MATCH(N195,#REF!:#REF!,0)+1,4,4)))</f>
        <v/>
      </c>
      <c r="P195" s="20"/>
      <c r="Q195" s="64" t="str">
        <f ca="1">IF(P195="","", INDIRECT("base!"&amp;ADDRESS(MATCH(CONCATENATE(N195,"|",P195),#REF!:#REF!,0)+1,6,4)))</f>
        <v/>
      </c>
      <c r="R195" s="90" t="s">
        <v>170</v>
      </c>
      <c r="S195" s="84">
        <f t="shared" si="52"/>
        <v>42.49</v>
      </c>
      <c r="T195" s="84">
        <f t="shared" si="53"/>
        <v>26.82</v>
      </c>
      <c r="U195" s="135">
        <v>33.07</v>
      </c>
      <c r="V195" s="135">
        <v>20.88</v>
      </c>
      <c r="W195" s="89">
        <v>18</v>
      </c>
      <c r="X195" s="89" t="str">
        <f>'PLE NÃO FINANCIAVEIS'!$B$28</f>
        <v>SISTEMAS DE PISOS</v>
      </c>
      <c r="Y195" s="89" t="s">
        <v>1007</v>
      </c>
    </row>
    <row r="196" spans="1:25" ht="60" x14ac:dyDescent="0.25">
      <c r="A196" s="83">
        <v>1</v>
      </c>
      <c r="B196" s="114">
        <f>IF(AND(G196&lt;&gt;"",H196&gt;0,I196&lt;&gt;"",J196&lt;&gt;0,K196&lt;&gt;0),COUNT($B$11:B195)+1,"")</f>
        <v>152</v>
      </c>
      <c r="C196" s="96" t="s">
        <v>571</v>
      </c>
      <c r="D196" s="84" t="s">
        <v>192</v>
      </c>
      <c r="E196" s="83" t="s">
        <v>581</v>
      </c>
      <c r="F196" s="98">
        <v>45658</v>
      </c>
      <c r="G196" s="90" t="s">
        <v>563</v>
      </c>
      <c r="H196" s="107">
        <v>16.2</v>
      </c>
      <c r="I196" s="83" t="s">
        <v>173</v>
      </c>
      <c r="J196" s="145">
        <f t="shared" si="48"/>
        <v>86.69</v>
      </c>
      <c r="K196" s="145">
        <f t="shared" si="49"/>
        <v>1404.38</v>
      </c>
      <c r="L196" s="129">
        <v>0.28489999999999999</v>
      </c>
      <c r="M196" s="56"/>
      <c r="N196" s="2"/>
      <c r="O196" s="64" t="str">
        <f ca="1">IF(N196="","", INDIRECT("base!"&amp;ADDRESS(MATCH(N196,#REF!:#REF!,0)+1,4,4)))</f>
        <v/>
      </c>
      <c r="P196" s="20"/>
      <c r="Q196" s="64" t="str">
        <f ca="1">IF(P196="","", INDIRECT("base!"&amp;ADDRESS(MATCH(CONCATENATE(N196,"|",P196),#REF!:#REF!,0)+1,6,4)))</f>
        <v/>
      </c>
      <c r="R196" s="90" t="s">
        <v>170</v>
      </c>
      <c r="S196" s="84">
        <f t="shared" si="52"/>
        <v>76.75</v>
      </c>
      <c r="T196" s="84">
        <f t="shared" si="53"/>
        <v>9.94</v>
      </c>
      <c r="U196" s="135">
        <v>59.74</v>
      </c>
      <c r="V196" s="135">
        <v>7.74</v>
      </c>
      <c r="W196" s="89">
        <v>18</v>
      </c>
      <c r="X196" s="89" t="str">
        <f>'PLE NÃO FINANCIAVEIS'!$B$28</f>
        <v>SISTEMAS DE PISOS</v>
      </c>
      <c r="Y196" s="89" t="s">
        <v>1007</v>
      </c>
    </row>
    <row r="197" spans="1:25" ht="45" x14ac:dyDescent="0.25">
      <c r="A197" s="83">
        <v>1</v>
      </c>
      <c r="B197" s="114">
        <f>IF(AND(G197&lt;&gt;"",H197&gt;0,I197&lt;&gt;"",J197&lt;&gt;0,K197&lt;&gt;0),COUNT($B$11:B196)+1,"")</f>
        <v>153</v>
      </c>
      <c r="C197" s="96" t="s">
        <v>572</v>
      </c>
      <c r="D197" s="116" t="s">
        <v>200</v>
      </c>
      <c r="E197" s="83" t="s">
        <v>582</v>
      </c>
      <c r="F197" s="98">
        <v>45658</v>
      </c>
      <c r="G197" s="90" t="s">
        <v>564</v>
      </c>
      <c r="H197" s="107">
        <v>72</v>
      </c>
      <c r="I197" s="83" t="s">
        <v>173</v>
      </c>
      <c r="J197" s="145">
        <f t="shared" si="48"/>
        <v>5.5</v>
      </c>
      <c r="K197" s="145">
        <f t="shared" si="49"/>
        <v>396</v>
      </c>
      <c r="L197" s="129">
        <v>0.28489999999999999</v>
      </c>
      <c r="M197" s="56"/>
      <c r="N197" s="2"/>
      <c r="O197" s="64" t="str">
        <f ca="1">IF(N197="","", INDIRECT("base!"&amp;ADDRESS(MATCH(N197,#REF!:#REF!,0)+1,4,4)))</f>
        <v/>
      </c>
      <c r="P197" s="20"/>
      <c r="Q197" s="64" t="str">
        <f ca="1">IF(P197="","", INDIRECT("base!"&amp;ADDRESS(MATCH(CONCATENATE(N197,"|",P197),#REF!:#REF!,0)+1,6,4)))</f>
        <v/>
      </c>
      <c r="R197" s="90" t="s">
        <v>170</v>
      </c>
      <c r="S197" s="84">
        <f t="shared" si="52"/>
        <v>3.76</v>
      </c>
      <c r="T197" s="84">
        <f t="shared" si="53"/>
        <v>1.74</v>
      </c>
      <c r="U197" s="135">
        <v>2.93</v>
      </c>
      <c r="V197" s="135">
        <v>1.36</v>
      </c>
      <c r="W197" s="89">
        <v>18</v>
      </c>
      <c r="X197" s="89" t="str">
        <f>'PLE NÃO FINANCIAVEIS'!$B$28</f>
        <v>SISTEMAS DE PISOS</v>
      </c>
      <c r="Y197" s="89" t="s">
        <v>1007</v>
      </c>
    </row>
    <row r="198" spans="1:25" ht="30" x14ac:dyDescent="0.25">
      <c r="A198" s="83">
        <v>1</v>
      </c>
      <c r="B198" s="114">
        <f>IF(AND(G198&lt;&gt;"",H198&gt;0,I198&lt;&gt;"",J198&lt;&gt;0,K198&lt;&gt;0),COUNT($B$11:B197)+1,"")</f>
        <v>154</v>
      </c>
      <c r="C198" s="96" t="s">
        <v>573</v>
      </c>
      <c r="D198" s="116" t="s">
        <v>200</v>
      </c>
      <c r="E198" s="83" t="s">
        <v>583</v>
      </c>
      <c r="F198" s="98">
        <v>45658</v>
      </c>
      <c r="G198" s="90" t="s">
        <v>565</v>
      </c>
      <c r="H198" s="107">
        <v>14.7</v>
      </c>
      <c r="I198" s="83" t="s">
        <v>173</v>
      </c>
      <c r="J198" s="145">
        <f t="shared" si="48"/>
        <v>236.06</v>
      </c>
      <c r="K198" s="145">
        <f t="shared" si="49"/>
        <v>3470.08</v>
      </c>
      <c r="L198" s="129">
        <v>0.28489999999999999</v>
      </c>
      <c r="M198" s="56"/>
      <c r="N198" s="2"/>
      <c r="O198" s="64" t="str">
        <f ca="1">IF(N198="","", INDIRECT("base!"&amp;ADDRESS(MATCH(N198,#REF!:#REF!,0)+1,4,4)))</f>
        <v/>
      </c>
      <c r="P198" s="20"/>
      <c r="Q198" s="64" t="str">
        <f ca="1">IF(P198="","", INDIRECT("base!"&amp;ADDRESS(MATCH(CONCATENATE(N198,"|",P198),#REF!:#REF!,0)+1,6,4)))</f>
        <v/>
      </c>
      <c r="R198" s="90" t="s">
        <v>170</v>
      </c>
      <c r="S198" s="84">
        <f t="shared" si="52"/>
        <v>230.06</v>
      </c>
      <c r="T198" s="84">
        <f t="shared" si="53"/>
        <v>6</v>
      </c>
      <c r="U198" s="135">
        <v>179.05</v>
      </c>
      <c r="V198" s="135">
        <v>4.67</v>
      </c>
      <c r="W198" s="89">
        <v>18</v>
      </c>
      <c r="X198" s="89" t="str">
        <f>'PLE NÃO FINANCIAVEIS'!$B$28</f>
        <v>SISTEMAS DE PISOS</v>
      </c>
      <c r="Y198" s="89" t="s">
        <v>1007</v>
      </c>
    </row>
    <row r="199" spans="1:25" ht="30" x14ac:dyDescent="0.25">
      <c r="A199" s="83">
        <v>1</v>
      </c>
      <c r="B199" s="114">
        <f>IF(AND(G199&lt;&gt;"",H199&gt;0,I199&lt;&gt;"",J199&lt;&gt;0,K199&lt;&gt;0),COUNT($B$11:B198)+1,"")</f>
        <v>155</v>
      </c>
      <c r="C199" s="96" t="s">
        <v>574</v>
      </c>
      <c r="D199" s="116" t="s">
        <v>200</v>
      </c>
      <c r="E199" s="83" t="s">
        <v>584</v>
      </c>
      <c r="F199" s="98">
        <v>45658</v>
      </c>
      <c r="G199" s="90" t="s">
        <v>566</v>
      </c>
      <c r="H199" s="107">
        <v>37.200000000000003</v>
      </c>
      <c r="I199" s="83" t="s">
        <v>173</v>
      </c>
      <c r="J199" s="145">
        <f t="shared" si="48"/>
        <v>236.06</v>
      </c>
      <c r="K199" s="145">
        <f t="shared" si="49"/>
        <v>8781.43</v>
      </c>
      <c r="L199" s="129">
        <v>0.28489999999999999</v>
      </c>
      <c r="M199" s="56"/>
      <c r="N199" s="2"/>
      <c r="O199" s="64" t="str">
        <f ca="1">IF(N199="","", INDIRECT("base!"&amp;ADDRESS(MATCH(N199,#REF!:#REF!,0)+1,4,4)))</f>
        <v/>
      </c>
      <c r="P199" s="20"/>
      <c r="Q199" s="64" t="str">
        <f ca="1">IF(P199="","", INDIRECT("base!"&amp;ADDRESS(MATCH(CONCATENATE(N199,"|",P199),#REF!:#REF!,0)+1,6,4)))</f>
        <v/>
      </c>
      <c r="R199" s="90" t="s">
        <v>170</v>
      </c>
      <c r="S199" s="84">
        <f t="shared" si="52"/>
        <v>230.06</v>
      </c>
      <c r="T199" s="84">
        <f t="shared" si="53"/>
        <v>6</v>
      </c>
      <c r="U199" s="135">
        <v>179.05</v>
      </c>
      <c r="V199" s="135">
        <v>4.67</v>
      </c>
      <c r="W199" s="89">
        <v>18</v>
      </c>
      <c r="X199" s="89" t="str">
        <f>'PLE NÃO FINANCIAVEIS'!$B$28</f>
        <v>SISTEMAS DE PISOS</v>
      </c>
      <c r="Y199" s="89" t="s">
        <v>1007</v>
      </c>
    </row>
    <row r="200" spans="1:25" ht="30" x14ac:dyDescent="0.25">
      <c r="A200" s="83">
        <v>1</v>
      </c>
      <c r="B200" s="114">
        <f>IF(AND(G200&lt;&gt;"",H200&gt;0,I200&lt;&gt;"",J200&lt;&gt;0,K200&lt;&gt;0),COUNT($B$11:B199)+1,"")</f>
        <v>156</v>
      </c>
      <c r="C200" s="96" t="s">
        <v>575</v>
      </c>
      <c r="D200" s="116" t="s">
        <v>200</v>
      </c>
      <c r="E200" s="83" t="s">
        <v>585</v>
      </c>
      <c r="F200" s="98">
        <v>45658</v>
      </c>
      <c r="G200" s="90" t="s">
        <v>567</v>
      </c>
      <c r="H200" s="107">
        <v>20.100000000000001</v>
      </c>
      <c r="I200" s="83" t="s">
        <v>173</v>
      </c>
      <c r="J200" s="145">
        <f t="shared" si="48"/>
        <v>236.06</v>
      </c>
      <c r="K200" s="145">
        <f t="shared" si="49"/>
        <v>4744.8100000000004</v>
      </c>
      <c r="L200" s="129">
        <v>0.28489999999999999</v>
      </c>
      <c r="M200" s="56"/>
      <c r="N200" s="2"/>
      <c r="O200" s="64" t="str">
        <f ca="1">IF(N200="","", INDIRECT("base!"&amp;ADDRESS(MATCH(N200,#REF!:#REF!,0)+1,4,4)))</f>
        <v/>
      </c>
      <c r="P200" s="20"/>
      <c r="Q200" s="64" t="str">
        <f ca="1">IF(P200="","", INDIRECT("base!"&amp;ADDRESS(MATCH(CONCATENATE(N200,"|",P200),#REF!:#REF!,0)+1,6,4)))</f>
        <v/>
      </c>
      <c r="R200" s="90" t="s">
        <v>170</v>
      </c>
      <c r="S200" s="84">
        <f t="shared" si="52"/>
        <v>230.06</v>
      </c>
      <c r="T200" s="84">
        <f t="shared" si="53"/>
        <v>6</v>
      </c>
      <c r="U200" s="135">
        <v>179.05</v>
      </c>
      <c r="V200" s="135">
        <v>4.67</v>
      </c>
      <c r="W200" s="89">
        <v>18</v>
      </c>
      <c r="X200" s="89" t="str">
        <f>'PLE NÃO FINANCIAVEIS'!$B$28</f>
        <v>SISTEMAS DE PISOS</v>
      </c>
      <c r="Y200" s="89" t="s">
        <v>1007</v>
      </c>
    </row>
    <row r="201" spans="1:25" ht="30" x14ac:dyDescent="0.25">
      <c r="A201" s="83">
        <v>1</v>
      </c>
      <c r="B201" s="114">
        <f>IF(AND(G201&lt;&gt;"",H201&gt;0,I201&lt;&gt;"",J201&lt;&gt;0,K201&lt;&gt;0),COUNT($B$11:B200)+1,"")</f>
        <v>157</v>
      </c>
      <c r="C201" s="96" t="s">
        <v>576</v>
      </c>
      <c r="D201" s="84" t="s">
        <v>192</v>
      </c>
      <c r="E201" s="83" t="s">
        <v>586</v>
      </c>
      <c r="F201" s="98">
        <v>45658</v>
      </c>
      <c r="G201" s="90" t="s">
        <v>568</v>
      </c>
      <c r="H201" s="107">
        <v>17.2</v>
      </c>
      <c r="I201" s="83" t="s">
        <v>172</v>
      </c>
      <c r="J201" s="145">
        <f t="shared" si="48"/>
        <v>16</v>
      </c>
      <c r="K201" s="145">
        <f t="shared" si="49"/>
        <v>275.2</v>
      </c>
      <c r="L201" s="129">
        <v>0.28489999999999999</v>
      </c>
      <c r="M201" s="56"/>
      <c r="N201" s="2"/>
      <c r="O201" s="64" t="str">
        <f ca="1">IF(N201="","", INDIRECT("base!"&amp;ADDRESS(MATCH(N201,#REF!:#REF!,0)+1,4,4)))</f>
        <v/>
      </c>
      <c r="P201" s="20"/>
      <c r="Q201" s="64" t="str">
        <f ca="1">IF(P201="","", INDIRECT("base!"&amp;ADDRESS(MATCH(CONCATENATE(N201,"|",P201),#REF!:#REF!,0)+1,6,4)))</f>
        <v/>
      </c>
      <c r="R201" s="90" t="s">
        <v>170</v>
      </c>
      <c r="S201" s="84">
        <f t="shared" si="52"/>
        <v>13.18</v>
      </c>
      <c r="T201" s="84">
        <f t="shared" si="53"/>
        <v>2.82</v>
      </c>
      <c r="U201" s="135">
        <v>10.26</v>
      </c>
      <c r="V201" s="135">
        <v>2.2000000000000002</v>
      </c>
      <c r="W201" s="89">
        <v>18</v>
      </c>
      <c r="X201" s="89" t="str">
        <f>'PLE NÃO FINANCIAVEIS'!$B$28</f>
        <v>SISTEMAS DE PISOS</v>
      </c>
      <c r="Y201" s="89" t="s">
        <v>1007</v>
      </c>
    </row>
    <row r="202" spans="1:25" x14ac:dyDescent="0.25">
      <c r="A202" s="83">
        <v>1</v>
      </c>
      <c r="B202" s="114">
        <f>IF(AND(G202&lt;&gt;"",H202&gt;0,I202&lt;&gt;"",J202&lt;&gt;0,K202&lt;&gt;0),COUNT($B$11:B201)+1,"")</f>
        <v>158</v>
      </c>
      <c r="C202" s="96" t="s">
        <v>577</v>
      </c>
      <c r="D202" s="84" t="s">
        <v>192</v>
      </c>
      <c r="E202" s="83" t="s">
        <v>587</v>
      </c>
      <c r="F202" s="98">
        <v>45658</v>
      </c>
      <c r="G202" s="90" t="s">
        <v>569</v>
      </c>
      <c r="H202" s="107">
        <v>46.4</v>
      </c>
      <c r="I202" s="83" t="s">
        <v>172</v>
      </c>
      <c r="J202" s="145">
        <f t="shared" si="48"/>
        <v>67.2</v>
      </c>
      <c r="K202" s="145">
        <f t="shared" si="49"/>
        <v>3118.08</v>
      </c>
      <c r="L202" s="129">
        <v>0.28489999999999999</v>
      </c>
      <c r="M202" s="56"/>
      <c r="N202" s="2"/>
      <c r="O202" s="64" t="str">
        <f ca="1">IF(N202="","", INDIRECT("base!"&amp;ADDRESS(MATCH(N202,#REF!:#REF!,0)+1,4,4)))</f>
        <v/>
      </c>
      <c r="P202" s="20"/>
      <c r="Q202" s="64" t="str">
        <f ca="1">IF(P202="","", INDIRECT("base!"&amp;ADDRESS(MATCH(CONCATENATE(N202,"|",P202),#REF!:#REF!,0)+1,6,4)))</f>
        <v/>
      </c>
      <c r="R202" s="90" t="s">
        <v>170</v>
      </c>
      <c r="S202" s="84">
        <f t="shared" si="52"/>
        <v>63.58</v>
      </c>
      <c r="T202" s="84">
        <f t="shared" si="53"/>
        <v>3.62</v>
      </c>
      <c r="U202" s="135">
        <v>49.49</v>
      </c>
      <c r="V202" s="135">
        <v>2.82</v>
      </c>
      <c r="W202" s="89">
        <v>18</v>
      </c>
      <c r="X202" s="89" t="str">
        <f>'PLE NÃO FINANCIAVEIS'!$B$28</f>
        <v>SISTEMAS DE PISOS</v>
      </c>
      <c r="Y202" s="89" t="s">
        <v>1007</v>
      </c>
    </row>
    <row r="203" spans="1:25" ht="30" x14ac:dyDescent="0.25">
      <c r="A203" s="83">
        <v>1</v>
      </c>
      <c r="B203" s="114">
        <f>IF(AND(G203&lt;&gt;"",H203&gt;0,I203&lt;&gt;"",J203&lt;&gt;0,K203&lt;&gt;0),COUNT($B$11:B202)+1,"")</f>
        <v>159</v>
      </c>
      <c r="C203" s="96" t="s">
        <v>578</v>
      </c>
      <c r="D203" s="84" t="s">
        <v>192</v>
      </c>
      <c r="E203" s="83" t="s">
        <v>588</v>
      </c>
      <c r="F203" s="98">
        <v>45658</v>
      </c>
      <c r="G203" s="90" t="s">
        <v>570</v>
      </c>
      <c r="H203" s="107">
        <v>2.4</v>
      </c>
      <c r="I203" s="83" t="s">
        <v>172</v>
      </c>
      <c r="J203" s="145">
        <f t="shared" si="48"/>
        <v>170.31</v>
      </c>
      <c r="K203" s="145">
        <f t="shared" si="49"/>
        <v>408.74</v>
      </c>
      <c r="L203" s="129">
        <v>0.28489999999999999</v>
      </c>
      <c r="M203" s="56"/>
      <c r="N203" s="2"/>
      <c r="O203" s="64" t="str">
        <f ca="1">IF(N203="","", INDIRECT("base!"&amp;ADDRESS(MATCH(N203,#REF!:#REF!,0)+1,4,4)))</f>
        <v/>
      </c>
      <c r="P203" s="20"/>
      <c r="Q203" s="64" t="str">
        <f ca="1">IF(P203="","", INDIRECT("base!"&amp;ADDRESS(MATCH(CONCATENATE(N203,"|",P203),#REF!:#REF!,0)+1,6,4)))</f>
        <v/>
      </c>
      <c r="R203" s="90" t="s">
        <v>170</v>
      </c>
      <c r="S203" s="84">
        <f t="shared" si="52"/>
        <v>151.18</v>
      </c>
      <c r="T203" s="84">
        <f t="shared" si="53"/>
        <v>19.13</v>
      </c>
      <c r="U203" s="135">
        <v>117.66</v>
      </c>
      <c r="V203" s="135">
        <v>14.89</v>
      </c>
      <c r="W203" s="89">
        <v>18</v>
      </c>
      <c r="X203" s="89" t="str">
        <f>'PLE NÃO FINANCIAVEIS'!$B$28</f>
        <v>SISTEMAS DE PISOS</v>
      </c>
      <c r="Y203" s="89" t="s">
        <v>1007</v>
      </c>
    </row>
    <row r="204" spans="1:25" s="128" customFormat="1" x14ac:dyDescent="0.25">
      <c r="A204" s="124">
        <v>1</v>
      </c>
      <c r="B204" s="118" t="str">
        <f>IF(AND(G204&lt;&gt;"",H204&gt;0,I204&lt;&gt;"",J204&lt;&gt;0,K204&lt;&gt;0),COUNT($B$11:B203)+1,"")</f>
        <v/>
      </c>
      <c r="C204" s="118">
        <v>11</v>
      </c>
      <c r="D204" s="119"/>
      <c r="E204" s="120"/>
      <c r="F204" s="121"/>
      <c r="G204" s="122" t="s">
        <v>597</v>
      </c>
      <c r="H204" s="123"/>
      <c r="I204" s="124"/>
      <c r="J204" s="148" t="str">
        <f t="shared" si="48"/>
        <v/>
      </c>
      <c r="K204" s="148" t="str">
        <f t="shared" si="49"/>
        <v/>
      </c>
      <c r="L204" s="125"/>
      <c r="M204" s="125"/>
      <c r="N204" s="126"/>
      <c r="O204" s="127" t="str">
        <f ca="1">IF(N204="","", INDIRECT("base!"&amp;ADDRESS(MATCH(N204,#REF!:#REF!,0)+1,4,4)))</f>
        <v/>
      </c>
      <c r="P204" s="127"/>
      <c r="Q204" s="127" t="str">
        <f ca="1">IF(P204="","", INDIRECT("base!"&amp;ADDRESS(MATCH(CONCATENATE(N204,"|",P204),#REF!:#REF!,0)+1,6,4)))</f>
        <v/>
      </c>
      <c r="R204" s="127"/>
      <c r="S204" s="153"/>
      <c r="T204" s="153"/>
      <c r="U204" s="137"/>
      <c r="V204" s="137"/>
      <c r="W204" s="160"/>
      <c r="X204" s="160"/>
      <c r="Y204" s="160"/>
    </row>
    <row r="205" spans="1:25" s="128" customFormat="1" x14ac:dyDescent="0.25">
      <c r="A205" s="124">
        <v>1</v>
      </c>
      <c r="B205" s="118" t="str">
        <f>IF(AND(G205&lt;&gt;"",H205&gt;0,I205&lt;&gt;"",J205&lt;&gt;0,K205&lt;&gt;0),COUNT($B$11:B204)+1,"")</f>
        <v/>
      </c>
      <c r="C205" s="118" t="s">
        <v>589</v>
      </c>
      <c r="D205" s="119"/>
      <c r="E205" s="120"/>
      <c r="F205" s="121"/>
      <c r="G205" s="122" t="s">
        <v>598</v>
      </c>
      <c r="H205" s="123"/>
      <c r="I205" s="124"/>
      <c r="J205" s="148" t="str">
        <f t="shared" si="48"/>
        <v/>
      </c>
      <c r="K205" s="148" t="str">
        <f t="shared" si="49"/>
        <v/>
      </c>
      <c r="L205" s="125"/>
      <c r="M205" s="125"/>
      <c r="N205" s="126"/>
      <c r="O205" s="127" t="str">
        <f ca="1">IF(N205="","", INDIRECT("base!"&amp;ADDRESS(MATCH(N205,#REF!:#REF!,0)+1,4,4)))</f>
        <v/>
      </c>
      <c r="P205" s="127"/>
      <c r="Q205" s="127" t="str">
        <f ca="1">IF(P205="","", INDIRECT("base!"&amp;ADDRESS(MATCH(CONCATENATE(N205,"|",P205),#REF!:#REF!,0)+1,6,4)))</f>
        <v/>
      </c>
      <c r="R205" s="127"/>
      <c r="S205" s="153"/>
      <c r="T205" s="153"/>
      <c r="U205" s="137"/>
      <c r="V205" s="137"/>
      <c r="W205" s="160"/>
      <c r="X205" s="160"/>
      <c r="Y205" s="160"/>
    </row>
    <row r="206" spans="1:25" ht="45" x14ac:dyDescent="0.25">
      <c r="A206" s="83">
        <v>1</v>
      </c>
      <c r="B206" s="114">
        <f>IF(AND(G206&lt;&gt;"",H206&gt;0,I206&lt;&gt;"",J206&lt;&gt;0,K206&lt;&gt;0),COUNT($B$11:B205)+1,"")</f>
        <v>160</v>
      </c>
      <c r="C206" s="96" t="s">
        <v>590</v>
      </c>
      <c r="D206" s="84" t="s">
        <v>192</v>
      </c>
      <c r="E206" s="83" t="s">
        <v>602</v>
      </c>
      <c r="F206" s="98">
        <v>45658</v>
      </c>
      <c r="G206" s="90" t="s">
        <v>607</v>
      </c>
      <c r="H206" s="107">
        <v>143.4</v>
      </c>
      <c r="I206" s="83" t="s">
        <v>173</v>
      </c>
      <c r="J206" s="145">
        <f t="shared" si="48"/>
        <v>23.79</v>
      </c>
      <c r="K206" s="145">
        <f t="shared" si="49"/>
        <v>3411.49</v>
      </c>
      <c r="L206" s="129">
        <v>0.28489999999999999</v>
      </c>
      <c r="M206" s="56"/>
      <c r="N206" s="2"/>
      <c r="O206" s="64" t="str">
        <f ca="1">IF(N206="","", INDIRECT("base!"&amp;ADDRESS(MATCH(N206,#REF!:#REF!,0)+1,4,4)))</f>
        <v/>
      </c>
      <c r="P206" s="20"/>
      <c r="Q206" s="64" t="str">
        <f ca="1">IF(P206="","", INDIRECT("base!"&amp;ADDRESS(MATCH(CONCATENATE(N206,"|",P206),#REF!:#REF!,0)+1,6,4)))</f>
        <v/>
      </c>
      <c r="R206" s="90" t="s">
        <v>170</v>
      </c>
      <c r="S206" s="84">
        <f t="shared" ref="S206:S208" si="54">TRUNC(U206*(1+L206),2)</f>
        <v>12.36</v>
      </c>
      <c r="T206" s="84">
        <f t="shared" ref="T206:T208" si="55">TRUNC(V206*(1+L206),2)</f>
        <v>11.43</v>
      </c>
      <c r="U206" s="135">
        <v>9.6199999999999992</v>
      </c>
      <c r="V206" s="135">
        <v>8.9</v>
      </c>
      <c r="W206" s="89">
        <v>19</v>
      </c>
      <c r="X206" s="89" t="str">
        <f>'PLE NÃO FINANCIAVEIS'!$B$29</f>
        <v>PINTURAS E ACABAMENTOS</v>
      </c>
      <c r="Y206" s="89" t="s">
        <v>1007</v>
      </c>
    </row>
    <row r="207" spans="1:25" ht="30" x14ac:dyDescent="0.25">
      <c r="A207" s="83">
        <v>1</v>
      </c>
      <c r="B207" s="114">
        <f>IF(AND(G207&lt;&gt;"",H207&gt;0,I207&lt;&gt;"",J207&lt;&gt;0,K207&lt;&gt;0),COUNT($B$11:B206)+1,"")</f>
        <v>161</v>
      </c>
      <c r="C207" s="96" t="s">
        <v>591</v>
      </c>
      <c r="D207" s="84" t="s">
        <v>192</v>
      </c>
      <c r="E207" s="83" t="s">
        <v>603</v>
      </c>
      <c r="F207" s="98">
        <v>45658</v>
      </c>
      <c r="G207" s="90" t="s">
        <v>608</v>
      </c>
      <c r="H207" s="107">
        <v>168.61</v>
      </c>
      <c r="I207" s="83" t="s">
        <v>173</v>
      </c>
      <c r="J207" s="145">
        <f t="shared" si="48"/>
        <v>39.56</v>
      </c>
      <c r="K207" s="145">
        <f t="shared" si="49"/>
        <v>6670.21</v>
      </c>
      <c r="L207" s="129">
        <v>0.28489999999999999</v>
      </c>
      <c r="M207" s="56"/>
      <c r="N207" s="2"/>
      <c r="O207" s="64" t="str">
        <f ca="1">IF(N207="","", INDIRECT("base!"&amp;ADDRESS(MATCH(N207,#REF!:#REF!,0)+1,4,4)))</f>
        <v/>
      </c>
      <c r="P207" s="20"/>
      <c r="Q207" s="64" t="str">
        <f ca="1">IF(P207="","", INDIRECT("base!"&amp;ADDRESS(MATCH(CONCATENATE(N207,"|",P207),#REF!:#REF!,0)+1,6,4)))</f>
        <v/>
      </c>
      <c r="R207" s="90" t="s">
        <v>170</v>
      </c>
      <c r="S207" s="84">
        <f t="shared" si="54"/>
        <v>21.59</v>
      </c>
      <c r="T207" s="84">
        <f t="shared" si="55"/>
        <v>17.97</v>
      </c>
      <c r="U207" s="135">
        <v>16.809999999999999</v>
      </c>
      <c r="V207" s="135">
        <v>13.99</v>
      </c>
      <c r="W207" s="89">
        <v>19</v>
      </c>
      <c r="X207" s="89" t="str">
        <f>'PLE NÃO FINANCIAVEIS'!$B$29</f>
        <v>PINTURAS E ACABAMENTOS</v>
      </c>
      <c r="Y207" s="89" t="s">
        <v>1007</v>
      </c>
    </row>
    <row r="208" spans="1:25" ht="30" x14ac:dyDescent="0.25">
      <c r="A208" s="83">
        <v>1</v>
      </c>
      <c r="B208" s="114">
        <f>IF(AND(G208&lt;&gt;"",H208&gt;0,I208&lt;&gt;"",J208&lt;&gt;0,K208&lt;&gt;0),COUNT($B$11:B207)+1,"")</f>
        <v>162</v>
      </c>
      <c r="C208" s="96" t="s">
        <v>592</v>
      </c>
      <c r="D208" s="116" t="s">
        <v>200</v>
      </c>
      <c r="E208" s="83" t="s">
        <v>604</v>
      </c>
      <c r="F208" s="98">
        <v>45658</v>
      </c>
      <c r="G208" s="90" t="s">
        <v>609</v>
      </c>
      <c r="H208" s="107">
        <v>312.01</v>
      </c>
      <c r="I208" s="83" t="s">
        <v>173</v>
      </c>
      <c r="J208" s="145">
        <f t="shared" si="48"/>
        <v>17.23</v>
      </c>
      <c r="K208" s="145">
        <f t="shared" si="49"/>
        <v>5375.93</v>
      </c>
      <c r="L208" s="129">
        <v>0.28489999999999999</v>
      </c>
      <c r="M208" s="56"/>
      <c r="N208" s="2"/>
      <c r="O208" s="64" t="str">
        <f ca="1">IF(N208="","", INDIRECT("base!"&amp;ADDRESS(MATCH(N208,#REF!:#REF!,0)+1,4,4)))</f>
        <v/>
      </c>
      <c r="P208" s="20"/>
      <c r="Q208" s="64" t="str">
        <f ca="1">IF(P208="","", INDIRECT("base!"&amp;ADDRESS(MATCH(CONCATENATE(N208,"|",P208),#REF!:#REF!,0)+1,6,4)))</f>
        <v/>
      </c>
      <c r="R208" s="90" t="s">
        <v>170</v>
      </c>
      <c r="S208" s="84">
        <f t="shared" si="54"/>
        <v>12.07</v>
      </c>
      <c r="T208" s="84">
        <f t="shared" si="55"/>
        <v>5.16</v>
      </c>
      <c r="U208" s="135">
        <v>9.4</v>
      </c>
      <c r="V208" s="135">
        <v>4.0199999999999996</v>
      </c>
      <c r="W208" s="89">
        <v>19</v>
      </c>
      <c r="X208" s="89" t="str">
        <f>'PLE NÃO FINANCIAVEIS'!$B$29</f>
        <v>PINTURAS E ACABAMENTOS</v>
      </c>
      <c r="Y208" s="89" t="s">
        <v>1007</v>
      </c>
    </row>
    <row r="209" spans="1:25" s="128" customFormat="1" x14ac:dyDescent="0.25">
      <c r="A209" s="124">
        <v>1</v>
      </c>
      <c r="B209" s="118" t="str">
        <f>IF(AND(G209&lt;&gt;"",H209&gt;0,I209&lt;&gt;"",J209&lt;&gt;0,K209&lt;&gt;0),COUNT($B$11:B208)+1,"")</f>
        <v/>
      </c>
      <c r="C209" s="118" t="s">
        <v>593</v>
      </c>
      <c r="D209" s="119"/>
      <c r="E209" s="120"/>
      <c r="F209" s="121"/>
      <c r="G209" s="122" t="s">
        <v>599</v>
      </c>
      <c r="H209" s="123"/>
      <c r="I209" s="124"/>
      <c r="J209" s="148" t="str">
        <f t="shared" si="48"/>
        <v/>
      </c>
      <c r="K209" s="148" t="str">
        <f t="shared" si="49"/>
        <v/>
      </c>
      <c r="L209" s="125"/>
      <c r="M209" s="125"/>
      <c r="N209" s="126"/>
      <c r="O209" s="127" t="str">
        <f ca="1">IF(N209="","", INDIRECT("base!"&amp;ADDRESS(MATCH(N209,#REF!:#REF!,0)+1,4,4)))</f>
        <v/>
      </c>
      <c r="P209" s="127"/>
      <c r="Q209" s="127" t="str">
        <f ca="1">IF(P209="","", INDIRECT("base!"&amp;ADDRESS(MATCH(CONCATENATE(N209,"|",P209),#REF!:#REF!,0)+1,6,4)))</f>
        <v/>
      </c>
      <c r="R209" s="127"/>
      <c r="S209" s="153"/>
      <c r="T209" s="153"/>
      <c r="U209" s="137"/>
      <c r="V209" s="137"/>
      <c r="W209" s="160"/>
      <c r="X209" s="160"/>
      <c r="Y209" s="160"/>
    </row>
    <row r="210" spans="1:25" ht="30" x14ac:dyDescent="0.25">
      <c r="A210" s="83">
        <v>1</v>
      </c>
      <c r="B210" s="114">
        <f>IF(AND(G210&lt;&gt;"",H210&gt;0,I210&lt;&gt;"",J210&lt;&gt;0,K210&lt;&gt;0),COUNT($B$11:B209)+1,"")</f>
        <v>163</v>
      </c>
      <c r="C210" s="96" t="s">
        <v>594</v>
      </c>
      <c r="D210" s="84" t="s">
        <v>192</v>
      </c>
      <c r="E210" s="83" t="s">
        <v>605</v>
      </c>
      <c r="F210" s="98">
        <v>45658</v>
      </c>
      <c r="G210" s="90" t="s">
        <v>610</v>
      </c>
      <c r="H210" s="107">
        <v>129.9</v>
      </c>
      <c r="I210" s="83" t="s">
        <v>173</v>
      </c>
      <c r="J210" s="145">
        <f t="shared" si="48"/>
        <v>26.65</v>
      </c>
      <c r="K210" s="145">
        <f t="shared" si="49"/>
        <v>3461.84</v>
      </c>
      <c r="L210" s="129">
        <v>0.28489999999999999</v>
      </c>
      <c r="M210" s="56"/>
      <c r="N210" s="2"/>
      <c r="O210" s="64" t="str">
        <f ca="1">IF(N210="","", INDIRECT("base!"&amp;ADDRESS(MATCH(N210,#REF!:#REF!,0)+1,4,4)))</f>
        <v/>
      </c>
      <c r="P210" s="20"/>
      <c r="Q210" s="64" t="str">
        <f ca="1">IF(P210="","", INDIRECT("base!"&amp;ADDRESS(MATCH(CONCATENATE(N210,"|",P210),#REF!:#REF!,0)+1,6,4)))</f>
        <v/>
      </c>
      <c r="R210" s="90" t="s">
        <v>170</v>
      </c>
      <c r="S210" s="84">
        <f t="shared" ref="S210:S211" si="56">TRUNC(U210*(1+L210),2)</f>
        <v>10.63</v>
      </c>
      <c r="T210" s="84">
        <f t="shared" ref="T210:T211" si="57">TRUNC(V210*(1+L210),2)</f>
        <v>16.02</v>
      </c>
      <c r="U210" s="135">
        <v>8.2799999999999994</v>
      </c>
      <c r="V210" s="135">
        <v>12.47</v>
      </c>
      <c r="W210" s="89">
        <v>19</v>
      </c>
      <c r="X210" s="89" t="str">
        <f>'PLE NÃO FINANCIAVEIS'!$B$29</f>
        <v>PINTURAS E ACABAMENTOS</v>
      </c>
      <c r="Y210" s="89" t="s">
        <v>1007</v>
      </c>
    </row>
    <row r="211" spans="1:25" ht="30" x14ac:dyDescent="0.25">
      <c r="A211" s="83">
        <v>1</v>
      </c>
      <c r="B211" s="114">
        <f>IF(AND(G211&lt;&gt;"",H211&gt;0,I211&lt;&gt;"",J211&lt;&gt;0,K211&lt;&gt;0),COUNT($B$11:B210)+1,"")</f>
        <v>164</v>
      </c>
      <c r="C211" s="96" t="s">
        <v>595</v>
      </c>
      <c r="D211" s="84" t="s">
        <v>192</v>
      </c>
      <c r="E211" s="83" t="s">
        <v>606</v>
      </c>
      <c r="F211" s="98">
        <v>45658</v>
      </c>
      <c r="G211" s="90" t="s">
        <v>611</v>
      </c>
      <c r="H211" s="107">
        <v>129.9</v>
      </c>
      <c r="I211" s="83" t="s">
        <v>173</v>
      </c>
      <c r="J211" s="145">
        <f t="shared" si="48"/>
        <v>20.07</v>
      </c>
      <c r="K211" s="145">
        <f t="shared" si="49"/>
        <v>2607.09</v>
      </c>
      <c r="L211" s="129">
        <v>0.28489999999999999</v>
      </c>
      <c r="M211" s="56"/>
      <c r="N211" s="2"/>
      <c r="O211" s="64" t="str">
        <f ca="1">IF(N211="","", INDIRECT("base!"&amp;ADDRESS(MATCH(N211,#REF!:#REF!,0)+1,4,4)))</f>
        <v/>
      </c>
      <c r="P211" s="20"/>
      <c r="Q211" s="64" t="str">
        <f ca="1">IF(P211="","", INDIRECT("base!"&amp;ADDRESS(MATCH(CONCATENATE(N211,"|",P211),#REF!:#REF!,0)+1,6,4)))</f>
        <v/>
      </c>
      <c r="R211" s="90" t="s">
        <v>170</v>
      </c>
      <c r="S211" s="84">
        <f t="shared" si="56"/>
        <v>12.88</v>
      </c>
      <c r="T211" s="84">
        <f t="shared" si="57"/>
        <v>7.19</v>
      </c>
      <c r="U211" s="135">
        <v>10.029999999999999</v>
      </c>
      <c r="V211" s="135">
        <v>5.6</v>
      </c>
      <c r="W211" s="89">
        <v>19</v>
      </c>
      <c r="X211" s="89" t="str">
        <f>'PLE NÃO FINANCIAVEIS'!$B$29</f>
        <v>PINTURAS E ACABAMENTOS</v>
      </c>
      <c r="Y211" s="89" t="s">
        <v>1007</v>
      </c>
    </row>
    <row r="212" spans="1:25" s="128" customFormat="1" x14ac:dyDescent="0.25">
      <c r="A212" s="124">
        <v>1</v>
      </c>
      <c r="B212" s="118" t="str">
        <f>IF(AND(G212&lt;&gt;"",H212&gt;0,I212&lt;&gt;"",J212&lt;&gt;0,K212&lt;&gt;0),COUNT($B$11:B211)+1,"")</f>
        <v/>
      </c>
      <c r="C212" s="118">
        <v>12</v>
      </c>
      <c r="D212" s="119"/>
      <c r="E212" s="120"/>
      <c r="F212" s="121"/>
      <c r="G212" s="122" t="s">
        <v>600</v>
      </c>
      <c r="H212" s="123"/>
      <c r="I212" s="124"/>
      <c r="J212" s="148" t="str">
        <f t="shared" si="48"/>
        <v/>
      </c>
      <c r="K212" s="148" t="str">
        <f t="shared" si="49"/>
        <v/>
      </c>
      <c r="L212" s="125"/>
      <c r="M212" s="125"/>
      <c r="N212" s="126"/>
      <c r="O212" s="127" t="str">
        <f ca="1">IF(N212="","", INDIRECT("base!"&amp;ADDRESS(MATCH(N212,#REF!:#REF!,0)+1,4,4)))</f>
        <v/>
      </c>
      <c r="P212" s="127"/>
      <c r="Q212" s="127" t="str">
        <f ca="1">IF(P212="","", INDIRECT("base!"&amp;ADDRESS(MATCH(CONCATENATE(N212,"|",P212),#REF!:#REF!,0)+1,6,4)))</f>
        <v/>
      </c>
      <c r="R212" s="127"/>
      <c r="S212" s="153"/>
      <c r="T212" s="153"/>
      <c r="U212" s="137"/>
      <c r="V212" s="137"/>
      <c r="W212" s="160"/>
      <c r="X212" s="160"/>
      <c r="Y212" s="160"/>
    </row>
    <row r="213" spans="1:25" s="128" customFormat="1" x14ac:dyDescent="0.25">
      <c r="A213" s="124">
        <v>1</v>
      </c>
      <c r="B213" s="118" t="str">
        <f>IF(AND(G213&lt;&gt;"",H213&gt;0,I213&lt;&gt;"",J213&lt;&gt;0,K213&lt;&gt;0),COUNT($B$11:B212)+1,"")</f>
        <v/>
      </c>
      <c r="C213" s="118" t="s">
        <v>596</v>
      </c>
      <c r="D213" s="119"/>
      <c r="E213" s="120"/>
      <c r="F213" s="121"/>
      <c r="G213" s="122" t="s">
        <v>601</v>
      </c>
      <c r="H213" s="123"/>
      <c r="I213" s="124"/>
      <c r="J213" s="148" t="str">
        <f t="shared" si="48"/>
        <v/>
      </c>
      <c r="K213" s="148" t="str">
        <f t="shared" si="49"/>
        <v/>
      </c>
      <c r="L213" s="125"/>
      <c r="M213" s="125"/>
      <c r="N213" s="126"/>
      <c r="O213" s="127" t="str">
        <f ca="1">IF(N213="","", INDIRECT("base!"&amp;ADDRESS(MATCH(N213,#REF!:#REF!,0)+1,4,4)))</f>
        <v/>
      </c>
      <c r="P213" s="127"/>
      <c r="Q213" s="127" t="str">
        <f ca="1">IF(P213="","", INDIRECT("base!"&amp;ADDRESS(MATCH(CONCATENATE(N213,"|",P213),#REF!:#REF!,0)+1,6,4)))</f>
        <v/>
      </c>
      <c r="R213" s="127"/>
      <c r="S213" s="153"/>
      <c r="T213" s="153"/>
      <c r="U213" s="137"/>
      <c r="V213" s="137"/>
      <c r="W213" s="160"/>
      <c r="X213" s="160"/>
      <c r="Y213" s="160"/>
    </row>
    <row r="214" spans="1:25" ht="45" x14ac:dyDescent="0.25">
      <c r="A214" s="83">
        <v>1</v>
      </c>
      <c r="B214" s="114">
        <f>IF(AND(G214&lt;&gt;"",H214&gt;0,I214&lt;&gt;"",J214&lt;&gt;0,K214&lt;&gt;0),COUNT($B$11:B213)+1,"")</f>
        <v>165</v>
      </c>
      <c r="C214" s="96" t="s">
        <v>617</v>
      </c>
      <c r="D214" s="84" t="s">
        <v>192</v>
      </c>
      <c r="E214" s="83" t="s">
        <v>622</v>
      </c>
      <c r="F214" s="98">
        <v>45658</v>
      </c>
      <c r="G214" s="90" t="s">
        <v>612</v>
      </c>
      <c r="H214" s="107">
        <v>32.700000000000003</v>
      </c>
      <c r="I214" s="83" t="s">
        <v>172</v>
      </c>
      <c r="J214" s="145">
        <f t="shared" si="48"/>
        <v>29.98</v>
      </c>
      <c r="K214" s="145">
        <f t="shared" si="49"/>
        <v>980.35</v>
      </c>
      <c r="L214" s="129">
        <v>0.28489999999999999</v>
      </c>
      <c r="M214" s="56"/>
      <c r="N214" s="2"/>
      <c r="O214" s="64" t="str">
        <f ca="1">IF(N214="","", INDIRECT("base!"&amp;ADDRESS(MATCH(N214,#REF!:#REF!,0)+1,4,4)))</f>
        <v/>
      </c>
      <c r="P214" s="20"/>
      <c r="Q214" s="64" t="str">
        <f ca="1">IF(P214="","", INDIRECT("base!"&amp;ADDRESS(MATCH(CONCATENATE(N214,"|",P214),#REF!:#REF!,0)+1,6,4)))</f>
        <v/>
      </c>
      <c r="R214" s="90" t="s">
        <v>170</v>
      </c>
      <c r="S214" s="84">
        <f t="shared" ref="S214:S218" si="58">TRUNC(U214*(1+L214),2)</f>
        <v>11.47</v>
      </c>
      <c r="T214" s="84">
        <f t="shared" ref="T214:T218" si="59">TRUNC(V214*(1+L214),2)</f>
        <v>18.510000000000002</v>
      </c>
      <c r="U214" s="135">
        <v>8.93</v>
      </c>
      <c r="V214" s="135">
        <v>14.41</v>
      </c>
      <c r="W214" s="89">
        <v>20</v>
      </c>
      <c r="X214" s="89" t="str">
        <f>'PLE NÃO FINANCIAVEIS'!$B$30</f>
        <v>INSTALAÇÕES HIDRÁULICAS</v>
      </c>
      <c r="Y214" s="89" t="s">
        <v>1007</v>
      </c>
    </row>
    <row r="215" spans="1:25" ht="30" x14ac:dyDescent="0.25">
      <c r="A215" s="83">
        <v>1</v>
      </c>
      <c r="B215" s="114">
        <f>IF(AND(G215&lt;&gt;"",H215&gt;0,I215&lt;&gt;"",J215&lt;&gt;0,K215&lt;&gt;0),COUNT($B$11:B214)+1,"")</f>
        <v>166</v>
      </c>
      <c r="C215" s="96" t="s">
        <v>618</v>
      </c>
      <c r="D215" s="116" t="s">
        <v>200</v>
      </c>
      <c r="E215" s="83" t="s">
        <v>623</v>
      </c>
      <c r="F215" s="98">
        <v>45658</v>
      </c>
      <c r="G215" s="90" t="s">
        <v>613</v>
      </c>
      <c r="H215" s="107">
        <v>1</v>
      </c>
      <c r="I215" s="83" t="s">
        <v>176</v>
      </c>
      <c r="J215" s="145">
        <f t="shared" si="48"/>
        <v>42.16</v>
      </c>
      <c r="K215" s="145">
        <f t="shared" si="49"/>
        <v>42.16</v>
      </c>
      <c r="L215" s="129">
        <v>0.28489999999999999</v>
      </c>
      <c r="M215" s="56"/>
      <c r="N215" s="2"/>
      <c r="O215" s="64" t="str">
        <f ca="1">IF(N215="","", INDIRECT("base!"&amp;ADDRESS(MATCH(N215,#REF!:#REF!,0)+1,4,4)))</f>
        <v/>
      </c>
      <c r="P215" s="20"/>
      <c r="Q215" s="64" t="str">
        <f ca="1">IF(P215="","", INDIRECT("base!"&amp;ADDRESS(MATCH(CONCATENATE(N215,"|",P215),#REF!:#REF!,0)+1,6,4)))</f>
        <v/>
      </c>
      <c r="R215" s="90" t="s">
        <v>170</v>
      </c>
      <c r="S215" s="84">
        <f t="shared" si="58"/>
        <v>27.89</v>
      </c>
      <c r="T215" s="84">
        <f t="shared" si="59"/>
        <v>14.27</v>
      </c>
      <c r="U215" s="135">
        <v>21.71</v>
      </c>
      <c r="V215" s="135">
        <v>11.11</v>
      </c>
      <c r="W215" s="89">
        <v>20</v>
      </c>
      <c r="X215" s="89" t="str">
        <f>'PLE NÃO FINANCIAVEIS'!$B$30</f>
        <v>INSTALAÇÕES HIDRÁULICAS</v>
      </c>
      <c r="Y215" s="89" t="s">
        <v>1007</v>
      </c>
    </row>
    <row r="216" spans="1:25" ht="60" x14ac:dyDescent="0.25">
      <c r="A216" s="83">
        <v>1</v>
      </c>
      <c r="B216" s="114">
        <f>IF(AND(G216&lt;&gt;"",H216&gt;0,I216&lt;&gt;"",J216&lt;&gt;0,K216&lt;&gt;0),COUNT($B$11:B215)+1,"")</f>
        <v>167</v>
      </c>
      <c r="C216" s="96" t="s">
        <v>619</v>
      </c>
      <c r="D216" s="84" t="s">
        <v>192</v>
      </c>
      <c r="E216" s="83" t="s">
        <v>624</v>
      </c>
      <c r="F216" s="98">
        <v>45658</v>
      </c>
      <c r="G216" s="90" t="s">
        <v>614</v>
      </c>
      <c r="H216" s="107">
        <v>4</v>
      </c>
      <c r="I216" s="83" t="s">
        <v>176</v>
      </c>
      <c r="J216" s="145">
        <f t="shared" si="48"/>
        <v>7.85</v>
      </c>
      <c r="K216" s="145">
        <f t="shared" si="49"/>
        <v>31.4</v>
      </c>
      <c r="L216" s="129">
        <v>0.28489999999999999</v>
      </c>
      <c r="M216" s="56"/>
      <c r="N216" s="2"/>
      <c r="O216" s="64" t="str">
        <f ca="1">IF(N216="","", INDIRECT("base!"&amp;ADDRESS(MATCH(N216,#REF!:#REF!,0)+1,4,4)))</f>
        <v/>
      </c>
      <c r="P216" s="20"/>
      <c r="Q216" s="64" t="str">
        <f ca="1">IF(P216="","", INDIRECT("base!"&amp;ADDRESS(MATCH(CONCATENATE(N216,"|",P216),#REF!:#REF!,0)+1,6,4)))</f>
        <v/>
      </c>
      <c r="R216" s="90" t="s">
        <v>170</v>
      </c>
      <c r="S216" s="84">
        <f t="shared" si="58"/>
        <v>3.76</v>
      </c>
      <c r="T216" s="84">
        <f t="shared" si="59"/>
        <v>4.09</v>
      </c>
      <c r="U216" s="135">
        <v>2.93</v>
      </c>
      <c r="V216" s="135">
        <v>3.19</v>
      </c>
      <c r="W216" s="89">
        <v>20</v>
      </c>
      <c r="X216" s="89" t="str">
        <f>'PLE NÃO FINANCIAVEIS'!$B$30</f>
        <v>INSTALAÇÕES HIDRÁULICAS</v>
      </c>
      <c r="Y216" s="89" t="s">
        <v>1007</v>
      </c>
    </row>
    <row r="217" spans="1:25" ht="45" x14ac:dyDescent="0.25">
      <c r="A217" s="83">
        <v>1</v>
      </c>
      <c r="B217" s="114">
        <f>IF(AND(G217&lt;&gt;"",H217&gt;0,I217&lt;&gt;"",J217&lt;&gt;0,K217&lt;&gt;0),COUNT($B$11:B216)+1,"")</f>
        <v>168</v>
      </c>
      <c r="C217" s="96" t="s">
        <v>620</v>
      </c>
      <c r="D217" s="84" t="s">
        <v>192</v>
      </c>
      <c r="E217" s="83" t="s">
        <v>625</v>
      </c>
      <c r="F217" s="98">
        <v>45658</v>
      </c>
      <c r="G217" s="90" t="s">
        <v>615</v>
      </c>
      <c r="H217" s="107">
        <v>9</v>
      </c>
      <c r="I217" s="83" t="s">
        <v>176</v>
      </c>
      <c r="J217" s="145">
        <f t="shared" si="48"/>
        <v>11.1</v>
      </c>
      <c r="K217" s="145">
        <f t="shared" si="49"/>
        <v>99.9</v>
      </c>
      <c r="L217" s="129">
        <v>0.28489999999999999</v>
      </c>
      <c r="M217" s="56"/>
      <c r="N217" s="2"/>
      <c r="O217" s="64" t="str">
        <f ca="1">IF(N217="","", INDIRECT("base!"&amp;ADDRESS(MATCH(N217,#REF!:#REF!,0)+1,4,4)))</f>
        <v/>
      </c>
      <c r="P217" s="20"/>
      <c r="Q217" s="64" t="str">
        <f ca="1">IF(P217="","", INDIRECT("base!"&amp;ADDRESS(MATCH(CONCATENATE(N217,"|",P217),#REF!:#REF!,0)+1,6,4)))</f>
        <v/>
      </c>
      <c r="R217" s="90" t="s">
        <v>170</v>
      </c>
      <c r="S217" s="84">
        <f t="shared" si="58"/>
        <v>4.49</v>
      </c>
      <c r="T217" s="84">
        <f t="shared" si="59"/>
        <v>6.61</v>
      </c>
      <c r="U217" s="135">
        <v>3.5</v>
      </c>
      <c r="V217" s="135">
        <v>5.15</v>
      </c>
      <c r="W217" s="89">
        <v>20</v>
      </c>
      <c r="X217" s="89" t="str">
        <f>'PLE NÃO FINANCIAVEIS'!$B$30</f>
        <v>INSTALAÇÕES HIDRÁULICAS</v>
      </c>
      <c r="Y217" s="89" t="s">
        <v>1007</v>
      </c>
    </row>
    <row r="218" spans="1:25" ht="45" x14ac:dyDescent="0.25">
      <c r="A218" s="83">
        <v>1</v>
      </c>
      <c r="B218" s="114">
        <f>IF(AND(G218&lt;&gt;"",H218&gt;0,I218&lt;&gt;"",J218&lt;&gt;0,K218&lt;&gt;0),COUNT($B$11:B217)+1,"")</f>
        <v>169</v>
      </c>
      <c r="C218" s="96" t="s">
        <v>621</v>
      </c>
      <c r="D218" s="84" t="s">
        <v>192</v>
      </c>
      <c r="E218" s="83" t="s">
        <v>626</v>
      </c>
      <c r="F218" s="98">
        <v>45658</v>
      </c>
      <c r="G218" s="90" t="s">
        <v>616</v>
      </c>
      <c r="H218" s="107">
        <v>5</v>
      </c>
      <c r="I218" s="83" t="s">
        <v>176</v>
      </c>
      <c r="J218" s="145">
        <f t="shared" si="48"/>
        <v>15.39</v>
      </c>
      <c r="K218" s="145">
        <f t="shared" si="49"/>
        <v>76.95</v>
      </c>
      <c r="L218" s="129">
        <v>0.28489999999999999</v>
      </c>
      <c r="M218" s="56"/>
      <c r="N218" s="2"/>
      <c r="O218" s="64" t="str">
        <f ca="1">IF(N218="","", INDIRECT("base!"&amp;ADDRESS(MATCH(N218,#REF!:#REF!,0)+1,4,4)))</f>
        <v/>
      </c>
      <c r="P218" s="20"/>
      <c r="Q218" s="64" t="str">
        <f ca="1">IF(P218="","", INDIRECT("base!"&amp;ADDRESS(MATCH(CONCATENATE(N218,"|",P218),#REF!:#REF!,0)+1,6,4)))</f>
        <v/>
      </c>
      <c r="R218" s="90" t="s">
        <v>170</v>
      </c>
      <c r="S218" s="84">
        <f t="shared" si="58"/>
        <v>6.57</v>
      </c>
      <c r="T218" s="84">
        <f t="shared" si="59"/>
        <v>8.82</v>
      </c>
      <c r="U218" s="135">
        <v>5.12</v>
      </c>
      <c r="V218" s="135">
        <v>6.87</v>
      </c>
      <c r="W218" s="89">
        <v>20</v>
      </c>
      <c r="X218" s="89" t="str">
        <f>'PLE NÃO FINANCIAVEIS'!$B$30</f>
        <v>INSTALAÇÕES HIDRÁULICAS</v>
      </c>
      <c r="Y218" s="89" t="s">
        <v>1007</v>
      </c>
    </row>
    <row r="219" spans="1:25" s="128" customFormat="1" x14ac:dyDescent="0.25">
      <c r="A219" s="124">
        <v>1</v>
      </c>
      <c r="B219" s="118" t="str">
        <f>IF(AND(G219&lt;&gt;"",H219&gt;0,I219&lt;&gt;"",J219&lt;&gt;0,K219&lt;&gt;0),COUNT($B$11:B218)+1,"")</f>
        <v/>
      </c>
      <c r="C219" s="118" t="s">
        <v>627</v>
      </c>
      <c r="D219" s="119"/>
      <c r="E219" s="120"/>
      <c r="F219" s="121"/>
      <c r="G219" s="122" t="s">
        <v>633</v>
      </c>
      <c r="H219" s="123"/>
      <c r="I219" s="124"/>
      <c r="J219" s="148" t="str">
        <f t="shared" si="48"/>
        <v/>
      </c>
      <c r="K219" s="148" t="str">
        <f t="shared" si="49"/>
        <v/>
      </c>
      <c r="L219" s="125"/>
      <c r="M219" s="125"/>
      <c r="N219" s="126"/>
      <c r="O219" s="127" t="str">
        <f ca="1">IF(N219="","", INDIRECT("base!"&amp;ADDRESS(MATCH(N219,#REF!:#REF!,0)+1,4,4)))</f>
        <v/>
      </c>
      <c r="P219" s="127"/>
      <c r="Q219" s="127" t="str">
        <f ca="1">IF(P219="","", INDIRECT("base!"&amp;ADDRESS(MATCH(CONCATENATE(N219,"|",P219),#REF!:#REF!,0)+1,6,4)))</f>
        <v/>
      </c>
      <c r="R219" s="127"/>
      <c r="S219" s="153"/>
      <c r="T219" s="153"/>
      <c r="U219" s="137"/>
      <c r="V219" s="137"/>
      <c r="W219" s="160"/>
      <c r="X219" s="160"/>
      <c r="Y219" s="160"/>
    </row>
    <row r="220" spans="1:25" ht="45" x14ac:dyDescent="0.25">
      <c r="A220" s="83">
        <v>1</v>
      </c>
      <c r="B220" s="114">
        <f>IF(AND(G220&lt;&gt;"",H220&gt;0,I220&lt;&gt;"",J220&lt;&gt;0,K220&lt;&gt;0),COUNT($B$11:B219)+1,"")</f>
        <v>170</v>
      </c>
      <c r="C220" s="96" t="s">
        <v>628</v>
      </c>
      <c r="D220" s="84" t="s">
        <v>192</v>
      </c>
      <c r="E220" s="83" t="s">
        <v>662</v>
      </c>
      <c r="F220" s="98">
        <v>45658</v>
      </c>
      <c r="G220" s="90" t="s">
        <v>634</v>
      </c>
      <c r="H220" s="107">
        <v>4</v>
      </c>
      <c r="I220" s="83" t="s">
        <v>176</v>
      </c>
      <c r="J220" s="145">
        <f t="shared" si="48"/>
        <v>152.43</v>
      </c>
      <c r="K220" s="145">
        <f t="shared" si="49"/>
        <v>609.72</v>
      </c>
      <c r="L220" s="129">
        <v>0.28489999999999999</v>
      </c>
      <c r="M220" s="56"/>
      <c r="N220" s="2"/>
      <c r="O220" s="64" t="str">
        <f ca="1">IF(N220="","", INDIRECT("base!"&amp;ADDRESS(MATCH(N220,#REF!:#REF!,0)+1,4,4)))</f>
        <v/>
      </c>
      <c r="P220" s="20"/>
      <c r="Q220" s="64" t="str">
        <f ca="1">IF(P220="","", INDIRECT("base!"&amp;ADDRESS(MATCH(CONCATENATE(N220,"|",P220),#REF!:#REF!,0)+1,6,4)))</f>
        <v/>
      </c>
      <c r="R220" s="90" t="s">
        <v>170</v>
      </c>
      <c r="S220" s="84">
        <f t="shared" ref="S220:S221" si="60">TRUNC(U220*(1+L220),2)</f>
        <v>141.66999999999999</v>
      </c>
      <c r="T220" s="84">
        <f t="shared" ref="T220:T221" si="61">TRUNC(V220*(1+L220),2)</f>
        <v>10.76</v>
      </c>
      <c r="U220" s="135">
        <v>110.26</v>
      </c>
      <c r="V220" s="135">
        <v>8.3800000000000008</v>
      </c>
      <c r="W220" s="89">
        <v>20</v>
      </c>
      <c r="X220" s="89" t="str">
        <f>'PLE NÃO FINANCIAVEIS'!$B$30</f>
        <v>INSTALAÇÕES HIDRÁULICAS</v>
      </c>
      <c r="Y220" s="89" t="s">
        <v>1007</v>
      </c>
    </row>
    <row r="221" spans="1:25" ht="45" x14ac:dyDescent="0.25">
      <c r="A221" s="83">
        <v>1</v>
      </c>
      <c r="B221" s="114">
        <f>IF(AND(G221&lt;&gt;"",H221&gt;0,I221&lt;&gt;"",J221&lt;&gt;0,K221&lt;&gt;0),COUNT($B$11:B220)+1,"")</f>
        <v>171</v>
      </c>
      <c r="C221" s="96" t="s">
        <v>629</v>
      </c>
      <c r="D221" s="116" t="s">
        <v>200</v>
      </c>
      <c r="E221" s="83" t="s">
        <v>663</v>
      </c>
      <c r="F221" s="98">
        <v>45658</v>
      </c>
      <c r="G221" s="90" t="s">
        <v>635</v>
      </c>
      <c r="H221" s="107">
        <v>1</v>
      </c>
      <c r="I221" s="83" t="s">
        <v>176</v>
      </c>
      <c r="J221" s="145">
        <f t="shared" si="48"/>
        <v>514.35</v>
      </c>
      <c r="K221" s="145">
        <f t="shared" si="49"/>
        <v>514.35</v>
      </c>
      <c r="L221" s="129">
        <v>0.28489999999999999</v>
      </c>
      <c r="M221" s="56"/>
      <c r="N221" s="2"/>
      <c r="O221" s="64" t="str">
        <f ca="1">IF(N221="","", INDIRECT("base!"&amp;ADDRESS(MATCH(N221,#REF!:#REF!,0)+1,4,4)))</f>
        <v/>
      </c>
      <c r="P221" s="20"/>
      <c r="Q221" s="64" t="str">
        <f ca="1">IF(P221="","", INDIRECT("base!"&amp;ADDRESS(MATCH(CONCATENATE(N221,"|",P221),#REF!:#REF!,0)+1,6,4)))</f>
        <v/>
      </c>
      <c r="R221" s="90" t="s">
        <v>170</v>
      </c>
      <c r="S221" s="84">
        <f t="shared" si="60"/>
        <v>469.27</v>
      </c>
      <c r="T221" s="84">
        <f t="shared" si="61"/>
        <v>45.08</v>
      </c>
      <c r="U221" s="135">
        <v>365.22</v>
      </c>
      <c r="V221" s="135">
        <v>35.090000000000003</v>
      </c>
      <c r="W221" s="89">
        <v>20</v>
      </c>
      <c r="X221" s="89" t="str">
        <f>'PLE NÃO FINANCIAVEIS'!$B$30</f>
        <v>INSTALAÇÕES HIDRÁULICAS</v>
      </c>
      <c r="Y221" s="89" t="s">
        <v>1007</v>
      </c>
    </row>
    <row r="222" spans="1:25" s="128" customFormat="1" x14ac:dyDescent="0.25">
      <c r="A222" s="124">
        <v>1</v>
      </c>
      <c r="B222" s="118" t="str">
        <f>IF(AND(G222&lt;&gt;"",H222&gt;0,I222&lt;&gt;"",J222&lt;&gt;0,K222&lt;&gt;0),COUNT($B$11:B221)+1,"")</f>
        <v/>
      </c>
      <c r="C222" s="118">
        <v>13</v>
      </c>
      <c r="D222" s="119"/>
      <c r="E222" s="120"/>
      <c r="F222" s="121"/>
      <c r="G222" s="122" t="s">
        <v>649</v>
      </c>
      <c r="H222" s="123"/>
      <c r="I222" s="124"/>
      <c r="J222" s="148" t="str">
        <f t="shared" si="48"/>
        <v/>
      </c>
      <c r="K222" s="148" t="str">
        <f t="shared" si="49"/>
        <v/>
      </c>
      <c r="L222" s="125"/>
      <c r="M222" s="125"/>
      <c r="N222" s="126"/>
      <c r="O222" s="127" t="str">
        <f ca="1">IF(N222="","", INDIRECT("base!"&amp;ADDRESS(MATCH(N222,#REF!:#REF!,0)+1,4,4)))</f>
        <v/>
      </c>
      <c r="P222" s="127"/>
      <c r="Q222" s="127" t="str">
        <f ca="1">IF(P222="","", INDIRECT("base!"&amp;ADDRESS(MATCH(CONCATENATE(N222,"|",P222),#REF!:#REF!,0)+1,6,4)))</f>
        <v/>
      </c>
      <c r="R222" s="127"/>
      <c r="S222" s="153"/>
      <c r="T222" s="153"/>
      <c r="U222" s="137"/>
      <c r="V222" s="137"/>
      <c r="W222" s="160"/>
      <c r="X222" s="160"/>
      <c r="Y222" s="160"/>
    </row>
    <row r="223" spans="1:25" s="128" customFormat="1" x14ac:dyDescent="0.25">
      <c r="A223" s="124">
        <v>1</v>
      </c>
      <c r="B223" s="118" t="str">
        <f>IF(AND(G223&lt;&gt;"",H223&gt;0,I223&lt;&gt;"",J223&lt;&gt;0,K223&lt;&gt;0),COUNT($B$11:B222)+1,"")</f>
        <v/>
      </c>
      <c r="C223" s="118" t="s">
        <v>630</v>
      </c>
      <c r="D223" s="119"/>
      <c r="E223" s="120"/>
      <c r="F223" s="121"/>
      <c r="G223" s="122" t="s">
        <v>650</v>
      </c>
      <c r="H223" s="123"/>
      <c r="I223" s="124"/>
      <c r="J223" s="148" t="str">
        <f t="shared" si="48"/>
        <v/>
      </c>
      <c r="K223" s="148" t="str">
        <f t="shared" si="49"/>
        <v/>
      </c>
      <c r="L223" s="125"/>
      <c r="M223" s="125"/>
      <c r="N223" s="126"/>
      <c r="O223" s="127" t="str">
        <f ca="1">IF(N223="","", INDIRECT("base!"&amp;ADDRESS(MATCH(N223,#REF!:#REF!,0)+1,4,4)))</f>
        <v/>
      </c>
      <c r="P223" s="127"/>
      <c r="Q223" s="127" t="str">
        <f ca="1">IF(P223="","", INDIRECT("base!"&amp;ADDRESS(MATCH(CONCATENATE(N223,"|",P223),#REF!:#REF!,0)+1,6,4)))</f>
        <v/>
      </c>
      <c r="R223" s="127"/>
      <c r="S223" s="153"/>
      <c r="T223" s="153"/>
      <c r="U223" s="137"/>
      <c r="V223" s="137"/>
      <c r="W223" s="160"/>
      <c r="X223" s="160"/>
      <c r="Y223" s="160"/>
    </row>
    <row r="224" spans="1:25" ht="45" x14ac:dyDescent="0.25">
      <c r="A224" s="83">
        <v>1</v>
      </c>
      <c r="B224" s="114">
        <f>IF(AND(G224&lt;&gt;"",H224&gt;0,I224&lt;&gt;"",J224&lt;&gt;0,K224&lt;&gt;0),COUNT($B$11:B223)+1,"")</f>
        <v>172</v>
      </c>
      <c r="C224" s="96" t="s">
        <v>631</v>
      </c>
      <c r="D224" s="84" t="s">
        <v>192</v>
      </c>
      <c r="E224" s="83" t="s">
        <v>664</v>
      </c>
      <c r="F224" s="98">
        <v>45658</v>
      </c>
      <c r="G224" s="90" t="s">
        <v>636</v>
      </c>
      <c r="H224" s="107">
        <v>2.8</v>
      </c>
      <c r="I224" s="83" t="s">
        <v>172</v>
      </c>
      <c r="J224" s="145">
        <f t="shared" si="48"/>
        <v>27.26</v>
      </c>
      <c r="K224" s="145">
        <f t="shared" si="49"/>
        <v>76.33</v>
      </c>
      <c r="L224" s="129">
        <v>0.28489999999999999</v>
      </c>
      <c r="M224" s="56"/>
      <c r="N224" s="2"/>
      <c r="O224" s="64" t="str">
        <f ca="1">IF(N224="","", INDIRECT("base!"&amp;ADDRESS(MATCH(N224,#REF!:#REF!,0)+1,4,4)))</f>
        <v/>
      </c>
      <c r="P224" s="20"/>
      <c r="Q224" s="64" t="str">
        <f ca="1">IF(P224="","", INDIRECT("base!"&amp;ADDRESS(MATCH(CONCATENATE(N224,"|",P224),#REF!:#REF!,0)+1,6,4)))</f>
        <v/>
      </c>
      <c r="R224" s="90" t="s">
        <v>170</v>
      </c>
      <c r="S224" s="84">
        <f t="shared" ref="S224:S236" si="62">TRUNC(U224*(1+L224),2)</f>
        <v>12.99</v>
      </c>
      <c r="T224" s="84">
        <f t="shared" ref="T224:T236" si="63">TRUNC(V224*(1+L224),2)</f>
        <v>14.27</v>
      </c>
      <c r="U224" s="135">
        <v>10.11</v>
      </c>
      <c r="V224" s="135">
        <v>11.11</v>
      </c>
      <c r="W224" s="89">
        <v>21</v>
      </c>
      <c r="X224" s="89" t="str">
        <f>'PLE NÃO FINANCIAVEIS'!$B$31</f>
        <v>INSTALAÇÕES SANITÁRIAS</v>
      </c>
      <c r="Y224" s="89" t="s">
        <v>1007</v>
      </c>
    </row>
    <row r="225" spans="1:25" ht="45" x14ac:dyDescent="0.25">
      <c r="A225" s="83">
        <v>1</v>
      </c>
      <c r="B225" s="114">
        <f>IF(AND(G225&lt;&gt;"",H225&gt;0,I225&lt;&gt;"",J225&lt;&gt;0,K225&lt;&gt;0),COUNT($B$11:B224)+1,"")</f>
        <v>173</v>
      </c>
      <c r="C225" s="96" t="s">
        <v>632</v>
      </c>
      <c r="D225" s="84" t="s">
        <v>192</v>
      </c>
      <c r="E225" s="83" t="s">
        <v>665</v>
      </c>
      <c r="F225" s="98">
        <v>45658</v>
      </c>
      <c r="G225" s="90" t="s">
        <v>637</v>
      </c>
      <c r="H225" s="107">
        <v>15.6</v>
      </c>
      <c r="I225" s="83" t="s">
        <v>172</v>
      </c>
      <c r="J225" s="145">
        <f t="shared" si="48"/>
        <v>34.630000000000003</v>
      </c>
      <c r="K225" s="145">
        <f t="shared" si="49"/>
        <v>540.23</v>
      </c>
      <c r="L225" s="129">
        <v>0.28489999999999999</v>
      </c>
      <c r="M225" s="56"/>
      <c r="N225" s="2"/>
      <c r="O225" s="64" t="str">
        <f ca="1">IF(N225="","", INDIRECT("base!"&amp;ADDRESS(MATCH(N225,#REF!:#REF!,0)+1,4,4)))</f>
        <v/>
      </c>
      <c r="P225" s="20"/>
      <c r="Q225" s="64" t="str">
        <f ca="1">IF(P225="","", INDIRECT("base!"&amp;ADDRESS(MATCH(CONCATENATE(N225,"|",P225),#REF!:#REF!,0)+1,6,4)))</f>
        <v/>
      </c>
      <c r="R225" s="90" t="s">
        <v>170</v>
      </c>
      <c r="S225" s="84">
        <f t="shared" si="62"/>
        <v>19.13</v>
      </c>
      <c r="T225" s="84">
        <f t="shared" si="63"/>
        <v>15.5</v>
      </c>
      <c r="U225" s="135">
        <v>14.89</v>
      </c>
      <c r="V225" s="135">
        <v>12.07</v>
      </c>
      <c r="W225" s="89">
        <v>21</v>
      </c>
      <c r="X225" s="89" t="str">
        <f>'PLE NÃO FINANCIAVEIS'!$B$31</f>
        <v>INSTALAÇÕES SANITÁRIAS</v>
      </c>
      <c r="Y225" s="89" t="s">
        <v>1007</v>
      </c>
    </row>
    <row r="226" spans="1:25" ht="45" x14ac:dyDescent="0.25">
      <c r="A226" s="83">
        <v>1</v>
      </c>
      <c r="B226" s="114">
        <f>IF(AND(G226&lt;&gt;"",H226&gt;0,I226&lt;&gt;"",J226&lt;&gt;0,K226&lt;&gt;0),COUNT($B$11:B225)+1,"")</f>
        <v>174</v>
      </c>
      <c r="C226" s="96" t="s">
        <v>651</v>
      </c>
      <c r="D226" s="84" t="s">
        <v>192</v>
      </c>
      <c r="E226" s="83" t="s">
        <v>666</v>
      </c>
      <c r="F226" s="98">
        <v>45658</v>
      </c>
      <c r="G226" s="90" t="s">
        <v>638</v>
      </c>
      <c r="H226" s="107">
        <v>0.7</v>
      </c>
      <c r="I226" s="83" t="s">
        <v>172</v>
      </c>
      <c r="J226" s="145">
        <f t="shared" si="48"/>
        <v>43.17</v>
      </c>
      <c r="K226" s="145">
        <f t="shared" si="49"/>
        <v>30.22</v>
      </c>
      <c r="L226" s="129">
        <v>0.28489999999999999</v>
      </c>
      <c r="M226" s="56"/>
      <c r="N226" s="2"/>
      <c r="O226" s="64" t="str">
        <f ca="1">IF(N226="","", INDIRECT("base!"&amp;ADDRESS(MATCH(N226,#REF!:#REF!,0)+1,4,4)))</f>
        <v/>
      </c>
      <c r="P226" s="20"/>
      <c r="Q226" s="64" t="str">
        <f ca="1">IF(P226="","", INDIRECT("base!"&amp;ADDRESS(MATCH(CONCATENATE(N226,"|",P226),#REF!:#REF!,0)+1,6,4)))</f>
        <v/>
      </c>
      <c r="R226" s="90" t="s">
        <v>170</v>
      </c>
      <c r="S226" s="84">
        <f t="shared" si="62"/>
        <v>24.6</v>
      </c>
      <c r="T226" s="84">
        <f t="shared" si="63"/>
        <v>18.57</v>
      </c>
      <c r="U226" s="135">
        <v>19.149999999999999</v>
      </c>
      <c r="V226" s="135">
        <v>14.46</v>
      </c>
      <c r="W226" s="89">
        <v>21</v>
      </c>
      <c r="X226" s="89" t="str">
        <f>'PLE NÃO FINANCIAVEIS'!$B$31</f>
        <v>INSTALAÇÕES SANITÁRIAS</v>
      </c>
      <c r="Y226" s="89" t="s">
        <v>1007</v>
      </c>
    </row>
    <row r="227" spans="1:25" ht="45" x14ac:dyDescent="0.25">
      <c r="A227" s="83">
        <v>1</v>
      </c>
      <c r="B227" s="114">
        <f>IF(AND(G227&lt;&gt;"",H227&gt;0,I227&lt;&gt;"",J227&lt;&gt;0,K227&lt;&gt;0),COUNT($B$11:B226)+1,"")</f>
        <v>175</v>
      </c>
      <c r="C227" s="96" t="s">
        <v>652</v>
      </c>
      <c r="D227" s="84" t="s">
        <v>192</v>
      </c>
      <c r="E227" s="83" t="s">
        <v>667</v>
      </c>
      <c r="F227" s="98">
        <v>45658</v>
      </c>
      <c r="G227" s="90" t="s">
        <v>639</v>
      </c>
      <c r="H227" s="107">
        <v>31.5</v>
      </c>
      <c r="I227" s="83" t="s">
        <v>172</v>
      </c>
      <c r="J227" s="145">
        <f t="shared" si="48"/>
        <v>48.23</v>
      </c>
      <c r="K227" s="145">
        <f t="shared" si="49"/>
        <v>1519.25</v>
      </c>
      <c r="L227" s="129">
        <v>0.28489999999999999</v>
      </c>
      <c r="M227" s="56"/>
      <c r="N227" s="2"/>
      <c r="O227" s="64" t="str">
        <f ca="1">IF(N227="","", INDIRECT("base!"&amp;ADDRESS(MATCH(N227,#REF!:#REF!,0)+1,4,4)))</f>
        <v/>
      </c>
      <c r="P227" s="20"/>
      <c r="Q227" s="64" t="str">
        <f ca="1">IF(P227="","", INDIRECT("base!"&amp;ADDRESS(MATCH(CONCATENATE(N227,"|",P227),#REF!:#REF!,0)+1,6,4)))</f>
        <v/>
      </c>
      <c r="R227" s="90" t="s">
        <v>170</v>
      </c>
      <c r="S227" s="84">
        <f t="shared" si="62"/>
        <v>26.57</v>
      </c>
      <c r="T227" s="84">
        <f t="shared" si="63"/>
        <v>21.66</v>
      </c>
      <c r="U227" s="135">
        <v>20.68</v>
      </c>
      <c r="V227" s="135">
        <v>16.86</v>
      </c>
      <c r="W227" s="89">
        <v>21</v>
      </c>
      <c r="X227" s="89" t="str">
        <f>'PLE NÃO FINANCIAVEIS'!$B$31</f>
        <v>INSTALAÇÕES SANITÁRIAS</v>
      </c>
      <c r="Y227" s="89" t="s">
        <v>1007</v>
      </c>
    </row>
    <row r="228" spans="1:25" ht="60" x14ac:dyDescent="0.25">
      <c r="A228" s="83">
        <v>1</v>
      </c>
      <c r="B228" s="114">
        <f>IF(AND(G228&lt;&gt;"",H228&gt;0,I228&lt;&gt;"",J228&lt;&gt;0,K228&lt;&gt;0),COUNT($B$11:B227)+1,"")</f>
        <v>176</v>
      </c>
      <c r="C228" s="96" t="s">
        <v>653</v>
      </c>
      <c r="D228" s="84" t="s">
        <v>192</v>
      </c>
      <c r="E228" s="83" t="s">
        <v>668</v>
      </c>
      <c r="F228" s="98">
        <v>45658</v>
      </c>
      <c r="G228" s="90" t="s">
        <v>640</v>
      </c>
      <c r="H228" s="107">
        <v>5</v>
      </c>
      <c r="I228" s="83" t="s">
        <v>176</v>
      </c>
      <c r="J228" s="145">
        <f t="shared" si="48"/>
        <v>13.52</v>
      </c>
      <c r="K228" s="145">
        <f t="shared" si="49"/>
        <v>67.599999999999994</v>
      </c>
      <c r="L228" s="129">
        <v>0.28489999999999999</v>
      </c>
      <c r="M228" s="56"/>
      <c r="N228" s="2"/>
      <c r="O228" s="64" t="str">
        <f ca="1">IF(N228="","", INDIRECT("base!"&amp;ADDRESS(MATCH(N228,#REF!:#REF!,0)+1,4,4)))</f>
        <v/>
      </c>
      <c r="P228" s="20"/>
      <c r="Q228" s="64" t="str">
        <f ca="1">IF(P228="","", INDIRECT("base!"&amp;ADDRESS(MATCH(CONCATENATE(N228,"|",P228),#REF!:#REF!,0)+1,6,4)))</f>
        <v/>
      </c>
      <c r="R228" s="90" t="s">
        <v>170</v>
      </c>
      <c r="S228" s="84">
        <f t="shared" si="62"/>
        <v>7.34</v>
      </c>
      <c r="T228" s="84">
        <f t="shared" si="63"/>
        <v>6.18</v>
      </c>
      <c r="U228" s="135">
        <v>5.72</v>
      </c>
      <c r="V228" s="135">
        <v>4.8099999999999996</v>
      </c>
      <c r="W228" s="89">
        <v>21</v>
      </c>
      <c r="X228" s="89" t="str">
        <f>'PLE NÃO FINANCIAVEIS'!$B$31</f>
        <v>INSTALAÇÕES SANITÁRIAS</v>
      </c>
      <c r="Y228" s="89" t="s">
        <v>1007</v>
      </c>
    </row>
    <row r="229" spans="1:25" ht="60" x14ac:dyDescent="0.25">
      <c r="A229" s="83">
        <v>1</v>
      </c>
      <c r="B229" s="114">
        <f>IF(AND(G229&lt;&gt;"",H229&gt;0,I229&lt;&gt;"",J229&lt;&gt;0,K229&lt;&gt;0),COUNT($B$11:B228)+1,"")</f>
        <v>177</v>
      </c>
      <c r="C229" s="96" t="s">
        <v>654</v>
      </c>
      <c r="D229" s="84" t="s">
        <v>192</v>
      </c>
      <c r="E229" s="83" t="s">
        <v>669</v>
      </c>
      <c r="F229" s="98">
        <v>45658</v>
      </c>
      <c r="G229" s="90" t="s">
        <v>641</v>
      </c>
      <c r="H229" s="107">
        <v>2</v>
      </c>
      <c r="I229" s="83" t="s">
        <v>176</v>
      </c>
      <c r="J229" s="145">
        <f t="shared" si="48"/>
        <v>19.809999999999999</v>
      </c>
      <c r="K229" s="145">
        <f t="shared" si="49"/>
        <v>39.619999999999997</v>
      </c>
      <c r="L229" s="129">
        <v>0.28489999999999999</v>
      </c>
      <c r="M229" s="56"/>
      <c r="N229" s="2"/>
      <c r="O229" s="64" t="str">
        <f ca="1">IF(N229="","", INDIRECT("base!"&amp;ADDRESS(MATCH(N229,#REF!:#REF!,0)+1,4,4)))</f>
        <v/>
      </c>
      <c r="P229" s="20"/>
      <c r="Q229" s="64" t="str">
        <f ca="1">IF(P229="","", INDIRECT("base!"&amp;ADDRESS(MATCH(CONCATENATE(N229,"|",P229),#REF!:#REF!,0)+1,6,4)))</f>
        <v/>
      </c>
      <c r="R229" s="90" t="s">
        <v>170</v>
      </c>
      <c r="S229" s="84">
        <f t="shared" si="62"/>
        <v>13.11</v>
      </c>
      <c r="T229" s="84">
        <f t="shared" si="63"/>
        <v>6.7</v>
      </c>
      <c r="U229" s="135">
        <v>10.210000000000001</v>
      </c>
      <c r="V229" s="135">
        <v>5.22</v>
      </c>
      <c r="W229" s="89">
        <v>21</v>
      </c>
      <c r="X229" s="89" t="str">
        <f>'PLE NÃO FINANCIAVEIS'!$B$31</f>
        <v>INSTALAÇÕES SANITÁRIAS</v>
      </c>
      <c r="Y229" s="89" t="s">
        <v>1007</v>
      </c>
    </row>
    <row r="230" spans="1:25" ht="60" x14ac:dyDescent="0.25">
      <c r="A230" s="83">
        <v>1</v>
      </c>
      <c r="B230" s="114">
        <f>IF(AND(G230&lt;&gt;"",H230&gt;0,I230&lt;&gt;"",J230&lt;&gt;0,K230&lt;&gt;0),COUNT($B$11:B229)+1,"")</f>
        <v>178</v>
      </c>
      <c r="C230" s="96" t="s">
        <v>655</v>
      </c>
      <c r="D230" s="84" t="s">
        <v>192</v>
      </c>
      <c r="E230" s="83" t="s">
        <v>670</v>
      </c>
      <c r="F230" s="98">
        <v>45658</v>
      </c>
      <c r="G230" s="90" t="s">
        <v>642</v>
      </c>
      <c r="H230" s="107">
        <v>1</v>
      </c>
      <c r="I230" s="83" t="s">
        <v>176</v>
      </c>
      <c r="J230" s="145">
        <f t="shared" si="48"/>
        <v>36.07</v>
      </c>
      <c r="K230" s="145">
        <f t="shared" si="49"/>
        <v>36.07</v>
      </c>
      <c r="L230" s="129">
        <v>0.28489999999999999</v>
      </c>
      <c r="M230" s="56"/>
      <c r="N230" s="2"/>
      <c r="O230" s="64" t="str">
        <f ca="1">IF(N230="","", INDIRECT("base!"&amp;ADDRESS(MATCH(N230,#REF!:#REF!,0)+1,4,4)))</f>
        <v/>
      </c>
      <c r="P230" s="20"/>
      <c r="Q230" s="64" t="str">
        <f ca="1">IF(P230="","", INDIRECT("base!"&amp;ADDRESS(MATCH(CONCATENATE(N230,"|",P230),#REF!:#REF!,0)+1,6,4)))</f>
        <v/>
      </c>
      <c r="R230" s="90" t="s">
        <v>170</v>
      </c>
      <c r="S230" s="84">
        <f t="shared" si="62"/>
        <v>26.7</v>
      </c>
      <c r="T230" s="84">
        <f t="shared" si="63"/>
        <v>9.3699999999999992</v>
      </c>
      <c r="U230" s="135">
        <v>20.78</v>
      </c>
      <c r="V230" s="135">
        <v>7.3</v>
      </c>
      <c r="W230" s="89">
        <v>21</v>
      </c>
      <c r="X230" s="89" t="str">
        <f>'PLE NÃO FINANCIAVEIS'!$B$31</f>
        <v>INSTALAÇÕES SANITÁRIAS</v>
      </c>
      <c r="Y230" s="89" t="s">
        <v>1007</v>
      </c>
    </row>
    <row r="231" spans="1:25" ht="60" x14ac:dyDescent="0.25">
      <c r="A231" s="83">
        <v>1</v>
      </c>
      <c r="B231" s="114">
        <f>IF(AND(G231&lt;&gt;"",H231&gt;0,I231&lt;&gt;"",J231&lt;&gt;0,K231&lt;&gt;0),COUNT($B$11:B230)+1,"")</f>
        <v>179</v>
      </c>
      <c r="C231" s="96" t="s">
        <v>656</v>
      </c>
      <c r="D231" s="84" t="s">
        <v>192</v>
      </c>
      <c r="E231" s="83" t="s">
        <v>671</v>
      </c>
      <c r="F231" s="98">
        <v>45658</v>
      </c>
      <c r="G231" s="90" t="s">
        <v>643</v>
      </c>
      <c r="H231" s="107">
        <v>3</v>
      </c>
      <c r="I231" s="83" t="s">
        <v>176</v>
      </c>
      <c r="J231" s="145">
        <f t="shared" si="48"/>
        <v>18.88</v>
      </c>
      <c r="K231" s="145">
        <f t="shared" si="49"/>
        <v>56.64</v>
      </c>
      <c r="L231" s="129">
        <v>0.28489999999999999</v>
      </c>
      <c r="M231" s="56"/>
      <c r="N231" s="2"/>
      <c r="O231" s="64" t="str">
        <f ca="1">IF(N231="","", INDIRECT("base!"&amp;ADDRESS(MATCH(N231,#REF!:#REF!,0)+1,4,4)))</f>
        <v/>
      </c>
      <c r="P231" s="20"/>
      <c r="Q231" s="64" t="str">
        <f ca="1">IF(P231="","", INDIRECT("base!"&amp;ADDRESS(MATCH(CONCATENATE(N231,"|",P231),#REF!:#REF!,0)+1,6,4)))</f>
        <v/>
      </c>
      <c r="R231" s="90" t="s">
        <v>170</v>
      </c>
      <c r="S231" s="84">
        <f t="shared" si="62"/>
        <v>12.18</v>
      </c>
      <c r="T231" s="84">
        <f t="shared" si="63"/>
        <v>6.7</v>
      </c>
      <c r="U231" s="135">
        <v>9.48</v>
      </c>
      <c r="V231" s="135">
        <v>5.22</v>
      </c>
      <c r="W231" s="89">
        <v>21</v>
      </c>
      <c r="X231" s="89" t="str">
        <f>'PLE NÃO FINANCIAVEIS'!$B$31</f>
        <v>INSTALAÇÕES SANITÁRIAS</v>
      </c>
      <c r="Y231" s="89" t="s">
        <v>1007</v>
      </c>
    </row>
    <row r="232" spans="1:25" ht="75" x14ac:dyDescent="0.25">
      <c r="A232" s="83">
        <v>1</v>
      </c>
      <c r="B232" s="114">
        <f>IF(AND(G232&lt;&gt;"",H232&gt;0,I232&lt;&gt;"",J232&lt;&gt;0,K232&lt;&gt;0),COUNT($B$11:B231)+1,"")</f>
        <v>180</v>
      </c>
      <c r="C232" s="96" t="s">
        <v>657</v>
      </c>
      <c r="D232" s="84" t="s">
        <v>192</v>
      </c>
      <c r="E232" s="83" t="s">
        <v>672</v>
      </c>
      <c r="F232" s="98">
        <v>45658</v>
      </c>
      <c r="G232" s="90" t="s">
        <v>644</v>
      </c>
      <c r="H232" s="107">
        <v>3</v>
      </c>
      <c r="I232" s="83" t="s">
        <v>176</v>
      </c>
      <c r="J232" s="145">
        <f t="shared" si="48"/>
        <v>13.91</v>
      </c>
      <c r="K232" s="145">
        <f t="shared" si="49"/>
        <v>41.73</v>
      </c>
      <c r="L232" s="129">
        <v>0.28489999999999999</v>
      </c>
      <c r="M232" s="56"/>
      <c r="N232" s="2"/>
      <c r="O232" s="64" t="str">
        <f ca="1">IF(N232="","", INDIRECT("base!"&amp;ADDRESS(MATCH(N232,#REF!:#REF!,0)+1,4,4)))</f>
        <v/>
      </c>
      <c r="P232" s="20"/>
      <c r="Q232" s="64" t="str">
        <f ca="1">IF(P232="","", INDIRECT("base!"&amp;ADDRESS(MATCH(CONCATENATE(N232,"|",P232),#REF!:#REF!,0)+1,6,4)))</f>
        <v/>
      </c>
      <c r="R232" s="90" t="s">
        <v>170</v>
      </c>
      <c r="S232" s="84">
        <f t="shared" si="62"/>
        <v>9.6199999999999992</v>
      </c>
      <c r="T232" s="84">
        <f t="shared" si="63"/>
        <v>4.29</v>
      </c>
      <c r="U232" s="135">
        <v>7.49</v>
      </c>
      <c r="V232" s="135">
        <v>3.34</v>
      </c>
      <c r="W232" s="89">
        <v>21</v>
      </c>
      <c r="X232" s="89" t="str">
        <f>'PLE NÃO FINANCIAVEIS'!$B$31</f>
        <v>INSTALAÇÕES SANITÁRIAS</v>
      </c>
      <c r="Y232" s="89" t="s">
        <v>1007</v>
      </c>
    </row>
    <row r="233" spans="1:25" ht="45" x14ac:dyDescent="0.25">
      <c r="A233" s="83">
        <v>1</v>
      </c>
      <c r="B233" s="114">
        <f>IF(AND(G233&lt;&gt;"",H233&gt;0,I233&lt;&gt;"",J233&lt;&gt;0,K233&lt;&gt;0),COUNT($B$11:B232)+1,"")</f>
        <v>181</v>
      </c>
      <c r="C233" s="96" t="s">
        <v>658</v>
      </c>
      <c r="D233" s="84" t="s">
        <v>192</v>
      </c>
      <c r="E233" s="83" t="s">
        <v>673</v>
      </c>
      <c r="F233" s="98">
        <v>45658</v>
      </c>
      <c r="G233" s="90" t="s">
        <v>645</v>
      </c>
      <c r="H233" s="107">
        <v>1</v>
      </c>
      <c r="I233" s="83" t="s">
        <v>176</v>
      </c>
      <c r="J233" s="145">
        <f t="shared" si="48"/>
        <v>117.89</v>
      </c>
      <c r="K233" s="145">
        <f t="shared" si="49"/>
        <v>117.89</v>
      </c>
      <c r="L233" s="129">
        <v>0.28489999999999999</v>
      </c>
      <c r="M233" s="56"/>
      <c r="N233" s="2"/>
      <c r="O233" s="64" t="str">
        <f ca="1">IF(N233="","", INDIRECT("base!"&amp;ADDRESS(MATCH(N233,#REF!:#REF!,0)+1,4,4)))</f>
        <v/>
      </c>
      <c r="P233" s="20"/>
      <c r="Q233" s="64" t="str">
        <f ca="1">IF(P233="","", INDIRECT("base!"&amp;ADDRESS(MATCH(CONCATENATE(N233,"|",P233),#REF!:#REF!,0)+1,6,4)))</f>
        <v/>
      </c>
      <c r="R233" s="90" t="s">
        <v>170</v>
      </c>
      <c r="S233" s="84">
        <f t="shared" si="62"/>
        <v>110.29</v>
      </c>
      <c r="T233" s="84">
        <f t="shared" si="63"/>
        <v>7.6</v>
      </c>
      <c r="U233" s="135">
        <v>85.84</v>
      </c>
      <c r="V233" s="135">
        <v>5.92</v>
      </c>
      <c r="W233" s="89">
        <v>21</v>
      </c>
      <c r="X233" s="89" t="str">
        <f>'PLE NÃO FINANCIAVEIS'!$B$31</f>
        <v>INSTALAÇÕES SANITÁRIAS</v>
      </c>
      <c r="Y233" s="89" t="s">
        <v>1007</v>
      </c>
    </row>
    <row r="234" spans="1:25" ht="45" x14ac:dyDescent="0.25">
      <c r="A234" s="83">
        <v>1</v>
      </c>
      <c r="B234" s="114">
        <f>IF(AND(G234&lt;&gt;"",H234&gt;0,I234&lt;&gt;"",J234&lt;&gt;0,K234&lt;&gt;0),COUNT($B$11:B233)+1,"")</f>
        <v>182</v>
      </c>
      <c r="C234" s="96" t="s">
        <v>659</v>
      </c>
      <c r="D234" s="116" t="s">
        <v>200</v>
      </c>
      <c r="E234" s="83" t="s">
        <v>674</v>
      </c>
      <c r="F234" s="98">
        <v>45658</v>
      </c>
      <c r="G234" s="90" t="s">
        <v>646</v>
      </c>
      <c r="H234" s="107">
        <v>1</v>
      </c>
      <c r="I234" s="83" t="s">
        <v>176</v>
      </c>
      <c r="J234" s="145">
        <f t="shared" si="48"/>
        <v>43.68</v>
      </c>
      <c r="K234" s="145">
        <f t="shared" si="49"/>
        <v>43.68</v>
      </c>
      <c r="L234" s="129">
        <v>0.28489999999999999</v>
      </c>
      <c r="M234" s="56"/>
      <c r="N234" s="2"/>
      <c r="O234" s="64" t="str">
        <f ca="1">IF(N234="","", INDIRECT("base!"&amp;ADDRESS(MATCH(N234,#REF!:#REF!,0)+1,4,4)))</f>
        <v/>
      </c>
      <c r="P234" s="20"/>
      <c r="Q234" s="64" t="str">
        <f ca="1">IF(P234="","", INDIRECT("base!"&amp;ADDRESS(MATCH(CONCATENATE(N234,"|",P234),#REF!:#REF!,0)+1,6,4)))</f>
        <v/>
      </c>
      <c r="R234" s="90" t="s">
        <v>170</v>
      </c>
      <c r="S234" s="84">
        <f t="shared" si="62"/>
        <v>39.75</v>
      </c>
      <c r="T234" s="84">
        <f t="shared" si="63"/>
        <v>3.93</v>
      </c>
      <c r="U234" s="135">
        <v>30.94</v>
      </c>
      <c r="V234" s="135">
        <v>3.06</v>
      </c>
      <c r="W234" s="89">
        <v>21</v>
      </c>
      <c r="X234" s="89" t="str">
        <f>'PLE NÃO FINANCIAVEIS'!$B$31</f>
        <v>INSTALAÇÕES SANITÁRIAS</v>
      </c>
      <c r="Y234" s="89" t="s">
        <v>1007</v>
      </c>
    </row>
    <row r="235" spans="1:25" ht="60" x14ac:dyDescent="0.25">
      <c r="A235" s="83">
        <v>1</v>
      </c>
      <c r="B235" s="114">
        <f>IF(AND(G235&lt;&gt;"",H235&gt;0,I235&lt;&gt;"",J235&lt;&gt;0,K235&lt;&gt;0),COUNT($B$11:B234)+1,"")</f>
        <v>183</v>
      </c>
      <c r="C235" s="96" t="s">
        <v>660</v>
      </c>
      <c r="D235" s="84" t="s">
        <v>192</v>
      </c>
      <c r="E235" s="83" t="s">
        <v>675</v>
      </c>
      <c r="F235" s="98">
        <v>45658</v>
      </c>
      <c r="G235" s="90" t="s">
        <v>647</v>
      </c>
      <c r="H235" s="107">
        <v>2</v>
      </c>
      <c r="I235" s="83" t="s">
        <v>176</v>
      </c>
      <c r="J235" s="145">
        <f t="shared" si="48"/>
        <v>675.57</v>
      </c>
      <c r="K235" s="145">
        <f t="shared" si="49"/>
        <v>1351.14</v>
      </c>
      <c r="L235" s="129">
        <v>0.28489999999999999</v>
      </c>
      <c r="M235" s="56"/>
      <c r="N235" s="2"/>
      <c r="O235" s="64" t="str">
        <f ca="1">IF(N235="","", INDIRECT("base!"&amp;ADDRESS(MATCH(N235,#REF!:#REF!,0)+1,4,4)))</f>
        <v/>
      </c>
      <c r="P235" s="20"/>
      <c r="Q235" s="64" t="str">
        <f ca="1">IF(P235="","", INDIRECT("base!"&amp;ADDRESS(MATCH(CONCATENATE(N235,"|",P235),#REF!:#REF!,0)+1,6,4)))</f>
        <v/>
      </c>
      <c r="R235" s="90" t="s">
        <v>170</v>
      </c>
      <c r="S235" s="84">
        <f t="shared" si="62"/>
        <v>376.57</v>
      </c>
      <c r="T235" s="84">
        <f t="shared" si="63"/>
        <v>299</v>
      </c>
      <c r="U235" s="135">
        <v>293.08</v>
      </c>
      <c r="V235" s="135">
        <v>232.71</v>
      </c>
      <c r="W235" s="89">
        <v>21</v>
      </c>
      <c r="X235" s="89" t="str">
        <f>'PLE NÃO FINANCIAVEIS'!$B$31</f>
        <v>INSTALAÇÕES SANITÁRIAS</v>
      </c>
      <c r="Y235" s="89" t="s">
        <v>1007</v>
      </c>
    </row>
    <row r="236" spans="1:25" ht="45" x14ac:dyDescent="0.25">
      <c r="A236" s="83">
        <v>1</v>
      </c>
      <c r="B236" s="114">
        <f>IF(AND(G236&lt;&gt;"",H236&gt;0,I236&lt;&gt;"",J236&lt;&gt;0,K236&lt;&gt;0),COUNT($B$11:B235)+1,"")</f>
        <v>184</v>
      </c>
      <c r="C236" s="96" t="s">
        <v>661</v>
      </c>
      <c r="D236" s="84" t="s">
        <v>192</v>
      </c>
      <c r="E236" s="83" t="s">
        <v>676</v>
      </c>
      <c r="F236" s="98">
        <v>45658</v>
      </c>
      <c r="G236" s="90" t="s">
        <v>648</v>
      </c>
      <c r="H236" s="107">
        <v>2</v>
      </c>
      <c r="I236" s="83" t="s">
        <v>176</v>
      </c>
      <c r="J236" s="145">
        <f t="shared" si="48"/>
        <v>22.49</v>
      </c>
      <c r="K236" s="145">
        <f t="shared" si="49"/>
        <v>44.98</v>
      </c>
      <c r="L236" s="129">
        <v>0.28489999999999999</v>
      </c>
      <c r="M236" s="56"/>
      <c r="N236" s="2"/>
      <c r="O236" s="64" t="str">
        <f ca="1">IF(N236="","", INDIRECT("base!"&amp;ADDRESS(MATCH(N236,#REF!:#REF!,0)+1,4,4)))</f>
        <v/>
      </c>
      <c r="P236" s="20"/>
      <c r="Q236" s="64" t="str">
        <f ca="1">IF(P236="","", INDIRECT("base!"&amp;ADDRESS(MATCH(CONCATENATE(N236,"|",P236),#REF!:#REF!,0)+1,6,4)))</f>
        <v/>
      </c>
      <c r="R236" s="90" t="s">
        <v>170</v>
      </c>
      <c r="S236" s="84">
        <f t="shared" si="62"/>
        <v>17.05</v>
      </c>
      <c r="T236" s="84">
        <f t="shared" si="63"/>
        <v>5.44</v>
      </c>
      <c r="U236" s="135">
        <v>13.27</v>
      </c>
      <c r="V236" s="135">
        <v>4.24</v>
      </c>
      <c r="W236" s="89">
        <v>21</v>
      </c>
      <c r="X236" s="89" t="str">
        <f>'PLE NÃO FINANCIAVEIS'!$B$31</f>
        <v>INSTALAÇÕES SANITÁRIAS</v>
      </c>
      <c r="Y236" s="89" t="s">
        <v>1007</v>
      </c>
    </row>
    <row r="237" spans="1:25" s="128" customFormat="1" x14ac:dyDescent="0.25">
      <c r="A237" s="124">
        <v>1</v>
      </c>
      <c r="B237" s="118" t="str">
        <f>IF(AND(G237&lt;&gt;"",H237&gt;0,I237&lt;&gt;"",J237&lt;&gt;0,K237&lt;&gt;0),COUNT($B$11:B236)+1,"")</f>
        <v/>
      </c>
      <c r="C237" s="118" t="s">
        <v>700</v>
      </c>
      <c r="D237" s="119"/>
      <c r="E237" s="120"/>
      <c r="F237" s="121"/>
      <c r="G237" s="122" t="s">
        <v>677</v>
      </c>
      <c r="H237" s="123"/>
      <c r="I237" s="124"/>
      <c r="J237" s="148" t="str">
        <f t="shared" si="48"/>
        <v/>
      </c>
      <c r="K237" s="148" t="str">
        <f t="shared" si="49"/>
        <v/>
      </c>
      <c r="L237" s="125"/>
      <c r="M237" s="125"/>
      <c r="N237" s="126"/>
      <c r="O237" s="127" t="str">
        <f ca="1">IF(N237="","", INDIRECT("base!"&amp;ADDRESS(MATCH(N237,#REF!:#REF!,0)+1,4,4)))</f>
        <v/>
      </c>
      <c r="P237" s="127"/>
      <c r="Q237" s="127" t="str">
        <f ca="1">IF(P237="","", INDIRECT("base!"&amp;ADDRESS(MATCH(CONCATENATE(N237,"|",P237),#REF!:#REF!,0)+1,6,4)))</f>
        <v/>
      </c>
      <c r="R237" s="127"/>
      <c r="S237" s="153"/>
      <c r="T237" s="153"/>
      <c r="U237" s="137"/>
      <c r="V237" s="137"/>
      <c r="W237" s="160"/>
      <c r="X237" s="160"/>
      <c r="Y237" s="160"/>
    </row>
    <row r="238" spans="1:25" ht="60" x14ac:dyDescent="0.25">
      <c r="A238" s="83">
        <v>1</v>
      </c>
      <c r="B238" s="114">
        <f>IF(AND(G238&lt;&gt;"",H238&gt;0,I238&lt;&gt;"",J238&lt;&gt;0,K238&lt;&gt;0),COUNT($B$11:B237)+1,"")</f>
        <v>185</v>
      </c>
      <c r="C238" s="96" t="s">
        <v>701</v>
      </c>
      <c r="D238" s="84" t="s">
        <v>192</v>
      </c>
      <c r="E238" s="83" t="s">
        <v>723</v>
      </c>
      <c r="F238" s="98">
        <v>45658</v>
      </c>
      <c r="G238" s="90" t="s">
        <v>678</v>
      </c>
      <c r="H238" s="107">
        <v>1</v>
      </c>
      <c r="I238" s="83" t="s">
        <v>176</v>
      </c>
      <c r="J238" s="145">
        <f t="shared" si="48"/>
        <v>14.36</v>
      </c>
      <c r="K238" s="145">
        <f t="shared" si="49"/>
        <v>14.36</v>
      </c>
      <c r="L238" s="129">
        <v>0.28489999999999999</v>
      </c>
      <c r="M238" s="56"/>
      <c r="N238" s="2"/>
      <c r="O238" s="64" t="str">
        <f ca="1">IF(N238="","", INDIRECT("base!"&amp;ADDRESS(MATCH(N238,#REF!:#REF!,0)+1,4,4)))</f>
        <v/>
      </c>
      <c r="P238" s="20"/>
      <c r="Q238" s="64" t="str">
        <f ca="1">IF(P238="","", INDIRECT("base!"&amp;ADDRESS(MATCH(CONCATENATE(N238,"|",P238),#REF!:#REF!,0)+1,6,4)))</f>
        <v/>
      </c>
      <c r="R238" s="90" t="s">
        <v>170</v>
      </c>
      <c r="S238" s="84">
        <f t="shared" ref="S238:S241" si="64">TRUNC(U238*(1+L238),2)</f>
        <v>13.83</v>
      </c>
      <c r="T238" s="84">
        <f t="shared" ref="T238:T241" si="65">TRUNC(V238*(1+L238),2)</f>
        <v>0.53</v>
      </c>
      <c r="U238" s="135">
        <v>10.77</v>
      </c>
      <c r="V238" s="135">
        <v>0.42</v>
      </c>
      <c r="W238" s="89">
        <v>21</v>
      </c>
      <c r="X238" s="89" t="str">
        <f>'PLE NÃO FINANCIAVEIS'!$B$31</f>
        <v>INSTALAÇÕES SANITÁRIAS</v>
      </c>
      <c r="Y238" s="89" t="s">
        <v>1007</v>
      </c>
    </row>
    <row r="239" spans="1:25" ht="60" x14ac:dyDescent="0.25">
      <c r="A239" s="83">
        <v>1</v>
      </c>
      <c r="B239" s="114">
        <f>IF(AND(G239&lt;&gt;"",H239&gt;0,I239&lt;&gt;"",J239&lt;&gt;0,K239&lt;&gt;0),COUNT($B$11:B238)+1,"")</f>
        <v>186</v>
      </c>
      <c r="C239" s="96" t="s">
        <v>702</v>
      </c>
      <c r="D239" s="84" t="s">
        <v>192</v>
      </c>
      <c r="E239" s="83" t="s">
        <v>724</v>
      </c>
      <c r="F239" s="98">
        <v>45658</v>
      </c>
      <c r="G239" s="90" t="s">
        <v>679</v>
      </c>
      <c r="H239" s="107">
        <v>1</v>
      </c>
      <c r="I239" s="83" t="s">
        <v>176</v>
      </c>
      <c r="J239" s="145">
        <f t="shared" si="48"/>
        <v>50.4</v>
      </c>
      <c r="K239" s="145">
        <f t="shared" si="49"/>
        <v>50.4</v>
      </c>
      <c r="L239" s="129">
        <v>0.28489999999999999</v>
      </c>
      <c r="M239" s="56"/>
      <c r="N239" s="2"/>
      <c r="O239" s="64" t="str">
        <f ca="1">IF(N239="","", INDIRECT("base!"&amp;ADDRESS(MATCH(N239,#REF!:#REF!,0)+1,4,4)))</f>
        <v/>
      </c>
      <c r="P239" s="20"/>
      <c r="Q239" s="64" t="str">
        <f ca="1">IF(P239="","", INDIRECT("base!"&amp;ADDRESS(MATCH(CONCATENATE(N239,"|",P239),#REF!:#REF!,0)+1,6,4)))</f>
        <v/>
      </c>
      <c r="R239" s="90" t="s">
        <v>170</v>
      </c>
      <c r="S239" s="84">
        <f t="shared" si="64"/>
        <v>40.25</v>
      </c>
      <c r="T239" s="84">
        <f t="shared" si="65"/>
        <v>10.15</v>
      </c>
      <c r="U239" s="135">
        <v>31.33</v>
      </c>
      <c r="V239" s="135">
        <v>7.9</v>
      </c>
      <c r="W239" s="89">
        <v>21</v>
      </c>
      <c r="X239" s="89" t="str">
        <f>'PLE NÃO FINANCIAVEIS'!$B$31</f>
        <v>INSTALAÇÕES SANITÁRIAS</v>
      </c>
      <c r="Y239" s="89" t="s">
        <v>1007</v>
      </c>
    </row>
    <row r="240" spans="1:25" ht="60" x14ac:dyDescent="0.25">
      <c r="A240" s="83">
        <v>1</v>
      </c>
      <c r="B240" s="114">
        <f>IF(AND(G240&lt;&gt;"",H240&gt;0,I240&lt;&gt;"",J240&lt;&gt;0,K240&lt;&gt;0),COUNT($B$11:B239)+1,"")</f>
        <v>187</v>
      </c>
      <c r="C240" s="96" t="s">
        <v>703</v>
      </c>
      <c r="D240" s="84" t="s">
        <v>192</v>
      </c>
      <c r="E240" s="83" t="s">
        <v>725</v>
      </c>
      <c r="F240" s="98">
        <v>45658</v>
      </c>
      <c r="G240" s="90" t="s">
        <v>680</v>
      </c>
      <c r="H240" s="107">
        <v>2</v>
      </c>
      <c r="I240" s="83" t="s">
        <v>176</v>
      </c>
      <c r="J240" s="145">
        <f t="shared" si="48"/>
        <v>22.01</v>
      </c>
      <c r="K240" s="145">
        <f t="shared" si="49"/>
        <v>44.02</v>
      </c>
      <c r="L240" s="129">
        <v>0.28489999999999999</v>
      </c>
      <c r="M240" s="56"/>
      <c r="N240" s="2"/>
      <c r="O240" s="64" t="str">
        <f ca="1">IF(N240="","", INDIRECT("base!"&amp;ADDRESS(MATCH(N240,#REF!:#REF!,0)+1,4,4)))</f>
        <v/>
      </c>
      <c r="P240" s="20"/>
      <c r="Q240" s="64" t="str">
        <f ca="1">IF(P240="","", INDIRECT("base!"&amp;ADDRESS(MATCH(CONCATENATE(N240,"|",P240),#REF!:#REF!,0)+1,6,4)))</f>
        <v/>
      </c>
      <c r="R240" s="90" t="s">
        <v>170</v>
      </c>
      <c r="S240" s="84">
        <f t="shared" si="64"/>
        <v>19.8</v>
      </c>
      <c r="T240" s="84">
        <f t="shared" si="65"/>
        <v>2.21</v>
      </c>
      <c r="U240" s="135">
        <v>15.41</v>
      </c>
      <c r="V240" s="135">
        <v>1.72</v>
      </c>
      <c r="W240" s="89">
        <v>21</v>
      </c>
      <c r="X240" s="89" t="str">
        <f>'PLE NÃO FINANCIAVEIS'!$B$31</f>
        <v>INSTALAÇÕES SANITÁRIAS</v>
      </c>
      <c r="Y240" s="89" t="s">
        <v>1007</v>
      </c>
    </row>
    <row r="241" spans="1:25" ht="45" x14ac:dyDescent="0.25">
      <c r="A241" s="83">
        <v>1</v>
      </c>
      <c r="B241" s="114">
        <f>IF(AND(G241&lt;&gt;"",H241&gt;0,I241&lt;&gt;"",J241&lt;&gt;0,K241&lt;&gt;0),COUNT($B$11:B240)+1,"")</f>
        <v>188</v>
      </c>
      <c r="C241" s="96" t="s">
        <v>704</v>
      </c>
      <c r="D241" s="84" t="s">
        <v>192</v>
      </c>
      <c r="E241" s="83" t="s">
        <v>726</v>
      </c>
      <c r="F241" s="98">
        <v>45658</v>
      </c>
      <c r="G241" s="90" t="s">
        <v>681</v>
      </c>
      <c r="H241" s="107">
        <v>1</v>
      </c>
      <c r="I241" s="83" t="s">
        <v>176</v>
      </c>
      <c r="J241" s="145">
        <f t="shared" si="48"/>
        <v>79.650000000000006</v>
      </c>
      <c r="K241" s="145">
        <f t="shared" si="49"/>
        <v>79.650000000000006</v>
      </c>
      <c r="L241" s="129">
        <v>0.28489999999999999</v>
      </c>
      <c r="M241" s="56"/>
      <c r="N241" s="2"/>
      <c r="O241" s="64" t="str">
        <f ca="1">IF(N241="","", INDIRECT("base!"&amp;ADDRESS(MATCH(N241,#REF!:#REF!,0)+1,4,4)))</f>
        <v/>
      </c>
      <c r="P241" s="20"/>
      <c r="Q241" s="64" t="str">
        <f ca="1">IF(P241="","", INDIRECT("base!"&amp;ADDRESS(MATCH(CONCATENATE(N241,"|",P241),#REF!:#REF!,0)+1,6,4)))</f>
        <v/>
      </c>
      <c r="R241" s="90" t="s">
        <v>170</v>
      </c>
      <c r="S241" s="84">
        <f t="shared" si="64"/>
        <v>69.53</v>
      </c>
      <c r="T241" s="84">
        <f t="shared" si="65"/>
        <v>10.119999999999999</v>
      </c>
      <c r="U241" s="135">
        <v>54.12</v>
      </c>
      <c r="V241" s="135">
        <v>7.88</v>
      </c>
      <c r="W241" s="89">
        <v>21</v>
      </c>
      <c r="X241" s="89" t="str">
        <f>'PLE NÃO FINANCIAVEIS'!$B$31</f>
        <v>INSTALAÇÕES SANITÁRIAS</v>
      </c>
      <c r="Y241" s="89" t="s">
        <v>1007</v>
      </c>
    </row>
    <row r="242" spans="1:25" s="128" customFormat="1" x14ac:dyDescent="0.25">
      <c r="A242" s="124">
        <v>1</v>
      </c>
      <c r="B242" s="118" t="str">
        <f>IF(AND(G242&lt;&gt;"",H242&gt;0,I242&lt;&gt;"",J242&lt;&gt;0,K242&lt;&gt;0),COUNT($B$11:B241)+1,"")</f>
        <v/>
      </c>
      <c r="C242" s="118" t="s">
        <v>705</v>
      </c>
      <c r="D242" s="119"/>
      <c r="E242" s="124"/>
      <c r="F242" s="121"/>
      <c r="G242" s="122" t="s">
        <v>682</v>
      </c>
      <c r="H242" s="123"/>
      <c r="I242" s="124"/>
      <c r="J242" s="148" t="str">
        <f t="shared" si="48"/>
        <v/>
      </c>
      <c r="K242" s="148" t="str">
        <f t="shared" si="49"/>
        <v/>
      </c>
      <c r="L242" s="125"/>
      <c r="M242" s="125"/>
      <c r="N242" s="126"/>
      <c r="O242" s="127" t="str">
        <f ca="1">IF(N242="","", INDIRECT("base!"&amp;ADDRESS(MATCH(N242,#REF!:#REF!,0)+1,4,4)))</f>
        <v/>
      </c>
      <c r="P242" s="127"/>
      <c r="Q242" s="127" t="str">
        <f ca="1">IF(P242="","", INDIRECT("base!"&amp;ADDRESS(MATCH(CONCATENATE(N242,"|",P242),#REF!:#REF!,0)+1,6,4)))</f>
        <v/>
      </c>
      <c r="R242" s="127"/>
      <c r="S242" s="153"/>
      <c r="T242" s="153"/>
      <c r="U242" s="137"/>
      <c r="V242" s="137"/>
      <c r="W242" s="160"/>
      <c r="X242" s="160"/>
      <c r="Y242" s="160"/>
    </row>
    <row r="243" spans="1:25" ht="60" x14ac:dyDescent="0.25">
      <c r="A243" s="83">
        <v>1</v>
      </c>
      <c r="B243" s="114">
        <f>IF(AND(G243&lt;&gt;"",H243&gt;0,I243&lt;&gt;"",J243&lt;&gt;0,K243&lt;&gt;0),COUNT($B$11:B242)+1,"")</f>
        <v>189</v>
      </c>
      <c r="C243" s="96" t="s">
        <v>706</v>
      </c>
      <c r="D243" s="84" t="s">
        <v>192</v>
      </c>
      <c r="E243" s="83" t="s">
        <v>727</v>
      </c>
      <c r="F243" s="98">
        <v>45658</v>
      </c>
      <c r="G243" s="90" t="s">
        <v>683</v>
      </c>
      <c r="H243" s="107">
        <v>1</v>
      </c>
      <c r="I243" s="83" t="s">
        <v>176</v>
      </c>
      <c r="J243" s="145">
        <f t="shared" si="48"/>
        <v>412.23</v>
      </c>
      <c r="K243" s="145">
        <f t="shared" si="49"/>
        <v>412.23</v>
      </c>
      <c r="L243" s="129">
        <v>0.28489999999999999</v>
      </c>
      <c r="M243" s="56"/>
      <c r="N243" s="2"/>
      <c r="O243" s="64" t="str">
        <f ca="1">IF(N243="","", INDIRECT("base!"&amp;ADDRESS(MATCH(N243,#REF!:#REF!,0)+1,4,4)))</f>
        <v/>
      </c>
      <c r="P243" s="20"/>
      <c r="Q243" s="64" t="str">
        <f ca="1">IF(P243="","", INDIRECT("base!"&amp;ADDRESS(MATCH(CONCATENATE(N243,"|",P243),#REF!:#REF!,0)+1,6,4)))</f>
        <v/>
      </c>
      <c r="R243" s="90" t="s">
        <v>170</v>
      </c>
      <c r="S243" s="84">
        <f t="shared" ref="S243:S259" si="66">TRUNC(U243*(1+L243),2)</f>
        <v>391.65</v>
      </c>
      <c r="T243" s="84">
        <f t="shared" ref="T243:T259" si="67">TRUNC(V243*(1+L243),2)</f>
        <v>20.58</v>
      </c>
      <c r="U243" s="135">
        <v>304.81</v>
      </c>
      <c r="V243" s="135">
        <v>16.02</v>
      </c>
      <c r="W243" s="89">
        <v>21</v>
      </c>
      <c r="X243" s="89" t="str">
        <f>'PLE NÃO FINANCIAVEIS'!$B$31</f>
        <v>INSTALAÇÕES SANITÁRIAS</v>
      </c>
      <c r="Y243" s="89" t="s">
        <v>1007</v>
      </c>
    </row>
    <row r="244" spans="1:25" ht="30" x14ac:dyDescent="0.25">
      <c r="A244" s="83">
        <v>1</v>
      </c>
      <c r="B244" s="114">
        <f>IF(AND(G244&lt;&gt;"",H244&gt;0,I244&lt;&gt;"",J244&lt;&gt;0,K244&lt;&gt;0),COUNT($B$11:B243)+1,"")</f>
        <v>190</v>
      </c>
      <c r="C244" s="96" t="s">
        <v>707</v>
      </c>
      <c r="D244" s="84" t="s">
        <v>192</v>
      </c>
      <c r="E244" s="83" t="s">
        <v>728</v>
      </c>
      <c r="F244" s="98">
        <v>45658</v>
      </c>
      <c r="G244" s="90" t="s">
        <v>684</v>
      </c>
      <c r="H244" s="107">
        <v>1</v>
      </c>
      <c r="I244" s="83" t="s">
        <v>176</v>
      </c>
      <c r="J244" s="145">
        <f t="shared" si="48"/>
        <v>54.07</v>
      </c>
      <c r="K244" s="145">
        <f t="shared" si="49"/>
        <v>54.07</v>
      </c>
      <c r="L244" s="129">
        <v>0.28489999999999999</v>
      </c>
      <c r="M244" s="56"/>
      <c r="N244" s="2"/>
      <c r="O244" s="64" t="str">
        <f ca="1">IF(N244="","", INDIRECT("base!"&amp;ADDRESS(MATCH(N244,#REF!:#REF!,0)+1,4,4)))</f>
        <v/>
      </c>
      <c r="P244" s="20"/>
      <c r="Q244" s="64" t="str">
        <f ca="1">IF(P244="","", INDIRECT("base!"&amp;ADDRESS(MATCH(CONCATENATE(N244,"|",P244),#REF!:#REF!,0)+1,6,4)))</f>
        <v/>
      </c>
      <c r="R244" s="90" t="s">
        <v>170</v>
      </c>
      <c r="S244" s="84">
        <f t="shared" si="66"/>
        <v>48.91</v>
      </c>
      <c r="T244" s="84">
        <f t="shared" si="67"/>
        <v>5.16</v>
      </c>
      <c r="U244" s="135">
        <v>38.07</v>
      </c>
      <c r="V244" s="135">
        <v>4.0199999999999996</v>
      </c>
      <c r="W244" s="89">
        <v>21</v>
      </c>
      <c r="X244" s="89" t="str">
        <f>'PLE NÃO FINANCIAVEIS'!$B$31</f>
        <v>INSTALAÇÕES SANITÁRIAS</v>
      </c>
      <c r="Y244" s="89" t="s">
        <v>1007</v>
      </c>
    </row>
    <row r="245" spans="1:25" ht="30" x14ac:dyDescent="0.25">
      <c r="A245" s="83">
        <v>1</v>
      </c>
      <c r="B245" s="114">
        <f>IF(AND(G245&lt;&gt;"",H245&gt;0,I245&lt;&gt;"",J245&lt;&gt;0,K245&lt;&gt;0),COUNT($B$11:B244)+1,"")</f>
        <v>191</v>
      </c>
      <c r="C245" s="96" t="s">
        <v>708</v>
      </c>
      <c r="D245" s="116" t="s">
        <v>200</v>
      </c>
      <c r="E245" s="83" t="s">
        <v>729</v>
      </c>
      <c r="F245" s="98">
        <v>45658</v>
      </c>
      <c r="G245" s="90" t="s">
        <v>685</v>
      </c>
      <c r="H245" s="107">
        <v>2</v>
      </c>
      <c r="I245" s="83" t="s">
        <v>176</v>
      </c>
      <c r="J245" s="145">
        <f t="shared" si="48"/>
        <v>507.92</v>
      </c>
      <c r="K245" s="145">
        <f t="shared" si="49"/>
        <v>1015.84</v>
      </c>
      <c r="L245" s="129">
        <v>0.28489999999999999</v>
      </c>
      <c r="M245" s="56"/>
      <c r="N245" s="2"/>
      <c r="O245" s="64" t="str">
        <f ca="1">IF(N245="","", INDIRECT("base!"&amp;ADDRESS(MATCH(N245,#REF!:#REF!,0)+1,4,4)))</f>
        <v/>
      </c>
      <c r="P245" s="20"/>
      <c r="Q245" s="64" t="str">
        <f ca="1">IF(P245="","", INDIRECT("base!"&amp;ADDRESS(MATCH(CONCATENATE(N245,"|",P245),#REF!:#REF!,0)+1,6,4)))</f>
        <v/>
      </c>
      <c r="R245" s="90" t="s">
        <v>170</v>
      </c>
      <c r="S245" s="84">
        <f t="shared" si="66"/>
        <v>386.75</v>
      </c>
      <c r="T245" s="84">
        <f t="shared" si="67"/>
        <v>121.17</v>
      </c>
      <c r="U245" s="135">
        <v>301</v>
      </c>
      <c r="V245" s="135">
        <v>94.31</v>
      </c>
      <c r="W245" s="89">
        <v>21</v>
      </c>
      <c r="X245" s="89" t="str">
        <f>'PLE NÃO FINANCIAVEIS'!$B$31</f>
        <v>INSTALAÇÕES SANITÁRIAS</v>
      </c>
      <c r="Y245" s="89" t="s">
        <v>1007</v>
      </c>
    </row>
    <row r="246" spans="1:25" ht="45" x14ac:dyDescent="0.25">
      <c r="A246" s="83">
        <v>1</v>
      </c>
      <c r="B246" s="114">
        <f>IF(AND(G246&lt;&gt;"",H246&gt;0,I246&lt;&gt;"",J246&lt;&gt;0,K246&lt;&gt;0),COUNT($B$11:B245)+1,"")</f>
        <v>192</v>
      </c>
      <c r="C246" s="96" t="s">
        <v>709</v>
      </c>
      <c r="D246" s="84" t="s">
        <v>192</v>
      </c>
      <c r="E246" s="83" t="s">
        <v>730</v>
      </c>
      <c r="F246" s="98">
        <v>45658</v>
      </c>
      <c r="G246" s="90" t="s">
        <v>686</v>
      </c>
      <c r="H246" s="107">
        <v>1</v>
      </c>
      <c r="I246" s="83" t="s">
        <v>176</v>
      </c>
      <c r="J246" s="145">
        <f t="shared" ref="J246:J309" si="68">IFERROR(IF(S246+T246&lt;&gt;0,ROUND(ROUND(S246,4)+ROUND(T246,4),4),""),"")</f>
        <v>425.84</v>
      </c>
      <c r="K246" s="145">
        <f t="shared" ref="K246:K309" si="69">IFERROR(IF(H246*J246&lt;&gt;0,ROUND(ROUND(H246,4)*ROUND(J246,4),2),""),"")</f>
        <v>425.84</v>
      </c>
      <c r="L246" s="129">
        <v>0.28489999999999999</v>
      </c>
      <c r="M246" s="56"/>
      <c r="N246" s="2"/>
      <c r="O246" s="64" t="str">
        <f ca="1">IF(N246="","", INDIRECT("base!"&amp;ADDRESS(MATCH(N246,#REF!:#REF!,0)+1,4,4)))</f>
        <v/>
      </c>
      <c r="P246" s="20"/>
      <c r="Q246" s="64" t="str">
        <f ca="1">IF(P246="","", INDIRECT("base!"&amp;ADDRESS(MATCH(CONCATENATE(N246,"|",P246),#REF!:#REF!,0)+1,6,4)))</f>
        <v/>
      </c>
      <c r="R246" s="90" t="s">
        <v>170</v>
      </c>
      <c r="S246" s="84">
        <f t="shared" si="66"/>
        <v>392.9</v>
      </c>
      <c r="T246" s="84">
        <f t="shared" si="67"/>
        <v>32.94</v>
      </c>
      <c r="U246" s="135">
        <v>305.79000000000002</v>
      </c>
      <c r="V246" s="135">
        <v>25.64</v>
      </c>
      <c r="W246" s="89">
        <v>21</v>
      </c>
      <c r="X246" s="89" t="str">
        <f>'PLE NÃO FINANCIAVEIS'!$B$31</f>
        <v>INSTALAÇÕES SANITÁRIAS</v>
      </c>
      <c r="Y246" s="89" t="s">
        <v>1007</v>
      </c>
    </row>
    <row r="247" spans="1:25" ht="45" x14ac:dyDescent="0.25">
      <c r="A247" s="83">
        <v>1</v>
      </c>
      <c r="B247" s="114">
        <f>IF(AND(G247&lt;&gt;"",H247&gt;0,I247&lt;&gt;"",J247&lt;&gt;0,K247&lt;&gt;0),COUNT($B$11:B246)+1,"")</f>
        <v>193</v>
      </c>
      <c r="C247" s="96" t="s">
        <v>710</v>
      </c>
      <c r="D247" s="84" t="s">
        <v>192</v>
      </c>
      <c r="E247" s="83" t="s">
        <v>731</v>
      </c>
      <c r="F247" s="98">
        <v>45658</v>
      </c>
      <c r="G247" s="90" t="s">
        <v>687</v>
      </c>
      <c r="H247" s="107">
        <v>1</v>
      </c>
      <c r="I247" s="83" t="s">
        <v>176</v>
      </c>
      <c r="J247" s="145">
        <f t="shared" si="68"/>
        <v>974.9</v>
      </c>
      <c r="K247" s="145">
        <f t="shared" si="69"/>
        <v>974.9</v>
      </c>
      <c r="L247" s="129">
        <v>0.28489999999999999</v>
      </c>
      <c r="M247" s="56"/>
      <c r="N247" s="2"/>
      <c r="O247" s="64" t="str">
        <f ca="1">IF(N247="","", INDIRECT("base!"&amp;ADDRESS(MATCH(N247,#REF!:#REF!,0)+1,4,4)))</f>
        <v/>
      </c>
      <c r="P247" s="20"/>
      <c r="Q247" s="64" t="str">
        <f ca="1">IF(P247="","", INDIRECT("base!"&amp;ADDRESS(MATCH(CONCATENATE(N247,"|",P247),#REF!:#REF!,0)+1,6,4)))</f>
        <v/>
      </c>
      <c r="R247" s="90" t="s">
        <v>170</v>
      </c>
      <c r="S247" s="84">
        <f t="shared" si="66"/>
        <v>912.2</v>
      </c>
      <c r="T247" s="84">
        <f t="shared" si="67"/>
        <v>62.7</v>
      </c>
      <c r="U247" s="135">
        <v>709.94</v>
      </c>
      <c r="V247" s="135">
        <v>48.8</v>
      </c>
      <c r="W247" s="89">
        <v>21</v>
      </c>
      <c r="X247" s="89" t="str">
        <f>'PLE NÃO FINANCIAVEIS'!$B$31</f>
        <v>INSTALAÇÕES SANITÁRIAS</v>
      </c>
      <c r="Y247" s="89" t="s">
        <v>1007</v>
      </c>
    </row>
    <row r="248" spans="1:25" ht="45" x14ac:dyDescent="0.25">
      <c r="A248" s="83">
        <v>1</v>
      </c>
      <c r="B248" s="114">
        <f>IF(AND(G248&lt;&gt;"",H248&gt;0,I248&lt;&gt;"",J248&lt;&gt;0,K248&lt;&gt;0),COUNT($B$11:B247)+1,"")</f>
        <v>194</v>
      </c>
      <c r="C248" s="96" t="s">
        <v>711</v>
      </c>
      <c r="D248" s="84" t="s">
        <v>192</v>
      </c>
      <c r="E248" s="83" t="s">
        <v>732</v>
      </c>
      <c r="F248" s="98">
        <v>45658</v>
      </c>
      <c r="G248" s="90" t="s">
        <v>688</v>
      </c>
      <c r="H248" s="107">
        <v>2</v>
      </c>
      <c r="I248" s="83" t="s">
        <v>176</v>
      </c>
      <c r="J248" s="145">
        <f t="shared" si="68"/>
        <v>106.75</v>
      </c>
      <c r="K248" s="145">
        <f t="shared" si="69"/>
        <v>213.5</v>
      </c>
      <c r="L248" s="129">
        <v>0.28489999999999999</v>
      </c>
      <c r="M248" s="56"/>
      <c r="N248" s="2"/>
      <c r="O248" s="64" t="str">
        <f ca="1">IF(N248="","", INDIRECT("base!"&amp;ADDRESS(MATCH(N248,#REF!:#REF!,0)+1,4,4)))</f>
        <v/>
      </c>
      <c r="P248" s="20"/>
      <c r="Q248" s="64" t="str">
        <f ca="1">IF(P248="","", INDIRECT("base!"&amp;ADDRESS(MATCH(CONCATENATE(N248,"|",P248),#REF!:#REF!,0)+1,6,4)))</f>
        <v/>
      </c>
      <c r="R248" s="90" t="s">
        <v>170</v>
      </c>
      <c r="S248" s="84">
        <f t="shared" si="66"/>
        <v>100.9</v>
      </c>
      <c r="T248" s="84">
        <f t="shared" si="67"/>
        <v>5.85</v>
      </c>
      <c r="U248" s="135">
        <v>78.53</v>
      </c>
      <c r="V248" s="135">
        <v>4.5599999999999996</v>
      </c>
      <c r="W248" s="89">
        <v>21</v>
      </c>
      <c r="X248" s="89" t="str">
        <f>'PLE NÃO FINANCIAVEIS'!$B$31</f>
        <v>INSTALAÇÕES SANITÁRIAS</v>
      </c>
      <c r="Y248" s="89" t="s">
        <v>1007</v>
      </c>
    </row>
    <row r="249" spans="1:25" ht="30" x14ac:dyDescent="0.25">
      <c r="A249" s="83">
        <v>1</v>
      </c>
      <c r="B249" s="114">
        <f>IF(AND(G249&lt;&gt;"",H249&gt;0,I249&lt;&gt;"",J249&lt;&gt;0,K249&lt;&gt;0),COUNT($B$11:B248)+1,"")</f>
        <v>195</v>
      </c>
      <c r="C249" s="96" t="s">
        <v>712</v>
      </c>
      <c r="D249" s="84" t="s">
        <v>192</v>
      </c>
      <c r="E249" s="83" t="s">
        <v>733</v>
      </c>
      <c r="F249" s="98">
        <v>45658</v>
      </c>
      <c r="G249" s="90" t="s">
        <v>689</v>
      </c>
      <c r="H249" s="107">
        <v>3</v>
      </c>
      <c r="I249" s="83" t="s">
        <v>176</v>
      </c>
      <c r="J249" s="145">
        <f t="shared" si="68"/>
        <v>17.05</v>
      </c>
      <c r="K249" s="145">
        <f t="shared" si="69"/>
        <v>51.15</v>
      </c>
      <c r="L249" s="129">
        <v>0.28489999999999999</v>
      </c>
      <c r="M249" s="56"/>
      <c r="N249" s="2"/>
      <c r="O249" s="64" t="str">
        <f ca="1">IF(N249="","", INDIRECT("base!"&amp;ADDRESS(MATCH(N249,#REF!:#REF!,0)+1,4,4)))</f>
        <v/>
      </c>
      <c r="P249" s="20"/>
      <c r="Q249" s="64" t="str">
        <f ca="1">IF(P249="","", INDIRECT("base!"&amp;ADDRESS(MATCH(CONCATENATE(N249,"|",P249),#REF!:#REF!,0)+1,6,4)))</f>
        <v/>
      </c>
      <c r="R249" s="90" t="s">
        <v>170</v>
      </c>
      <c r="S249" s="84">
        <f t="shared" si="66"/>
        <v>14.22</v>
      </c>
      <c r="T249" s="84">
        <f t="shared" si="67"/>
        <v>2.83</v>
      </c>
      <c r="U249" s="135">
        <v>11.07</v>
      </c>
      <c r="V249" s="135">
        <v>2.21</v>
      </c>
      <c r="W249" s="89">
        <v>21</v>
      </c>
      <c r="X249" s="89" t="str">
        <f>'PLE NÃO FINANCIAVEIS'!$B$31</f>
        <v>INSTALAÇÕES SANITÁRIAS</v>
      </c>
      <c r="Y249" s="89" t="s">
        <v>1007</v>
      </c>
    </row>
    <row r="250" spans="1:25" ht="30" x14ac:dyDescent="0.25">
      <c r="A250" s="83">
        <v>1</v>
      </c>
      <c r="B250" s="114">
        <f>IF(AND(G250&lt;&gt;"",H250&gt;0,I250&lt;&gt;"",J250&lt;&gt;0,K250&lt;&gt;0),COUNT($B$11:B249)+1,"")</f>
        <v>196</v>
      </c>
      <c r="C250" s="96" t="s">
        <v>713</v>
      </c>
      <c r="D250" s="116" t="s">
        <v>200</v>
      </c>
      <c r="E250" s="83" t="s">
        <v>734</v>
      </c>
      <c r="F250" s="98">
        <v>45658</v>
      </c>
      <c r="G250" s="90" t="s">
        <v>690</v>
      </c>
      <c r="H250" s="107">
        <v>2</v>
      </c>
      <c r="I250" s="83" t="s">
        <v>176</v>
      </c>
      <c r="J250" s="145">
        <f t="shared" si="68"/>
        <v>693.73</v>
      </c>
      <c r="K250" s="145">
        <f t="shared" si="69"/>
        <v>1387.46</v>
      </c>
      <c r="L250" s="129">
        <v>0.28489999999999999</v>
      </c>
      <c r="M250" s="56"/>
      <c r="N250" s="2"/>
      <c r="O250" s="64" t="str">
        <f ca="1">IF(N250="","", INDIRECT("base!"&amp;ADDRESS(MATCH(N250,#REF!:#REF!,0)+1,4,4)))</f>
        <v/>
      </c>
      <c r="P250" s="20"/>
      <c r="Q250" s="64" t="str">
        <f ca="1">IF(P250="","", INDIRECT("base!"&amp;ADDRESS(MATCH(CONCATENATE(N250,"|",P250),#REF!:#REF!,0)+1,6,4)))</f>
        <v/>
      </c>
      <c r="R250" s="90" t="s">
        <v>170</v>
      </c>
      <c r="S250" s="84">
        <f t="shared" si="66"/>
        <v>678.14</v>
      </c>
      <c r="T250" s="84">
        <f t="shared" si="67"/>
        <v>15.59</v>
      </c>
      <c r="U250" s="135">
        <v>527.78</v>
      </c>
      <c r="V250" s="135">
        <v>12.14</v>
      </c>
      <c r="W250" s="89">
        <v>21</v>
      </c>
      <c r="X250" s="89" t="str">
        <f>'PLE NÃO FINANCIAVEIS'!$B$31</f>
        <v>INSTALAÇÕES SANITÁRIAS</v>
      </c>
      <c r="Y250" s="89" t="s">
        <v>1007</v>
      </c>
    </row>
    <row r="251" spans="1:25" ht="30" x14ac:dyDescent="0.25">
      <c r="A251" s="83">
        <v>1</v>
      </c>
      <c r="B251" s="114">
        <f>IF(AND(G251&lt;&gt;"",H251&gt;0,I251&lt;&gt;"",J251&lt;&gt;0,K251&lt;&gt;0),COUNT($B$11:B250)+1,"")</f>
        <v>197</v>
      </c>
      <c r="C251" s="96" t="s">
        <v>714</v>
      </c>
      <c r="D251" s="84" t="s">
        <v>192</v>
      </c>
      <c r="E251" s="83" t="s">
        <v>735</v>
      </c>
      <c r="F251" s="98">
        <v>45658</v>
      </c>
      <c r="G251" s="90" t="s">
        <v>691</v>
      </c>
      <c r="H251" s="107">
        <v>1</v>
      </c>
      <c r="I251" s="83" t="s">
        <v>176</v>
      </c>
      <c r="J251" s="145">
        <f t="shared" si="68"/>
        <v>127.85</v>
      </c>
      <c r="K251" s="145">
        <f t="shared" si="69"/>
        <v>127.85</v>
      </c>
      <c r="L251" s="129">
        <v>0.28489999999999999</v>
      </c>
      <c r="M251" s="56"/>
      <c r="N251" s="2"/>
      <c r="O251" s="64" t="str">
        <f ca="1">IF(N251="","", INDIRECT("base!"&amp;ADDRESS(MATCH(N251,#REF!:#REF!,0)+1,4,4)))</f>
        <v/>
      </c>
      <c r="P251" s="20"/>
      <c r="Q251" s="64" t="str">
        <f ca="1">IF(P251="","", INDIRECT("base!"&amp;ADDRESS(MATCH(CONCATENATE(N251,"|",P251),#REF!:#REF!,0)+1,6,4)))</f>
        <v/>
      </c>
      <c r="R251" s="90" t="s">
        <v>170</v>
      </c>
      <c r="S251" s="84">
        <f t="shared" si="66"/>
        <v>112.8</v>
      </c>
      <c r="T251" s="84">
        <f t="shared" si="67"/>
        <v>15.05</v>
      </c>
      <c r="U251" s="135">
        <v>87.79</v>
      </c>
      <c r="V251" s="135">
        <v>11.72</v>
      </c>
      <c r="W251" s="89">
        <v>21</v>
      </c>
      <c r="X251" s="89" t="str">
        <f>'PLE NÃO FINANCIAVEIS'!$B$31</f>
        <v>INSTALAÇÕES SANITÁRIAS</v>
      </c>
      <c r="Y251" s="89" t="s">
        <v>1007</v>
      </c>
    </row>
    <row r="252" spans="1:25" ht="45" x14ac:dyDescent="0.25">
      <c r="A252" s="83">
        <v>1</v>
      </c>
      <c r="B252" s="114">
        <f>IF(AND(G252&lt;&gt;"",H252&gt;0,I252&lt;&gt;"",J252&lt;&gt;0,K252&lt;&gt;0),COUNT($B$11:B251)+1,"")</f>
        <v>198</v>
      </c>
      <c r="C252" s="96" t="s">
        <v>715</v>
      </c>
      <c r="D252" s="116" t="s">
        <v>200</v>
      </c>
      <c r="E252" s="83" t="s">
        <v>736</v>
      </c>
      <c r="F252" s="98">
        <v>45658</v>
      </c>
      <c r="G252" s="90" t="s">
        <v>692</v>
      </c>
      <c r="H252" s="107">
        <v>12</v>
      </c>
      <c r="I252" s="83" t="s">
        <v>176</v>
      </c>
      <c r="J252" s="145">
        <f t="shared" si="68"/>
        <v>538.45000000000005</v>
      </c>
      <c r="K252" s="145">
        <f t="shared" si="69"/>
        <v>6461.4</v>
      </c>
      <c r="L252" s="129">
        <v>0.28489999999999999</v>
      </c>
      <c r="M252" s="56"/>
      <c r="N252" s="2"/>
      <c r="O252" s="64" t="str">
        <f ca="1">IF(N252="","", INDIRECT("base!"&amp;ADDRESS(MATCH(N252,#REF!:#REF!,0)+1,4,4)))</f>
        <v/>
      </c>
      <c r="P252" s="20"/>
      <c r="Q252" s="64" t="str">
        <f ca="1">IF(P252="","", INDIRECT("base!"&amp;ADDRESS(MATCH(CONCATENATE(N252,"|",P252),#REF!:#REF!,0)+1,6,4)))</f>
        <v/>
      </c>
      <c r="R252" s="90" t="s">
        <v>170</v>
      </c>
      <c r="S252" s="84">
        <f t="shared" si="66"/>
        <v>506.49</v>
      </c>
      <c r="T252" s="84">
        <f t="shared" si="67"/>
        <v>31.96</v>
      </c>
      <c r="U252" s="135">
        <v>394.19</v>
      </c>
      <c r="V252" s="135">
        <v>24.88</v>
      </c>
      <c r="W252" s="89">
        <v>21</v>
      </c>
      <c r="X252" s="89" t="str">
        <f>'PLE NÃO FINANCIAVEIS'!$B$31</f>
        <v>INSTALAÇÕES SANITÁRIAS</v>
      </c>
      <c r="Y252" s="89" t="s">
        <v>1007</v>
      </c>
    </row>
    <row r="253" spans="1:25" ht="45" x14ac:dyDescent="0.25">
      <c r="A253" s="83">
        <v>1</v>
      </c>
      <c r="B253" s="114">
        <f>IF(AND(G253&lt;&gt;"",H253&gt;0,I253&lt;&gt;"",J253&lt;&gt;0,K253&lt;&gt;0),COUNT($B$11:B252)+1,"")</f>
        <v>199</v>
      </c>
      <c r="C253" s="96" t="s">
        <v>716</v>
      </c>
      <c r="D253" s="84" t="s">
        <v>192</v>
      </c>
      <c r="E253" s="83" t="s">
        <v>737</v>
      </c>
      <c r="F253" s="98">
        <v>45658</v>
      </c>
      <c r="G253" s="90" t="s">
        <v>693</v>
      </c>
      <c r="H253" s="107">
        <v>1</v>
      </c>
      <c r="I253" s="83" t="s">
        <v>176</v>
      </c>
      <c r="J253" s="145">
        <f t="shared" si="68"/>
        <v>577.05999999999995</v>
      </c>
      <c r="K253" s="145">
        <f t="shared" si="69"/>
        <v>577.05999999999995</v>
      </c>
      <c r="L253" s="129">
        <v>0.28489999999999999</v>
      </c>
      <c r="M253" s="56"/>
      <c r="N253" s="2"/>
      <c r="O253" s="64" t="str">
        <f ca="1">IF(N253="","", INDIRECT("base!"&amp;ADDRESS(MATCH(N253,#REF!:#REF!,0)+1,4,4)))</f>
        <v/>
      </c>
      <c r="P253" s="20"/>
      <c r="Q253" s="64" t="str">
        <f ca="1">IF(P253="","", INDIRECT("base!"&amp;ADDRESS(MATCH(CONCATENATE(N253,"|",P253),#REF!:#REF!,0)+1,6,4)))</f>
        <v/>
      </c>
      <c r="R253" s="90" t="s">
        <v>170</v>
      </c>
      <c r="S253" s="84">
        <f t="shared" si="66"/>
        <v>545.1</v>
      </c>
      <c r="T253" s="84">
        <f t="shared" si="67"/>
        <v>31.96</v>
      </c>
      <c r="U253" s="135">
        <v>424.24</v>
      </c>
      <c r="V253" s="135">
        <v>24.88</v>
      </c>
      <c r="W253" s="89">
        <v>21</v>
      </c>
      <c r="X253" s="89" t="str">
        <f>'PLE NÃO FINANCIAVEIS'!$B$31</f>
        <v>INSTALAÇÕES SANITÁRIAS</v>
      </c>
      <c r="Y253" s="89" t="s">
        <v>1007</v>
      </c>
    </row>
    <row r="254" spans="1:25" ht="30" x14ac:dyDescent="0.25">
      <c r="A254" s="83">
        <v>1</v>
      </c>
      <c r="B254" s="114">
        <f>IF(AND(G254&lt;&gt;"",H254&gt;0,I254&lt;&gt;"",J254&lt;&gt;0,K254&lt;&gt;0),COUNT($B$11:B253)+1,"")</f>
        <v>200</v>
      </c>
      <c r="C254" s="96" t="s">
        <v>717</v>
      </c>
      <c r="D254" s="116" t="s">
        <v>200</v>
      </c>
      <c r="E254" s="83" t="s">
        <v>738</v>
      </c>
      <c r="F254" s="98">
        <v>45658</v>
      </c>
      <c r="G254" s="90" t="s">
        <v>694</v>
      </c>
      <c r="H254" s="107">
        <v>2</v>
      </c>
      <c r="I254" s="83" t="s">
        <v>176</v>
      </c>
      <c r="J254" s="145">
        <f t="shared" si="68"/>
        <v>91.37</v>
      </c>
      <c r="K254" s="145">
        <f t="shared" si="69"/>
        <v>182.74</v>
      </c>
      <c r="L254" s="129">
        <v>0.28489999999999999</v>
      </c>
      <c r="M254" s="56"/>
      <c r="N254" s="2"/>
      <c r="O254" s="64" t="str">
        <f ca="1">IF(N254="","", INDIRECT("base!"&amp;ADDRESS(MATCH(N254,#REF!:#REF!,0)+1,4,4)))</f>
        <v/>
      </c>
      <c r="P254" s="20"/>
      <c r="Q254" s="64" t="str">
        <f ca="1">IF(P254="","", INDIRECT("base!"&amp;ADDRESS(MATCH(CONCATENATE(N254,"|",P254),#REF!:#REF!,0)+1,6,4)))</f>
        <v/>
      </c>
      <c r="R254" s="90" t="s">
        <v>170</v>
      </c>
      <c r="S254" s="84">
        <f t="shared" si="66"/>
        <v>67</v>
      </c>
      <c r="T254" s="84">
        <f t="shared" si="67"/>
        <v>24.37</v>
      </c>
      <c r="U254" s="135">
        <v>52.15</v>
      </c>
      <c r="V254" s="135">
        <v>18.97</v>
      </c>
      <c r="W254" s="89">
        <v>21</v>
      </c>
      <c r="X254" s="89" t="str">
        <f>'PLE NÃO FINANCIAVEIS'!$B$31</f>
        <v>INSTALAÇÕES SANITÁRIAS</v>
      </c>
      <c r="Y254" s="89" t="s">
        <v>1007</v>
      </c>
    </row>
    <row r="255" spans="1:25" ht="30" x14ac:dyDescent="0.25">
      <c r="A255" s="83">
        <v>1</v>
      </c>
      <c r="B255" s="114">
        <f>IF(AND(G255&lt;&gt;"",H255&gt;0,I255&lt;&gt;"",J255&lt;&gt;0,K255&lt;&gt;0),COUNT($B$11:B254)+1,"")</f>
        <v>201</v>
      </c>
      <c r="C255" s="96" t="s">
        <v>718</v>
      </c>
      <c r="D255" s="116" t="s">
        <v>200</v>
      </c>
      <c r="E255" s="83" t="s">
        <v>739</v>
      </c>
      <c r="F255" s="98">
        <v>45658</v>
      </c>
      <c r="G255" s="90" t="s">
        <v>695</v>
      </c>
      <c r="H255" s="107">
        <v>2</v>
      </c>
      <c r="I255" s="83" t="s">
        <v>176</v>
      </c>
      <c r="J255" s="145">
        <f t="shared" si="68"/>
        <v>60.05</v>
      </c>
      <c r="K255" s="145">
        <f t="shared" si="69"/>
        <v>120.1</v>
      </c>
      <c r="L255" s="129">
        <v>0.28489999999999999</v>
      </c>
      <c r="M255" s="56"/>
      <c r="N255" s="2"/>
      <c r="O255" s="64" t="str">
        <f ca="1">IF(N255="","", INDIRECT("base!"&amp;ADDRESS(MATCH(N255,#REF!:#REF!,0)+1,4,4)))</f>
        <v/>
      </c>
      <c r="P255" s="20"/>
      <c r="Q255" s="64" t="str">
        <f ca="1">IF(P255="","", INDIRECT("base!"&amp;ADDRESS(MATCH(CONCATENATE(N255,"|",P255),#REF!:#REF!,0)+1,6,4)))</f>
        <v/>
      </c>
      <c r="R255" s="90" t="s">
        <v>170</v>
      </c>
      <c r="S255" s="84">
        <f t="shared" si="66"/>
        <v>60.05</v>
      </c>
      <c r="T255" s="84">
        <f t="shared" si="67"/>
        <v>0</v>
      </c>
      <c r="U255" s="135">
        <v>46.74</v>
      </c>
      <c r="V255" s="135">
        <v>0</v>
      </c>
      <c r="W255" s="89">
        <v>21</v>
      </c>
      <c r="X255" s="89" t="str">
        <f>'PLE NÃO FINANCIAVEIS'!$B$31</f>
        <v>INSTALAÇÕES SANITÁRIAS</v>
      </c>
      <c r="Y255" s="89" t="s">
        <v>1007</v>
      </c>
    </row>
    <row r="256" spans="1:25" ht="45" x14ac:dyDescent="0.25">
      <c r="A256" s="83">
        <v>1</v>
      </c>
      <c r="B256" s="114">
        <f>IF(AND(G256&lt;&gt;"",H256&gt;0,I256&lt;&gt;"",J256&lt;&gt;0,K256&lt;&gt;0),COUNT($B$11:B255)+1,"")</f>
        <v>202</v>
      </c>
      <c r="C256" s="96" t="s">
        <v>719</v>
      </c>
      <c r="D256" s="84" t="s">
        <v>192</v>
      </c>
      <c r="E256" s="83" t="s">
        <v>740</v>
      </c>
      <c r="F256" s="98">
        <v>45658</v>
      </c>
      <c r="G256" s="90" t="s">
        <v>696</v>
      </c>
      <c r="H256" s="107">
        <v>2</v>
      </c>
      <c r="I256" s="83" t="s">
        <v>176</v>
      </c>
      <c r="J256" s="145">
        <f t="shared" si="68"/>
        <v>71.31</v>
      </c>
      <c r="K256" s="145">
        <f t="shared" si="69"/>
        <v>142.62</v>
      </c>
      <c r="L256" s="129">
        <v>0.28489999999999999</v>
      </c>
      <c r="M256" s="56"/>
      <c r="N256" s="2"/>
      <c r="O256" s="64" t="str">
        <f ca="1">IF(N256="","", INDIRECT("base!"&amp;ADDRESS(MATCH(N256,#REF!:#REF!,0)+1,4,4)))</f>
        <v/>
      </c>
      <c r="P256" s="20"/>
      <c r="Q256" s="64" t="str">
        <f ca="1">IF(P256="","", INDIRECT("base!"&amp;ADDRESS(MATCH(CONCATENATE(N256,"|",P256),#REF!:#REF!,0)+1,6,4)))</f>
        <v/>
      </c>
      <c r="R256" s="90" t="s">
        <v>170</v>
      </c>
      <c r="S256" s="84">
        <f t="shared" si="66"/>
        <v>60.66</v>
      </c>
      <c r="T256" s="84">
        <f t="shared" si="67"/>
        <v>10.65</v>
      </c>
      <c r="U256" s="135">
        <v>47.21</v>
      </c>
      <c r="V256" s="135">
        <v>8.2899999999999991</v>
      </c>
      <c r="W256" s="89">
        <v>21</v>
      </c>
      <c r="X256" s="89" t="str">
        <f>'PLE NÃO FINANCIAVEIS'!$B$31</f>
        <v>INSTALAÇÕES SANITÁRIAS</v>
      </c>
      <c r="Y256" s="89" t="s">
        <v>1007</v>
      </c>
    </row>
    <row r="257" spans="1:25" ht="30" x14ac:dyDescent="0.25">
      <c r="A257" s="83">
        <v>1</v>
      </c>
      <c r="B257" s="114">
        <f>IF(AND(G257&lt;&gt;"",H257&gt;0,I257&lt;&gt;"",J257&lt;&gt;0,K257&lt;&gt;0),COUNT($B$11:B256)+1,"")</f>
        <v>203</v>
      </c>
      <c r="C257" s="96" t="s">
        <v>720</v>
      </c>
      <c r="D257" s="116" t="s">
        <v>200</v>
      </c>
      <c r="E257" s="83" t="s">
        <v>741</v>
      </c>
      <c r="F257" s="98">
        <v>45658</v>
      </c>
      <c r="G257" s="90" t="s">
        <v>697</v>
      </c>
      <c r="H257" s="107">
        <v>0.54</v>
      </c>
      <c r="I257" s="83" t="s">
        <v>173</v>
      </c>
      <c r="J257" s="145">
        <f t="shared" si="68"/>
        <v>536.24</v>
      </c>
      <c r="K257" s="145">
        <f t="shared" si="69"/>
        <v>289.57</v>
      </c>
      <c r="L257" s="129">
        <v>0.28489999999999999</v>
      </c>
      <c r="M257" s="56"/>
      <c r="N257" s="2"/>
      <c r="O257" s="64" t="str">
        <f ca="1">IF(N257="","", INDIRECT("base!"&amp;ADDRESS(MATCH(N257,#REF!:#REF!,0)+1,4,4)))</f>
        <v/>
      </c>
      <c r="P257" s="20"/>
      <c r="Q257" s="64" t="str">
        <f ca="1">IF(P257="","", INDIRECT("base!"&amp;ADDRESS(MATCH(CONCATENATE(N257,"|",P257),#REF!:#REF!,0)+1,6,4)))</f>
        <v/>
      </c>
      <c r="R257" s="90" t="s">
        <v>170</v>
      </c>
      <c r="S257" s="84">
        <f t="shared" si="66"/>
        <v>476.99</v>
      </c>
      <c r="T257" s="84">
        <f t="shared" si="67"/>
        <v>59.25</v>
      </c>
      <c r="U257" s="135">
        <v>371.23</v>
      </c>
      <c r="V257" s="135">
        <v>46.12</v>
      </c>
      <c r="W257" s="89">
        <v>21</v>
      </c>
      <c r="X257" s="89" t="str">
        <f>'PLE NÃO FINANCIAVEIS'!$B$31</f>
        <v>INSTALAÇÕES SANITÁRIAS</v>
      </c>
      <c r="Y257" s="89" t="s">
        <v>1007</v>
      </c>
    </row>
    <row r="258" spans="1:25" ht="60" x14ac:dyDescent="0.25">
      <c r="A258" s="83">
        <v>1</v>
      </c>
      <c r="B258" s="114">
        <f>IF(AND(G258&lt;&gt;"",H258&gt;0,I258&lt;&gt;"",J258&lt;&gt;0,K258&lt;&gt;0),COUNT($B$11:B257)+1,"")</f>
        <v>204</v>
      </c>
      <c r="C258" s="96" t="s">
        <v>721</v>
      </c>
      <c r="D258" s="84" t="s">
        <v>192</v>
      </c>
      <c r="E258" s="83" t="s">
        <v>742</v>
      </c>
      <c r="F258" s="98">
        <v>45658</v>
      </c>
      <c r="G258" s="90" t="s">
        <v>698</v>
      </c>
      <c r="H258" s="107">
        <v>1</v>
      </c>
      <c r="I258" s="83" t="s">
        <v>176</v>
      </c>
      <c r="J258" s="145">
        <f t="shared" si="68"/>
        <v>87.02</v>
      </c>
      <c r="K258" s="145">
        <f t="shared" si="69"/>
        <v>87.02</v>
      </c>
      <c r="L258" s="129">
        <v>0.28489999999999999</v>
      </c>
      <c r="M258" s="56"/>
      <c r="N258" s="2"/>
      <c r="O258" s="64" t="str">
        <f ca="1">IF(N258="","", INDIRECT("base!"&amp;ADDRESS(MATCH(N258,#REF!:#REF!,0)+1,4,4)))</f>
        <v/>
      </c>
      <c r="P258" s="20"/>
      <c r="Q258" s="64" t="str">
        <f ca="1">IF(P258="","", INDIRECT("base!"&amp;ADDRESS(MATCH(CONCATENATE(N258,"|",P258),#REF!:#REF!,0)+1,6,4)))</f>
        <v/>
      </c>
      <c r="R258" s="90" t="s">
        <v>170</v>
      </c>
      <c r="S258" s="84">
        <f t="shared" si="66"/>
        <v>66.400000000000006</v>
      </c>
      <c r="T258" s="84">
        <f t="shared" si="67"/>
        <v>20.62</v>
      </c>
      <c r="U258" s="135">
        <v>51.68</v>
      </c>
      <c r="V258" s="135">
        <v>16.05</v>
      </c>
      <c r="W258" s="89">
        <v>21</v>
      </c>
      <c r="X258" s="89" t="str">
        <f>'PLE NÃO FINANCIAVEIS'!$B$31</f>
        <v>INSTALAÇÕES SANITÁRIAS</v>
      </c>
      <c r="Y258" s="89" t="s">
        <v>1007</v>
      </c>
    </row>
    <row r="259" spans="1:25" ht="30" x14ac:dyDescent="0.25">
      <c r="A259" s="83">
        <v>1</v>
      </c>
      <c r="B259" s="114">
        <f>IF(AND(G259&lt;&gt;"",H259&gt;0,I259&lt;&gt;"",J259&lt;&gt;0,K259&lt;&gt;0),COUNT($B$11:B258)+1,"")</f>
        <v>205</v>
      </c>
      <c r="C259" s="96" t="s">
        <v>722</v>
      </c>
      <c r="D259" s="116" t="s">
        <v>200</v>
      </c>
      <c r="E259" s="83" t="s">
        <v>743</v>
      </c>
      <c r="F259" s="98">
        <v>45658</v>
      </c>
      <c r="G259" s="90" t="s">
        <v>699</v>
      </c>
      <c r="H259" s="107">
        <v>2</v>
      </c>
      <c r="I259" s="83" t="s">
        <v>176</v>
      </c>
      <c r="J259" s="145">
        <f t="shared" si="68"/>
        <v>374.11</v>
      </c>
      <c r="K259" s="145">
        <f t="shared" si="69"/>
        <v>748.22</v>
      </c>
      <c r="L259" s="129">
        <v>0.28489999999999999</v>
      </c>
      <c r="M259" s="56"/>
      <c r="N259" s="2"/>
      <c r="O259" s="64" t="str">
        <f ca="1">IF(N259="","", INDIRECT("base!"&amp;ADDRESS(MATCH(N259,#REF!:#REF!,0)+1,4,4)))</f>
        <v/>
      </c>
      <c r="P259" s="20"/>
      <c r="Q259" s="64" t="str">
        <f ca="1">IF(P259="","", INDIRECT("base!"&amp;ADDRESS(MATCH(CONCATENATE(N259,"|",P259),#REF!:#REF!,0)+1,6,4)))</f>
        <v/>
      </c>
      <c r="R259" s="90" t="s">
        <v>170</v>
      </c>
      <c r="S259" s="84">
        <f t="shared" si="66"/>
        <v>360.62</v>
      </c>
      <c r="T259" s="84">
        <f t="shared" si="67"/>
        <v>13.49</v>
      </c>
      <c r="U259" s="135">
        <v>280.66000000000003</v>
      </c>
      <c r="V259" s="135">
        <v>10.5</v>
      </c>
      <c r="W259" s="89">
        <v>21</v>
      </c>
      <c r="X259" s="89" t="str">
        <f>'PLE NÃO FINANCIAVEIS'!$B$31</f>
        <v>INSTALAÇÕES SANITÁRIAS</v>
      </c>
      <c r="Y259" s="89" t="s">
        <v>1007</v>
      </c>
    </row>
    <row r="260" spans="1:25" s="128" customFormat="1" x14ac:dyDescent="0.25">
      <c r="A260" s="124">
        <v>1</v>
      </c>
      <c r="B260" s="118" t="str">
        <f>IF(AND(G260&lt;&gt;"",H260&gt;0,I260&lt;&gt;"",J260&lt;&gt;0,K260&lt;&gt;0),COUNT($B$11:B259)+1,"")</f>
        <v/>
      </c>
      <c r="C260" s="118" t="s">
        <v>774</v>
      </c>
      <c r="D260" s="119"/>
      <c r="E260" s="120"/>
      <c r="F260" s="121"/>
      <c r="G260" s="122" t="s">
        <v>744</v>
      </c>
      <c r="H260" s="123"/>
      <c r="I260" s="124"/>
      <c r="J260" s="148" t="str">
        <f t="shared" si="68"/>
        <v/>
      </c>
      <c r="K260" s="148" t="str">
        <f t="shared" si="69"/>
        <v/>
      </c>
      <c r="L260" s="125"/>
      <c r="M260" s="125"/>
      <c r="N260" s="126"/>
      <c r="O260" s="127" t="str">
        <f ca="1">IF(N260="","", INDIRECT("base!"&amp;ADDRESS(MATCH(N260,#REF!:#REF!,0)+1,4,4)))</f>
        <v/>
      </c>
      <c r="P260" s="127"/>
      <c r="Q260" s="127" t="str">
        <f ca="1">IF(P260="","", INDIRECT("base!"&amp;ADDRESS(MATCH(CONCATENATE(N260,"|",P260),#REF!:#REF!,0)+1,6,4)))</f>
        <v/>
      </c>
      <c r="R260" s="127"/>
      <c r="S260" s="153"/>
      <c r="T260" s="153"/>
      <c r="U260" s="137"/>
      <c r="V260" s="137"/>
      <c r="W260" s="160"/>
      <c r="X260" s="160"/>
      <c r="Y260" s="160"/>
    </row>
    <row r="261" spans="1:25" s="128" customFormat="1" x14ac:dyDescent="0.25">
      <c r="A261" s="124">
        <v>1</v>
      </c>
      <c r="B261" s="118" t="str">
        <f>IF(AND(G261&lt;&gt;"",H261&gt;0,I261&lt;&gt;"",J261&lt;&gt;0,K261&lt;&gt;0),COUNT($B$11:B260)+1,"")</f>
        <v/>
      </c>
      <c r="C261" s="118" t="s">
        <v>775</v>
      </c>
      <c r="D261" s="119"/>
      <c r="E261" s="120"/>
      <c r="F261" s="121"/>
      <c r="G261" s="122" t="s">
        <v>745</v>
      </c>
      <c r="H261" s="123"/>
      <c r="I261" s="124"/>
      <c r="J261" s="148" t="str">
        <f t="shared" si="68"/>
        <v/>
      </c>
      <c r="K261" s="148" t="str">
        <f t="shared" si="69"/>
        <v/>
      </c>
      <c r="L261" s="125"/>
      <c r="M261" s="125"/>
      <c r="N261" s="126"/>
      <c r="O261" s="127" t="str">
        <f ca="1">IF(N261="","", INDIRECT("base!"&amp;ADDRESS(MATCH(N261,#REF!:#REF!,0)+1,4,4)))</f>
        <v/>
      </c>
      <c r="P261" s="127"/>
      <c r="Q261" s="127" t="str">
        <f ca="1">IF(P261="","", INDIRECT("base!"&amp;ADDRESS(MATCH(CONCATENATE(N261,"|",P261),#REF!:#REF!,0)+1,6,4)))</f>
        <v/>
      </c>
      <c r="R261" s="127"/>
      <c r="S261" s="153"/>
      <c r="T261" s="153"/>
      <c r="U261" s="137"/>
      <c r="V261" s="137"/>
      <c r="W261" s="160"/>
      <c r="X261" s="160"/>
      <c r="Y261" s="160"/>
    </row>
    <row r="262" spans="1:25" ht="45" x14ac:dyDescent="0.25">
      <c r="A262" s="83">
        <v>1</v>
      </c>
      <c r="B262" s="114">
        <f>IF(AND(G262&lt;&gt;"",H262&gt;0,I262&lt;&gt;"",J262&lt;&gt;0,K262&lt;&gt;0),COUNT($B$11:B261)+1,"")</f>
        <v>206</v>
      </c>
      <c r="C262" s="96" t="s">
        <v>776</v>
      </c>
      <c r="D262" s="84" t="s">
        <v>192</v>
      </c>
      <c r="E262" s="83" t="s">
        <v>804</v>
      </c>
      <c r="F262" s="98">
        <v>45658</v>
      </c>
      <c r="G262" s="90" t="s">
        <v>746</v>
      </c>
      <c r="H262" s="107">
        <v>4</v>
      </c>
      <c r="I262" s="83" t="s">
        <v>176</v>
      </c>
      <c r="J262" s="145">
        <f t="shared" si="68"/>
        <v>23.64</v>
      </c>
      <c r="K262" s="145">
        <f t="shared" si="69"/>
        <v>94.56</v>
      </c>
      <c r="L262" s="129">
        <v>0.28489999999999999</v>
      </c>
      <c r="M262" s="56"/>
      <c r="N262" s="2"/>
      <c r="O262" s="64" t="str">
        <f ca="1">IF(N262="","", INDIRECT("base!"&amp;ADDRESS(MATCH(N262,#REF!:#REF!,0)+1,4,4)))</f>
        <v/>
      </c>
      <c r="P262" s="20"/>
      <c r="Q262" s="64" t="str">
        <f ca="1">IF(P262="","", INDIRECT("base!"&amp;ADDRESS(MATCH(CONCATENATE(N262,"|",P262),#REF!:#REF!,0)+1,6,4)))</f>
        <v/>
      </c>
      <c r="R262" s="90" t="s">
        <v>170</v>
      </c>
      <c r="S262" s="84">
        <f t="shared" ref="S262:S263" si="70">TRUNC(U262*(1+L262),2)</f>
        <v>17.61</v>
      </c>
      <c r="T262" s="84">
        <f t="shared" ref="T262:T263" si="71">TRUNC(V262*(1+L262),2)</f>
        <v>6.03</v>
      </c>
      <c r="U262" s="135">
        <v>13.71</v>
      </c>
      <c r="V262" s="135">
        <v>4.7</v>
      </c>
      <c r="W262" s="89">
        <v>22</v>
      </c>
      <c r="X262" s="89" t="str">
        <f>'PLE NÃO FINANCIAVEIS'!$B$32</f>
        <v>SISTEMA DE PROTEÇÃO CONTRA INCÊNDIO</v>
      </c>
      <c r="Y262" s="89" t="s">
        <v>1007</v>
      </c>
    </row>
    <row r="263" spans="1:25" ht="30" x14ac:dyDescent="0.25">
      <c r="A263" s="83">
        <v>1</v>
      </c>
      <c r="B263" s="114">
        <f>IF(AND(G263&lt;&gt;"",H263&gt;0,I263&lt;&gt;"",J263&lt;&gt;0,K263&lt;&gt;0),COUNT($B$11:B262)+1,"")</f>
        <v>207</v>
      </c>
      <c r="C263" s="96" t="s">
        <v>777</v>
      </c>
      <c r="D263" s="116" t="s">
        <v>200</v>
      </c>
      <c r="E263" s="83" t="s">
        <v>805</v>
      </c>
      <c r="F263" s="98">
        <v>45658</v>
      </c>
      <c r="G263" s="90" t="s">
        <v>747</v>
      </c>
      <c r="H263" s="107">
        <v>4</v>
      </c>
      <c r="I263" s="83" t="s">
        <v>176</v>
      </c>
      <c r="J263" s="145">
        <f t="shared" si="68"/>
        <v>45.35</v>
      </c>
      <c r="K263" s="145">
        <f t="shared" si="69"/>
        <v>181.4</v>
      </c>
      <c r="L263" s="129">
        <v>0.28489999999999999</v>
      </c>
      <c r="M263" s="56"/>
      <c r="N263" s="2"/>
      <c r="O263" s="64" t="str">
        <f ca="1">IF(N263="","", INDIRECT("base!"&amp;ADDRESS(MATCH(N263,#REF!:#REF!,0)+1,4,4)))</f>
        <v/>
      </c>
      <c r="P263" s="20"/>
      <c r="Q263" s="64" t="str">
        <f ca="1">IF(P263="","", INDIRECT("base!"&amp;ADDRESS(MATCH(CONCATENATE(N263,"|",P263),#REF!:#REF!,0)+1,6,4)))</f>
        <v/>
      </c>
      <c r="R263" s="90" t="s">
        <v>170</v>
      </c>
      <c r="S263" s="84">
        <f t="shared" si="70"/>
        <v>38.99</v>
      </c>
      <c r="T263" s="84">
        <f t="shared" si="71"/>
        <v>6.36</v>
      </c>
      <c r="U263" s="135">
        <v>30.35</v>
      </c>
      <c r="V263" s="135">
        <v>4.95</v>
      </c>
      <c r="W263" s="89">
        <v>22</v>
      </c>
      <c r="X263" s="89" t="str">
        <f>'PLE NÃO FINANCIAVEIS'!$B$32</f>
        <v>SISTEMA DE PROTEÇÃO CONTRA INCÊNDIO</v>
      </c>
      <c r="Y263" s="89" t="s">
        <v>1007</v>
      </c>
    </row>
    <row r="264" spans="1:25" s="128" customFormat="1" x14ac:dyDescent="0.25">
      <c r="A264" s="124">
        <v>1</v>
      </c>
      <c r="B264" s="118" t="str">
        <f>IF(AND(G264&lt;&gt;"",H264&gt;0,I264&lt;&gt;"",J264&lt;&gt;0,K264&lt;&gt;0),COUNT($B$11:B263)+1,"")</f>
        <v/>
      </c>
      <c r="C264" s="118" t="s">
        <v>778</v>
      </c>
      <c r="D264" s="119"/>
      <c r="E264" s="124"/>
      <c r="F264" s="121"/>
      <c r="G264" s="122" t="s">
        <v>748</v>
      </c>
      <c r="H264" s="123"/>
      <c r="I264" s="124"/>
      <c r="J264" s="148" t="str">
        <f t="shared" si="68"/>
        <v/>
      </c>
      <c r="K264" s="148" t="str">
        <f t="shared" si="69"/>
        <v/>
      </c>
      <c r="L264" s="125"/>
      <c r="M264" s="125"/>
      <c r="N264" s="126"/>
      <c r="O264" s="127" t="str">
        <f ca="1">IF(N264="","", INDIRECT("base!"&amp;ADDRESS(MATCH(N264,#REF!:#REF!,0)+1,4,4)))</f>
        <v/>
      </c>
      <c r="P264" s="127"/>
      <c r="Q264" s="127" t="str">
        <f ca="1">IF(P264="","", INDIRECT("base!"&amp;ADDRESS(MATCH(CONCATENATE(N264,"|",P264),#REF!:#REF!,0)+1,6,4)))</f>
        <v/>
      </c>
      <c r="R264" s="127"/>
      <c r="S264" s="153"/>
      <c r="T264" s="153"/>
      <c r="U264" s="137"/>
      <c r="V264" s="137"/>
      <c r="W264" s="160"/>
      <c r="X264" s="160"/>
      <c r="Y264" s="160"/>
    </row>
    <row r="265" spans="1:25" s="128" customFormat="1" x14ac:dyDescent="0.25">
      <c r="A265" s="124">
        <v>1</v>
      </c>
      <c r="B265" s="118" t="str">
        <f>IF(AND(G265&lt;&gt;"",H265&gt;0,I265&lt;&gt;"",J265&lt;&gt;0,K265&lt;&gt;0),COUNT($B$11:B264)+1,"")</f>
        <v/>
      </c>
      <c r="C265" s="118" t="s">
        <v>779</v>
      </c>
      <c r="D265" s="119"/>
      <c r="E265" s="124"/>
      <c r="F265" s="121"/>
      <c r="G265" s="122" t="s">
        <v>749</v>
      </c>
      <c r="H265" s="123"/>
      <c r="I265" s="124"/>
      <c r="J265" s="148" t="str">
        <f t="shared" si="68"/>
        <v/>
      </c>
      <c r="K265" s="148" t="str">
        <f t="shared" si="69"/>
        <v/>
      </c>
      <c r="L265" s="125"/>
      <c r="M265" s="125"/>
      <c r="N265" s="126"/>
      <c r="O265" s="127" t="str">
        <f ca="1">IF(N265="","", INDIRECT("base!"&amp;ADDRESS(MATCH(N265,#REF!:#REF!,0)+1,4,4)))</f>
        <v/>
      </c>
      <c r="P265" s="127"/>
      <c r="Q265" s="127" t="str">
        <f ca="1">IF(P265="","", INDIRECT("base!"&amp;ADDRESS(MATCH(CONCATENATE(N265,"|",P265),#REF!:#REF!,0)+1,6,4)))</f>
        <v/>
      </c>
      <c r="R265" s="127"/>
      <c r="S265" s="153"/>
      <c r="T265" s="153"/>
      <c r="U265" s="137"/>
      <c r="V265" s="137"/>
      <c r="W265" s="160"/>
      <c r="X265" s="160"/>
      <c r="Y265" s="160"/>
    </row>
    <row r="266" spans="1:25" ht="30" x14ac:dyDescent="0.25">
      <c r="A266" s="83">
        <v>1</v>
      </c>
      <c r="B266" s="114">
        <f>IF(AND(G266&lt;&gt;"",H266&gt;0,I266&lt;&gt;"",J266&lt;&gt;0,K266&lt;&gt;0),COUNT($B$11:B265)+1,"")</f>
        <v>208</v>
      </c>
      <c r="C266" s="96" t="s">
        <v>780</v>
      </c>
      <c r="D266" s="84" t="s">
        <v>192</v>
      </c>
      <c r="E266" s="83" t="s">
        <v>806</v>
      </c>
      <c r="F266" s="98">
        <v>45658</v>
      </c>
      <c r="G266" s="90" t="s">
        <v>750</v>
      </c>
      <c r="H266" s="107">
        <v>14</v>
      </c>
      <c r="I266" s="83" t="s">
        <v>176</v>
      </c>
      <c r="J266" s="145">
        <f t="shared" si="68"/>
        <v>23.04</v>
      </c>
      <c r="K266" s="145">
        <f t="shared" si="69"/>
        <v>322.56</v>
      </c>
      <c r="L266" s="129">
        <v>0.28489999999999999</v>
      </c>
      <c r="M266" s="56"/>
      <c r="N266" s="2"/>
      <c r="O266" s="64" t="str">
        <f ca="1">IF(N266="","", INDIRECT("base!"&amp;ADDRESS(MATCH(N266,#REF!:#REF!,0)+1,4,4)))</f>
        <v/>
      </c>
      <c r="P266" s="20"/>
      <c r="Q266" s="64" t="str">
        <f ca="1">IF(P266="","", INDIRECT("base!"&amp;ADDRESS(MATCH(CONCATENATE(N266,"|",P266),#REF!:#REF!,0)+1,6,4)))</f>
        <v/>
      </c>
      <c r="R266" s="90" t="s">
        <v>170</v>
      </c>
      <c r="S266" s="84">
        <f t="shared" ref="S266:S268" si="72">TRUNC(U266*(1+L266),2)</f>
        <v>12.15</v>
      </c>
      <c r="T266" s="84">
        <f t="shared" ref="T266:T268" si="73">TRUNC(V266*(1+L266),2)</f>
        <v>10.89</v>
      </c>
      <c r="U266" s="135">
        <v>9.4600000000000009</v>
      </c>
      <c r="V266" s="135">
        <v>8.48</v>
      </c>
      <c r="W266" s="89">
        <v>23</v>
      </c>
      <c r="X266" s="89" t="str">
        <f>'PLE NÃO FINANCIAVEIS'!$B$33</f>
        <v>INSTALAÇÕES ELÉTRICAS</v>
      </c>
      <c r="Y266" s="89" t="s">
        <v>1007</v>
      </c>
    </row>
    <row r="267" spans="1:25" ht="45" x14ac:dyDescent="0.25">
      <c r="A267" s="83">
        <v>1</v>
      </c>
      <c r="B267" s="114">
        <f>IF(AND(G267&lt;&gt;"",H267&gt;0,I267&lt;&gt;"",J267&lt;&gt;0,K267&lt;&gt;0),COUNT($B$11:B266)+1,"")</f>
        <v>209</v>
      </c>
      <c r="C267" s="96" t="s">
        <v>781</v>
      </c>
      <c r="D267" s="84" t="s">
        <v>192</v>
      </c>
      <c r="E267" s="83" t="s">
        <v>807</v>
      </c>
      <c r="F267" s="98">
        <v>45658</v>
      </c>
      <c r="G267" s="90" t="s">
        <v>751</v>
      </c>
      <c r="H267" s="107">
        <v>6</v>
      </c>
      <c r="I267" s="83" t="s">
        <v>176</v>
      </c>
      <c r="J267" s="145">
        <f t="shared" si="68"/>
        <v>39.770000000000003</v>
      </c>
      <c r="K267" s="145">
        <f t="shared" si="69"/>
        <v>238.62</v>
      </c>
      <c r="L267" s="129">
        <v>0.28489999999999999</v>
      </c>
      <c r="M267" s="56"/>
      <c r="N267" s="2"/>
      <c r="O267" s="64" t="str">
        <f ca="1">IF(N267="","", INDIRECT("base!"&amp;ADDRESS(MATCH(N267,#REF!:#REF!,0)+1,4,4)))</f>
        <v/>
      </c>
      <c r="P267" s="20"/>
      <c r="Q267" s="64" t="str">
        <f ca="1">IF(P267="","", INDIRECT("base!"&amp;ADDRESS(MATCH(CONCATENATE(N267,"|",P267),#REF!:#REF!,0)+1,6,4)))</f>
        <v/>
      </c>
      <c r="R267" s="90" t="s">
        <v>170</v>
      </c>
      <c r="S267" s="84">
        <f t="shared" si="72"/>
        <v>12.61</v>
      </c>
      <c r="T267" s="84">
        <f t="shared" si="73"/>
        <v>27.16</v>
      </c>
      <c r="U267" s="135">
        <v>9.82</v>
      </c>
      <c r="V267" s="135">
        <v>21.14</v>
      </c>
      <c r="W267" s="89">
        <v>23</v>
      </c>
      <c r="X267" s="89" t="str">
        <f>'PLE NÃO FINANCIAVEIS'!$B$33</f>
        <v>INSTALAÇÕES ELÉTRICAS</v>
      </c>
      <c r="Y267" s="89" t="s">
        <v>1007</v>
      </c>
    </row>
    <row r="268" spans="1:25" ht="45" x14ac:dyDescent="0.25">
      <c r="A268" s="83">
        <v>1</v>
      </c>
      <c r="B268" s="114">
        <f>IF(AND(G268&lt;&gt;"",H268&gt;0,I268&lt;&gt;"",J268&lt;&gt;0,K268&lt;&gt;0),COUNT($B$11:B267)+1,"")</f>
        <v>210</v>
      </c>
      <c r="C268" s="96" t="s">
        <v>782</v>
      </c>
      <c r="D268" s="84" t="s">
        <v>192</v>
      </c>
      <c r="E268" s="83" t="s">
        <v>808</v>
      </c>
      <c r="F268" s="98">
        <v>45658</v>
      </c>
      <c r="G268" s="90" t="s">
        <v>752</v>
      </c>
      <c r="H268" s="107">
        <v>10</v>
      </c>
      <c r="I268" s="83" t="s">
        <v>176</v>
      </c>
      <c r="J268" s="145">
        <f t="shared" si="68"/>
        <v>22.99</v>
      </c>
      <c r="K268" s="145">
        <f t="shared" si="69"/>
        <v>229.9</v>
      </c>
      <c r="L268" s="129">
        <v>0.28489999999999999</v>
      </c>
      <c r="M268" s="56"/>
      <c r="N268" s="2"/>
      <c r="O268" s="64" t="str">
        <f ca="1">IF(N268="","", INDIRECT("base!"&amp;ADDRESS(MATCH(N268,#REF!:#REF!,0)+1,4,4)))</f>
        <v/>
      </c>
      <c r="P268" s="20"/>
      <c r="Q268" s="64" t="str">
        <f ca="1">IF(P268="","", INDIRECT("base!"&amp;ADDRESS(MATCH(CONCATENATE(N268,"|",P268),#REF!:#REF!,0)+1,6,4)))</f>
        <v/>
      </c>
      <c r="R268" s="90" t="s">
        <v>170</v>
      </c>
      <c r="S268" s="84">
        <f t="shared" si="72"/>
        <v>8.57</v>
      </c>
      <c r="T268" s="84">
        <f t="shared" si="73"/>
        <v>14.42</v>
      </c>
      <c r="U268" s="135">
        <v>6.67</v>
      </c>
      <c r="V268" s="135">
        <v>11.23</v>
      </c>
      <c r="W268" s="89">
        <v>23</v>
      </c>
      <c r="X268" s="89" t="str">
        <f>'PLE NÃO FINANCIAVEIS'!$B$33</f>
        <v>INSTALAÇÕES ELÉTRICAS</v>
      </c>
      <c r="Y268" s="89" t="s">
        <v>1007</v>
      </c>
    </row>
    <row r="269" spans="1:25" s="128" customFormat="1" x14ac:dyDescent="0.25">
      <c r="A269" s="124">
        <v>1</v>
      </c>
      <c r="B269" s="118" t="str">
        <f>IF(AND(G269&lt;&gt;"",H269&gt;0,I269&lt;&gt;"",J269&lt;&gt;0,K269&lt;&gt;0),COUNT($B$11:B268)+1,"")</f>
        <v/>
      </c>
      <c r="C269" s="118" t="s">
        <v>783</v>
      </c>
      <c r="D269" s="119"/>
      <c r="E269" s="124"/>
      <c r="F269" s="121"/>
      <c r="G269" s="122" t="s">
        <v>753</v>
      </c>
      <c r="H269" s="123"/>
      <c r="I269" s="124"/>
      <c r="J269" s="148" t="str">
        <f t="shared" si="68"/>
        <v/>
      </c>
      <c r="K269" s="148" t="str">
        <f t="shared" si="69"/>
        <v/>
      </c>
      <c r="L269" s="125"/>
      <c r="M269" s="125"/>
      <c r="N269" s="126"/>
      <c r="O269" s="127" t="str">
        <f ca="1">IF(N269="","", INDIRECT("base!"&amp;ADDRESS(MATCH(N269,#REF!:#REF!,0)+1,4,4)))</f>
        <v/>
      </c>
      <c r="P269" s="127"/>
      <c r="Q269" s="127" t="str">
        <f ca="1">IF(P269="","", INDIRECT("base!"&amp;ADDRESS(MATCH(CONCATENATE(N269,"|",P269),#REF!:#REF!,0)+1,6,4)))</f>
        <v/>
      </c>
      <c r="R269" s="127"/>
      <c r="S269" s="153"/>
      <c r="T269" s="153"/>
      <c r="U269" s="137"/>
      <c r="V269" s="137"/>
      <c r="W269" s="160"/>
      <c r="X269" s="160"/>
      <c r="Y269" s="160"/>
    </row>
    <row r="270" spans="1:25" ht="60" x14ac:dyDescent="0.25">
      <c r="A270" s="83">
        <v>1</v>
      </c>
      <c r="B270" s="114">
        <f>IF(AND(G270&lt;&gt;"",H270&gt;0,I270&lt;&gt;"",J270&lt;&gt;0,K270&lt;&gt;0),COUNT($B$11:B269)+1,"")</f>
        <v>211</v>
      </c>
      <c r="C270" s="96" t="s">
        <v>784</v>
      </c>
      <c r="D270" s="84" t="s">
        <v>192</v>
      </c>
      <c r="E270" s="83" t="s">
        <v>809</v>
      </c>
      <c r="F270" s="98">
        <v>45658</v>
      </c>
      <c r="G270" s="90" t="s">
        <v>754</v>
      </c>
      <c r="H270" s="107">
        <v>70</v>
      </c>
      <c r="I270" s="83" t="s">
        <v>172</v>
      </c>
      <c r="J270" s="145">
        <f t="shared" si="68"/>
        <v>7.19</v>
      </c>
      <c r="K270" s="145">
        <f t="shared" si="69"/>
        <v>503.3</v>
      </c>
      <c r="L270" s="129">
        <v>0.28489999999999999</v>
      </c>
      <c r="M270" s="56"/>
      <c r="N270" s="2"/>
      <c r="O270" s="64" t="str">
        <f ca="1">IF(N270="","", INDIRECT("base!"&amp;ADDRESS(MATCH(N270,#REF!:#REF!,0)+1,4,4)))</f>
        <v/>
      </c>
      <c r="P270" s="20"/>
      <c r="Q270" s="64" t="str">
        <f ca="1">IF(P270="","", INDIRECT("base!"&amp;ADDRESS(MATCH(CONCATENATE(N270,"|",P270),#REF!:#REF!,0)+1,6,4)))</f>
        <v/>
      </c>
      <c r="R270" s="90" t="s">
        <v>170</v>
      </c>
      <c r="S270" s="84">
        <f t="shared" ref="S270:S272" si="74">TRUNC(U270*(1+L270),2)</f>
        <v>7.19</v>
      </c>
      <c r="T270" s="84">
        <f t="shared" ref="T270:T272" si="75">TRUNC(V270*(1+L270),2)</f>
        <v>0</v>
      </c>
      <c r="U270" s="135">
        <v>5.6</v>
      </c>
      <c r="V270" s="135">
        <v>0</v>
      </c>
      <c r="W270" s="89">
        <v>23</v>
      </c>
      <c r="X270" s="89" t="str">
        <f>'PLE NÃO FINANCIAVEIS'!$B$33</f>
        <v>INSTALAÇÕES ELÉTRICAS</v>
      </c>
      <c r="Y270" s="89" t="s">
        <v>1007</v>
      </c>
    </row>
    <row r="271" spans="1:25" ht="60" x14ac:dyDescent="0.25">
      <c r="A271" s="83">
        <v>1</v>
      </c>
      <c r="B271" s="114">
        <f>IF(AND(G271&lt;&gt;"",H271&gt;0,I271&lt;&gt;"",J271&lt;&gt;0,K271&lt;&gt;0),COUNT($B$11:B270)+1,"")</f>
        <v>212</v>
      </c>
      <c r="C271" s="96" t="s">
        <v>785</v>
      </c>
      <c r="D271" s="84" t="s">
        <v>192</v>
      </c>
      <c r="E271" s="83" t="s">
        <v>810</v>
      </c>
      <c r="F271" s="98">
        <v>45658</v>
      </c>
      <c r="G271" s="90" t="s">
        <v>755</v>
      </c>
      <c r="H271" s="107">
        <v>120</v>
      </c>
      <c r="I271" s="83" t="s">
        <v>172</v>
      </c>
      <c r="J271" s="145">
        <f t="shared" si="68"/>
        <v>10.85</v>
      </c>
      <c r="K271" s="145">
        <f t="shared" si="69"/>
        <v>1302</v>
      </c>
      <c r="L271" s="129">
        <v>0.28489999999999999</v>
      </c>
      <c r="M271" s="56"/>
      <c r="N271" s="2"/>
      <c r="O271" s="64" t="str">
        <f ca="1">IF(N271="","", INDIRECT("base!"&amp;ADDRESS(MATCH(N271,#REF!:#REF!,0)+1,4,4)))</f>
        <v/>
      </c>
      <c r="P271" s="20"/>
      <c r="Q271" s="64" t="str">
        <f ca="1">IF(P271="","", INDIRECT("base!"&amp;ADDRESS(MATCH(CONCATENATE(N271,"|",P271),#REF!:#REF!,0)+1,6,4)))</f>
        <v/>
      </c>
      <c r="R271" s="90" t="s">
        <v>170</v>
      </c>
      <c r="S271" s="84">
        <f t="shared" si="74"/>
        <v>10.85</v>
      </c>
      <c r="T271" s="84">
        <f t="shared" si="75"/>
        <v>0</v>
      </c>
      <c r="U271" s="135">
        <v>8.4499999999999993</v>
      </c>
      <c r="V271" s="135">
        <v>0</v>
      </c>
      <c r="W271" s="89">
        <v>23</v>
      </c>
      <c r="X271" s="89" t="str">
        <f>'PLE NÃO FINANCIAVEIS'!$B$33</f>
        <v>INSTALAÇÕES ELÉTRICAS</v>
      </c>
      <c r="Y271" s="89" t="s">
        <v>1007</v>
      </c>
    </row>
    <row r="272" spans="1:25" ht="45" x14ac:dyDescent="0.25">
      <c r="A272" s="83">
        <v>1</v>
      </c>
      <c r="B272" s="114">
        <f>IF(AND(G272&lt;&gt;"",H272&gt;0,I272&lt;&gt;"",J272&lt;&gt;0,K272&lt;&gt;0),COUNT($B$11:B271)+1,"")</f>
        <v>213</v>
      </c>
      <c r="C272" s="96" t="s">
        <v>786</v>
      </c>
      <c r="D272" s="84" t="s">
        <v>192</v>
      </c>
      <c r="E272" s="83" t="s">
        <v>811</v>
      </c>
      <c r="F272" s="98">
        <v>45658</v>
      </c>
      <c r="G272" s="90" t="s">
        <v>756</v>
      </c>
      <c r="H272" s="107">
        <v>30</v>
      </c>
      <c r="I272" s="83" t="s">
        <v>172</v>
      </c>
      <c r="J272" s="145">
        <f t="shared" si="68"/>
        <v>25.59</v>
      </c>
      <c r="K272" s="145">
        <f t="shared" si="69"/>
        <v>767.7</v>
      </c>
      <c r="L272" s="129">
        <v>0.28489999999999999</v>
      </c>
      <c r="M272" s="56"/>
      <c r="N272" s="2"/>
      <c r="O272" s="64" t="str">
        <f ca="1">IF(N272="","", INDIRECT("base!"&amp;ADDRESS(MATCH(N272,#REF!:#REF!,0)+1,4,4)))</f>
        <v/>
      </c>
      <c r="P272" s="20"/>
      <c r="Q272" s="64" t="str">
        <f ca="1">IF(P272="","", INDIRECT("base!"&amp;ADDRESS(MATCH(CONCATENATE(N272,"|",P272),#REF!:#REF!,0)+1,6,4)))</f>
        <v/>
      </c>
      <c r="R272" s="90" t="s">
        <v>170</v>
      </c>
      <c r="S272" s="84">
        <f t="shared" si="74"/>
        <v>25.59</v>
      </c>
      <c r="T272" s="84">
        <f t="shared" si="75"/>
        <v>0</v>
      </c>
      <c r="U272" s="135">
        <v>19.920000000000002</v>
      </c>
      <c r="V272" s="135">
        <v>0</v>
      </c>
      <c r="W272" s="89">
        <v>23</v>
      </c>
      <c r="X272" s="89" t="str">
        <f>'PLE NÃO FINANCIAVEIS'!$B$33</f>
        <v>INSTALAÇÕES ELÉTRICAS</v>
      </c>
      <c r="Y272" s="89" t="s">
        <v>1007</v>
      </c>
    </row>
    <row r="273" spans="1:25" s="128" customFormat="1" x14ac:dyDescent="0.25">
      <c r="A273" s="124">
        <v>1</v>
      </c>
      <c r="B273" s="118" t="str">
        <f>IF(AND(G273&lt;&gt;"",H273&gt;0,I273&lt;&gt;"",J273&lt;&gt;0,K273&lt;&gt;0),COUNT($B$11:B272)+1,"")</f>
        <v/>
      </c>
      <c r="C273" s="118" t="s">
        <v>787</v>
      </c>
      <c r="D273" s="119"/>
      <c r="E273" s="124"/>
      <c r="F273" s="121"/>
      <c r="G273" s="122" t="s">
        <v>757</v>
      </c>
      <c r="H273" s="123"/>
      <c r="I273" s="124"/>
      <c r="J273" s="148" t="str">
        <f t="shared" si="68"/>
        <v/>
      </c>
      <c r="K273" s="148" t="str">
        <f t="shared" si="69"/>
        <v/>
      </c>
      <c r="L273" s="125"/>
      <c r="M273" s="125"/>
      <c r="N273" s="126"/>
      <c r="O273" s="127" t="str">
        <f ca="1">IF(N273="","", INDIRECT("base!"&amp;ADDRESS(MATCH(N273,#REF!:#REF!,0)+1,4,4)))</f>
        <v/>
      </c>
      <c r="P273" s="127"/>
      <c r="Q273" s="127" t="str">
        <f ca="1">IF(P273="","", INDIRECT("base!"&amp;ADDRESS(MATCH(CONCATENATE(N273,"|",P273),#REF!:#REF!,0)+1,6,4)))</f>
        <v/>
      </c>
      <c r="R273" s="127"/>
      <c r="S273" s="153"/>
      <c r="T273" s="153"/>
      <c r="U273" s="137"/>
      <c r="V273" s="137"/>
      <c r="W273" s="160"/>
      <c r="X273" s="160"/>
      <c r="Y273" s="160"/>
    </row>
    <row r="274" spans="1:25" ht="60" x14ac:dyDescent="0.25">
      <c r="A274" s="83">
        <v>1</v>
      </c>
      <c r="B274" s="114">
        <f>IF(AND(G274&lt;&gt;"",H274&gt;0,I274&lt;&gt;"",J274&lt;&gt;0,K274&lt;&gt;0),COUNT($B$11:B273)+1,"")</f>
        <v>214</v>
      </c>
      <c r="C274" s="96" t="s">
        <v>788</v>
      </c>
      <c r="D274" s="84" t="s">
        <v>192</v>
      </c>
      <c r="E274" s="83" t="s">
        <v>812</v>
      </c>
      <c r="F274" s="98">
        <v>45658</v>
      </c>
      <c r="G274" s="90" t="s">
        <v>758</v>
      </c>
      <c r="H274" s="107">
        <v>2</v>
      </c>
      <c r="I274" s="83" t="s">
        <v>176</v>
      </c>
      <c r="J274" s="145">
        <f t="shared" si="68"/>
        <v>263.52</v>
      </c>
      <c r="K274" s="145">
        <f t="shared" si="69"/>
        <v>527.04</v>
      </c>
      <c r="L274" s="129">
        <v>0.28489999999999999</v>
      </c>
      <c r="M274" s="56"/>
      <c r="N274" s="2"/>
      <c r="O274" s="64" t="str">
        <f ca="1">IF(N274="","", INDIRECT("base!"&amp;ADDRESS(MATCH(N274,#REF!:#REF!,0)+1,4,4)))</f>
        <v/>
      </c>
      <c r="P274" s="20"/>
      <c r="Q274" s="64" t="str">
        <f ca="1">IF(P274="","", INDIRECT("base!"&amp;ADDRESS(MATCH(CONCATENATE(N274,"|",P274),#REF!:#REF!,0)+1,6,4)))</f>
        <v/>
      </c>
      <c r="R274" s="90" t="s">
        <v>170</v>
      </c>
      <c r="S274" s="84">
        <f t="shared" ref="S274" si="76">TRUNC(U274*(1+L274),2)</f>
        <v>148.49</v>
      </c>
      <c r="T274" s="84">
        <f t="shared" ref="T274" si="77">TRUNC(V274*(1+L274),2)</f>
        <v>115.03</v>
      </c>
      <c r="U274" s="135">
        <v>115.57</v>
      </c>
      <c r="V274" s="135">
        <v>89.53</v>
      </c>
      <c r="W274" s="89">
        <v>23</v>
      </c>
      <c r="X274" s="89" t="str">
        <f>'PLE NÃO FINANCIAVEIS'!$B$33</f>
        <v>INSTALAÇÕES ELÉTRICAS</v>
      </c>
      <c r="Y274" s="89" t="s">
        <v>1007</v>
      </c>
    </row>
    <row r="275" spans="1:25" s="128" customFormat="1" x14ac:dyDescent="0.25">
      <c r="A275" s="124">
        <v>1</v>
      </c>
      <c r="B275" s="118" t="str">
        <f>IF(AND(G275&lt;&gt;"",H275&gt;0,I275&lt;&gt;"",J275&lt;&gt;0,K275&lt;&gt;0),COUNT($B$11:B274)+1,"")</f>
        <v/>
      </c>
      <c r="C275" s="118" t="s">
        <v>789</v>
      </c>
      <c r="D275" s="119"/>
      <c r="E275" s="124"/>
      <c r="F275" s="121"/>
      <c r="G275" s="122" t="s">
        <v>759</v>
      </c>
      <c r="H275" s="123"/>
      <c r="I275" s="124"/>
      <c r="J275" s="148" t="str">
        <f t="shared" si="68"/>
        <v/>
      </c>
      <c r="K275" s="148" t="str">
        <f t="shared" si="69"/>
        <v/>
      </c>
      <c r="L275" s="125"/>
      <c r="M275" s="125"/>
      <c r="N275" s="126"/>
      <c r="O275" s="127" t="str">
        <f ca="1">IF(N275="","", INDIRECT("base!"&amp;ADDRESS(MATCH(N275,#REF!:#REF!,0)+1,4,4)))</f>
        <v/>
      </c>
      <c r="P275" s="127"/>
      <c r="Q275" s="127" t="str">
        <f ca="1">IF(P275="","", INDIRECT("base!"&amp;ADDRESS(MATCH(CONCATENATE(N275,"|",P275),#REF!:#REF!,0)+1,6,4)))</f>
        <v/>
      </c>
      <c r="R275" s="127"/>
      <c r="S275" s="153"/>
      <c r="T275" s="153"/>
      <c r="U275" s="137"/>
      <c r="V275" s="137"/>
      <c r="W275" s="160"/>
      <c r="X275" s="160"/>
      <c r="Y275" s="160"/>
    </row>
    <row r="276" spans="1:25" ht="45" x14ac:dyDescent="0.25">
      <c r="A276" s="83">
        <v>1</v>
      </c>
      <c r="B276" s="114">
        <f>IF(AND(G276&lt;&gt;"",H276&gt;0,I276&lt;&gt;"",J276&lt;&gt;0,K276&lt;&gt;0),COUNT($B$11:B275)+1,"")</f>
        <v>215</v>
      </c>
      <c r="C276" s="96" t="s">
        <v>790</v>
      </c>
      <c r="D276" s="84" t="s">
        <v>192</v>
      </c>
      <c r="E276" s="83" t="s">
        <v>813</v>
      </c>
      <c r="F276" s="98">
        <v>45658</v>
      </c>
      <c r="G276" s="90" t="s">
        <v>760</v>
      </c>
      <c r="H276" s="107">
        <v>4</v>
      </c>
      <c r="I276" s="83" t="s">
        <v>176</v>
      </c>
      <c r="J276" s="145">
        <f t="shared" si="68"/>
        <v>49.39</v>
      </c>
      <c r="K276" s="145">
        <f t="shared" si="69"/>
        <v>197.56</v>
      </c>
      <c r="L276" s="129">
        <v>0.28489999999999999</v>
      </c>
      <c r="M276" s="56"/>
      <c r="N276" s="2"/>
      <c r="O276" s="64" t="str">
        <f ca="1">IF(N276="","", INDIRECT("base!"&amp;ADDRESS(MATCH(N276,#REF!:#REF!,0)+1,4,4)))</f>
        <v/>
      </c>
      <c r="P276" s="20"/>
      <c r="Q276" s="64" t="str">
        <f ca="1">IF(P276="","", INDIRECT("base!"&amp;ADDRESS(MATCH(CONCATENATE(N276,"|",P276),#REF!:#REF!,0)+1,6,4)))</f>
        <v/>
      </c>
      <c r="R276" s="90" t="s">
        <v>170</v>
      </c>
      <c r="S276" s="84">
        <f t="shared" ref="S276:S278" si="78">TRUNC(U276*(1+L276),2)</f>
        <v>27.54</v>
      </c>
      <c r="T276" s="84">
        <f t="shared" ref="T276:T278" si="79">TRUNC(V276*(1+L276),2)</f>
        <v>21.85</v>
      </c>
      <c r="U276" s="135">
        <v>21.44</v>
      </c>
      <c r="V276" s="135">
        <v>17.010000000000002</v>
      </c>
      <c r="W276" s="89">
        <v>23</v>
      </c>
      <c r="X276" s="89" t="str">
        <f>'PLE NÃO FINANCIAVEIS'!$B$33</f>
        <v>INSTALAÇÕES ELÉTRICAS</v>
      </c>
      <c r="Y276" s="89" t="s">
        <v>1007</v>
      </c>
    </row>
    <row r="277" spans="1:25" ht="45" x14ac:dyDescent="0.25">
      <c r="A277" s="83">
        <v>1</v>
      </c>
      <c r="B277" s="114">
        <f>IF(AND(G277&lt;&gt;"",H277&gt;0,I277&lt;&gt;"",J277&lt;&gt;0,K277&lt;&gt;0),COUNT($B$11:B276)+1,"")</f>
        <v>216</v>
      </c>
      <c r="C277" s="96" t="s">
        <v>791</v>
      </c>
      <c r="D277" s="84" t="s">
        <v>192</v>
      </c>
      <c r="E277" s="83" t="s">
        <v>814</v>
      </c>
      <c r="F277" s="98">
        <v>45658</v>
      </c>
      <c r="G277" s="90" t="s">
        <v>761</v>
      </c>
      <c r="H277" s="107">
        <v>2</v>
      </c>
      <c r="I277" s="83" t="s">
        <v>176</v>
      </c>
      <c r="J277" s="145">
        <f t="shared" si="68"/>
        <v>40.68</v>
      </c>
      <c r="K277" s="145">
        <f t="shared" si="69"/>
        <v>81.36</v>
      </c>
      <c r="L277" s="129">
        <v>0.28489999999999999</v>
      </c>
      <c r="M277" s="56"/>
      <c r="N277" s="2"/>
      <c r="O277" s="64" t="str">
        <f ca="1">IF(N277="","", INDIRECT("base!"&amp;ADDRESS(MATCH(N277,#REF!:#REF!,0)+1,4,4)))</f>
        <v/>
      </c>
      <c r="P277" s="20"/>
      <c r="Q277" s="64" t="str">
        <f ca="1">IF(P277="","", INDIRECT("base!"&amp;ADDRESS(MATCH(CONCATENATE(N277,"|",P277),#REF!:#REF!,0)+1,6,4)))</f>
        <v/>
      </c>
      <c r="R277" s="90" t="s">
        <v>170</v>
      </c>
      <c r="S277" s="84">
        <f t="shared" si="78"/>
        <v>23.02</v>
      </c>
      <c r="T277" s="84">
        <f t="shared" si="79"/>
        <v>17.66</v>
      </c>
      <c r="U277" s="135">
        <v>17.920000000000002</v>
      </c>
      <c r="V277" s="135">
        <v>13.75</v>
      </c>
      <c r="W277" s="89">
        <v>23</v>
      </c>
      <c r="X277" s="89" t="str">
        <f>'PLE NÃO FINANCIAVEIS'!$B$33</f>
        <v>INSTALAÇÕES ELÉTRICAS</v>
      </c>
      <c r="Y277" s="89" t="s">
        <v>1007</v>
      </c>
    </row>
    <row r="278" spans="1:25" ht="45" x14ac:dyDescent="0.25">
      <c r="A278" s="83">
        <v>1</v>
      </c>
      <c r="B278" s="114">
        <f>IF(AND(G278&lt;&gt;"",H278&gt;0,I278&lt;&gt;"",J278&lt;&gt;0,K278&lt;&gt;0),COUNT($B$11:B277)+1,"")</f>
        <v>217</v>
      </c>
      <c r="C278" s="96" t="s">
        <v>792</v>
      </c>
      <c r="D278" s="84" t="s">
        <v>192</v>
      </c>
      <c r="E278" s="83" t="s">
        <v>815</v>
      </c>
      <c r="F278" s="98">
        <v>45658</v>
      </c>
      <c r="G278" s="90" t="s">
        <v>762</v>
      </c>
      <c r="H278" s="107">
        <v>17</v>
      </c>
      <c r="I278" s="83" t="s">
        <v>176</v>
      </c>
      <c r="J278" s="145">
        <f t="shared" si="68"/>
        <v>27.69</v>
      </c>
      <c r="K278" s="145">
        <f t="shared" si="69"/>
        <v>470.73</v>
      </c>
      <c r="L278" s="129">
        <v>0.28489999999999999</v>
      </c>
      <c r="M278" s="56"/>
      <c r="N278" s="2"/>
      <c r="O278" s="64" t="str">
        <f ca="1">IF(N278="","", INDIRECT("base!"&amp;ADDRESS(MATCH(N278,#REF!:#REF!,0)+1,4,4)))</f>
        <v/>
      </c>
      <c r="P278" s="20"/>
      <c r="Q278" s="64" t="str">
        <f ca="1">IF(P278="","", INDIRECT("base!"&amp;ADDRESS(MATCH(CONCATENATE(N278,"|",P278),#REF!:#REF!,0)+1,6,4)))</f>
        <v/>
      </c>
      <c r="R278" s="90" t="s">
        <v>170</v>
      </c>
      <c r="S278" s="84">
        <f t="shared" si="78"/>
        <v>15.81</v>
      </c>
      <c r="T278" s="84">
        <f t="shared" si="79"/>
        <v>11.88</v>
      </c>
      <c r="U278" s="135">
        <v>12.31</v>
      </c>
      <c r="V278" s="135">
        <v>9.25</v>
      </c>
      <c r="W278" s="89">
        <v>23</v>
      </c>
      <c r="X278" s="89" t="str">
        <f>'PLE NÃO FINANCIAVEIS'!$B$33</f>
        <v>INSTALAÇÕES ELÉTRICAS</v>
      </c>
      <c r="Y278" s="89" t="s">
        <v>1007</v>
      </c>
    </row>
    <row r="279" spans="1:25" s="128" customFormat="1" x14ac:dyDescent="0.25">
      <c r="A279" s="124">
        <v>1</v>
      </c>
      <c r="B279" s="118" t="str">
        <f>IF(AND(G279&lt;&gt;"",H279&gt;0,I279&lt;&gt;"",J279&lt;&gt;0,K279&lt;&gt;0),COUNT($B$11:B278)+1,"")</f>
        <v/>
      </c>
      <c r="C279" s="118" t="s">
        <v>793</v>
      </c>
      <c r="D279" s="117"/>
      <c r="E279" s="124"/>
      <c r="F279" s="121"/>
      <c r="G279" s="122" t="s">
        <v>763</v>
      </c>
      <c r="H279" s="123"/>
      <c r="I279" s="124"/>
      <c r="J279" s="148" t="str">
        <f t="shared" si="68"/>
        <v/>
      </c>
      <c r="K279" s="148" t="str">
        <f t="shared" si="69"/>
        <v/>
      </c>
      <c r="L279" s="125"/>
      <c r="M279" s="125"/>
      <c r="N279" s="126"/>
      <c r="O279" s="127" t="str">
        <f ca="1">IF(N279="","", INDIRECT("base!"&amp;ADDRESS(MATCH(N279,#REF!:#REF!,0)+1,4,4)))</f>
        <v/>
      </c>
      <c r="P279" s="127"/>
      <c r="Q279" s="127" t="str">
        <f ca="1">IF(P279="","", INDIRECT("base!"&amp;ADDRESS(MATCH(CONCATENATE(N279,"|",P279),#REF!:#REF!,0)+1,6,4)))</f>
        <v/>
      </c>
      <c r="R279" s="127"/>
      <c r="S279" s="153"/>
      <c r="T279" s="153"/>
      <c r="U279" s="137"/>
      <c r="V279" s="137"/>
      <c r="W279" s="160"/>
      <c r="X279" s="160"/>
      <c r="Y279" s="160"/>
    </row>
    <row r="280" spans="1:25" ht="45" x14ac:dyDescent="0.25">
      <c r="A280" s="83">
        <v>1</v>
      </c>
      <c r="B280" s="114">
        <f>IF(AND(G280&lt;&gt;"",H280&gt;0,I280&lt;&gt;"",J280&lt;&gt;0,K280&lt;&gt;0),COUNT($B$11:B279)+1,"")</f>
        <v>218</v>
      </c>
      <c r="C280" s="96" t="s">
        <v>794</v>
      </c>
      <c r="D280" s="84" t="s">
        <v>192</v>
      </c>
      <c r="E280" s="83" t="s">
        <v>816</v>
      </c>
      <c r="F280" s="98">
        <v>45658</v>
      </c>
      <c r="G280" s="90" t="s">
        <v>764</v>
      </c>
      <c r="H280" s="107">
        <v>6</v>
      </c>
      <c r="I280" s="83" t="s">
        <v>176</v>
      </c>
      <c r="J280" s="145">
        <f t="shared" si="68"/>
        <v>14.62</v>
      </c>
      <c r="K280" s="145">
        <f t="shared" si="69"/>
        <v>87.72</v>
      </c>
      <c r="L280" s="129">
        <v>0.28489999999999999</v>
      </c>
      <c r="M280" s="56"/>
      <c r="N280" s="2"/>
      <c r="O280" s="64" t="str">
        <f ca="1">IF(N280="","", INDIRECT("base!"&amp;ADDRESS(MATCH(N280,#REF!:#REF!,0)+1,4,4)))</f>
        <v/>
      </c>
      <c r="P280" s="20"/>
      <c r="Q280" s="64" t="str">
        <f ca="1">IF(P280="","", INDIRECT("base!"&amp;ADDRESS(MATCH(CONCATENATE(N280,"|",P280),#REF!:#REF!,0)+1,6,4)))</f>
        <v/>
      </c>
      <c r="R280" s="90" t="s">
        <v>170</v>
      </c>
      <c r="S280" s="84">
        <f t="shared" ref="S280:S281" si="80">TRUNC(U280*(1+L280),2)</f>
        <v>12.3</v>
      </c>
      <c r="T280" s="84">
        <f t="shared" ref="T280:T281" si="81">TRUNC(V280*(1+L280),2)</f>
        <v>2.3199999999999998</v>
      </c>
      <c r="U280" s="135">
        <v>9.58</v>
      </c>
      <c r="V280" s="135">
        <v>1.81</v>
      </c>
      <c r="W280" s="89">
        <v>23</v>
      </c>
      <c r="X280" s="89" t="str">
        <f>'PLE NÃO FINANCIAVEIS'!$B$33</f>
        <v>INSTALAÇÕES ELÉTRICAS</v>
      </c>
      <c r="Y280" s="89" t="s">
        <v>1007</v>
      </c>
    </row>
    <row r="281" spans="1:25" ht="45" x14ac:dyDescent="0.25">
      <c r="A281" s="83">
        <v>1</v>
      </c>
      <c r="B281" s="114">
        <f>IF(AND(G281&lt;&gt;"",H281&gt;0,I281&lt;&gt;"",J281&lt;&gt;0,K281&lt;&gt;0),COUNT($B$11:B280)+1,"")</f>
        <v>219</v>
      </c>
      <c r="C281" s="96" t="s">
        <v>795</v>
      </c>
      <c r="D281" s="84" t="s">
        <v>192</v>
      </c>
      <c r="E281" s="83" t="s">
        <v>817</v>
      </c>
      <c r="F281" s="98">
        <v>45658</v>
      </c>
      <c r="G281" s="90" t="s">
        <v>765</v>
      </c>
      <c r="H281" s="107">
        <v>3</v>
      </c>
      <c r="I281" s="83" t="s">
        <v>176</v>
      </c>
      <c r="J281" s="145">
        <f t="shared" si="68"/>
        <v>18.309999999999999</v>
      </c>
      <c r="K281" s="145">
        <f t="shared" si="69"/>
        <v>54.93</v>
      </c>
      <c r="L281" s="129">
        <v>0.28489999999999999</v>
      </c>
      <c r="M281" s="56"/>
      <c r="N281" s="2"/>
      <c r="O281" s="64" t="str">
        <f ca="1">IF(N281="","", INDIRECT("base!"&amp;ADDRESS(MATCH(N281,#REF!:#REF!,0)+1,4,4)))</f>
        <v/>
      </c>
      <c r="P281" s="20"/>
      <c r="Q281" s="64" t="str">
        <f ca="1">IF(P281="","", INDIRECT("base!"&amp;ADDRESS(MATCH(CONCATENATE(N281,"|",P281),#REF!:#REF!,0)+1,6,4)))</f>
        <v/>
      </c>
      <c r="R281" s="90" t="s">
        <v>170</v>
      </c>
      <c r="S281" s="84">
        <f t="shared" si="80"/>
        <v>13.86</v>
      </c>
      <c r="T281" s="84">
        <f t="shared" si="81"/>
        <v>4.45</v>
      </c>
      <c r="U281" s="135">
        <v>10.79</v>
      </c>
      <c r="V281" s="135">
        <v>3.47</v>
      </c>
      <c r="W281" s="89">
        <v>23</v>
      </c>
      <c r="X281" s="89" t="str">
        <f>'PLE NÃO FINANCIAVEIS'!$B$33</f>
        <v>INSTALAÇÕES ELÉTRICAS</v>
      </c>
      <c r="Y281" s="89" t="s">
        <v>1007</v>
      </c>
    </row>
    <row r="282" spans="1:25" s="128" customFormat="1" x14ac:dyDescent="0.25">
      <c r="A282" s="124">
        <v>1</v>
      </c>
      <c r="B282" s="118" t="str">
        <f>IF(AND(G282&lt;&gt;"",H282&gt;0,I282&lt;&gt;"",J282&lt;&gt;0,K282&lt;&gt;0),COUNT($B$11:B281)+1,"")</f>
        <v/>
      </c>
      <c r="C282" s="118" t="s">
        <v>796</v>
      </c>
      <c r="D282" s="119"/>
      <c r="E282" s="124"/>
      <c r="F282" s="121"/>
      <c r="G282" s="122" t="s">
        <v>766</v>
      </c>
      <c r="H282" s="123"/>
      <c r="I282" s="124"/>
      <c r="J282" s="148" t="str">
        <f t="shared" si="68"/>
        <v/>
      </c>
      <c r="K282" s="148" t="str">
        <f t="shared" si="69"/>
        <v/>
      </c>
      <c r="L282" s="125"/>
      <c r="M282" s="125"/>
      <c r="N282" s="126"/>
      <c r="O282" s="127" t="str">
        <f ca="1">IF(N282="","", INDIRECT("base!"&amp;ADDRESS(MATCH(N282,#REF!:#REF!,0)+1,4,4)))</f>
        <v/>
      </c>
      <c r="P282" s="127"/>
      <c r="Q282" s="127" t="str">
        <f ca="1">IF(P282="","", INDIRECT("base!"&amp;ADDRESS(MATCH(CONCATENATE(N282,"|",P282),#REF!:#REF!,0)+1,6,4)))</f>
        <v/>
      </c>
      <c r="R282" s="127"/>
      <c r="S282" s="153"/>
      <c r="T282" s="153"/>
      <c r="U282" s="137"/>
      <c r="V282" s="137"/>
      <c r="W282" s="160"/>
      <c r="X282" s="160"/>
      <c r="Y282" s="160"/>
    </row>
    <row r="283" spans="1:25" ht="60" x14ac:dyDescent="0.25">
      <c r="A283" s="83">
        <v>1</v>
      </c>
      <c r="B283" s="114">
        <f>IF(AND(G283&lt;&gt;"",H283&gt;0,I283&lt;&gt;"",J283&lt;&gt;0,K283&lt;&gt;0),COUNT($B$11:B282)+1,"")</f>
        <v>220</v>
      </c>
      <c r="C283" s="96" t="s">
        <v>797</v>
      </c>
      <c r="D283" s="84" t="s">
        <v>192</v>
      </c>
      <c r="E283" s="83" t="s">
        <v>818</v>
      </c>
      <c r="F283" s="98">
        <v>45658</v>
      </c>
      <c r="G283" s="90" t="s">
        <v>767</v>
      </c>
      <c r="H283" s="107">
        <v>120</v>
      </c>
      <c r="I283" s="83" t="s">
        <v>172</v>
      </c>
      <c r="J283" s="145">
        <f t="shared" si="68"/>
        <v>34.75</v>
      </c>
      <c r="K283" s="145">
        <f t="shared" si="69"/>
        <v>4170</v>
      </c>
      <c r="L283" s="129">
        <v>0.28489999999999999</v>
      </c>
      <c r="M283" s="56"/>
      <c r="N283" s="2"/>
      <c r="O283" s="64" t="str">
        <f ca="1">IF(N283="","", INDIRECT("base!"&amp;ADDRESS(MATCH(N283,#REF!:#REF!,0)+1,4,4)))</f>
        <v/>
      </c>
      <c r="P283" s="20"/>
      <c r="Q283" s="64" t="str">
        <f ca="1">IF(P283="","", INDIRECT("base!"&amp;ADDRESS(MATCH(CONCATENATE(N283,"|",P283),#REF!:#REF!,0)+1,6,4)))</f>
        <v/>
      </c>
      <c r="R283" s="90" t="s">
        <v>170</v>
      </c>
      <c r="S283" s="84">
        <f t="shared" ref="S283:S285" si="82">TRUNC(U283*(1+L283),2)</f>
        <v>22.79</v>
      </c>
      <c r="T283" s="84">
        <f t="shared" ref="T283:T285" si="83">TRUNC(V283*(1+L283),2)</f>
        <v>11.96</v>
      </c>
      <c r="U283" s="135">
        <v>17.739999999999998</v>
      </c>
      <c r="V283" s="135">
        <v>9.31</v>
      </c>
      <c r="W283" s="89">
        <v>23</v>
      </c>
      <c r="X283" s="89" t="str">
        <f>'PLE NÃO FINANCIAVEIS'!$B$33</f>
        <v>INSTALAÇÕES ELÉTRICAS</v>
      </c>
      <c r="Y283" s="89" t="s">
        <v>1007</v>
      </c>
    </row>
    <row r="284" spans="1:25" ht="60" x14ac:dyDescent="0.25">
      <c r="A284" s="83">
        <v>1</v>
      </c>
      <c r="B284" s="114">
        <f>IF(AND(G284&lt;&gt;"",H284&gt;0,I284&lt;&gt;"",J284&lt;&gt;0,K284&lt;&gt;0),COUNT($B$11:B283)+1,"")</f>
        <v>221</v>
      </c>
      <c r="C284" s="96" t="s">
        <v>798</v>
      </c>
      <c r="D284" s="84" t="s">
        <v>192</v>
      </c>
      <c r="E284" s="83" t="s">
        <v>819</v>
      </c>
      <c r="F284" s="98">
        <v>45658</v>
      </c>
      <c r="G284" s="90" t="s">
        <v>768</v>
      </c>
      <c r="H284" s="107">
        <v>15</v>
      </c>
      <c r="I284" s="83" t="s">
        <v>172</v>
      </c>
      <c r="J284" s="145">
        <f t="shared" si="68"/>
        <v>15.16</v>
      </c>
      <c r="K284" s="145">
        <f t="shared" si="69"/>
        <v>227.4</v>
      </c>
      <c r="L284" s="129">
        <v>0.28489999999999999</v>
      </c>
      <c r="M284" s="56"/>
      <c r="N284" s="2"/>
      <c r="O284" s="64" t="str">
        <f ca="1">IF(N284="","", INDIRECT("base!"&amp;ADDRESS(MATCH(N284,#REF!:#REF!,0)+1,4,4)))</f>
        <v/>
      </c>
      <c r="P284" s="20"/>
      <c r="Q284" s="64" t="str">
        <f ca="1">IF(P284="","", INDIRECT("base!"&amp;ADDRESS(MATCH(CONCATENATE(N284,"|",P284),#REF!:#REF!,0)+1,6,4)))</f>
        <v/>
      </c>
      <c r="R284" s="90" t="s">
        <v>170</v>
      </c>
      <c r="S284" s="84">
        <f t="shared" si="82"/>
        <v>8.59</v>
      </c>
      <c r="T284" s="84">
        <f t="shared" si="83"/>
        <v>6.57</v>
      </c>
      <c r="U284" s="135">
        <v>6.69</v>
      </c>
      <c r="V284" s="135">
        <v>5.12</v>
      </c>
      <c r="W284" s="89">
        <v>23</v>
      </c>
      <c r="X284" s="89" t="str">
        <f>'PLE NÃO FINANCIAVEIS'!$B$33</f>
        <v>INSTALAÇÕES ELÉTRICAS</v>
      </c>
      <c r="Y284" s="89" t="s">
        <v>1007</v>
      </c>
    </row>
    <row r="285" spans="1:25" ht="60" x14ac:dyDescent="0.25">
      <c r="A285" s="83">
        <v>1</v>
      </c>
      <c r="B285" s="114">
        <f>IF(AND(G285&lt;&gt;"",H285&gt;0,I285&lt;&gt;"",J285&lt;&gt;0,K285&lt;&gt;0),COUNT($B$11:B284)+1,"")</f>
        <v>222</v>
      </c>
      <c r="C285" s="96" t="s">
        <v>799</v>
      </c>
      <c r="D285" s="84" t="s">
        <v>192</v>
      </c>
      <c r="E285" s="83" t="s">
        <v>820</v>
      </c>
      <c r="F285" s="98">
        <v>45658</v>
      </c>
      <c r="G285" s="90" t="s">
        <v>769</v>
      </c>
      <c r="H285" s="107">
        <v>40</v>
      </c>
      <c r="I285" s="83" t="s">
        <v>172</v>
      </c>
      <c r="J285" s="145">
        <f t="shared" si="68"/>
        <v>13.77</v>
      </c>
      <c r="K285" s="145">
        <f t="shared" si="69"/>
        <v>550.79999999999995</v>
      </c>
      <c r="L285" s="129">
        <v>0.28489999999999999</v>
      </c>
      <c r="M285" s="56"/>
      <c r="N285" s="2"/>
      <c r="O285" s="64" t="str">
        <f ca="1">IF(N285="","", INDIRECT("base!"&amp;ADDRESS(MATCH(N285,#REF!:#REF!,0)+1,4,4)))</f>
        <v/>
      </c>
      <c r="P285" s="20"/>
      <c r="Q285" s="64" t="str">
        <f ca="1">IF(P285="","", INDIRECT("base!"&amp;ADDRESS(MATCH(CONCATENATE(N285,"|",P285),#REF!:#REF!,0)+1,6,4)))</f>
        <v/>
      </c>
      <c r="R285" s="90" t="s">
        <v>170</v>
      </c>
      <c r="S285" s="84">
        <f t="shared" si="82"/>
        <v>10.49</v>
      </c>
      <c r="T285" s="84">
        <f t="shared" si="83"/>
        <v>3.28</v>
      </c>
      <c r="U285" s="135">
        <v>8.17</v>
      </c>
      <c r="V285" s="135">
        <v>2.56</v>
      </c>
      <c r="W285" s="89">
        <v>23</v>
      </c>
      <c r="X285" s="89" t="str">
        <f>'PLE NÃO FINANCIAVEIS'!$B$33</f>
        <v>INSTALAÇÕES ELÉTRICAS</v>
      </c>
      <c r="Y285" s="89" t="s">
        <v>1007</v>
      </c>
    </row>
    <row r="286" spans="1:25" s="128" customFormat="1" x14ac:dyDescent="0.25">
      <c r="A286" s="124">
        <v>1</v>
      </c>
      <c r="B286" s="118" t="str">
        <f>IF(AND(G286&lt;&gt;"",H286&gt;0,I286&lt;&gt;"",J286&lt;&gt;0,K286&lt;&gt;0),COUNT($B$11:B285)+1,"")</f>
        <v/>
      </c>
      <c r="C286" s="118" t="s">
        <v>800</v>
      </c>
      <c r="D286" s="119"/>
      <c r="E286" s="124"/>
      <c r="F286" s="121"/>
      <c r="G286" s="122" t="s">
        <v>770</v>
      </c>
      <c r="H286" s="123"/>
      <c r="I286" s="124"/>
      <c r="J286" s="148" t="str">
        <f t="shared" si="68"/>
        <v/>
      </c>
      <c r="K286" s="148" t="str">
        <f t="shared" si="69"/>
        <v/>
      </c>
      <c r="L286" s="125"/>
      <c r="M286" s="125"/>
      <c r="N286" s="126"/>
      <c r="O286" s="127" t="str">
        <f ca="1">IF(N286="","", INDIRECT("base!"&amp;ADDRESS(MATCH(N286,#REF!:#REF!,0)+1,4,4)))</f>
        <v/>
      </c>
      <c r="P286" s="127"/>
      <c r="Q286" s="127" t="str">
        <f ca="1">IF(P286="","", INDIRECT("base!"&amp;ADDRESS(MATCH(CONCATENATE(N286,"|",P286),#REF!:#REF!,0)+1,6,4)))</f>
        <v/>
      </c>
      <c r="R286" s="127"/>
      <c r="S286" s="153"/>
      <c r="T286" s="153"/>
      <c r="U286" s="137"/>
      <c r="V286" s="137"/>
      <c r="W286" s="160"/>
      <c r="X286" s="160"/>
      <c r="Y286" s="160"/>
    </row>
    <row r="287" spans="1:25" ht="45" x14ac:dyDescent="0.25">
      <c r="A287" s="83">
        <v>1</v>
      </c>
      <c r="B287" s="114">
        <f>IF(AND(G287&lt;&gt;"",H287&gt;0,I287&lt;&gt;"",J287&lt;&gt;0,K287&lt;&gt;0),COUNT($B$11:B286)+1,"")</f>
        <v>223</v>
      </c>
      <c r="C287" s="96" t="s">
        <v>801</v>
      </c>
      <c r="D287" s="116" t="s">
        <v>200</v>
      </c>
      <c r="E287" s="83" t="s">
        <v>821</v>
      </c>
      <c r="F287" s="98">
        <v>45658</v>
      </c>
      <c r="G287" s="90" t="s">
        <v>771</v>
      </c>
      <c r="H287" s="107">
        <v>4</v>
      </c>
      <c r="I287" s="83" t="s">
        <v>176</v>
      </c>
      <c r="J287" s="145">
        <f t="shared" si="68"/>
        <v>150.13999999999999</v>
      </c>
      <c r="K287" s="145">
        <f t="shared" si="69"/>
        <v>600.55999999999995</v>
      </c>
      <c r="L287" s="129">
        <v>0.28489999999999999</v>
      </c>
      <c r="M287" s="56"/>
      <c r="N287" s="2"/>
      <c r="O287" s="64" t="str">
        <f ca="1">IF(N287="","", INDIRECT("base!"&amp;ADDRESS(MATCH(N287,#REF!:#REF!,0)+1,4,4)))</f>
        <v/>
      </c>
      <c r="P287" s="20"/>
      <c r="Q287" s="64" t="str">
        <f ca="1">IF(P287="","", INDIRECT("base!"&amp;ADDRESS(MATCH(CONCATENATE(N287,"|",P287),#REF!:#REF!,0)+1,6,4)))</f>
        <v/>
      </c>
      <c r="R287" s="90" t="s">
        <v>170</v>
      </c>
      <c r="S287" s="84">
        <f t="shared" ref="S287:S289" si="84">TRUNC(U287*(1+L287),2)</f>
        <v>130.01</v>
      </c>
      <c r="T287" s="84">
        <f t="shared" ref="T287:T289" si="85">TRUNC(V287*(1+L287),2)</f>
        <v>20.13</v>
      </c>
      <c r="U287" s="135">
        <v>101.19</v>
      </c>
      <c r="V287" s="135">
        <v>15.67</v>
      </c>
      <c r="W287" s="89">
        <v>23</v>
      </c>
      <c r="X287" s="89" t="str">
        <f>'PLE NÃO FINANCIAVEIS'!$B$33</f>
        <v>INSTALAÇÕES ELÉTRICAS</v>
      </c>
      <c r="Y287" s="89" t="s">
        <v>1007</v>
      </c>
    </row>
    <row r="288" spans="1:25" ht="45" x14ac:dyDescent="0.25">
      <c r="A288" s="83">
        <v>1</v>
      </c>
      <c r="B288" s="114">
        <f>IF(AND(G288&lt;&gt;"",H288&gt;0,I288&lt;&gt;"",J288&lt;&gt;0,K288&lt;&gt;0),COUNT($B$11:B287)+1,"")</f>
        <v>224</v>
      </c>
      <c r="C288" s="96" t="s">
        <v>802</v>
      </c>
      <c r="D288" s="116" t="s">
        <v>200</v>
      </c>
      <c r="E288" s="83" t="s">
        <v>822</v>
      </c>
      <c r="F288" s="98">
        <v>45658</v>
      </c>
      <c r="G288" s="90" t="s">
        <v>772</v>
      </c>
      <c r="H288" s="107">
        <v>1</v>
      </c>
      <c r="I288" s="83" t="s">
        <v>176</v>
      </c>
      <c r="J288" s="145">
        <f t="shared" si="68"/>
        <v>370.02</v>
      </c>
      <c r="K288" s="145">
        <f t="shared" si="69"/>
        <v>370.02</v>
      </c>
      <c r="L288" s="129">
        <v>0.28489999999999999</v>
      </c>
      <c r="M288" s="56"/>
      <c r="N288" s="2"/>
      <c r="O288" s="64" t="str">
        <f ca="1">IF(N288="","", INDIRECT("base!"&amp;ADDRESS(MATCH(N288,#REF!:#REF!,0)+1,4,4)))</f>
        <v/>
      </c>
      <c r="P288" s="20"/>
      <c r="Q288" s="64" t="str">
        <f ca="1">IF(P288="","", INDIRECT("base!"&amp;ADDRESS(MATCH(CONCATENATE(N288,"|",P288),#REF!:#REF!,0)+1,6,4)))</f>
        <v/>
      </c>
      <c r="R288" s="90" t="s">
        <v>170</v>
      </c>
      <c r="S288" s="84">
        <f t="shared" si="84"/>
        <v>357.09</v>
      </c>
      <c r="T288" s="84">
        <f t="shared" si="85"/>
        <v>12.93</v>
      </c>
      <c r="U288" s="135">
        <v>277.92</v>
      </c>
      <c r="V288" s="135">
        <v>10.07</v>
      </c>
      <c r="W288" s="89">
        <v>23</v>
      </c>
      <c r="X288" s="89" t="str">
        <f>'PLE NÃO FINANCIAVEIS'!$B$33</f>
        <v>INSTALAÇÕES ELÉTRICAS</v>
      </c>
      <c r="Y288" s="89" t="s">
        <v>1007</v>
      </c>
    </row>
    <row r="289" spans="1:25" ht="45" x14ac:dyDescent="0.25">
      <c r="A289" s="83">
        <v>1</v>
      </c>
      <c r="B289" s="114">
        <f>IF(AND(G289&lt;&gt;"",H289&gt;0,I289&lt;&gt;"",J289&lt;&gt;0,K289&lt;&gt;0),COUNT($B$11:B288)+1,"")</f>
        <v>225</v>
      </c>
      <c r="C289" s="96" t="s">
        <v>803</v>
      </c>
      <c r="D289" s="116" t="s">
        <v>200</v>
      </c>
      <c r="E289" s="83" t="s">
        <v>823</v>
      </c>
      <c r="F289" s="98">
        <v>45658</v>
      </c>
      <c r="G289" s="90" t="s">
        <v>773</v>
      </c>
      <c r="H289" s="107">
        <v>13</v>
      </c>
      <c r="I289" s="83" t="s">
        <v>176</v>
      </c>
      <c r="J289" s="145">
        <f t="shared" si="68"/>
        <v>405.33</v>
      </c>
      <c r="K289" s="145">
        <f t="shared" si="69"/>
        <v>5269.29</v>
      </c>
      <c r="L289" s="129">
        <v>0.28489999999999999</v>
      </c>
      <c r="M289" s="56"/>
      <c r="N289" s="2"/>
      <c r="O289" s="64" t="str">
        <f ca="1">IF(N289="","", INDIRECT("base!"&amp;ADDRESS(MATCH(N289,#REF!:#REF!,0)+1,4,4)))</f>
        <v/>
      </c>
      <c r="P289" s="20"/>
      <c r="Q289" s="64" t="str">
        <f ca="1">IF(P289="","", INDIRECT("base!"&amp;ADDRESS(MATCH(CONCATENATE(N289,"|",P289),#REF!:#REF!,0)+1,6,4)))</f>
        <v/>
      </c>
      <c r="R289" s="90" t="s">
        <v>170</v>
      </c>
      <c r="S289" s="84">
        <f t="shared" si="84"/>
        <v>392.4</v>
      </c>
      <c r="T289" s="84">
        <f t="shared" si="85"/>
        <v>12.93</v>
      </c>
      <c r="U289" s="135">
        <v>305.39999999999998</v>
      </c>
      <c r="V289" s="135">
        <v>10.07</v>
      </c>
      <c r="W289" s="89">
        <v>23</v>
      </c>
      <c r="X289" s="89" t="str">
        <f>'PLE NÃO FINANCIAVEIS'!$B$33</f>
        <v>INSTALAÇÕES ELÉTRICAS</v>
      </c>
      <c r="Y289" s="89" t="s">
        <v>1007</v>
      </c>
    </row>
    <row r="290" spans="1:25" s="128" customFormat="1" x14ac:dyDescent="0.25">
      <c r="A290" s="124">
        <v>1</v>
      </c>
      <c r="B290" s="118" t="str">
        <f>IF(AND(G290&lt;&gt;"",H290&gt;0,I290&lt;&gt;"",J290&lt;&gt;0,K290&lt;&gt;0),COUNT($B$11:B289)+1,"")</f>
        <v/>
      </c>
      <c r="C290" s="118" t="s">
        <v>843</v>
      </c>
      <c r="D290" s="119"/>
      <c r="E290" s="120"/>
      <c r="F290" s="121"/>
      <c r="G290" s="122" t="s">
        <v>824</v>
      </c>
      <c r="H290" s="123"/>
      <c r="I290" s="124"/>
      <c r="J290" s="148" t="str">
        <f t="shared" si="68"/>
        <v/>
      </c>
      <c r="K290" s="148" t="str">
        <f t="shared" si="69"/>
        <v/>
      </c>
      <c r="L290" s="125"/>
      <c r="M290" s="125"/>
      <c r="N290" s="126"/>
      <c r="O290" s="127" t="str">
        <f ca="1">IF(N290="","", INDIRECT("base!"&amp;ADDRESS(MATCH(N290,#REF!:#REF!,0)+1,4,4)))</f>
        <v/>
      </c>
      <c r="P290" s="127"/>
      <c r="Q290" s="127" t="str">
        <f ca="1">IF(P290="","", INDIRECT("base!"&amp;ADDRESS(MATCH(CONCATENATE(N290,"|",P290),#REF!:#REF!,0)+1,6,4)))</f>
        <v/>
      </c>
      <c r="R290" s="127"/>
      <c r="S290" s="153"/>
      <c r="T290" s="153"/>
      <c r="U290" s="137"/>
      <c r="V290" s="137"/>
      <c r="W290" s="160"/>
      <c r="X290" s="160"/>
      <c r="Y290" s="160"/>
    </row>
    <row r="291" spans="1:25" s="128" customFormat="1" x14ac:dyDescent="0.25">
      <c r="A291" s="124">
        <v>1</v>
      </c>
      <c r="B291" s="118" t="str">
        <f>IF(AND(G291&lt;&gt;"",H291&gt;0,I291&lt;&gt;"",J291&lt;&gt;0,K291&lt;&gt;0),COUNT($B$11:B290)+1,"")</f>
        <v/>
      </c>
      <c r="C291" s="118" t="s">
        <v>844</v>
      </c>
      <c r="D291" s="119"/>
      <c r="E291" s="120"/>
      <c r="F291" s="121"/>
      <c r="G291" s="122" t="s">
        <v>825</v>
      </c>
      <c r="H291" s="123"/>
      <c r="I291" s="124"/>
      <c r="J291" s="148" t="str">
        <f t="shared" si="68"/>
        <v/>
      </c>
      <c r="K291" s="148" t="str">
        <f t="shared" si="69"/>
        <v/>
      </c>
      <c r="L291" s="125"/>
      <c r="M291" s="125"/>
      <c r="N291" s="126"/>
      <c r="O291" s="127" t="str">
        <f ca="1">IF(N291="","", INDIRECT("base!"&amp;ADDRESS(MATCH(N291,#REF!:#REF!,0)+1,4,4)))</f>
        <v/>
      </c>
      <c r="P291" s="127"/>
      <c r="Q291" s="127" t="str">
        <f ca="1">IF(P291="","", INDIRECT("base!"&amp;ADDRESS(MATCH(CONCATENATE(N291,"|",P291),#REF!:#REF!,0)+1,6,4)))</f>
        <v/>
      </c>
      <c r="R291" s="127"/>
      <c r="S291" s="153"/>
      <c r="T291" s="153"/>
      <c r="U291" s="137"/>
      <c r="V291" s="137"/>
      <c r="W291" s="160"/>
      <c r="X291" s="160"/>
      <c r="Y291" s="160"/>
    </row>
    <row r="292" spans="1:25" ht="45" x14ac:dyDescent="0.25">
      <c r="A292" s="83">
        <v>1</v>
      </c>
      <c r="B292" s="114">
        <f>IF(AND(G292&lt;&gt;"",H292&gt;0,I292&lt;&gt;"",J292&lt;&gt;0,K292&lt;&gt;0),COUNT($B$11:B291)+1,"")</f>
        <v>226</v>
      </c>
      <c r="C292" s="96" t="s">
        <v>845</v>
      </c>
      <c r="D292" s="84" t="s">
        <v>192</v>
      </c>
      <c r="E292" s="83" t="s">
        <v>862</v>
      </c>
      <c r="F292" s="98">
        <v>45658</v>
      </c>
      <c r="G292" s="90" t="s">
        <v>826</v>
      </c>
      <c r="H292" s="107">
        <v>30</v>
      </c>
      <c r="I292" s="83" t="s">
        <v>172</v>
      </c>
      <c r="J292" s="145">
        <f t="shared" si="68"/>
        <v>9.01</v>
      </c>
      <c r="K292" s="145">
        <f t="shared" si="69"/>
        <v>270.3</v>
      </c>
      <c r="L292" s="129">
        <v>0.28489999999999999</v>
      </c>
      <c r="M292" s="56"/>
      <c r="N292" s="2"/>
      <c r="O292" s="64" t="str">
        <f ca="1">IF(N292="","", INDIRECT("base!"&amp;ADDRESS(MATCH(N292,#REF!:#REF!,0)+1,4,4)))</f>
        <v/>
      </c>
      <c r="P292" s="20"/>
      <c r="Q292" s="64" t="str">
        <f ca="1">IF(P292="","", INDIRECT("base!"&amp;ADDRESS(MATCH(CONCATENATE(N292,"|",P292),#REF!:#REF!,0)+1,6,4)))</f>
        <v/>
      </c>
      <c r="R292" s="90" t="s">
        <v>170</v>
      </c>
      <c r="S292" s="84">
        <f t="shared" ref="S292:S293" si="86">TRUNC(U292*(1+L292),2)</f>
        <v>7.11</v>
      </c>
      <c r="T292" s="84">
        <f t="shared" ref="T292:T293" si="87">TRUNC(V292*(1+L292),2)</f>
        <v>1.9</v>
      </c>
      <c r="U292" s="135">
        <v>5.54</v>
      </c>
      <c r="V292" s="135">
        <v>1.48</v>
      </c>
      <c r="W292" s="89">
        <v>24</v>
      </c>
      <c r="X292" s="89" t="str">
        <f>'PLE NÃO FINANCIAVEIS'!$B$34</f>
        <v>INSTALAÇÕES DE CLIMATIZAÇÃO</v>
      </c>
      <c r="Y292" s="89" t="s">
        <v>1007</v>
      </c>
    </row>
    <row r="293" spans="1:25" ht="60" x14ac:dyDescent="0.25">
      <c r="A293" s="83">
        <v>1</v>
      </c>
      <c r="B293" s="114">
        <f>IF(AND(G293&lt;&gt;"",H293&gt;0,I293&lt;&gt;"",J293&lt;&gt;0,K293&lt;&gt;0),COUNT($B$11:B292)+1,"")</f>
        <v>227</v>
      </c>
      <c r="C293" s="96" t="s">
        <v>846</v>
      </c>
      <c r="D293" s="84" t="s">
        <v>192</v>
      </c>
      <c r="E293" s="83" t="s">
        <v>863</v>
      </c>
      <c r="F293" s="98">
        <v>45658</v>
      </c>
      <c r="G293" s="90" t="s">
        <v>827</v>
      </c>
      <c r="H293" s="107">
        <v>30</v>
      </c>
      <c r="I293" s="83" t="s">
        <v>172</v>
      </c>
      <c r="J293" s="145">
        <f t="shared" si="68"/>
        <v>56.07</v>
      </c>
      <c r="K293" s="145">
        <f t="shared" si="69"/>
        <v>1682.1</v>
      </c>
      <c r="L293" s="129">
        <v>0.28489999999999999</v>
      </c>
      <c r="M293" s="56"/>
      <c r="N293" s="2"/>
      <c r="O293" s="64" t="str">
        <f ca="1">IF(N293="","", INDIRECT("base!"&amp;ADDRESS(MATCH(N293,#REF!:#REF!,0)+1,4,4)))</f>
        <v/>
      </c>
      <c r="P293" s="20"/>
      <c r="Q293" s="64" t="str">
        <f ca="1">IF(P293="","", INDIRECT("base!"&amp;ADDRESS(MATCH(CONCATENATE(N293,"|",P293),#REF!:#REF!,0)+1,6,4)))</f>
        <v/>
      </c>
      <c r="R293" s="90" t="s">
        <v>170</v>
      </c>
      <c r="S293" s="84">
        <f t="shared" si="86"/>
        <v>53.31</v>
      </c>
      <c r="T293" s="84">
        <f t="shared" si="87"/>
        <v>2.76</v>
      </c>
      <c r="U293" s="135">
        <v>41.49</v>
      </c>
      <c r="V293" s="135">
        <v>2.15</v>
      </c>
      <c r="W293" s="89">
        <v>24</v>
      </c>
      <c r="X293" s="89" t="str">
        <f>'PLE NÃO FINANCIAVEIS'!$B$34</f>
        <v>INSTALAÇÕES DE CLIMATIZAÇÃO</v>
      </c>
      <c r="Y293" s="89" t="s">
        <v>1007</v>
      </c>
    </row>
    <row r="294" spans="1:25" s="128" customFormat="1" x14ac:dyDescent="0.25">
      <c r="A294" s="124">
        <v>1</v>
      </c>
      <c r="B294" s="118" t="str">
        <f>IF(AND(G294&lt;&gt;"",H294&gt;0,I294&lt;&gt;"",J294&lt;&gt;0,K294&lt;&gt;0),COUNT($B$11:B293)+1,"")</f>
        <v/>
      </c>
      <c r="C294" s="118" t="s">
        <v>847</v>
      </c>
      <c r="D294" s="119"/>
      <c r="E294" s="124"/>
      <c r="F294" s="121"/>
      <c r="G294" s="122" t="s">
        <v>828</v>
      </c>
      <c r="H294" s="123"/>
      <c r="I294" s="124"/>
      <c r="J294" s="148" t="str">
        <f t="shared" si="68"/>
        <v/>
      </c>
      <c r="K294" s="148" t="str">
        <f t="shared" si="69"/>
        <v/>
      </c>
      <c r="L294" s="125"/>
      <c r="M294" s="125"/>
      <c r="N294" s="126"/>
      <c r="O294" s="127" t="str">
        <f ca="1">IF(N294="","", INDIRECT("base!"&amp;ADDRESS(MATCH(N294,#REF!:#REF!,0)+1,4,4)))</f>
        <v/>
      </c>
      <c r="P294" s="127"/>
      <c r="Q294" s="127" t="str">
        <f ca="1">IF(P294="","", INDIRECT("base!"&amp;ADDRESS(MATCH(CONCATENATE(N294,"|",P294),#REF!:#REF!,0)+1,6,4)))</f>
        <v/>
      </c>
      <c r="R294" s="127"/>
      <c r="S294" s="153"/>
      <c r="T294" s="153"/>
      <c r="U294" s="137"/>
      <c r="V294" s="137"/>
      <c r="W294" s="160"/>
      <c r="X294" s="160"/>
      <c r="Y294" s="160"/>
    </row>
    <row r="295" spans="1:25" ht="45" x14ac:dyDescent="0.25">
      <c r="A295" s="83">
        <v>1</v>
      </c>
      <c r="B295" s="114">
        <f>IF(AND(G295&lt;&gt;"",H295&gt;0,I295&lt;&gt;"",J295&lt;&gt;0,K295&lt;&gt;0),COUNT($B$11:B294)+1,"")</f>
        <v>228</v>
      </c>
      <c r="C295" s="96" t="s">
        <v>848</v>
      </c>
      <c r="D295" s="84" t="s">
        <v>192</v>
      </c>
      <c r="E295" s="83" t="s">
        <v>864</v>
      </c>
      <c r="F295" s="98">
        <v>45658</v>
      </c>
      <c r="G295" s="90" t="s">
        <v>829</v>
      </c>
      <c r="H295" s="107">
        <v>20</v>
      </c>
      <c r="I295" s="83" t="s">
        <v>172</v>
      </c>
      <c r="J295" s="145">
        <f t="shared" si="68"/>
        <v>34.1</v>
      </c>
      <c r="K295" s="145">
        <f t="shared" si="69"/>
        <v>682</v>
      </c>
      <c r="L295" s="129">
        <v>0.28489999999999999</v>
      </c>
      <c r="M295" s="56"/>
      <c r="N295" s="2"/>
      <c r="O295" s="64" t="str">
        <f ca="1">IF(N295="","", INDIRECT("base!"&amp;ADDRESS(MATCH(N295,#REF!:#REF!,0)+1,4,4)))</f>
        <v/>
      </c>
      <c r="P295" s="20"/>
      <c r="Q295" s="64" t="str">
        <f ca="1">IF(P295="","", INDIRECT("base!"&amp;ADDRESS(MATCH(CONCATENATE(N295,"|",P295),#REF!:#REF!,0)+1,6,4)))</f>
        <v/>
      </c>
      <c r="R295" s="90" t="s">
        <v>170</v>
      </c>
      <c r="S295" s="84">
        <f t="shared" ref="S295:S296" si="88">TRUNC(U295*(1+L295),2)</f>
        <v>23.2</v>
      </c>
      <c r="T295" s="84">
        <f t="shared" ref="T295:T296" si="89">TRUNC(V295*(1+L295),2)</f>
        <v>10.9</v>
      </c>
      <c r="U295" s="135">
        <v>18.059999999999999</v>
      </c>
      <c r="V295" s="135">
        <v>8.49</v>
      </c>
      <c r="W295" s="89">
        <v>24</v>
      </c>
      <c r="X295" s="89" t="str">
        <f>'PLE NÃO FINANCIAVEIS'!$B$34</f>
        <v>INSTALAÇÕES DE CLIMATIZAÇÃO</v>
      </c>
      <c r="Y295" s="89" t="s">
        <v>1007</v>
      </c>
    </row>
    <row r="296" spans="1:25" ht="45" x14ac:dyDescent="0.25">
      <c r="A296" s="83">
        <v>1</v>
      </c>
      <c r="B296" s="114">
        <f>IF(AND(G296&lt;&gt;"",H296&gt;0,I296&lt;&gt;"",J296&lt;&gt;0,K296&lt;&gt;0),COUNT($B$11:B295)+1,"")</f>
        <v>229</v>
      </c>
      <c r="C296" s="96" t="s">
        <v>849</v>
      </c>
      <c r="D296" s="84" t="s">
        <v>192</v>
      </c>
      <c r="E296" s="83" t="s">
        <v>865</v>
      </c>
      <c r="F296" s="98">
        <v>45658</v>
      </c>
      <c r="G296" s="90" t="s">
        <v>830</v>
      </c>
      <c r="H296" s="107">
        <v>2</v>
      </c>
      <c r="I296" s="83" t="s">
        <v>176</v>
      </c>
      <c r="J296" s="145">
        <f t="shared" si="68"/>
        <v>22.76</v>
      </c>
      <c r="K296" s="145">
        <f t="shared" si="69"/>
        <v>45.52</v>
      </c>
      <c r="L296" s="129">
        <v>0.28489999999999999</v>
      </c>
      <c r="M296" s="56"/>
      <c r="N296" s="2"/>
      <c r="O296" s="64" t="str">
        <f ca="1">IF(N296="","", INDIRECT("base!"&amp;ADDRESS(MATCH(N296,#REF!:#REF!,0)+1,4,4)))</f>
        <v/>
      </c>
      <c r="P296" s="20"/>
      <c r="Q296" s="64" t="str">
        <f ca="1">IF(P296="","", INDIRECT("base!"&amp;ADDRESS(MATCH(CONCATENATE(N296,"|",P296),#REF!:#REF!,0)+1,6,4)))</f>
        <v/>
      </c>
      <c r="R296" s="90" t="s">
        <v>170</v>
      </c>
      <c r="S296" s="84">
        <f t="shared" si="88"/>
        <v>13.41</v>
      </c>
      <c r="T296" s="84">
        <f t="shared" si="89"/>
        <v>9.35</v>
      </c>
      <c r="U296" s="135">
        <v>10.44</v>
      </c>
      <c r="V296" s="135">
        <v>7.28</v>
      </c>
      <c r="W296" s="89">
        <v>24</v>
      </c>
      <c r="X296" s="89" t="str">
        <f>'PLE NÃO FINANCIAVEIS'!$B$34</f>
        <v>INSTALAÇÕES DE CLIMATIZAÇÃO</v>
      </c>
      <c r="Y296" s="89" t="s">
        <v>1007</v>
      </c>
    </row>
    <row r="297" spans="1:25" s="128" customFormat="1" x14ac:dyDescent="0.25">
      <c r="A297" s="124">
        <v>1</v>
      </c>
      <c r="B297" s="118" t="str">
        <f>IF(AND(G297&lt;&gt;"",H297&gt;0,I297&lt;&gt;"",J297&lt;&gt;0,K297&lt;&gt;0),COUNT($B$11:B296)+1,"")</f>
        <v/>
      </c>
      <c r="C297" s="118" t="s">
        <v>850</v>
      </c>
      <c r="D297" s="119"/>
      <c r="E297" s="124"/>
      <c r="F297" s="121"/>
      <c r="G297" s="122" t="s">
        <v>831</v>
      </c>
      <c r="H297" s="123"/>
      <c r="I297" s="124"/>
      <c r="J297" s="148" t="str">
        <f t="shared" si="68"/>
        <v/>
      </c>
      <c r="K297" s="148" t="str">
        <f t="shared" si="69"/>
        <v/>
      </c>
      <c r="L297" s="125"/>
      <c r="M297" s="125"/>
      <c r="N297" s="126"/>
      <c r="O297" s="127" t="str">
        <f ca="1">IF(N297="","", INDIRECT("base!"&amp;ADDRESS(MATCH(N297,#REF!:#REF!,0)+1,4,4)))</f>
        <v/>
      </c>
      <c r="P297" s="127"/>
      <c r="Q297" s="127" t="str">
        <f ca="1">IF(P297="","", INDIRECT("base!"&amp;ADDRESS(MATCH(CONCATENATE(N297,"|",P297),#REF!:#REF!,0)+1,6,4)))</f>
        <v/>
      </c>
      <c r="R297" s="127"/>
      <c r="S297" s="153"/>
      <c r="T297" s="153"/>
      <c r="U297" s="137"/>
      <c r="V297" s="137"/>
      <c r="W297" s="160"/>
      <c r="X297" s="160"/>
      <c r="Y297" s="160"/>
    </row>
    <row r="298" spans="1:25" s="128" customFormat="1" x14ac:dyDescent="0.25">
      <c r="A298" s="124">
        <v>1</v>
      </c>
      <c r="B298" s="118" t="str">
        <f>IF(AND(G298&lt;&gt;"",H298&gt;0,I298&lt;&gt;"",J298&lt;&gt;0,K298&lt;&gt;0),COUNT($B$11:B297)+1,"")</f>
        <v/>
      </c>
      <c r="C298" s="118" t="s">
        <v>851</v>
      </c>
      <c r="D298" s="119"/>
      <c r="E298" s="124"/>
      <c r="F298" s="121"/>
      <c r="G298" s="122" t="s">
        <v>832</v>
      </c>
      <c r="H298" s="123"/>
      <c r="I298" s="124"/>
      <c r="J298" s="148" t="str">
        <f t="shared" si="68"/>
        <v/>
      </c>
      <c r="K298" s="148" t="str">
        <f t="shared" si="69"/>
        <v/>
      </c>
      <c r="L298" s="125"/>
      <c r="M298" s="125"/>
      <c r="N298" s="126"/>
      <c r="O298" s="127" t="str">
        <f ca="1">IF(N298="","", INDIRECT("base!"&amp;ADDRESS(MATCH(N298,#REF!:#REF!,0)+1,4,4)))</f>
        <v/>
      </c>
      <c r="P298" s="127"/>
      <c r="Q298" s="127" t="str">
        <f ca="1">IF(P298="","", INDIRECT("base!"&amp;ADDRESS(MATCH(CONCATENATE(N298,"|",P298),#REF!:#REF!,0)+1,6,4)))</f>
        <v/>
      </c>
      <c r="R298" s="127"/>
      <c r="S298" s="153"/>
      <c r="T298" s="153"/>
      <c r="U298" s="137"/>
      <c r="V298" s="137"/>
      <c r="W298" s="160"/>
      <c r="X298" s="160"/>
      <c r="Y298" s="160"/>
    </row>
    <row r="299" spans="1:25" ht="45" x14ac:dyDescent="0.25">
      <c r="A299" s="83">
        <v>1</v>
      </c>
      <c r="B299" s="114">
        <f>IF(AND(G299&lt;&gt;"",H299&gt;0,I299&lt;&gt;"",J299&lt;&gt;0,K299&lt;&gt;0),COUNT($B$11:B298)+1,"")</f>
        <v>230</v>
      </c>
      <c r="C299" s="96" t="s">
        <v>852</v>
      </c>
      <c r="D299" s="84" t="s">
        <v>192</v>
      </c>
      <c r="E299" s="83" t="s">
        <v>866</v>
      </c>
      <c r="F299" s="98">
        <v>45658</v>
      </c>
      <c r="G299" s="90" t="s">
        <v>833</v>
      </c>
      <c r="H299" s="107">
        <v>4</v>
      </c>
      <c r="I299" s="83" t="s">
        <v>176</v>
      </c>
      <c r="J299" s="145">
        <f t="shared" si="68"/>
        <v>14.75</v>
      </c>
      <c r="K299" s="145">
        <f t="shared" si="69"/>
        <v>59</v>
      </c>
      <c r="L299" s="129">
        <v>0.28489999999999999</v>
      </c>
      <c r="M299" s="56"/>
      <c r="N299" s="2"/>
      <c r="O299" s="64" t="str">
        <f ca="1">IF(N299="","", INDIRECT("base!"&amp;ADDRESS(MATCH(N299,#REF!:#REF!,0)+1,4,4)))</f>
        <v/>
      </c>
      <c r="P299" s="20"/>
      <c r="Q299" s="64" t="str">
        <f ca="1">IF(P299="","", INDIRECT("base!"&amp;ADDRESS(MATCH(CONCATENATE(N299,"|",P299),#REF!:#REF!,0)+1,6,4)))</f>
        <v/>
      </c>
      <c r="R299" s="90" t="s">
        <v>170</v>
      </c>
      <c r="S299" s="84">
        <f t="shared" ref="S299" si="90">TRUNC(U299*(1+L299),2)</f>
        <v>6.57</v>
      </c>
      <c r="T299" s="84">
        <f t="shared" ref="T299" si="91">TRUNC(V299*(1+L299),2)</f>
        <v>8.18</v>
      </c>
      <c r="U299" s="135">
        <v>5.12</v>
      </c>
      <c r="V299" s="135">
        <v>6.37</v>
      </c>
      <c r="W299" s="89">
        <v>25</v>
      </c>
      <c r="X299" s="89" t="str">
        <f>'PLE NÃO FINANCIAVEIS'!$B$35</f>
        <v>INST. CABEAMENTO ESTRUTURADO</v>
      </c>
      <c r="Y299" s="89" t="s">
        <v>1007</v>
      </c>
    </row>
    <row r="300" spans="1:25" s="128" customFormat="1" x14ac:dyDescent="0.25">
      <c r="A300" s="124">
        <v>1</v>
      </c>
      <c r="B300" s="118" t="str">
        <f>IF(AND(G300&lt;&gt;"",H300&gt;0,I300&lt;&gt;"",J300&lt;&gt;0,K300&lt;&gt;0),COUNT($B$11:B299)+1,"")</f>
        <v/>
      </c>
      <c r="C300" s="118" t="s">
        <v>853</v>
      </c>
      <c r="D300" s="119"/>
      <c r="E300" s="124"/>
      <c r="F300" s="121"/>
      <c r="G300" s="122" t="s">
        <v>834</v>
      </c>
      <c r="H300" s="123"/>
      <c r="I300" s="124"/>
      <c r="J300" s="148" t="str">
        <f t="shared" si="68"/>
        <v/>
      </c>
      <c r="K300" s="148" t="str">
        <f t="shared" si="69"/>
        <v/>
      </c>
      <c r="L300" s="125"/>
      <c r="M300" s="125"/>
      <c r="N300" s="126"/>
      <c r="O300" s="127" t="str">
        <f ca="1">IF(N300="","", INDIRECT("base!"&amp;ADDRESS(MATCH(N300,#REF!:#REF!,0)+1,4,4)))</f>
        <v/>
      </c>
      <c r="P300" s="127"/>
      <c r="Q300" s="127" t="str">
        <f ca="1">IF(P300="","", INDIRECT("base!"&amp;ADDRESS(MATCH(CONCATENATE(N300,"|",P300),#REF!:#REF!,0)+1,6,4)))</f>
        <v/>
      </c>
      <c r="R300" s="127"/>
      <c r="S300" s="153"/>
      <c r="T300" s="153"/>
      <c r="U300" s="137"/>
      <c r="V300" s="137"/>
      <c r="W300" s="160"/>
      <c r="X300" s="160"/>
      <c r="Y300" s="160"/>
    </row>
    <row r="301" spans="1:25" ht="30" x14ac:dyDescent="0.25">
      <c r="A301" s="83">
        <v>1</v>
      </c>
      <c r="B301" s="114">
        <f>IF(AND(G301&lt;&gt;"",H301&gt;0,I301&lt;&gt;"",J301&lt;&gt;0,K301&lt;&gt;0),COUNT($B$11:B300)+1,"")</f>
        <v>231</v>
      </c>
      <c r="C301" s="96" t="s">
        <v>854</v>
      </c>
      <c r="D301" s="84" t="s">
        <v>192</v>
      </c>
      <c r="E301" s="83" t="s">
        <v>867</v>
      </c>
      <c r="F301" s="98">
        <v>45658</v>
      </c>
      <c r="G301" s="90" t="s">
        <v>835</v>
      </c>
      <c r="H301" s="107">
        <v>2</v>
      </c>
      <c r="I301" s="83" t="s">
        <v>176</v>
      </c>
      <c r="J301" s="145">
        <f t="shared" si="68"/>
        <v>68.37</v>
      </c>
      <c r="K301" s="145">
        <f t="shared" si="69"/>
        <v>136.74</v>
      </c>
      <c r="L301" s="129">
        <v>0.28489999999999999</v>
      </c>
      <c r="M301" s="56"/>
      <c r="N301" s="2"/>
      <c r="O301" s="64" t="str">
        <f ca="1">IF(N301="","", INDIRECT("base!"&amp;ADDRESS(MATCH(N301,#REF!:#REF!,0)+1,4,4)))</f>
        <v/>
      </c>
      <c r="P301" s="20"/>
      <c r="Q301" s="64" t="str">
        <f ca="1">IF(P301="","", INDIRECT("base!"&amp;ADDRESS(MATCH(CONCATENATE(N301,"|",P301),#REF!:#REF!,0)+1,6,4)))</f>
        <v/>
      </c>
      <c r="R301" s="90" t="s">
        <v>170</v>
      </c>
      <c r="S301" s="84">
        <f t="shared" ref="S301:S302" si="92">TRUNC(U301*(1+L301),2)</f>
        <v>58.25</v>
      </c>
      <c r="T301" s="84">
        <f t="shared" ref="T301:T302" si="93">TRUNC(V301*(1+L301),2)</f>
        <v>10.119999999999999</v>
      </c>
      <c r="U301" s="135">
        <v>45.34</v>
      </c>
      <c r="V301" s="135">
        <v>7.88</v>
      </c>
      <c r="W301" s="89">
        <v>25</v>
      </c>
      <c r="X301" s="89" t="str">
        <f>'PLE NÃO FINANCIAVEIS'!$B$35</f>
        <v>INST. CABEAMENTO ESTRUTURADO</v>
      </c>
      <c r="Y301" s="89" t="s">
        <v>1007</v>
      </c>
    </row>
    <row r="302" spans="1:25" ht="30" x14ac:dyDescent="0.25">
      <c r="A302" s="83">
        <v>1</v>
      </c>
      <c r="B302" s="114">
        <f>IF(AND(G302&lt;&gt;"",H302&gt;0,I302&lt;&gt;"",J302&lt;&gt;0,K302&lt;&gt;0),COUNT($B$11:B301)+1,"")</f>
        <v>232</v>
      </c>
      <c r="C302" s="96" t="s">
        <v>855</v>
      </c>
      <c r="D302" s="116" t="s">
        <v>200</v>
      </c>
      <c r="E302" s="83" t="s">
        <v>868</v>
      </c>
      <c r="F302" s="98">
        <v>45658</v>
      </c>
      <c r="G302" s="90" t="s">
        <v>836</v>
      </c>
      <c r="H302" s="107">
        <v>2</v>
      </c>
      <c r="I302" s="83" t="s">
        <v>176</v>
      </c>
      <c r="J302" s="145">
        <f t="shared" si="68"/>
        <v>37.29</v>
      </c>
      <c r="K302" s="145">
        <f t="shared" si="69"/>
        <v>74.58</v>
      </c>
      <c r="L302" s="129">
        <v>0.28489999999999999</v>
      </c>
      <c r="M302" s="56"/>
      <c r="N302" s="2"/>
      <c r="O302" s="64" t="str">
        <f ca="1">IF(N302="","", INDIRECT("base!"&amp;ADDRESS(MATCH(N302,#REF!:#REF!,0)+1,4,4)))</f>
        <v/>
      </c>
      <c r="P302" s="20"/>
      <c r="Q302" s="64" t="str">
        <f ca="1">IF(P302="","", INDIRECT("base!"&amp;ADDRESS(MATCH(CONCATENATE(N302,"|",P302),#REF!:#REF!,0)+1,6,4)))</f>
        <v/>
      </c>
      <c r="R302" s="90" t="s">
        <v>170</v>
      </c>
      <c r="S302" s="84">
        <f t="shared" si="92"/>
        <v>27.17</v>
      </c>
      <c r="T302" s="84">
        <f t="shared" si="93"/>
        <v>10.119999999999999</v>
      </c>
      <c r="U302" s="135">
        <v>21.15</v>
      </c>
      <c r="V302" s="135">
        <v>7.88</v>
      </c>
      <c r="W302" s="89">
        <v>25</v>
      </c>
      <c r="X302" s="89" t="str">
        <f>'PLE NÃO FINANCIAVEIS'!$B$35</f>
        <v>INST. CABEAMENTO ESTRUTURADO</v>
      </c>
      <c r="Y302" s="89" t="s">
        <v>1007</v>
      </c>
    </row>
    <row r="303" spans="1:25" s="128" customFormat="1" x14ac:dyDescent="0.25">
      <c r="A303" s="124">
        <v>1</v>
      </c>
      <c r="B303" s="118" t="str">
        <f>IF(AND(G303&lt;&gt;"",H303&gt;0,I303&lt;&gt;"",J303&lt;&gt;0,K303&lt;&gt;0),COUNT($B$11:B302)+1,"")</f>
        <v/>
      </c>
      <c r="C303" s="118" t="s">
        <v>856</v>
      </c>
      <c r="D303" s="119"/>
      <c r="E303" s="124"/>
      <c r="F303" s="121"/>
      <c r="G303" s="122" t="s">
        <v>837</v>
      </c>
      <c r="H303" s="123"/>
      <c r="I303" s="124"/>
      <c r="J303" s="148" t="str">
        <f t="shared" si="68"/>
        <v/>
      </c>
      <c r="K303" s="148" t="str">
        <f t="shared" si="69"/>
        <v/>
      </c>
      <c r="L303" s="125"/>
      <c r="M303" s="125"/>
      <c r="N303" s="126"/>
      <c r="O303" s="127" t="str">
        <f ca="1">IF(N303="","", INDIRECT("base!"&amp;ADDRESS(MATCH(N303,#REF!:#REF!,0)+1,4,4)))</f>
        <v/>
      </c>
      <c r="P303" s="127"/>
      <c r="Q303" s="127" t="str">
        <f ca="1">IF(P303="","", INDIRECT("base!"&amp;ADDRESS(MATCH(CONCATENATE(N303,"|",P303),#REF!:#REF!,0)+1,6,4)))</f>
        <v/>
      </c>
      <c r="R303" s="127"/>
      <c r="S303" s="153"/>
      <c r="T303" s="153"/>
      <c r="U303" s="137"/>
      <c r="V303" s="137"/>
      <c r="W303" s="160"/>
      <c r="X303" s="160"/>
      <c r="Y303" s="160"/>
    </row>
    <row r="304" spans="1:25" ht="60" x14ac:dyDescent="0.25">
      <c r="A304" s="83">
        <v>1</v>
      </c>
      <c r="B304" s="114">
        <f>IF(AND(G304&lt;&gt;"",H304&gt;0,I304&lt;&gt;"",J304&lt;&gt;0,K304&lt;&gt;0),COUNT($B$11:B303)+1,"")</f>
        <v>233</v>
      </c>
      <c r="C304" s="96" t="s">
        <v>857</v>
      </c>
      <c r="D304" s="116" t="s">
        <v>200</v>
      </c>
      <c r="E304" s="83" t="s">
        <v>869</v>
      </c>
      <c r="F304" s="98">
        <v>45658</v>
      </c>
      <c r="G304" s="90" t="s">
        <v>838</v>
      </c>
      <c r="H304" s="107">
        <v>7</v>
      </c>
      <c r="I304" s="83" t="s">
        <v>172</v>
      </c>
      <c r="J304" s="145">
        <f t="shared" si="68"/>
        <v>187.19</v>
      </c>
      <c r="K304" s="145">
        <f t="shared" si="69"/>
        <v>1310.33</v>
      </c>
      <c r="L304" s="129">
        <v>0.28489999999999999</v>
      </c>
      <c r="M304" s="56"/>
      <c r="N304" s="2"/>
      <c r="O304" s="64" t="str">
        <f ca="1">IF(N304="","", INDIRECT("base!"&amp;ADDRESS(MATCH(N304,#REF!:#REF!,0)+1,4,4)))</f>
        <v/>
      </c>
      <c r="P304" s="20"/>
      <c r="Q304" s="64" t="str">
        <f ca="1">IF(P304="","", INDIRECT("base!"&amp;ADDRESS(MATCH(CONCATENATE(N304,"|",P304),#REF!:#REF!,0)+1,6,4)))</f>
        <v/>
      </c>
      <c r="R304" s="90" t="s">
        <v>170</v>
      </c>
      <c r="S304" s="84">
        <f t="shared" ref="S304:S306" si="94">TRUNC(U304*(1+L304),2)</f>
        <v>156.94999999999999</v>
      </c>
      <c r="T304" s="84">
        <f t="shared" ref="T304:T306" si="95">TRUNC(V304*(1+L304),2)</f>
        <v>30.24</v>
      </c>
      <c r="U304" s="135">
        <v>122.15</v>
      </c>
      <c r="V304" s="135">
        <v>23.54</v>
      </c>
      <c r="W304" s="89">
        <v>25</v>
      </c>
      <c r="X304" s="89" t="str">
        <f>'PLE NÃO FINANCIAVEIS'!$B$35</f>
        <v>INST. CABEAMENTO ESTRUTURADO</v>
      </c>
      <c r="Y304" s="89" t="s">
        <v>1007</v>
      </c>
    </row>
    <row r="305" spans="1:27" ht="60" x14ac:dyDescent="0.25">
      <c r="A305" s="83">
        <v>1</v>
      </c>
      <c r="B305" s="114">
        <f>IF(AND(G305&lt;&gt;"",H305&gt;0,I305&lt;&gt;"",J305&lt;&gt;0,K305&lt;&gt;0),COUNT($B$11:B304)+1,"")</f>
        <v>234</v>
      </c>
      <c r="C305" s="96" t="s">
        <v>858</v>
      </c>
      <c r="D305" s="84" t="s">
        <v>192</v>
      </c>
      <c r="E305" s="83" t="s">
        <v>870</v>
      </c>
      <c r="F305" s="98">
        <v>45658</v>
      </c>
      <c r="G305" s="90" t="s">
        <v>839</v>
      </c>
      <c r="H305" s="107">
        <v>25</v>
      </c>
      <c r="I305" s="83" t="s">
        <v>172</v>
      </c>
      <c r="J305" s="145">
        <f t="shared" si="68"/>
        <v>27.3</v>
      </c>
      <c r="K305" s="145">
        <f t="shared" si="69"/>
        <v>682.5</v>
      </c>
      <c r="L305" s="129">
        <v>0.28489999999999999</v>
      </c>
      <c r="M305" s="56"/>
      <c r="N305" s="2"/>
      <c r="O305" s="64" t="str">
        <f ca="1">IF(N305="","", INDIRECT("base!"&amp;ADDRESS(MATCH(N305,#REF!:#REF!,0)+1,4,4)))</f>
        <v/>
      </c>
      <c r="P305" s="20"/>
      <c r="Q305" s="64" t="str">
        <f ca="1">IF(P305="","", INDIRECT("base!"&amp;ADDRESS(MATCH(CONCATENATE(N305,"|",P305),#REF!:#REF!,0)+1,6,4)))</f>
        <v/>
      </c>
      <c r="R305" s="90" t="s">
        <v>170</v>
      </c>
      <c r="S305" s="84">
        <f t="shared" si="94"/>
        <v>16.04</v>
      </c>
      <c r="T305" s="84">
        <f t="shared" si="95"/>
        <v>11.26</v>
      </c>
      <c r="U305" s="135">
        <v>12.49</v>
      </c>
      <c r="V305" s="135">
        <v>8.77</v>
      </c>
      <c r="W305" s="89">
        <v>25</v>
      </c>
      <c r="X305" s="89" t="str">
        <f>'PLE NÃO FINANCIAVEIS'!$B$35</f>
        <v>INST. CABEAMENTO ESTRUTURADO</v>
      </c>
      <c r="Y305" s="89" t="s">
        <v>1007</v>
      </c>
    </row>
    <row r="306" spans="1:27" ht="30" x14ac:dyDescent="0.25">
      <c r="A306" s="83">
        <v>1</v>
      </c>
      <c r="B306" s="114">
        <f>IF(AND(G306&lt;&gt;"",H306&gt;0,I306&lt;&gt;"",J306&lt;&gt;0,K306&lt;&gt;0),COUNT($B$11:B305)+1,"")</f>
        <v>235</v>
      </c>
      <c r="C306" s="96" t="s">
        <v>859</v>
      </c>
      <c r="D306" s="116" t="s">
        <v>200</v>
      </c>
      <c r="E306" s="83" t="s">
        <v>871</v>
      </c>
      <c r="F306" s="98">
        <v>45658</v>
      </c>
      <c r="G306" s="90" t="s">
        <v>840</v>
      </c>
      <c r="H306" s="107">
        <v>2</v>
      </c>
      <c r="I306" s="83" t="s">
        <v>176</v>
      </c>
      <c r="J306" s="145">
        <f t="shared" si="68"/>
        <v>20.73</v>
      </c>
      <c r="K306" s="145">
        <f t="shared" si="69"/>
        <v>41.46</v>
      </c>
      <c r="L306" s="129">
        <v>0.28489999999999999</v>
      </c>
      <c r="M306" s="56"/>
      <c r="N306" s="2"/>
      <c r="O306" s="64" t="str">
        <f ca="1">IF(N306="","", INDIRECT("base!"&amp;ADDRESS(MATCH(N306,#REF!:#REF!,0)+1,4,4)))</f>
        <v/>
      </c>
      <c r="P306" s="20"/>
      <c r="Q306" s="64" t="str">
        <f ca="1">IF(P306="","", INDIRECT("base!"&amp;ADDRESS(MATCH(CONCATENATE(N306,"|",P306),#REF!:#REF!,0)+1,6,4)))</f>
        <v/>
      </c>
      <c r="R306" s="90" t="s">
        <v>170</v>
      </c>
      <c r="S306" s="84">
        <f t="shared" si="94"/>
        <v>15.84</v>
      </c>
      <c r="T306" s="84">
        <f t="shared" si="95"/>
        <v>4.8899999999999997</v>
      </c>
      <c r="U306" s="135">
        <v>12.33</v>
      </c>
      <c r="V306" s="135">
        <v>3.81</v>
      </c>
      <c r="W306" s="89">
        <v>25</v>
      </c>
      <c r="X306" s="89" t="str">
        <f>'PLE NÃO FINANCIAVEIS'!$B$35</f>
        <v>INST. CABEAMENTO ESTRUTURADO</v>
      </c>
      <c r="Y306" s="89" t="s">
        <v>1007</v>
      </c>
    </row>
    <row r="307" spans="1:27" s="128" customFormat="1" x14ac:dyDescent="0.25">
      <c r="A307" s="124">
        <v>1</v>
      </c>
      <c r="B307" s="118" t="str">
        <f>IF(AND(G307&lt;&gt;"",H307&gt;0,I307&lt;&gt;"",J307&lt;&gt;0,K307&lt;&gt;0),COUNT($B$11:B306)+1,"")</f>
        <v/>
      </c>
      <c r="C307" s="118" t="s">
        <v>860</v>
      </c>
      <c r="D307" s="119"/>
      <c r="E307" s="124"/>
      <c r="F307" s="121"/>
      <c r="G307" s="122" t="s">
        <v>841</v>
      </c>
      <c r="H307" s="123"/>
      <c r="I307" s="124"/>
      <c r="J307" s="148" t="str">
        <f t="shared" si="68"/>
        <v/>
      </c>
      <c r="K307" s="148" t="str">
        <f t="shared" si="69"/>
        <v/>
      </c>
      <c r="L307" s="125"/>
      <c r="M307" s="125"/>
      <c r="N307" s="126"/>
      <c r="O307" s="127" t="str">
        <f ca="1">IF(N307="","", INDIRECT("base!"&amp;ADDRESS(MATCH(N307,#REF!:#REF!,0)+1,4,4)))</f>
        <v/>
      </c>
      <c r="P307" s="127"/>
      <c r="Q307" s="127" t="str">
        <f ca="1">IF(P307="","", INDIRECT("base!"&amp;ADDRESS(MATCH(CONCATENATE(N307,"|",P307),#REF!:#REF!,0)+1,6,4)))</f>
        <v/>
      </c>
      <c r="R307" s="127"/>
      <c r="S307" s="153"/>
      <c r="T307" s="153"/>
      <c r="U307" s="137"/>
      <c r="V307" s="137"/>
      <c r="W307" s="160"/>
      <c r="X307" s="160"/>
      <c r="Y307" s="160"/>
    </row>
    <row r="308" spans="1:27" ht="45" x14ac:dyDescent="0.25">
      <c r="A308" s="83">
        <v>1</v>
      </c>
      <c r="B308" s="114">
        <f>IF(AND(G308&lt;&gt;"",H308&gt;0,I308&lt;&gt;"",J308&lt;&gt;0,K308&lt;&gt;0),COUNT($B$11:B307)+1,"")</f>
        <v>236</v>
      </c>
      <c r="C308" s="96" t="s">
        <v>861</v>
      </c>
      <c r="D308" s="84" t="s">
        <v>192</v>
      </c>
      <c r="E308" s="83" t="s">
        <v>872</v>
      </c>
      <c r="F308" s="98">
        <v>45658</v>
      </c>
      <c r="G308" s="90" t="s">
        <v>842</v>
      </c>
      <c r="H308" s="107">
        <v>110</v>
      </c>
      <c r="I308" s="83" t="s">
        <v>172</v>
      </c>
      <c r="J308" s="145">
        <f t="shared" si="68"/>
        <v>11.57</v>
      </c>
      <c r="K308" s="145">
        <f t="shared" si="69"/>
        <v>1272.7</v>
      </c>
      <c r="L308" s="129">
        <v>0.28489999999999999</v>
      </c>
      <c r="M308" s="56"/>
      <c r="N308" s="2"/>
      <c r="O308" s="64" t="str">
        <f ca="1">IF(N308="","", INDIRECT("base!"&amp;ADDRESS(MATCH(N308,#REF!:#REF!,0)+1,4,4)))</f>
        <v/>
      </c>
      <c r="P308" s="20"/>
      <c r="Q308" s="64" t="str">
        <f ca="1">IF(P308="","", INDIRECT("base!"&amp;ADDRESS(MATCH(CONCATENATE(N308,"|",P308),#REF!:#REF!,0)+1,6,4)))</f>
        <v/>
      </c>
      <c r="R308" s="90" t="s">
        <v>170</v>
      </c>
      <c r="S308" s="84">
        <f t="shared" ref="S308" si="96">TRUNC(U308*(1+L308),2)</f>
        <v>11.37</v>
      </c>
      <c r="T308" s="84">
        <f t="shared" ref="T308" si="97">TRUNC(V308*(1+L308),2)</f>
        <v>0.2</v>
      </c>
      <c r="U308" s="135">
        <v>8.85</v>
      </c>
      <c r="V308" s="135">
        <v>0.16</v>
      </c>
      <c r="W308" s="89">
        <v>25</v>
      </c>
      <c r="X308" s="89" t="str">
        <f>'PLE NÃO FINANCIAVEIS'!$B$35</f>
        <v>INST. CABEAMENTO ESTRUTURADO</v>
      </c>
      <c r="Y308" s="89" t="s">
        <v>1007</v>
      </c>
    </row>
    <row r="309" spans="1:27" s="128" customFormat="1" x14ac:dyDescent="0.25">
      <c r="A309" s="124">
        <v>1</v>
      </c>
      <c r="B309" s="118" t="str">
        <f>IF(AND(G309&lt;&gt;"",H309&gt;0,I309&lt;&gt;"",J309&lt;&gt;0,K309&lt;&gt;0),COUNT($B$11:B308)+1,"")</f>
        <v/>
      </c>
      <c r="C309" s="118" t="s">
        <v>893</v>
      </c>
      <c r="D309" s="119"/>
      <c r="E309" s="120"/>
      <c r="F309" s="121"/>
      <c r="G309" s="122" t="s">
        <v>873</v>
      </c>
      <c r="H309" s="123"/>
      <c r="I309" s="124"/>
      <c r="J309" s="148" t="str">
        <f t="shared" si="68"/>
        <v/>
      </c>
      <c r="K309" s="148" t="str">
        <f t="shared" si="69"/>
        <v/>
      </c>
      <c r="L309" s="125"/>
      <c r="M309" s="125"/>
      <c r="N309" s="126"/>
      <c r="O309" s="127" t="str">
        <f ca="1">IF(N309="","", INDIRECT("base!"&amp;ADDRESS(MATCH(N309,#REF!:#REF!,0)+1,4,4)))</f>
        <v/>
      </c>
      <c r="P309" s="127"/>
      <c r="Q309" s="127" t="str">
        <f ca="1">IF(P309="","", INDIRECT("base!"&amp;ADDRESS(MATCH(CONCATENATE(N309,"|",P309),#REF!:#REF!,0)+1,6,4)))</f>
        <v/>
      </c>
      <c r="R309" s="127"/>
      <c r="S309" s="153"/>
      <c r="T309" s="153"/>
      <c r="U309" s="137"/>
      <c r="V309" s="137"/>
      <c r="W309" s="160"/>
      <c r="X309" s="160"/>
      <c r="Y309" s="160"/>
    </row>
    <row r="310" spans="1:27" ht="30" x14ac:dyDescent="0.25">
      <c r="A310" s="83">
        <v>1</v>
      </c>
      <c r="B310" s="114">
        <f>IF(AND(G310&lt;&gt;"",H310&gt;0,I310&lt;&gt;"",J310&lt;&gt;0,K310&lt;&gt;0),COUNT($B$11:B309)+1,"")</f>
        <v>237</v>
      </c>
      <c r="C310" s="96" t="s">
        <v>894</v>
      </c>
      <c r="D310" s="116" t="s">
        <v>200</v>
      </c>
      <c r="E310" s="83" t="s">
        <v>917</v>
      </c>
      <c r="F310" s="98">
        <v>45658</v>
      </c>
      <c r="G310" s="90" t="s">
        <v>874</v>
      </c>
      <c r="H310" s="107">
        <v>4.8</v>
      </c>
      <c r="I310" s="83" t="s">
        <v>173</v>
      </c>
      <c r="J310" s="145">
        <f t="shared" ref="J310:J360" si="98">IFERROR(IF(S310+T310&lt;&gt;0,ROUND(ROUND(S310,4)+ROUND(T310,4),4),""),"")</f>
        <v>222.48</v>
      </c>
      <c r="K310" s="145">
        <f t="shared" ref="K310:K360" si="99">IFERROR(IF(H310*J310&lt;&gt;0,ROUND(ROUND(H310,4)*ROUND(J310,4),2),""),"")</f>
        <v>1067.9000000000001</v>
      </c>
      <c r="L310" s="129">
        <v>0.28489999999999999</v>
      </c>
      <c r="M310" s="56"/>
      <c r="N310" s="2"/>
      <c r="O310" s="64" t="str">
        <f ca="1">IF(N310="","", INDIRECT("base!"&amp;ADDRESS(MATCH(N310,#REF!:#REF!,0)+1,4,4)))</f>
        <v/>
      </c>
      <c r="P310" s="20"/>
      <c r="Q310" s="64" t="str">
        <f ca="1">IF(P310="","", INDIRECT("base!"&amp;ADDRESS(MATCH(CONCATENATE(N310,"|",P310),#REF!:#REF!,0)+1,6,4)))</f>
        <v/>
      </c>
      <c r="R310" s="90" t="s">
        <v>170</v>
      </c>
      <c r="S310" s="84">
        <f t="shared" ref="S310:S312" si="100">TRUNC(U310*(1+L310),2)</f>
        <v>172.99</v>
      </c>
      <c r="T310" s="84">
        <f t="shared" ref="T310:T312" si="101">TRUNC(V310*(1+L310),2)</f>
        <v>49.49</v>
      </c>
      <c r="U310" s="135">
        <v>134.63999999999999</v>
      </c>
      <c r="V310" s="135">
        <v>38.520000000000003</v>
      </c>
      <c r="W310" s="89">
        <v>26</v>
      </c>
      <c r="X310" s="89" t="str">
        <f>'PLE NÃO FINANCIAVEIS'!$B$36</f>
        <v>SERVIÇOS COMPLEMENTARES</v>
      </c>
      <c r="Y310" s="89" t="s">
        <v>1007</v>
      </c>
    </row>
    <row r="311" spans="1:27" ht="45" x14ac:dyDescent="0.25">
      <c r="A311" s="83">
        <v>1</v>
      </c>
      <c r="B311" s="114">
        <f>IF(AND(G311&lt;&gt;"",H311&gt;0,I311&lt;&gt;"",J311&lt;&gt;0,K311&lt;&gt;0),COUNT($B$11:B310)+1,"")</f>
        <v>238</v>
      </c>
      <c r="C311" s="96" t="s">
        <v>895</v>
      </c>
      <c r="D311" s="84" t="s">
        <v>192</v>
      </c>
      <c r="E311" s="83" t="s">
        <v>918</v>
      </c>
      <c r="F311" s="98">
        <v>45658</v>
      </c>
      <c r="G311" s="90" t="s">
        <v>875</v>
      </c>
      <c r="H311" s="107">
        <v>6</v>
      </c>
      <c r="I311" s="83" t="s">
        <v>176</v>
      </c>
      <c r="J311" s="145">
        <f t="shared" si="98"/>
        <v>58.56</v>
      </c>
      <c r="K311" s="145">
        <f t="shared" si="99"/>
        <v>351.36</v>
      </c>
      <c r="L311" s="129">
        <v>0.28489999999999999</v>
      </c>
      <c r="M311" s="56"/>
      <c r="N311" s="2"/>
      <c r="O311" s="64" t="str">
        <f ca="1">IF(N311="","", INDIRECT("base!"&amp;ADDRESS(MATCH(N311,#REF!:#REF!,0)+1,4,4)))</f>
        <v/>
      </c>
      <c r="P311" s="20"/>
      <c r="Q311" s="64" t="str">
        <f ca="1">IF(P311="","", INDIRECT("base!"&amp;ADDRESS(MATCH(CONCATENATE(N311,"|",P311),#REF!:#REF!,0)+1,6,4)))</f>
        <v/>
      </c>
      <c r="R311" s="90" t="s">
        <v>170</v>
      </c>
      <c r="S311" s="84">
        <f t="shared" si="100"/>
        <v>42.58</v>
      </c>
      <c r="T311" s="84">
        <f t="shared" si="101"/>
        <v>15.98</v>
      </c>
      <c r="U311" s="135">
        <v>33.14</v>
      </c>
      <c r="V311" s="135">
        <v>12.44</v>
      </c>
      <c r="W311" s="89">
        <v>26</v>
      </c>
      <c r="X311" s="89" t="str">
        <f>'PLE NÃO FINANCIAVEIS'!$B$36</f>
        <v>SERVIÇOS COMPLEMENTARES</v>
      </c>
      <c r="Y311" s="89" t="s">
        <v>1007</v>
      </c>
    </row>
    <row r="312" spans="1:27" ht="45" x14ac:dyDescent="0.25">
      <c r="A312" s="83">
        <v>1</v>
      </c>
      <c r="B312" s="114">
        <f>IF(AND(G312&lt;&gt;"",H312&gt;0,I312&lt;&gt;"",J312&lt;&gt;0,K312&lt;&gt;0),COUNT($B$11:B311)+1,"")</f>
        <v>239</v>
      </c>
      <c r="C312" s="96" t="s">
        <v>896</v>
      </c>
      <c r="D312" s="84" t="s">
        <v>192</v>
      </c>
      <c r="E312" s="83" t="s">
        <v>919</v>
      </c>
      <c r="F312" s="98">
        <v>45658</v>
      </c>
      <c r="G312" s="90" t="s">
        <v>876</v>
      </c>
      <c r="H312" s="107">
        <v>3.36</v>
      </c>
      <c r="I312" s="83" t="s">
        <v>173</v>
      </c>
      <c r="J312" s="145">
        <f t="shared" si="98"/>
        <v>1117.77</v>
      </c>
      <c r="K312" s="145">
        <f t="shared" si="99"/>
        <v>3755.71</v>
      </c>
      <c r="L312" s="129">
        <v>0.28489999999999999</v>
      </c>
      <c r="M312" s="56"/>
      <c r="N312" s="2"/>
      <c r="O312" s="64" t="str">
        <f ca="1">IF(N312="","", INDIRECT("base!"&amp;ADDRESS(MATCH(N312,#REF!:#REF!,0)+1,4,4)))</f>
        <v/>
      </c>
      <c r="P312" s="20"/>
      <c r="Q312" s="64" t="str">
        <f ca="1">IF(P312="","", INDIRECT("base!"&amp;ADDRESS(MATCH(CONCATENATE(N312,"|",P312),#REF!:#REF!,0)+1,6,4)))</f>
        <v/>
      </c>
      <c r="R312" s="90" t="s">
        <v>170</v>
      </c>
      <c r="S312" s="84">
        <f t="shared" si="100"/>
        <v>1117.77</v>
      </c>
      <c r="T312" s="84">
        <f t="shared" si="101"/>
        <v>0</v>
      </c>
      <c r="U312" s="135">
        <v>869.93</v>
      </c>
      <c r="V312" s="135">
        <v>0</v>
      </c>
      <c r="W312" s="89">
        <v>26</v>
      </c>
      <c r="X312" s="89" t="str">
        <f>'PLE NÃO FINANCIAVEIS'!$B$36</f>
        <v>SERVIÇOS COMPLEMENTARES</v>
      </c>
      <c r="Y312" s="89" t="s">
        <v>1007</v>
      </c>
    </row>
    <row r="313" spans="1:27" s="128" customFormat="1" x14ac:dyDescent="0.25">
      <c r="A313" s="124">
        <v>1</v>
      </c>
      <c r="B313" s="118" t="str">
        <f>IF(AND(G313&lt;&gt;"",H313&gt;0,I313&lt;&gt;"",J313&lt;&gt;0,K313&lt;&gt;0),COUNT($B$11:B312)+1,"")</f>
        <v/>
      </c>
      <c r="C313" s="118" t="s">
        <v>897</v>
      </c>
      <c r="D313" s="119"/>
      <c r="E313" s="124"/>
      <c r="F313" s="121"/>
      <c r="G313" s="122" t="s">
        <v>877</v>
      </c>
      <c r="H313" s="123"/>
      <c r="I313" s="124"/>
      <c r="J313" s="148" t="str">
        <f t="shared" si="98"/>
        <v/>
      </c>
      <c r="K313" s="148" t="str">
        <f t="shared" si="99"/>
        <v/>
      </c>
      <c r="L313" s="125"/>
      <c r="M313" s="125"/>
      <c r="N313" s="126"/>
      <c r="O313" s="127" t="str">
        <f ca="1">IF(N313="","", INDIRECT("base!"&amp;ADDRESS(MATCH(N313,#REF!:#REF!,0)+1,4,4)))</f>
        <v/>
      </c>
      <c r="P313" s="127"/>
      <c r="Q313" s="127" t="str">
        <f ca="1">IF(P313="","", INDIRECT("base!"&amp;ADDRESS(MATCH(CONCATENATE(N313,"|",P313),#REF!:#REF!,0)+1,6,4)))</f>
        <v/>
      </c>
      <c r="R313" s="127"/>
      <c r="S313" s="153"/>
      <c r="T313" s="153"/>
      <c r="U313" s="137"/>
      <c r="V313" s="137"/>
      <c r="W313" s="160"/>
      <c r="X313" s="160"/>
      <c r="Y313" s="160"/>
      <c r="AA313" s="165">
        <f>SUM(K315:K332)</f>
        <v>128108.98999999999</v>
      </c>
    </row>
    <row r="314" spans="1:27" s="128" customFormat="1" x14ac:dyDescent="0.25">
      <c r="A314" s="124">
        <v>1</v>
      </c>
      <c r="B314" s="118" t="str">
        <f>IF(AND(G314&lt;&gt;"",H314&gt;0,I314&lt;&gt;"",J314&lt;&gt;0,K314&lt;&gt;0),COUNT($B$11:B313)+1,"")</f>
        <v/>
      </c>
      <c r="C314" s="118" t="s">
        <v>898</v>
      </c>
      <c r="D314" s="119"/>
      <c r="E314" s="124"/>
      <c r="F314" s="121"/>
      <c r="G314" s="122" t="s">
        <v>878</v>
      </c>
      <c r="H314" s="123"/>
      <c r="I314" s="124"/>
      <c r="J314" s="148" t="str">
        <f t="shared" si="98"/>
        <v/>
      </c>
      <c r="K314" s="148" t="str">
        <f t="shared" si="99"/>
        <v/>
      </c>
      <c r="L314" s="125"/>
      <c r="M314" s="125"/>
      <c r="N314" s="126"/>
      <c r="O314" s="127" t="str">
        <f ca="1">IF(N314="","", INDIRECT("base!"&amp;ADDRESS(MATCH(N314,#REF!:#REF!,0)+1,4,4)))</f>
        <v/>
      </c>
      <c r="P314" s="127"/>
      <c r="Q314" s="127" t="str">
        <f ca="1">IF(P314="","", INDIRECT("base!"&amp;ADDRESS(MATCH(CONCATENATE(N314,"|",P314),#REF!:#REF!,0)+1,6,4)))</f>
        <v/>
      </c>
      <c r="R314" s="127"/>
      <c r="S314" s="153"/>
      <c r="T314" s="153"/>
      <c r="U314" s="137"/>
      <c r="V314" s="137"/>
      <c r="W314" s="160"/>
      <c r="X314" s="160"/>
      <c r="Y314" s="160"/>
    </row>
    <row r="315" spans="1:27" ht="60" x14ac:dyDescent="0.25">
      <c r="A315" s="83">
        <v>1</v>
      </c>
      <c r="B315" s="114">
        <f>IF(AND(G315&lt;&gt;"",H315&gt;0,I315&lt;&gt;"",J315&lt;&gt;0,K315&lt;&gt;0),COUNT($B$11:B314)+1,"")</f>
        <v>240</v>
      </c>
      <c r="C315" s="96" t="s">
        <v>899</v>
      </c>
      <c r="D315" s="116" t="s">
        <v>200</v>
      </c>
      <c r="E315" s="83" t="s">
        <v>920</v>
      </c>
      <c r="F315" s="98">
        <v>45658</v>
      </c>
      <c r="G315" s="90" t="s">
        <v>879</v>
      </c>
      <c r="H315" s="107">
        <v>123.42</v>
      </c>
      <c r="I315" s="83" t="s">
        <v>173</v>
      </c>
      <c r="J315" s="145">
        <f t="shared" si="98"/>
        <v>5.74</v>
      </c>
      <c r="K315" s="145">
        <f t="shared" si="99"/>
        <v>708.43</v>
      </c>
      <c r="L315" s="129">
        <v>0.28489999999999999</v>
      </c>
      <c r="M315" s="56"/>
      <c r="N315" s="2"/>
      <c r="O315" s="64" t="str">
        <f ca="1">IF(N315="","", INDIRECT("base!"&amp;ADDRESS(MATCH(N315,#REF!:#REF!,0)+1,4,4)))</f>
        <v/>
      </c>
      <c r="P315" s="20"/>
      <c r="Q315" s="64" t="str">
        <f ca="1">IF(P315="","", INDIRECT("base!"&amp;ADDRESS(MATCH(CONCATENATE(N315,"|",P315),#REF!:#REF!,0)+1,6,4)))</f>
        <v/>
      </c>
      <c r="R315" s="90" t="s">
        <v>170</v>
      </c>
      <c r="S315" s="84">
        <f t="shared" ref="S315:S317" si="102">TRUNC(U315*(1+L315),2)</f>
        <v>3</v>
      </c>
      <c r="T315" s="84">
        <f t="shared" ref="T315:T317" si="103">TRUNC(V315*(1+L315),2)</f>
        <v>2.74</v>
      </c>
      <c r="U315" s="135">
        <v>2.34</v>
      </c>
      <c r="V315" s="135">
        <v>2.14</v>
      </c>
      <c r="W315" s="89">
        <v>27</v>
      </c>
      <c r="X315" s="89" t="str">
        <f>'PLE NÃO FINANCIAVEIS'!$B$37</f>
        <v>REVESTIMENTO MURO</v>
      </c>
      <c r="Y315" s="89" t="s">
        <v>1008</v>
      </c>
    </row>
    <row r="316" spans="1:27" ht="75" x14ac:dyDescent="0.25">
      <c r="A316" s="83">
        <v>1</v>
      </c>
      <c r="B316" s="114">
        <f>IF(AND(G316&lt;&gt;"",H316&gt;0,I316&lt;&gt;"",J316&lt;&gt;0,K316&lt;&gt;0),COUNT($B$11:B315)+1,"")</f>
        <v>241</v>
      </c>
      <c r="C316" s="96" t="s">
        <v>900</v>
      </c>
      <c r="D316" s="116" t="s">
        <v>200</v>
      </c>
      <c r="E316" s="83" t="s">
        <v>921</v>
      </c>
      <c r="F316" s="98">
        <v>45658</v>
      </c>
      <c r="G316" s="90" t="s">
        <v>880</v>
      </c>
      <c r="H316" s="107">
        <v>123.42</v>
      </c>
      <c r="I316" s="83" t="s">
        <v>173</v>
      </c>
      <c r="J316" s="145">
        <f t="shared" si="98"/>
        <v>51.3</v>
      </c>
      <c r="K316" s="145">
        <f t="shared" si="99"/>
        <v>6331.45</v>
      </c>
      <c r="L316" s="129">
        <v>0.28489999999999999</v>
      </c>
      <c r="M316" s="56"/>
      <c r="N316" s="2"/>
      <c r="O316" s="64" t="str">
        <f ca="1">IF(N316="","", INDIRECT("base!"&amp;ADDRESS(MATCH(N316,#REF!:#REF!,0)+1,4,4)))</f>
        <v/>
      </c>
      <c r="P316" s="20"/>
      <c r="Q316" s="64" t="str">
        <f ca="1">IF(P316="","", INDIRECT("base!"&amp;ADDRESS(MATCH(CONCATENATE(N316,"|",P316),#REF!:#REF!,0)+1,6,4)))</f>
        <v/>
      </c>
      <c r="R316" s="90" t="s">
        <v>170</v>
      </c>
      <c r="S316" s="84">
        <f t="shared" si="102"/>
        <v>28.37</v>
      </c>
      <c r="T316" s="84">
        <f t="shared" si="103"/>
        <v>22.93</v>
      </c>
      <c r="U316" s="135">
        <v>22.08</v>
      </c>
      <c r="V316" s="135">
        <v>17.850000000000001</v>
      </c>
      <c r="W316" s="89">
        <v>27</v>
      </c>
      <c r="X316" s="89" t="str">
        <f>'PLE NÃO FINANCIAVEIS'!$B$37</f>
        <v>REVESTIMENTO MURO</v>
      </c>
      <c r="Y316" s="89" t="s">
        <v>1008</v>
      </c>
    </row>
    <row r="317" spans="1:27" ht="30" x14ac:dyDescent="0.25">
      <c r="A317" s="83">
        <v>1</v>
      </c>
      <c r="B317" s="114">
        <f>IF(AND(G317&lt;&gt;"",H317&gt;0,I317&lt;&gt;"",J317&lt;&gt;0,K317&lt;&gt;0),COUNT($B$11:B316)+1,"")</f>
        <v>242</v>
      </c>
      <c r="C317" s="96" t="s">
        <v>901</v>
      </c>
      <c r="D317" s="84" t="s">
        <v>192</v>
      </c>
      <c r="E317" s="83" t="s">
        <v>533</v>
      </c>
      <c r="F317" s="98">
        <v>45658</v>
      </c>
      <c r="G317" s="90" t="s">
        <v>508</v>
      </c>
      <c r="H317" s="107">
        <v>286.49</v>
      </c>
      <c r="I317" s="83" t="s">
        <v>172</v>
      </c>
      <c r="J317" s="145">
        <f t="shared" si="98"/>
        <v>59.35</v>
      </c>
      <c r="K317" s="145">
        <f t="shared" si="99"/>
        <v>17003.18</v>
      </c>
      <c r="L317" s="129">
        <v>0.28489999999999999</v>
      </c>
      <c r="M317" s="56"/>
      <c r="N317" s="2"/>
      <c r="O317" s="64" t="str">
        <f ca="1">IF(N317="","", INDIRECT("base!"&amp;ADDRESS(MATCH(N317,#REF!:#REF!,0)+1,4,4)))</f>
        <v/>
      </c>
      <c r="P317" s="20"/>
      <c r="Q317" s="64" t="str">
        <f ca="1">IF(P317="","", INDIRECT("base!"&amp;ADDRESS(MATCH(CONCATENATE(N317,"|",P317),#REF!:#REF!,0)+1,6,4)))</f>
        <v/>
      </c>
      <c r="R317" s="90" t="s">
        <v>170</v>
      </c>
      <c r="S317" s="84">
        <f t="shared" si="102"/>
        <v>53.06</v>
      </c>
      <c r="T317" s="84">
        <f t="shared" si="103"/>
        <v>6.29</v>
      </c>
      <c r="U317" s="135">
        <v>41.3</v>
      </c>
      <c r="V317" s="135">
        <v>4.9000000000000004</v>
      </c>
      <c r="W317" s="89">
        <v>27</v>
      </c>
      <c r="X317" s="89" t="str">
        <f>'PLE NÃO FINANCIAVEIS'!$B$37</f>
        <v>REVESTIMENTO MURO</v>
      </c>
      <c r="Y317" s="89" t="s">
        <v>1008</v>
      </c>
    </row>
    <row r="318" spans="1:27" s="128" customFormat="1" x14ac:dyDescent="0.25">
      <c r="A318" s="124">
        <v>1</v>
      </c>
      <c r="B318" s="118" t="str">
        <f>IF(AND(G318&lt;&gt;"",H318&gt;0,I318&lt;&gt;"",J318&lt;&gt;0,K318&lt;&gt;0),COUNT($B$11:B317)+1,"")</f>
        <v/>
      </c>
      <c r="C318" s="118" t="s">
        <v>902</v>
      </c>
      <c r="D318" s="119"/>
      <c r="E318" s="124"/>
      <c r="F318" s="121"/>
      <c r="G318" s="122" t="s">
        <v>881</v>
      </c>
      <c r="H318" s="123"/>
      <c r="I318" s="124"/>
      <c r="J318" s="148" t="str">
        <f t="shared" si="98"/>
        <v/>
      </c>
      <c r="K318" s="148" t="str">
        <f t="shared" si="99"/>
        <v/>
      </c>
      <c r="L318" s="125"/>
      <c r="M318" s="125"/>
      <c r="N318" s="126"/>
      <c r="O318" s="127" t="str">
        <f ca="1">IF(N318="","", INDIRECT("base!"&amp;ADDRESS(MATCH(N318,#REF!:#REF!,0)+1,4,4)))</f>
        <v/>
      </c>
      <c r="P318" s="127"/>
      <c r="Q318" s="127" t="str">
        <f ca="1">IF(P318="","", INDIRECT("base!"&amp;ADDRESS(MATCH(CONCATENATE(N318,"|",P318),#REF!:#REF!,0)+1,6,4)))</f>
        <v/>
      </c>
      <c r="R318" s="127"/>
      <c r="S318" s="153"/>
      <c r="T318" s="153"/>
      <c r="U318" s="137"/>
      <c r="V318" s="137"/>
      <c r="W318" s="160"/>
      <c r="X318" s="160"/>
      <c r="Y318" s="160"/>
    </row>
    <row r="319" spans="1:27" ht="30" x14ac:dyDescent="0.25">
      <c r="A319" s="83">
        <v>1</v>
      </c>
      <c r="B319" s="114">
        <f>IF(AND(G319&lt;&gt;"",H319&gt;0,I319&lt;&gt;"",J319&lt;&gt;0,K319&lt;&gt;0),COUNT($B$11:B318)+1,"")</f>
        <v>243</v>
      </c>
      <c r="C319" s="96" t="s">
        <v>903</v>
      </c>
      <c r="D319" s="84" t="s">
        <v>192</v>
      </c>
      <c r="E319" s="83" t="s">
        <v>922</v>
      </c>
      <c r="F319" s="98">
        <v>45658</v>
      </c>
      <c r="G319" s="90" t="s">
        <v>882</v>
      </c>
      <c r="H319" s="107">
        <v>246.84</v>
      </c>
      <c r="I319" s="83" t="s">
        <v>173</v>
      </c>
      <c r="J319" s="145">
        <f t="shared" si="98"/>
        <v>5.07</v>
      </c>
      <c r="K319" s="145">
        <f t="shared" si="99"/>
        <v>1251.48</v>
      </c>
      <c r="L319" s="129">
        <v>0.28489999999999999</v>
      </c>
      <c r="M319" s="56"/>
      <c r="N319" s="2"/>
      <c r="O319" s="64" t="str">
        <f ca="1">IF(N319="","", INDIRECT("base!"&amp;ADDRESS(MATCH(N319,#REF!:#REF!,0)+1,4,4)))</f>
        <v/>
      </c>
      <c r="P319" s="20"/>
      <c r="Q319" s="64" t="str">
        <f ca="1">IF(P319="","", INDIRECT("base!"&amp;ADDRESS(MATCH(CONCATENATE(N319,"|",P319),#REF!:#REF!,0)+1,6,4)))</f>
        <v/>
      </c>
      <c r="R319" s="90" t="s">
        <v>170</v>
      </c>
      <c r="S319" s="84">
        <f t="shared" ref="S319:S321" si="104">TRUNC(U319*(1+L319),2)</f>
        <v>3.48</v>
      </c>
      <c r="T319" s="84">
        <f t="shared" ref="T319:T321" si="105">TRUNC(V319*(1+L319),2)</f>
        <v>1.59</v>
      </c>
      <c r="U319" s="135">
        <v>2.71</v>
      </c>
      <c r="V319" s="135">
        <v>1.24</v>
      </c>
      <c r="W319" s="89">
        <v>28</v>
      </c>
      <c r="X319" s="89" t="str">
        <f>'PLE NÃO FINANCIAVEIS'!$B$38</f>
        <v>PINTURA E IMPERMEABILIZAÇÃO MURO</v>
      </c>
      <c r="Y319" s="89" t="s">
        <v>1008</v>
      </c>
    </row>
    <row r="320" spans="1:27" ht="45" x14ac:dyDescent="0.25">
      <c r="A320" s="83">
        <v>1</v>
      </c>
      <c r="B320" s="114">
        <f>IF(AND(G320&lt;&gt;"",H320&gt;0,I320&lt;&gt;"",J320&lt;&gt;0,K320&lt;&gt;0),COUNT($B$11:B319)+1,"")</f>
        <v>244</v>
      </c>
      <c r="C320" s="96" t="s">
        <v>904</v>
      </c>
      <c r="D320" s="116" t="s">
        <v>200</v>
      </c>
      <c r="E320" s="83" t="s">
        <v>923</v>
      </c>
      <c r="F320" s="98">
        <v>45658</v>
      </c>
      <c r="G320" s="90" t="s">
        <v>883</v>
      </c>
      <c r="H320" s="107">
        <v>123.42</v>
      </c>
      <c r="I320" s="83" t="s">
        <v>173</v>
      </c>
      <c r="J320" s="145">
        <f t="shared" si="98"/>
        <v>17.23</v>
      </c>
      <c r="K320" s="145">
        <f t="shared" si="99"/>
        <v>2126.5300000000002</v>
      </c>
      <c r="L320" s="129">
        <v>0.28489999999999999</v>
      </c>
      <c r="M320" s="56"/>
      <c r="N320" s="2"/>
      <c r="O320" s="64" t="str">
        <f ca="1">IF(N320="","", INDIRECT("base!"&amp;ADDRESS(MATCH(N320,#REF!:#REF!,0)+1,4,4)))</f>
        <v/>
      </c>
      <c r="P320" s="20"/>
      <c r="Q320" s="64" t="str">
        <f ca="1">IF(P320="","", INDIRECT("base!"&amp;ADDRESS(MATCH(CONCATENATE(N320,"|",P320),#REF!:#REF!,0)+1,6,4)))</f>
        <v/>
      </c>
      <c r="R320" s="90" t="s">
        <v>170</v>
      </c>
      <c r="S320" s="84">
        <f t="shared" si="104"/>
        <v>12.07</v>
      </c>
      <c r="T320" s="84">
        <f t="shared" si="105"/>
        <v>5.16</v>
      </c>
      <c r="U320" s="135">
        <v>9.4</v>
      </c>
      <c r="V320" s="135">
        <v>4.0199999999999996</v>
      </c>
      <c r="W320" s="89">
        <v>28</v>
      </c>
      <c r="X320" s="89" t="str">
        <f>'PLE NÃO FINANCIAVEIS'!$B$38</f>
        <v>PINTURA E IMPERMEABILIZAÇÃO MURO</v>
      </c>
      <c r="Y320" s="89" t="s">
        <v>1008</v>
      </c>
    </row>
    <row r="321" spans="1:27" ht="30" x14ac:dyDescent="0.25">
      <c r="A321" s="83">
        <v>1</v>
      </c>
      <c r="B321" s="114">
        <f>IF(AND(G321&lt;&gt;"",H321&gt;0,I321&lt;&gt;"",J321&lt;&gt;0,K321&lt;&gt;0),COUNT($B$11:B320)+1,"")</f>
        <v>245</v>
      </c>
      <c r="C321" s="96" t="s">
        <v>905</v>
      </c>
      <c r="D321" s="84" t="s">
        <v>192</v>
      </c>
      <c r="E321" s="83" t="s">
        <v>924</v>
      </c>
      <c r="F321" s="98">
        <v>45658</v>
      </c>
      <c r="G321" s="90" t="s">
        <v>884</v>
      </c>
      <c r="H321" s="107">
        <v>940.14</v>
      </c>
      <c r="I321" s="83" t="s">
        <v>173</v>
      </c>
      <c r="J321" s="145">
        <f t="shared" si="98"/>
        <v>60.36</v>
      </c>
      <c r="K321" s="145">
        <f t="shared" si="99"/>
        <v>56746.85</v>
      </c>
      <c r="L321" s="129">
        <v>0.28489999999999999</v>
      </c>
      <c r="M321" s="56"/>
      <c r="N321" s="2"/>
      <c r="O321" s="64" t="str">
        <f ca="1">IF(N321="","", INDIRECT("base!"&amp;ADDRESS(MATCH(N321,#REF!:#REF!,0)+1,4,4)))</f>
        <v/>
      </c>
      <c r="P321" s="20"/>
      <c r="Q321" s="64" t="str">
        <f ca="1">IF(P321="","", INDIRECT("base!"&amp;ADDRESS(MATCH(CONCATENATE(N321,"|",P321),#REF!:#REF!,0)+1,6,4)))</f>
        <v/>
      </c>
      <c r="R321" s="90" t="s">
        <v>170</v>
      </c>
      <c r="S321" s="84">
        <f t="shared" si="104"/>
        <v>42.27</v>
      </c>
      <c r="T321" s="84">
        <f t="shared" si="105"/>
        <v>18.09</v>
      </c>
      <c r="U321" s="135">
        <v>32.9</v>
      </c>
      <c r="V321" s="135">
        <v>14.08</v>
      </c>
      <c r="W321" s="89">
        <v>28</v>
      </c>
      <c r="X321" s="89" t="str">
        <f>'PLE NÃO FINANCIAVEIS'!$B$38</f>
        <v>PINTURA E IMPERMEABILIZAÇÃO MURO</v>
      </c>
      <c r="Y321" s="89" t="s">
        <v>1008</v>
      </c>
    </row>
    <row r="322" spans="1:27" s="128" customFormat="1" x14ac:dyDescent="0.25">
      <c r="A322" s="124">
        <v>1</v>
      </c>
      <c r="B322" s="118" t="str">
        <f>IF(AND(G322&lt;&gt;"",H322&gt;0,I322&lt;&gt;"",J322&lt;&gt;0,K322&lt;&gt;0),COUNT($B$11:B321)+1,"")</f>
        <v/>
      </c>
      <c r="C322" s="118" t="s">
        <v>906</v>
      </c>
      <c r="D322" s="119"/>
      <c r="E322" s="124"/>
      <c r="F322" s="121"/>
      <c r="G322" s="122" t="s">
        <v>885</v>
      </c>
      <c r="H322" s="123"/>
      <c r="I322" s="124"/>
      <c r="J322" s="148" t="str">
        <f t="shared" si="98"/>
        <v/>
      </c>
      <c r="K322" s="148" t="str">
        <f t="shared" si="99"/>
        <v/>
      </c>
      <c r="L322" s="125"/>
      <c r="M322" s="125"/>
      <c r="N322" s="126"/>
      <c r="O322" s="127" t="str">
        <f ca="1">IF(N322="","", INDIRECT("base!"&amp;ADDRESS(MATCH(N322,#REF!:#REF!,0)+1,4,4)))</f>
        <v/>
      </c>
      <c r="P322" s="127"/>
      <c r="Q322" s="127" t="str">
        <f ca="1">IF(P322="","", INDIRECT("base!"&amp;ADDRESS(MATCH(CONCATENATE(N322,"|",P322),#REF!:#REF!,0)+1,6,4)))</f>
        <v/>
      </c>
      <c r="R322" s="127"/>
      <c r="S322" s="153"/>
      <c r="T322" s="153"/>
      <c r="U322" s="137"/>
      <c r="V322" s="137"/>
      <c r="W322" s="160"/>
      <c r="X322" s="160"/>
      <c r="Y322" s="160"/>
    </row>
    <row r="323" spans="1:27" ht="60" x14ac:dyDescent="0.25">
      <c r="A323" s="83">
        <v>1</v>
      </c>
      <c r="B323" s="114">
        <f>IF(AND(G323&lt;&gt;"",H323&gt;0,I323&lt;&gt;"",J323&lt;&gt;0,K323&lt;&gt;0),COUNT($B$11:B322)+1,"")</f>
        <v>246</v>
      </c>
      <c r="C323" s="96" t="s">
        <v>907</v>
      </c>
      <c r="D323" s="84" t="s">
        <v>192</v>
      </c>
      <c r="E323" s="83" t="s">
        <v>925</v>
      </c>
      <c r="F323" s="98">
        <v>45658</v>
      </c>
      <c r="G323" s="90" t="s">
        <v>886</v>
      </c>
      <c r="H323" s="107">
        <v>16</v>
      </c>
      <c r="I323" s="83" t="s">
        <v>173</v>
      </c>
      <c r="J323" s="145">
        <f t="shared" si="98"/>
        <v>900.07</v>
      </c>
      <c r="K323" s="145">
        <f t="shared" si="99"/>
        <v>14401.12</v>
      </c>
      <c r="L323" s="129">
        <v>0.28489999999999999</v>
      </c>
      <c r="M323" s="56"/>
      <c r="N323" s="2"/>
      <c r="O323" s="64" t="str">
        <f ca="1">IF(N323="","", INDIRECT("base!"&amp;ADDRESS(MATCH(N323,#REF!:#REF!,0)+1,4,4)))</f>
        <v/>
      </c>
      <c r="P323" s="20"/>
      <c r="Q323" s="64" t="str">
        <f ca="1">IF(P323="","", INDIRECT("base!"&amp;ADDRESS(MATCH(CONCATENATE(N323,"|",P323),#REF!:#REF!,0)+1,6,4)))</f>
        <v/>
      </c>
      <c r="R323" s="90" t="s">
        <v>170</v>
      </c>
      <c r="S323" s="84">
        <f t="shared" ref="S323:S327" si="106">TRUNC(U323*(1+L323),2)</f>
        <v>900.07</v>
      </c>
      <c r="T323" s="84">
        <f t="shared" ref="T323:T327" si="107">TRUNC(V323*(1+L323),2)</f>
        <v>0</v>
      </c>
      <c r="U323" s="135">
        <v>700.5</v>
      </c>
      <c r="V323" s="135">
        <v>0</v>
      </c>
      <c r="W323" s="89">
        <v>29</v>
      </c>
      <c r="X323" s="89" t="str">
        <f>'PLE NÃO FINANCIAVEIS'!$B$39</f>
        <v>GRADIL ESTACIONAMENTO E PORTÕES</v>
      </c>
      <c r="Y323" s="89" t="s">
        <v>1008</v>
      </c>
    </row>
    <row r="324" spans="1:27" ht="45" x14ac:dyDescent="0.25">
      <c r="A324" s="83">
        <v>1</v>
      </c>
      <c r="B324" s="114">
        <f>IF(AND(G324&lt;&gt;"",H324&gt;0,I324&lt;&gt;"",J324&lt;&gt;0,K324&lt;&gt;0),COUNT($B$11:B323)+1,"")</f>
        <v>247</v>
      </c>
      <c r="C324" s="96" t="s">
        <v>908</v>
      </c>
      <c r="D324" s="84" t="s">
        <v>192</v>
      </c>
      <c r="E324" s="83" t="s">
        <v>464</v>
      </c>
      <c r="F324" s="98">
        <v>45658</v>
      </c>
      <c r="G324" s="90" t="s">
        <v>456</v>
      </c>
      <c r="H324" s="107">
        <v>16</v>
      </c>
      <c r="I324" s="83" t="s">
        <v>173</v>
      </c>
      <c r="J324" s="145">
        <f t="shared" si="98"/>
        <v>15.37</v>
      </c>
      <c r="K324" s="145">
        <f t="shared" si="99"/>
        <v>245.92</v>
      </c>
      <c r="L324" s="129">
        <v>0.28489999999999999</v>
      </c>
      <c r="M324" s="56"/>
      <c r="N324" s="2"/>
      <c r="O324" s="64" t="str">
        <f ca="1">IF(N324="","", INDIRECT("base!"&amp;ADDRESS(MATCH(N324,#REF!:#REF!,0)+1,4,4)))</f>
        <v/>
      </c>
      <c r="P324" s="20"/>
      <c r="Q324" s="64" t="str">
        <f ca="1">IF(P324="","", INDIRECT("base!"&amp;ADDRESS(MATCH(CONCATENATE(N324,"|",P324),#REF!:#REF!,0)+1,6,4)))</f>
        <v/>
      </c>
      <c r="R324" s="90" t="s">
        <v>170</v>
      </c>
      <c r="S324" s="84">
        <f t="shared" si="106"/>
        <v>13.78</v>
      </c>
      <c r="T324" s="84">
        <f t="shared" si="107"/>
        <v>1.59</v>
      </c>
      <c r="U324" s="135">
        <v>10.73</v>
      </c>
      <c r="V324" s="135">
        <v>1.24</v>
      </c>
      <c r="W324" s="89">
        <v>29</v>
      </c>
      <c r="X324" s="89" t="str">
        <f>'PLE NÃO FINANCIAVEIS'!$B$39</f>
        <v>GRADIL ESTACIONAMENTO E PORTÕES</v>
      </c>
      <c r="Y324" s="89" t="s">
        <v>1008</v>
      </c>
    </row>
    <row r="325" spans="1:27" ht="60" x14ac:dyDescent="0.25">
      <c r="A325" s="83">
        <v>1</v>
      </c>
      <c r="B325" s="114">
        <f>IF(AND(G325&lt;&gt;"",H325&gt;0,I325&lt;&gt;"",J325&lt;&gt;0,K325&lt;&gt;0),COUNT($B$11:B324)+1,"")</f>
        <v>248</v>
      </c>
      <c r="C325" s="96" t="s">
        <v>909</v>
      </c>
      <c r="D325" s="84" t="s">
        <v>192</v>
      </c>
      <c r="E325" s="83" t="s">
        <v>465</v>
      </c>
      <c r="F325" s="98">
        <v>45658</v>
      </c>
      <c r="G325" s="90" t="s">
        <v>457</v>
      </c>
      <c r="H325" s="107">
        <v>32</v>
      </c>
      <c r="I325" s="83" t="s">
        <v>173</v>
      </c>
      <c r="J325" s="145">
        <f t="shared" si="98"/>
        <v>15.14</v>
      </c>
      <c r="K325" s="145">
        <f t="shared" si="99"/>
        <v>484.48</v>
      </c>
      <c r="L325" s="129">
        <v>0.28489999999999999</v>
      </c>
      <c r="M325" s="56"/>
      <c r="N325" s="2"/>
      <c r="O325" s="64" t="str">
        <f ca="1">IF(N325="","", INDIRECT("base!"&amp;ADDRESS(MATCH(N325,#REF!:#REF!,0)+1,4,4)))</f>
        <v/>
      </c>
      <c r="P325" s="20"/>
      <c r="Q325" s="64" t="str">
        <f ca="1">IF(P325="","", INDIRECT("base!"&amp;ADDRESS(MATCH(CONCATENATE(N325,"|",P325),#REF!:#REF!,0)+1,6,4)))</f>
        <v/>
      </c>
      <c r="R325" s="90" t="s">
        <v>170</v>
      </c>
      <c r="S325" s="84">
        <f t="shared" si="106"/>
        <v>13.55</v>
      </c>
      <c r="T325" s="84">
        <f t="shared" si="107"/>
        <v>1.59</v>
      </c>
      <c r="U325" s="135">
        <v>10.55</v>
      </c>
      <c r="V325" s="135">
        <v>1.24</v>
      </c>
      <c r="W325" s="89">
        <v>29</v>
      </c>
      <c r="X325" s="89" t="str">
        <f>'PLE NÃO FINANCIAVEIS'!$B$39</f>
        <v>GRADIL ESTACIONAMENTO E PORTÕES</v>
      </c>
      <c r="Y325" s="89" t="s">
        <v>1008</v>
      </c>
    </row>
    <row r="326" spans="1:27" ht="30" x14ac:dyDescent="0.25">
      <c r="A326" s="83">
        <v>1</v>
      </c>
      <c r="B326" s="114">
        <f>IF(AND(G326&lt;&gt;"",H326&gt;0,I326&lt;&gt;"",J326&lt;&gt;0,K326&lt;&gt;0),COUNT($B$11:B325)+1,"")</f>
        <v>249</v>
      </c>
      <c r="C326" s="96" t="s">
        <v>910</v>
      </c>
      <c r="D326" s="84" t="s">
        <v>192</v>
      </c>
      <c r="E326" s="83" t="s">
        <v>926</v>
      </c>
      <c r="F326" s="98">
        <v>45658</v>
      </c>
      <c r="G326" s="90" t="s">
        <v>887</v>
      </c>
      <c r="H326" s="107">
        <v>2</v>
      </c>
      <c r="I326" s="83" t="s">
        <v>176</v>
      </c>
      <c r="J326" s="145">
        <f t="shared" si="98"/>
        <v>1576.19</v>
      </c>
      <c r="K326" s="145">
        <f t="shared" si="99"/>
        <v>3152.38</v>
      </c>
      <c r="L326" s="129">
        <v>0.28489999999999999</v>
      </c>
      <c r="M326" s="56"/>
      <c r="N326" s="2"/>
      <c r="O326" s="64" t="str">
        <f ca="1">IF(N326="","", INDIRECT("base!"&amp;ADDRESS(MATCH(N326,#REF!:#REF!,0)+1,4,4)))</f>
        <v/>
      </c>
      <c r="P326" s="20"/>
      <c r="Q326" s="64" t="str">
        <f ca="1">IF(P326="","", INDIRECT("base!"&amp;ADDRESS(MATCH(CONCATENATE(N326,"|",P326),#REF!:#REF!,0)+1,6,4)))</f>
        <v/>
      </c>
      <c r="R326" s="90" t="s">
        <v>170</v>
      </c>
      <c r="S326" s="84">
        <f t="shared" si="106"/>
        <v>1388.74</v>
      </c>
      <c r="T326" s="84">
        <f t="shared" si="107"/>
        <v>187.45</v>
      </c>
      <c r="U326" s="135">
        <v>1080.82</v>
      </c>
      <c r="V326" s="135">
        <v>145.88999999999999</v>
      </c>
      <c r="W326" s="89">
        <v>29</v>
      </c>
      <c r="X326" s="89" t="str">
        <f>'PLE NÃO FINANCIAVEIS'!$B$39</f>
        <v>GRADIL ESTACIONAMENTO E PORTÕES</v>
      </c>
      <c r="Y326" s="89" t="s">
        <v>1008</v>
      </c>
    </row>
    <row r="327" spans="1:27" ht="30" x14ac:dyDescent="0.25">
      <c r="A327" s="83">
        <v>1</v>
      </c>
      <c r="B327" s="114">
        <f>IF(AND(G327&lt;&gt;"",H327&gt;0,I327&lt;&gt;"",J327&lt;&gt;0,K327&lt;&gt;0),COUNT($B$11:B326)+1,"")</f>
        <v>250</v>
      </c>
      <c r="C327" s="96" t="s">
        <v>911</v>
      </c>
      <c r="D327" s="116" t="s">
        <v>200</v>
      </c>
      <c r="E327" s="83" t="s">
        <v>927</v>
      </c>
      <c r="F327" s="98">
        <v>45658</v>
      </c>
      <c r="G327" s="90" t="s">
        <v>888</v>
      </c>
      <c r="H327" s="107">
        <v>35.04</v>
      </c>
      <c r="I327" s="83" t="s">
        <v>173</v>
      </c>
      <c r="J327" s="145">
        <f t="shared" si="98"/>
        <v>324.02999999999997</v>
      </c>
      <c r="K327" s="145">
        <f t="shared" si="99"/>
        <v>11354.01</v>
      </c>
      <c r="L327" s="129">
        <v>0.28489999999999999</v>
      </c>
      <c r="M327" s="56"/>
      <c r="N327" s="2"/>
      <c r="O327" s="64" t="str">
        <f ca="1">IF(N327="","", INDIRECT("base!"&amp;ADDRESS(MATCH(N327,#REF!:#REF!,0)+1,4,4)))</f>
        <v/>
      </c>
      <c r="P327" s="20"/>
      <c r="Q327" s="64" t="str">
        <f ca="1">IF(P327="","", INDIRECT("base!"&amp;ADDRESS(MATCH(CONCATENATE(N327,"|",P327),#REF!:#REF!,0)+1,6,4)))</f>
        <v/>
      </c>
      <c r="R327" s="90" t="s">
        <v>170</v>
      </c>
      <c r="S327" s="84">
        <f t="shared" si="106"/>
        <v>138.56</v>
      </c>
      <c r="T327" s="84">
        <f t="shared" si="107"/>
        <v>185.47</v>
      </c>
      <c r="U327" s="135">
        <v>107.84</v>
      </c>
      <c r="V327" s="135">
        <v>144.35</v>
      </c>
      <c r="W327" s="89">
        <v>29</v>
      </c>
      <c r="X327" s="89" t="str">
        <f>'PLE NÃO FINANCIAVEIS'!$B$39</f>
        <v>GRADIL ESTACIONAMENTO E PORTÕES</v>
      </c>
      <c r="Y327" s="89" t="s">
        <v>1008</v>
      </c>
    </row>
    <row r="328" spans="1:27" s="128" customFormat="1" x14ac:dyDescent="0.25">
      <c r="A328" s="124">
        <v>1</v>
      </c>
      <c r="B328" s="118" t="str">
        <f>IF(AND(G328&lt;&gt;"",H328&gt;0,I328&lt;&gt;"",J328&lt;&gt;0,K328&lt;&gt;0),COUNT($B$11:B327)+1,"")</f>
        <v/>
      </c>
      <c r="C328" s="118" t="s">
        <v>912</v>
      </c>
      <c r="D328" s="119"/>
      <c r="E328" s="124"/>
      <c r="F328" s="121"/>
      <c r="G328" s="122" t="s">
        <v>889</v>
      </c>
      <c r="H328" s="123"/>
      <c r="I328" s="124"/>
      <c r="J328" s="148" t="str">
        <f t="shared" si="98"/>
        <v/>
      </c>
      <c r="K328" s="148" t="str">
        <f t="shared" si="99"/>
        <v/>
      </c>
      <c r="L328" s="125"/>
      <c r="M328" s="125"/>
      <c r="N328" s="126"/>
      <c r="O328" s="127" t="str">
        <f ca="1">IF(N328="","", INDIRECT("base!"&amp;ADDRESS(MATCH(N328,#REF!:#REF!,0)+1,4,4)))</f>
        <v/>
      </c>
      <c r="P328" s="127"/>
      <c r="Q328" s="127" t="str">
        <f ca="1">IF(P328="","", INDIRECT("base!"&amp;ADDRESS(MATCH(CONCATENATE(N328,"|",P328),#REF!:#REF!,0)+1,6,4)))</f>
        <v/>
      </c>
      <c r="R328" s="127"/>
      <c r="S328" s="153"/>
      <c r="T328" s="153"/>
      <c r="U328" s="137"/>
      <c r="V328" s="137"/>
      <c r="W328" s="160"/>
      <c r="X328" s="160"/>
      <c r="Y328" s="160"/>
    </row>
    <row r="329" spans="1:27" ht="60" x14ac:dyDescent="0.25">
      <c r="A329" s="83">
        <v>1</v>
      </c>
      <c r="B329" s="114">
        <f>IF(AND(G329&lt;&gt;"",H329&gt;0,I329&lt;&gt;"",J329&lt;&gt;0,K329&lt;&gt;0),COUNT($B$11:B328)+1,"")</f>
        <v>251</v>
      </c>
      <c r="C329" s="96" t="s">
        <v>913</v>
      </c>
      <c r="D329" s="84" t="s">
        <v>192</v>
      </c>
      <c r="E329" s="83" t="s">
        <v>928</v>
      </c>
      <c r="F329" s="98">
        <v>45658</v>
      </c>
      <c r="G329" s="90" t="s">
        <v>890</v>
      </c>
      <c r="H329" s="107">
        <v>0.9</v>
      </c>
      <c r="I329" s="83" t="s">
        <v>174</v>
      </c>
      <c r="J329" s="145">
        <f t="shared" si="98"/>
        <v>4811.2299999999996</v>
      </c>
      <c r="K329" s="145">
        <f t="shared" si="99"/>
        <v>4330.1099999999997</v>
      </c>
      <c r="L329" s="129">
        <v>0.28489999999999999</v>
      </c>
      <c r="M329" s="56"/>
      <c r="N329" s="2"/>
      <c r="O329" s="64" t="str">
        <f ca="1">IF(N329="","", INDIRECT("base!"&amp;ADDRESS(MATCH(N329,#REF!:#REF!,0)+1,4,4)))</f>
        <v/>
      </c>
      <c r="P329" s="20"/>
      <c r="Q329" s="64" t="str">
        <f ca="1">IF(P329="","", INDIRECT("base!"&amp;ADDRESS(MATCH(CONCATENATE(N329,"|",P329),#REF!:#REF!,0)+1,6,4)))</f>
        <v/>
      </c>
      <c r="R329" s="90" t="s">
        <v>170</v>
      </c>
      <c r="S329" s="84">
        <f t="shared" ref="S329:S332" si="108">TRUNC(U329*(1+L329),2)</f>
        <v>3539.09</v>
      </c>
      <c r="T329" s="84">
        <f t="shared" ref="T329:T332" si="109">TRUNC(V329*(1+L329),2)</f>
        <v>1272.1400000000001</v>
      </c>
      <c r="U329" s="135">
        <v>2754.37</v>
      </c>
      <c r="V329" s="135">
        <v>990.07</v>
      </c>
      <c r="W329" s="89">
        <v>30</v>
      </c>
      <c r="X329" s="154" t="str">
        <f>'PLE NÃO FINANCIAVEIS'!$B$40</f>
        <v>ESCADA ESTACIONAMENTO E RAMPA ACESSO SERVIÇO</v>
      </c>
      <c r="Y329" s="89" t="s">
        <v>1008</v>
      </c>
    </row>
    <row r="330" spans="1:27" ht="90" x14ac:dyDescent="0.25">
      <c r="A330" s="83">
        <v>1</v>
      </c>
      <c r="B330" s="114">
        <f>IF(AND(G330&lt;&gt;"",H330&gt;0,I330&lt;&gt;"",J330&lt;&gt;0,K330&lt;&gt;0),COUNT($B$11:B329)+1,"")</f>
        <v>252</v>
      </c>
      <c r="C330" s="96" t="s">
        <v>914</v>
      </c>
      <c r="D330" s="84" t="s">
        <v>192</v>
      </c>
      <c r="E330" s="83" t="s">
        <v>929</v>
      </c>
      <c r="F330" s="98">
        <v>45658</v>
      </c>
      <c r="G330" s="90" t="s">
        <v>891</v>
      </c>
      <c r="H330" s="107">
        <v>10.6</v>
      </c>
      <c r="I330" s="83" t="s">
        <v>172</v>
      </c>
      <c r="J330" s="145">
        <f t="shared" si="98"/>
        <v>890.92</v>
      </c>
      <c r="K330" s="145">
        <f t="shared" si="99"/>
        <v>9443.75</v>
      </c>
      <c r="L330" s="129">
        <v>0.28489999999999999</v>
      </c>
      <c r="M330" s="56"/>
      <c r="N330" s="2"/>
      <c r="O330" s="64" t="str">
        <f ca="1">IF(N330="","", INDIRECT("base!"&amp;ADDRESS(MATCH(N330,#REF!:#REF!,0)+1,4,4)))</f>
        <v/>
      </c>
      <c r="P330" s="20"/>
      <c r="Q330" s="64" t="str">
        <f ca="1">IF(P330="","", INDIRECT("base!"&amp;ADDRESS(MATCH(CONCATENATE(N330,"|",P330),#REF!:#REF!,0)+1,6,4)))</f>
        <v/>
      </c>
      <c r="R330" s="90" t="s">
        <v>170</v>
      </c>
      <c r="S330" s="84">
        <f t="shared" si="108"/>
        <v>606.91999999999996</v>
      </c>
      <c r="T330" s="84">
        <f t="shared" si="109"/>
        <v>284</v>
      </c>
      <c r="U330" s="135">
        <v>472.35</v>
      </c>
      <c r="V330" s="135">
        <v>221.03</v>
      </c>
      <c r="W330" s="89">
        <v>30</v>
      </c>
      <c r="X330" s="154" t="str">
        <f>'PLE NÃO FINANCIAVEIS'!$B$40</f>
        <v>ESCADA ESTACIONAMENTO E RAMPA ACESSO SERVIÇO</v>
      </c>
      <c r="Y330" s="89" t="s">
        <v>1008</v>
      </c>
    </row>
    <row r="331" spans="1:27" ht="45" x14ac:dyDescent="0.25">
      <c r="A331" s="83">
        <v>1</v>
      </c>
      <c r="B331" s="114">
        <f>IF(AND(G331&lt;&gt;"",H331&gt;0,I331&lt;&gt;"",J331&lt;&gt;0,K331&lt;&gt;0),COUNT($B$11:B330)+1,"")</f>
        <v>253</v>
      </c>
      <c r="C331" s="96" t="s">
        <v>915</v>
      </c>
      <c r="D331" s="84" t="s">
        <v>192</v>
      </c>
      <c r="E331" s="83" t="s">
        <v>930</v>
      </c>
      <c r="F331" s="98">
        <v>45658</v>
      </c>
      <c r="G331" s="90" t="s">
        <v>892</v>
      </c>
      <c r="H331" s="107">
        <v>4.8</v>
      </c>
      <c r="I331" s="83" t="s">
        <v>173</v>
      </c>
      <c r="J331" s="145">
        <f t="shared" si="98"/>
        <v>49.91</v>
      </c>
      <c r="K331" s="145">
        <f t="shared" si="99"/>
        <v>239.57</v>
      </c>
      <c r="L331" s="129">
        <v>0.28489999999999999</v>
      </c>
      <c r="M331" s="56"/>
      <c r="N331" s="2"/>
      <c r="O331" s="64" t="str">
        <f ca="1">IF(N331="","", INDIRECT("base!"&amp;ADDRESS(MATCH(N331,#REF!:#REF!,0)+1,4,4)))</f>
        <v/>
      </c>
      <c r="P331" s="20"/>
      <c r="Q331" s="64" t="str">
        <f ca="1">IF(P331="","", INDIRECT("base!"&amp;ADDRESS(MATCH(CONCATENATE(N331,"|",P331),#REF!:#REF!,0)+1,6,4)))</f>
        <v/>
      </c>
      <c r="R331" s="90" t="s">
        <v>170</v>
      </c>
      <c r="S331" s="84">
        <f t="shared" si="108"/>
        <v>32.81</v>
      </c>
      <c r="T331" s="84">
        <f t="shared" si="109"/>
        <v>17.100000000000001</v>
      </c>
      <c r="U331" s="135">
        <v>25.54</v>
      </c>
      <c r="V331" s="135">
        <v>13.31</v>
      </c>
      <c r="W331" s="89">
        <v>30</v>
      </c>
      <c r="X331" s="154" t="str">
        <f>'PLE NÃO FINANCIAVEIS'!$B$40</f>
        <v>ESCADA ESTACIONAMENTO E RAMPA ACESSO SERVIÇO</v>
      </c>
      <c r="Y331" s="89" t="s">
        <v>1008</v>
      </c>
    </row>
    <row r="332" spans="1:27" ht="30" x14ac:dyDescent="0.25">
      <c r="A332" s="83">
        <v>1</v>
      </c>
      <c r="B332" s="114">
        <f>IF(AND(G332&lt;&gt;"",H332&gt;0,I332&lt;&gt;"",J332&lt;&gt;0,K332&lt;&gt;0),COUNT($B$11:B331)+1,"")</f>
        <v>254</v>
      </c>
      <c r="C332" s="96" t="s">
        <v>916</v>
      </c>
      <c r="D332" s="84" t="s">
        <v>192</v>
      </c>
      <c r="E332" s="83" t="s">
        <v>924</v>
      </c>
      <c r="F332" s="98">
        <v>45658</v>
      </c>
      <c r="G332" s="90" t="s">
        <v>884</v>
      </c>
      <c r="H332" s="107">
        <v>4.8</v>
      </c>
      <c r="I332" s="83" t="s">
        <v>173</v>
      </c>
      <c r="J332" s="145">
        <f t="shared" si="98"/>
        <v>60.36</v>
      </c>
      <c r="K332" s="145">
        <f t="shared" si="99"/>
        <v>289.73</v>
      </c>
      <c r="L332" s="129">
        <v>0.28489999999999999</v>
      </c>
      <c r="M332" s="56"/>
      <c r="N332" s="2"/>
      <c r="O332" s="64" t="str">
        <f ca="1">IF(N332="","", INDIRECT("base!"&amp;ADDRESS(MATCH(N332,#REF!:#REF!,0)+1,4,4)))</f>
        <v/>
      </c>
      <c r="P332" s="20"/>
      <c r="Q332" s="64" t="str">
        <f ca="1">IF(P332="","", INDIRECT("base!"&amp;ADDRESS(MATCH(CONCATENATE(N332,"|",P332),#REF!:#REF!,0)+1,6,4)))</f>
        <v/>
      </c>
      <c r="R332" s="90" t="s">
        <v>170</v>
      </c>
      <c r="S332" s="84">
        <f t="shared" si="108"/>
        <v>42.27</v>
      </c>
      <c r="T332" s="84">
        <f t="shared" si="109"/>
        <v>18.09</v>
      </c>
      <c r="U332" s="135">
        <v>32.9</v>
      </c>
      <c r="V332" s="135">
        <v>14.08</v>
      </c>
      <c r="W332" s="89">
        <v>30</v>
      </c>
      <c r="X332" s="154" t="str">
        <f>'PLE NÃO FINANCIAVEIS'!$B$40</f>
        <v>ESCADA ESTACIONAMENTO E RAMPA ACESSO SERVIÇO</v>
      </c>
      <c r="Y332" s="89" t="s">
        <v>1008</v>
      </c>
    </row>
    <row r="333" spans="1:27" s="128" customFormat="1" x14ac:dyDescent="0.25">
      <c r="A333" s="124">
        <v>1</v>
      </c>
      <c r="B333" s="118" t="str">
        <f>IF(AND(G333&lt;&gt;"",H333&gt;0,I333&lt;&gt;"",J333&lt;&gt;0,K333&lt;&gt;0),COUNT($B$11:B332)+1,"")</f>
        <v/>
      </c>
      <c r="C333" s="118" t="s">
        <v>955</v>
      </c>
      <c r="D333" s="119"/>
      <c r="E333" s="120"/>
      <c r="F333" s="121"/>
      <c r="G333" s="122" t="s">
        <v>931</v>
      </c>
      <c r="H333" s="123"/>
      <c r="I333" s="124"/>
      <c r="J333" s="148" t="str">
        <f t="shared" si="98"/>
        <v/>
      </c>
      <c r="K333" s="148" t="str">
        <f t="shared" si="99"/>
        <v/>
      </c>
      <c r="L333" s="125"/>
      <c r="M333" s="125"/>
      <c r="N333" s="126"/>
      <c r="O333" s="127" t="str">
        <f ca="1">IF(N333="","", INDIRECT("base!"&amp;ADDRESS(MATCH(N333,#REF!:#REF!,0)+1,4,4)))</f>
        <v/>
      </c>
      <c r="P333" s="127"/>
      <c r="Q333" s="127" t="str">
        <f ca="1">IF(P333="","", INDIRECT("base!"&amp;ADDRESS(MATCH(CONCATENATE(N333,"|",P333),#REF!:#REF!,0)+1,6,4)))</f>
        <v/>
      </c>
      <c r="R333" s="127"/>
      <c r="S333" s="153"/>
      <c r="T333" s="153"/>
      <c r="U333" s="137"/>
      <c r="V333" s="137"/>
      <c r="W333" s="160"/>
      <c r="X333" s="160"/>
      <c r="Y333" s="160"/>
    </row>
    <row r="334" spans="1:27" s="128" customFormat="1" x14ac:dyDescent="0.25">
      <c r="A334" s="124">
        <v>1</v>
      </c>
      <c r="B334" s="118" t="str">
        <f>IF(AND(G334&lt;&gt;"",H334&gt;0,I334&lt;&gt;"",J334&lt;&gt;0,K334&lt;&gt;0),COUNT($B$11:B333)+1,"")</f>
        <v/>
      </c>
      <c r="C334" s="118" t="s">
        <v>956</v>
      </c>
      <c r="D334" s="119"/>
      <c r="E334" s="120"/>
      <c r="F334" s="121"/>
      <c r="G334" s="122" t="s">
        <v>932</v>
      </c>
      <c r="H334" s="123"/>
      <c r="I334" s="124"/>
      <c r="J334" s="148" t="str">
        <f t="shared" si="98"/>
        <v/>
      </c>
      <c r="K334" s="148" t="str">
        <f t="shared" si="99"/>
        <v/>
      </c>
      <c r="L334" s="125"/>
      <c r="M334" s="125"/>
      <c r="N334" s="126"/>
      <c r="O334" s="127" t="str">
        <f ca="1">IF(N334="","", INDIRECT("base!"&amp;ADDRESS(MATCH(N334,#REF!:#REF!,0)+1,4,4)))</f>
        <v/>
      </c>
      <c r="P334" s="127"/>
      <c r="Q334" s="127" t="str">
        <f ca="1">IF(P334="","", INDIRECT("base!"&amp;ADDRESS(MATCH(CONCATENATE(N334,"|",P334),#REF!:#REF!,0)+1,6,4)))</f>
        <v/>
      </c>
      <c r="R334" s="127"/>
      <c r="S334" s="153"/>
      <c r="T334" s="153"/>
      <c r="U334" s="137"/>
      <c r="V334" s="137"/>
      <c r="W334" s="160"/>
      <c r="X334" s="160"/>
      <c r="Y334" s="160"/>
      <c r="AA334" s="165">
        <f>SUM(K335:K357)</f>
        <v>220025.55999999997</v>
      </c>
    </row>
    <row r="335" spans="1:27" ht="75" x14ac:dyDescent="0.25">
      <c r="A335" s="83">
        <v>1</v>
      </c>
      <c r="B335" s="114">
        <f>IF(AND(G335&lt;&gt;"",H335&gt;0,I335&lt;&gt;"",J335&lt;&gt;0,K335&lt;&gt;0),COUNT($B$11:B334)+1,"")</f>
        <v>255</v>
      </c>
      <c r="C335" s="96" t="s">
        <v>957</v>
      </c>
      <c r="D335" s="84" t="s">
        <v>192</v>
      </c>
      <c r="E335" s="83" t="s">
        <v>983</v>
      </c>
      <c r="F335" s="98">
        <v>45658</v>
      </c>
      <c r="G335" s="90" t="s">
        <v>933</v>
      </c>
      <c r="H335" s="107">
        <v>54.2</v>
      </c>
      <c r="I335" s="83" t="s">
        <v>172</v>
      </c>
      <c r="J335" s="145">
        <f t="shared" si="98"/>
        <v>54</v>
      </c>
      <c r="K335" s="145">
        <f t="shared" si="99"/>
        <v>2926.8</v>
      </c>
      <c r="L335" s="129">
        <v>0.28489999999999999</v>
      </c>
      <c r="M335" s="56"/>
      <c r="N335" s="2"/>
      <c r="O335" s="64" t="str">
        <f ca="1">IF(N335="","", INDIRECT("base!"&amp;ADDRESS(MATCH(N335,#REF!:#REF!,0)+1,4,4)))</f>
        <v/>
      </c>
      <c r="P335" s="20"/>
      <c r="Q335" s="64" t="str">
        <f ca="1">IF(P335="","", INDIRECT("base!"&amp;ADDRESS(MATCH(CONCATENATE(N335,"|",P335),#REF!:#REF!,0)+1,6,4)))</f>
        <v/>
      </c>
      <c r="R335" s="90" t="s">
        <v>170</v>
      </c>
      <c r="S335" s="84">
        <f t="shared" ref="S335:S341" si="110">TRUNC(U335*(1+L335),2)</f>
        <v>42.15</v>
      </c>
      <c r="T335" s="84">
        <f t="shared" ref="T335:T341" si="111">TRUNC(V335*(1+L335),2)</f>
        <v>11.85</v>
      </c>
      <c r="U335" s="135">
        <v>32.81</v>
      </c>
      <c r="V335" s="135">
        <v>9.23</v>
      </c>
      <c r="W335" s="89">
        <v>31</v>
      </c>
      <c r="X335" s="154" t="str">
        <f>'PLE NÃO FINANCIAVEIS'!$B$41</f>
        <v>PLAYGROUND</v>
      </c>
      <c r="Y335" s="89" t="s">
        <v>1008</v>
      </c>
    </row>
    <row r="336" spans="1:27" ht="30" x14ac:dyDescent="0.25">
      <c r="A336" s="83">
        <v>1</v>
      </c>
      <c r="B336" s="114">
        <f>IF(AND(G336&lt;&gt;"",H336&gt;0,I336&lt;&gt;"",J336&lt;&gt;0,K336&lt;&gt;0),COUNT($B$11:B335)+1,"")</f>
        <v>256</v>
      </c>
      <c r="C336" s="96" t="s">
        <v>958</v>
      </c>
      <c r="D336" s="84" t="s">
        <v>192</v>
      </c>
      <c r="E336" s="83" t="s">
        <v>984</v>
      </c>
      <c r="F336" s="98">
        <v>45658</v>
      </c>
      <c r="G336" s="90" t="s">
        <v>934</v>
      </c>
      <c r="H336" s="107">
        <v>168.75</v>
      </c>
      <c r="I336" s="83" t="s">
        <v>173</v>
      </c>
      <c r="J336" s="145">
        <f t="shared" si="98"/>
        <v>38.75</v>
      </c>
      <c r="K336" s="145">
        <f t="shared" si="99"/>
        <v>6539.06</v>
      </c>
      <c r="L336" s="129">
        <v>0.28489999999999999</v>
      </c>
      <c r="M336" s="56"/>
      <c r="N336" s="2"/>
      <c r="O336" s="64" t="str">
        <f ca="1">IF(N336="","", INDIRECT("base!"&amp;ADDRESS(MATCH(N336,#REF!:#REF!,0)+1,4,4)))</f>
        <v/>
      </c>
      <c r="P336" s="20"/>
      <c r="Q336" s="64" t="str">
        <f ca="1">IF(P336="","", INDIRECT("base!"&amp;ADDRESS(MATCH(CONCATENATE(N336,"|",P336),#REF!:#REF!,0)+1,6,4)))</f>
        <v/>
      </c>
      <c r="R336" s="90" t="s">
        <v>170</v>
      </c>
      <c r="S336" s="84">
        <f t="shared" si="110"/>
        <v>38.75</v>
      </c>
      <c r="T336" s="84">
        <f t="shared" si="111"/>
        <v>0</v>
      </c>
      <c r="U336" s="135">
        <v>30.16</v>
      </c>
      <c r="V336" s="135">
        <v>0</v>
      </c>
      <c r="W336" s="89">
        <v>31</v>
      </c>
      <c r="X336" s="154" t="str">
        <f>'PLE NÃO FINANCIAVEIS'!$B$41</f>
        <v>PLAYGROUND</v>
      </c>
      <c r="Y336" s="89" t="s">
        <v>1008</v>
      </c>
    </row>
    <row r="337" spans="1:25" ht="45" x14ac:dyDescent="0.25">
      <c r="A337" s="83">
        <v>1</v>
      </c>
      <c r="B337" s="114">
        <f>IF(AND(G337&lt;&gt;"",H337&gt;0,I337&lt;&gt;"",J337&lt;&gt;0,K337&lt;&gt;0),COUNT($B$11:B336)+1,"")</f>
        <v>257</v>
      </c>
      <c r="C337" s="96" t="s">
        <v>959</v>
      </c>
      <c r="D337" s="84" t="s">
        <v>192</v>
      </c>
      <c r="E337" s="83" t="s">
        <v>417</v>
      </c>
      <c r="F337" s="98">
        <v>45658</v>
      </c>
      <c r="G337" s="90" t="s">
        <v>409</v>
      </c>
      <c r="H337" s="107">
        <v>16.88</v>
      </c>
      <c r="I337" s="83" t="s">
        <v>174</v>
      </c>
      <c r="J337" s="145">
        <f t="shared" si="98"/>
        <v>200.56</v>
      </c>
      <c r="K337" s="145">
        <f t="shared" si="99"/>
        <v>3385.45</v>
      </c>
      <c r="L337" s="129">
        <v>0.28489999999999999</v>
      </c>
      <c r="M337" s="56"/>
      <c r="N337" s="2"/>
      <c r="O337" s="64" t="str">
        <f ca="1">IF(N337="","", INDIRECT("base!"&amp;ADDRESS(MATCH(N337,#REF!:#REF!,0)+1,4,4)))</f>
        <v/>
      </c>
      <c r="P337" s="20"/>
      <c r="Q337" s="64" t="str">
        <f ca="1">IF(P337="","", INDIRECT("base!"&amp;ADDRESS(MATCH(CONCATENATE(N337,"|",P337),#REF!:#REF!,0)+1,6,4)))</f>
        <v/>
      </c>
      <c r="R337" s="90" t="s">
        <v>170</v>
      </c>
      <c r="S337" s="84">
        <f t="shared" si="110"/>
        <v>148.09</v>
      </c>
      <c r="T337" s="84">
        <f t="shared" si="111"/>
        <v>52.47</v>
      </c>
      <c r="U337" s="135">
        <v>115.26</v>
      </c>
      <c r="V337" s="135">
        <v>40.840000000000003</v>
      </c>
      <c r="W337" s="89">
        <v>31</v>
      </c>
      <c r="X337" s="154" t="str">
        <f>'PLE NÃO FINANCIAVEIS'!$B$41</f>
        <v>PLAYGROUND</v>
      </c>
      <c r="Y337" s="89" t="s">
        <v>1008</v>
      </c>
    </row>
    <row r="338" spans="1:25" ht="45" x14ac:dyDescent="0.25">
      <c r="A338" s="83">
        <v>1</v>
      </c>
      <c r="B338" s="114">
        <f>IF(AND(G338&lt;&gt;"",H338&gt;0,I338&lt;&gt;"",J338&lt;&gt;0,K338&lt;&gt;0),COUNT($B$11:B337)+1,"")</f>
        <v>258</v>
      </c>
      <c r="C338" s="96" t="s">
        <v>960</v>
      </c>
      <c r="D338" s="84" t="s">
        <v>192</v>
      </c>
      <c r="E338" s="83" t="s">
        <v>418</v>
      </c>
      <c r="F338" s="98">
        <v>45658</v>
      </c>
      <c r="G338" s="90" t="s">
        <v>410</v>
      </c>
      <c r="H338" s="107">
        <v>16.88</v>
      </c>
      <c r="I338" s="83" t="s">
        <v>174</v>
      </c>
      <c r="J338" s="145">
        <f t="shared" si="98"/>
        <v>218.37</v>
      </c>
      <c r="K338" s="145">
        <f t="shared" si="99"/>
        <v>3686.09</v>
      </c>
      <c r="L338" s="129">
        <v>0.28489999999999999</v>
      </c>
      <c r="M338" s="56"/>
      <c r="N338" s="2"/>
      <c r="O338" s="64" t="str">
        <f ca="1">IF(N338="","", INDIRECT("base!"&amp;ADDRESS(MATCH(N338,#REF!:#REF!,0)+1,4,4)))</f>
        <v/>
      </c>
      <c r="P338" s="20"/>
      <c r="Q338" s="64" t="str">
        <f ca="1">IF(P338="","", INDIRECT("base!"&amp;ADDRESS(MATCH(CONCATENATE(N338,"|",P338),#REF!:#REF!,0)+1,6,4)))</f>
        <v/>
      </c>
      <c r="R338" s="90" t="s">
        <v>170</v>
      </c>
      <c r="S338" s="84">
        <f t="shared" si="110"/>
        <v>165.9</v>
      </c>
      <c r="T338" s="84">
        <f t="shared" si="111"/>
        <v>52.47</v>
      </c>
      <c r="U338" s="135">
        <v>129.12</v>
      </c>
      <c r="V338" s="135">
        <v>40.840000000000003</v>
      </c>
      <c r="W338" s="89">
        <v>31</v>
      </c>
      <c r="X338" s="154" t="str">
        <f>'PLE NÃO FINANCIAVEIS'!$B$41</f>
        <v>PLAYGROUND</v>
      </c>
      <c r="Y338" s="89" t="s">
        <v>1008</v>
      </c>
    </row>
    <row r="339" spans="1:25" ht="30" x14ac:dyDescent="0.25">
      <c r="A339" s="83">
        <v>1</v>
      </c>
      <c r="B339" s="114">
        <f>IF(AND(G339&lt;&gt;"",H339&gt;0,I339&lt;&gt;"",J339&lt;&gt;0,K339&lt;&gt;0),COUNT($B$11:B338)+1,"")</f>
        <v>259</v>
      </c>
      <c r="C339" s="96" t="s">
        <v>961</v>
      </c>
      <c r="D339" s="84" t="s">
        <v>192</v>
      </c>
      <c r="E339" s="83" t="s">
        <v>985</v>
      </c>
      <c r="F339" s="98">
        <v>45658</v>
      </c>
      <c r="G339" s="90" t="s">
        <v>935</v>
      </c>
      <c r="H339" s="107">
        <v>20.5</v>
      </c>
      <c r="I339" s="83" t="s">
        <v>174</v>
      </c>
      <c r="J339" s="145">
        <f t="shared" si="98"/>
        <v>124.63</v>
      </c>
      <c r="K339" s="145">
        <f t="shared" si="99"/>
        <v>2554.92</v>
      </c>
      <c r="L339" s="129">
        <v>0.28489999999999999</v>
      </c>
      <c r="M339" s="56"/>
      <c r="N339" s="2"/>
      <c r="O339" s="64" t="str">
        <f ca="1">IF(N339="","", INDIRECT("base!"&amp;ADDRESS(MATCH(N339,#REF!:#REF!,0)+1,4,4)))</f>
        <v/>
      </c>
      <c r="P339" s="20"/>
      <c r="Q339" s="64" t="str">
        <f ca="1">IF(P339="","", INDIRECT("base!"&amp;ADDRESS(MATCH(CONCATENATE(N339,"|",P339),#REF!:#REF!,0)+1,6,4)))</f>
        <v/>
      </c>
      <c r="R339" s="90" t="s">
        <v>170</v>
      </c>
      <c r="S339" s="84">
        <f t="shared" si="110"/>
        <v>124.63</v>
      </c>
      <c r="T339" s="84">
        <f t="shared" si="111"/>
        <v>0</v>
      </c>
      <c r="U339" s="135">
        <v>97</v>
      </c>
      <c r="V339" s="135">
        <v>0</v>
      </c>
      <c r="W339" s="89">
        <v>31</v>
      </c>
      <c r="X339" s="154" t="str">
        <f>'PLE NÃO FINANCIAVEIS'!$B$41</f>
        <v>PLAYGROUND</v>
      </c>
      <c r="Y339" s="89" t="s">
        <v>1008</v>
      </c>
    </row>
    <row r="340" spans="1:25" ht="60" x14ac:dyDescent="0.25">
      <c r="A340" s="83">
        <v>1</v>
      </c>
      <c r="B340" s="114">
        <f>IF(AND(G340&lt;&gt;"",H340&gt;0,I340&lt;&gt;"",J340&lt;&gt;0,K340&lt;&gt;0),COUNT($B$11:B339)+1,"")</f>
        <v>260</v>
      </c>
      <c r="C340" s="96" t="s">
        <v>962</v>
      </c>
      <c r="D340" s="84" t="s">
        <v>192</v>
      </c>
      <c r="E340" s="83" t="s">
        <v>986</v>
      </c>
      <c r="F340" s="98">
        <v>45658</v>
      </c>
      <c r="G340" s="90" t="s">
        <v>936</v>
      </c>
      <c r="H340" s="107">
        <v>359.85</v>
      </c>
      <c r="I340" s="83" t="s">
        <v>190</v>
      </c>
      <c r="J340" s="145">
        <f t="shared" si="98"/>
        <v>1.28</v>
      </c>
      <c r="K340" s="145">
        <f t="shared" si="99"/>
        <v>460.61</v>
      </c>
      <c r="L340" s="129">
        <v>0.28489999999999999</v>
      </c>
      <c r="M340" s="56"/>
      <c r="N340" s="2"/>
      <c r="O340" s="64" t="str">
        <f ca="1">IF(N340="","", INDIRECT("base!"&amp;ADDRESS(MATCH(N340,#REF!:#REF!,0)+1,4,4)))</f>
        <v/>
      </c>
      <c r="P340" s="20"/>
      <c r="Q340" s="64" t="str">
        <f ca="1">IF(P340="","", INDIRECT("base!"&amp;ADDRESS(MATCH(CONCATENATE(N340,"|",P340),#REF!:#REF!,0)+1,6,4)))</f>
        <v/>
      </c>
      <c r="R340" s="90" t="s">
        <v>170</v>
      </c>
      <c r="S340" s="84">
        <f t="shared" si="110"/>
        <v>1.1599999999999999</v>
      </c>
      <c r="T340" s="84">
        <f t="shared" si="111"/>
        <v>0.12</v>
      </c>
      <c r="U340" s="135">
        <v>0.91</v>
      </c>
      <c r="V340" s="135">
        <v>0.1</v>
      </c>
      <c r="W340" s="89">
        <v>31</v>
      </c>
      <c r="X340" s="154" t="str">
        <f>'PLE NÃO FINANCIAVEIS'!$B$41</f>
        <v>PLAYGROUND</v>
      </c>
      <c r="Y340" s="89" t="s">
        <v>1008</v>
      </c>
    </row>
    <row r="341" spans="1:25" ht="60" x14ac:dyDescent="0.25">
      <c r="A341" s="83">
        <v>1</v>
      </c>
      <c r="B341" s="114">
        <f>IF(AND(G341&lt;&gt;"",H341&gt;0,I341&lt;&gt;"",J341&lt;&gt;0,K341&lt;&gt;0),COUNT($B$11:B340)+1,"")</f>
        <v>261</v>
      </c>
      <c r="C341" s="96" t="s">
        <v>963</v>
      </c>
      <c r="D341" s="84" t="s">
        <v>192</v>
      </c>
      <c r="E341" s="83" t="s">
        <v>987</v>
      </c>
      <c r="F341" s="98">
        <v>45658</v>
      </c>
      <c r="G341" s="90" t="s">
        <v>937</v>
      </c>
      <c r="H341" s="107">
        <v>71.11</v>
      </c>
      <c r="I341" s="83" t="s">
        <v>171</v>
      </c>
      <c r="J341" s="145">
        <f t="shared" si="98"/>
        <v>3.74</v>
      </c>
      <c r="K341" s="145">
        <f t="shared" si="99"/>
        <v>265.95</v>
      </c>
      <c r="L341" s="129">
        <v>0.28489999999999999</v>
      </c>
      <c r="M341" s="56"/>
      <c r="N341" s="2"/>
      <c r="O341" s="64" t="str">
        <f ca="1">IF(N341="","", INDIRECT("base!"&amp;ADDRESS(MATCH(N341,#REF!:#REF!,0)+1,4,4)))</f>
        <v/>
      </c>
      <c r="P341" s="20"/>
      <c r="Q341" s="64" t="str">
        <f ca="1">IF(P341="","", INDIRECT("base!"&amp;ADDRESS(MATCH(CONCATENATE(N341,"|",P341),#REF!:#REF!,0)+1,6,4)))</f>
        <v/>
      </c>
      <c r="R341" s="90" t="s">
        <v>170</v>
      </c>
      <c r="S341" s="84">
        <f t="shared" si="110"/>
        <v>3.32</v>
      </c>
      <c r="T341" s="84">
        <f t="shared" si="111"/>
        <v>0.42</v>
      </c>
      <c r="U341" s="135">
        <v>2.59</v>
      </c>
      <c r="V341" s="135">
        <v>0.33</v>
      </c>
      <c r="W341" s="89">
        <v>31</v>
      </c>
      <c r="X341" s="154" t="str">
        <f>'PLE NÃO FINANCIAVEIS'!$B$41</f>
        <v>PLAYGROUND</v>
      </c>
      <c r="Y341" s="89" t="s">
        <v>1008</v>
      </c>
    </row>
    <row r="342" spans="1:25" s="128" customFormat="1" x14ac:dyDescent="0.25">
      <c r="A342" s="83">
        <v>1</v>
      </c>
      <c r="B342" s="118" t="str">
        <f>IF(AND(G342&lt;&gt;"",H342&gt;0,I342&lt;&gt;"",J342&lt;&gt;0,K342&lt;&gt;0),COUNT($B$11:B341)+1,"")</f>
        <v/>
      </c>
      <c r="C342" s="118" t="s">
        <v>964</v>
      </c>
      <c r="D342" s="119"/>
      <c r="E342" s="124"/>
      <c r="F342" s="121"/>
      <c r="G342" s="122" t="s">
        <v>938</v>
      </c>
      <c r="H342" s="123"/>
      <c r="I342" s="124"/>
      <c r="J342" s="148" t="str">
        <f t="shared" si="98"/>
        <v/>
      </c>
      <c r="K342" s="148" t="str">
        <f t="shared" si="99"/>
        <v/>
      </c>
      <c r="L342" s="125"/>
      <c r="M342" s="125"/>
      <c r="N342" s="126"/>
      <c r="O342" s="127" t="str">
        <f ca="1">IF(N342="","", INDIRECT("base!"&amp;ADDRESS(MATCH(N342,#REF!:#REF!,0)+1,4,4)))</f>
        <v/>
      </c>
      <c r="P342" s="127"/>
      <c r="Q342" s="127" t="str">
        <f ca="1">IF(P342="","", INDIRECT("base!"&amp;ADDRESS(MATCH(CONCATENATE(N342,"|",P342),#REF!:#REF!,0)+1,6,4)))</f>
        <v/>
      </c>
      <c r="R342" s="127"/>
      <c r="S342" s="153"/>
      <c r="T342" s="153"/>
      <c r="U342" s="137"/>
      <c r="V342" s="137"/>
      <c r="W342" s="160"/>
      <c r="X342" s="160"/>
      <c r="Y342" s="160"/>
    </row>
    <row r="343" spans="1:25" x14ac:dyDescent="0.25">
      <c r="A343" s="83">
        <v>1</v>
      </c>
      <c r="B343" s="114">
        <f>IF(AND(G343&lt;&gt;"",H343&gt;0,I343&lt;&gt;"",J343&lt;&gt;0,K343&lt;&gt;0),COUNT($B$11:B342)+1,"")</f>
        <v>262</v>
      </c>
      <c r="C343" s="96" t="s">
        <v>965</v>
      </c>
      <c r="D343" s="84" t="s">
        <v>192</v>
      </c>
      <c r="E343" s="83" t="s">
        <v>988</v>
      </c>
      <c r="F343" s="98">
        <v>45658</v>
      </c>
      <c r="G343" s="90" t="s">
        <v>939</v>
      </c>
      <c r="H343" s="107">
        <v>2147.13</v>
      </c>
      <c r="I343" s="83" t="s">
        <v>173</v>
      </c>
      <c r="J343" s="145">
        <f t="shared" si="98"/>
        <v>28.4</v>
      </c>
      <c r="K343" s="145">
        <f t="shared" si="99"/>
        <v>60978.49</v>
      </c>
      <c r="L343" s="129">
        <v>0.28489999999999999</v>
      </c>
      <c r="M343" s="56"/>
      <c r="N343" s="2"/>
      <c r="O343" s="64" t="str">
        <f ca="1">IF(N343="","", INDIRECT("base!"&amp;ADDRESS(MATCH(N343,#REF!:#REF!,0)+1,4,4)))</f>
        <v/>
      </c>
      <c r="P343" s="20"/>
      <c r="Q343" s="64" t="str">
        <f ca="1">IF(P343="","", INDIRECT("base!"&amp;ADDRESS(MATCH(CONCATENATE(N343,"|",P343),#REF!:#REF!,0)+1,6,4)))</f>
        <v/>
      </c>
      <c r="R343" s="90" t="s">
        <v>170</v>
      </c>
      <c r="S343" s="84">
        <f t="shared" ref="S343:S349" si="112">TRUNC(U343*(1+L343),2)</f>
        <v>25.08</v>
      </c>
      <c r="T343" s="84">
        <f t="shared" ref="T343:T349" si="113">TRUNC(V343*(1+L343),2)</f>
        <v>3.32</v>
      </c>
      <c r="U343" s="135">
        <v>19.52</v>
      </c>
      <c r="V343" s="135">
        <v>2.59</v>
      </c>
      <c r="W343" s="89">
        <v>32</v>
      </c>
      <c r="X343" s="154" t="str">
        <f>'PLE NÃO FINANCIAVEIS'!$B$42</f>
        <v>VEGETAÇÃO</v>
      </c>
      <c r="Y343" s="89" t="s">
        <v>1008</v>
      </c>
    </row>
    <row r="344" spans="1:25" x14ac:dyDescent="0.25">
      <c r="A344" s="83">
        <v>1</v>
      </c>
      <c r="B344" s="114">
        <f>IF(AND(G344&lt;&gt;"",H344&gt;0,I344&lt;&gt;"",J344&lt;&gt;0,K344&lt;&gt;0),COUNT($B$11:B343)+1,"")</f>
        <v>263</v>
      </c>
      <c r="C344" s="96" t="s">
        <v>966</v>
      </c>
      <c r="D344" s="84" t="s">
        <v>192</v>
      </c>
      <c r="E344" s="83" t="s">
        <v>989</v>
      </c>
      <c r="F344" s="98">
        <v>45658</v>
      </c>
      <c r="G344" s="90" t="s">
        <v>940</v>
      </c>
      <c r="H344" s="107">
        <v>48.75</v>
      </c>
      <c r="I344" s="83" t="s">
        <v>173</v>
      </c>
      <c r="J344" s="145">
        <f t="shared" si="98"/>
        <v>83.26</v>
      </c>
      <c r="K344" s="145">
        <f t="shared" si="99"/>
        <v>4058.93</v>
      </c>
      <c r="L344" s="129">
        <v>0.28489999999999999</v>
      </c>
      <c r="M344" s="56"/>
      <c r="N344" s="2"/>
      <c r="O344" s="64" t="str">
        <f ca="1">IF(N344="","", INDIRECT("base!"&amp;ADDRESS(MATCH(N344,#REF!:#REF!,0)+1,4,4)))</f>
        <v/>
      </c>
      <c r="P344" s="20"/>
      <c r="Q344" s="64" t="str">
        <f ca="1">IF(P344="","", INDIRECT("base!"&amp;ADDRESS(MATCH(CONCATENATE(N344,"|",P344),#REF!:#REF!,0)+1,6,4)))</f>
        <v/>
      </c>
      <c r="R344" s="90" t="s">
        <v>170</v>
      </c>
      <c r="S344" s="84">
        <f t="shared" si="112"/>
        <v>77.19</v>
      </c>
      <c r="T344" s="84">
        <f t="shared" si="113"/>
        <v>6.07</v>
      </c>
      <c r="U344" s="135">
        <v>60.08</v>
      </c>
      <c r="V344" s="135">
        <v>4.7300000000000004</v>
      </c>
      <c r="W344" s="89">
        <v>32</v>
      </c>
      <c r="X344" s="154" t="str">
        <f>'PLE NÃO FINANCIAVEIS'!$B$42</f>
        <v>VEGETAÇÃO</v>
      </c>
      <c r="Y344" s="89" t="s">
        <v>1008</v>
      </c>
    </row>
    <row r="345" spans="1:25" ht="30" x14ac:dyDescent="0.25">
      <c r="A345" s="83">
        <v>1</v>
      </c>
      <c r="B345" s="114">
        <f>IF(AND(G345&lt;&gt;"",H345&gt;0,I345&lt;&gt;"",J345&lt;&gt;0,K345&lt;&gt;0),COUNT($B$11:B344)+1,"")</f>
        <v>264</v>
      </c>
      <c r="C345" s="96" t="s">
        <v>967</v>
      </c>
      <c r="D345" s="84" t="s">
        <v>192</v>
      </c>
      <c r="E345" s="83" t="s">
        <v>990</v>
      </c>
      <c r="F345" s="98">
        <v>45658</v>
      </c>
      <c r="G345" s="90" t="s">
        <v>941</v>
      </c>
      <c r="H345" s="107">
        <v>10</v>
      </c>
      <c r="I345" s="83" t="s">
        <v>176</v>
      </c>
      <c r="J345" s="145">
        <f t="shared" si="98"/>
        <v>380.83</v>
      </c>
      <c r="K345" s="145">
        <f t="shared" si="99"/>
        <v>3808.3</v>
      </c>
      <c r="L345" s="129">
        <v>0.28489999999999999</v>
      </c>
      <c r="M345" s="56"/>
      <c r="N345" s="2"/>
      <c r="O345" s="64" t="str">
        <f ca="1">IF(N345="","", INDIRECT("base!"&amp;ADDRESS(MATCH(N345,#REF!:#REF!,0)+1,4,4)))</f>
        <v/>
      </c>
      <c r="P345" s="20"/>
      <c r="Q345" s="64" t="str">
        <f ca="1">IF(P345="","", INDIRECT("base!"&amp;ADDRESS(MATCH(CONCATENATE(N345,"|",P345),#REF!:#REF!,0)+1,6,4)))</f>
        <v/>
      </c>
      <c r="R345" s="90" t="s">
        <v>170</v>
      </c>
      <c r="S345" s="84">
        <f t="shared" si="112"/>
        <v>270.08999999999997</v>
      </c>
      <c r="T345" s="84">
        <f t="shared" si="113"/>
        <v>110.74</v>
      </c>
      <c r="U345" s="135">
        <v>210.21</v>
      </c>
      <c r="V345" s="135">
        <v>86.19</v>
      </c>
      <c r="W345" s="89">
        <v>32</v>
      </c>
      <c r="X345" s="154" t="str">
        <f>'PLE NÃO FINANCIAVEIS'!$B$42</f>
        <v>VEGETAÇÃO</v>
      </c>
      <c r="Y345" s="89" t="s">
        <v>1008</v>
      </c>
    </row>
    <row r="346" spans="1:25" ht="45" x14ac:dyDescent="0.25">
      <c r="A346" s="83">
        <v>1</v>
      </c>
      <c r="B346" s="114">
        <f>IF(AND(G346&lt;&gt;"",H346&gt;0,I346&lt;&gt;"",J346&lt;&gt;0,K346&lt;&gt;0),COUNT($B$11:B345)+1,"")</f>
        <v>265</v>
      </c>
      <c r="C346" s="96" t="s">
        <v>968</v>
      </c>
      <c r="D346" s="84" t="s">
        <v>192</v>
      </c>
      <c r="E346" s="83" t="s">
        <v>991</v>
      </c>
      <c r="F346" s="98">
        <v>45658</v>
      </c>
      <c r="G346" s="90" t="s">
        <v>942</v>
      </c>
      <c r="H346" s="107">
        <v>20</v>
      </c>
      <c r="I346" s="83" t="s">
        <v>176</v>
      </c>
      <c r="J346" s="145">
        <f t="shared" si="98"/>
        <v>171.03</v>
      </c>
      <c r="K346" s="145">
        <f t="shared" si="99"/>
        <v>3420.6</v>
      </c>
      <c r="L346" s="129">
        <v>0.28489999999999999</v>
      </c>
      <c r="M346" s="56"/>
      <c r="N346" s="2"/>
      <c r="O346" s="64" t="str">
        <f ca="1">IF(N346="","", INDIRECT("base!"&amp;ADDRESS(MATCH(N346,#REF!:#REF!,0)+1,4,4)))</f>
        <v/>
      </c>
      <c r="P346" s="20"/>
      <c r="Q346" s="64" t="str">
        <f ca="1">IF(P346="","", INDIRECT("base!"&amp;ADDRESS(MATCH(CONCATENATE(N346,"|",P346),#REF!:#REF!,0)+1,6,4)))</f>
        <v/>
      </c>
      <c r="R346" s="90" t="s">
        <v>170</v>
      </c>
      <c r="S346" s="84">
        <f t="shared" si="112"/>
        <v>141.93</v>
      </c>
      <c r="T346" s="84">
        <f t="shared" si="113"/>
        <v>29.1</v>
      </c>
      <c r="U346" s="135">
        <v>110.46</v>
      </c>
      <c r="V346" s="135">
        <v>22.65</v>
      </c>
      <c r="W346" s="89">
        <v>32</v>
      </c>
      <c r="X346" s="154" t="str">
        <f>'PLE NÃO FINANCIAVEIS'!$B$42</f>
        <v>VEGETAÇÃO</v>
      </c>
      <c r="Y346" s="89" t="s">
        <v>1008</v>
      </c>
    </row>
    <row r="347" spans="1:25" x14ac:dyDescent="0.25">
      <c r="A347" s="83">
        <v>1</v>
      </c>
      <c r="B347" s="114">
        <f>IF(AND(G347&lt;&gt;"",H347&gt;0,I347&lt;&gt;"",J347&lt;&gt;0,K347&lt;&gt;0),COUNT($B$11:B346)+1,"")</f>
        <v>266</v>
      </c>
      <c r="C347" s="96" t="s">
        <v>969</v>
      </c>
      <c r="D347" s="84" t="s">
        <v>192</v>
      </c>
      <c r="E347" s="83" t="s">
        <v>992</v>
      </c>
      <c r="F347" s="98">
        <v>45658</v>
      </c>
      <c r="G347" s="90" t="s">
        <v>943</v>
      </c>
      <c r="H347" s="107">
        <v>65.88</v>
      </c>
      <c r="I347" s="83" t="s">
        <v>174</v>
      </c>
      <c r="J347" s="145">
        <f t="shared" si="98"/>
        <v>225.76</v>
      </c>
      <c r="K347" s="145">
        <f t="shared" si="99"/>
        <v>14873.07</v>
      </c>
      <c r="L347" s="129">
        <v>0.28489999999999999</v>
      </c>
      <c r="M347" s="56"/>
      <c r="N347" s="2"/>
      <c r="O347" s="64" t="str">
        <f ca="1">IF(N347="","", INDIRECT("base!"&amp;ADDRESS(MATCH(N347,#REF!:#REF!,0)+1,4,4)))</f>
        <v/>
      </c>
      <c r="P347" s="20"/>
      <c r="Q347" s="64" t="str">
        <f ca="1">IF(P347="","", INDIRECT("base!"&amp;ADDRESS(MATCH(CONCATENATE(N347,"|",P347),#REF!:#REF!,0)+1,6,4)))</f>
        <v/>
      </c>
      <c r="R347" s="90" t="s">
        <v>170</v>
      </c>
      <c r="S347" s="84">
        <f t="shared" si="112"/>
        <v>225.76</v>
      </c>
      <c r="T347" s="84">
        <f t="shared" si="113"/>
        <v>0</v>
      </c>
      <c r="U347" s="135">
        <v>175.71</v>
      </c>
      <c r="V347" s="135">
        <v>0</v>
      </c>
      <c r="W347" s="89">
        <v>32</v>
      </c>
      <c r="X347" s="154" t="str">
        <f>'PLE NÃO FINANCIAVEIS'!$B$42</f>
        <v>VEGETAÇÃO</v>
      </c>
      <c r="Y347" s="89" t="s">
        <v>1008</v>
      </c>
    </row>
    <row r="348" spans="1:25" ht="30" x14ac:dyDescent="0.25">
      <c r="A348" s="83">
        <v>1</v>
      </c>
      <c r="B348" s="114">
        <f>IF(AND(G348&lt;&gt;"",H348&gt;0,I348&lt;&gt;"",J348&lt;&gt;0,K348&lt;&gt;0),COUNT($B$11:B347)+1,"")</f>
        <v>267</v>
      </c>
      <c r="C348" s="96" t="s">
        <v>970</v>
      </c>
      <c r="D348" s="84" t="s">
        <v>192</v>
      </c>
      <c r="E348" s="83" t="s">
        <v>993</v>
      </c>
      <c r="F348" s="98">
        <v>45658</v>
      </c>
      <c r="G348" s="90" t="s">
        <v>944</v>
      </c>
      <c r="H348" s="107">
        <v>65.88</v>
      </c>
      <c r="I348" s="83" t="s">
        <v>174</v>
      </c>
      <c r="J348" s="145">
        <f t="shared" si="98"/>
        <v>124.63</v>
      </c>
      <c r="K348" s="145">
        <f t="shared" si="99"/>
        <v>8210.6200000000008</v>
      </c>
      <c r="L348" s="129">
        <v>0.28489999999999999</v>
      </c>
      <c r="M348" s="56"/>
      <c r="N348" s="2"/>
      <c r="O348" s="64" t="str">
        <f ca="1">IF(N348="","", INDIRECT("base!"&amp;ADDRESS(MATCH(N348,#REF!:#REF!,0)+1,4,4)))</f>
        <v/>
      </c>
      <c r="P348" s="20"/>
      <c r="Q348" s="64" t="str">
        <f ca="1">IF(P348="","", INDIRECT("base!"&amp;ADDRESS(MATCH(CONCATENATE(N348,"|",P348),#REF!:#REF!,0)+1,6,4)))</f>
        <v/>
      </c>
      <c r="R348" s="90" t="s">
        <v>170</v>
      </c>
      <c r="S348" s="84">
        <f t="shared" si="112"/>
        <v>124.63</v>
      </c>
      <c r="T348" s="84">
        <f t="shared" si="113"/>
        <v>0</v>
      </c>
      <c r="U348" s="135">
        <v>97</v>
      </c>
      <c r="V348" s="135">
        <v>0</v>
      </c>
      <c r="W348" s="89">
        <v>32</v>
      </c>
      <c r="X348" s="154" t="str">
        <f>'PLE NÃO FINANCIAVEIS'!$B$42</f>
        <v>VEGETAÇÃO</v>
      </c>
      <c r="Y348" s="89" t="s">
        <v>1008</v>
      </c>
    </row>
    <row r="349" spans="1:25" ht="45" x14ac:dyDescent="0.25">
      <c r="A349" s="83">
        <v>1</v>
      </c>
      <c r="B349" s="114">
        <f>IF(AND(G349&lt;&gt;"",H349&gt;0,I349&lt;&gt;"",J349&lt;&gt;0,K349&lt;&gt;0),COUNT($B$11:B348)+1,"")</f>
        <v>268</v>
      </c>
      <c r="C349" s="96" t="s">
        <v>971</v>
      </c>
      <c r="D349" s="84" t="s">
        <v>192</v>
      </c>
      <c r="E349" s="83" t="s">
        <v>986</v>
      </c>
      <c r="F349" s="98">
        <v>45658</v>
      </c>
      <c r="G349" s="90" t="s">
        <v>945</v>
      </c>
      <c r="H349" s="107">
        <v>1610.25</v>
      </c>
      <c r="I349" s="83" t="s">
        <v>190</v>
      </c>
      <c r="J349" s="145">
        <f t="shared" si="98"/>
        <v>1.28</v>
      </c>
      <c r="K349" s="145">
        <f t="shared" si="99"/>
        <v>2061.12</v>
      </c>
      <c r="L349" s="129">
        <v>0.28489999999999999</v>
      </c>
      <c r="M349" s="56"/>
      <c r="N349" s="2"/>
      <c r="O349" s="64" t="str">
        <f ca="1">IF(N349="","", INDIRECT("base!"&amp;ADDRESS(MATCH(N349,#REF!:#REF!,0)+1,4,4)))</f>
        <v/>
      </c>
      <c r="P349" s="20"/>
      <c r="Q349" s="64" t="str">
        <f ca="1">IF(P349="","", INDIRECT("base!"&amp;ADDRESS(MATCH(CONCATENATE(N349,"|",P349),#REF!:#REF!,0)+1,6,4)))</f>
        <v/>
      </c>
      <c r="R349" s="90" t="s">
        <v>170</v>
      </c>
      <c r="S349" s="84">
        <f t="shared" si="112"/>
        <v>1.1599999999999999</v>
      </c>
      <c r="T349" s="84">
        <f t="shared" si="113"/>
        <v>0.12</v>
      </c>
      <c r="U349" s="135">
        <v>0.91</v>
      </c>
      <c r="V349" s="135">
        <v>0.1</v>
      </c>
      <c r="W349" s="89">
        <v>32</v>
      </c>
      <c r="X349" s="154" t="str">
        <f>'PLE NÃO FINANCIAVEIS'!$B$42</f>
        <v>VEGETAÇÃO</v>
      </c>
      <c r="Y349" s="89" t="s">
        <v>1008</v>
      </c>
    </row>
    <row r="350" spans="1:25" s="128" customFormat="1" x14ac:dyDescent="0.25">
      <c r="A350" s="83">
        <v>1</v>
      </c>
      <c r="B350" s="118" t="str">
        <f>IF(AND(G350&lt;&gt;"",H350&gt;0,I350&lt;&gt;"",J350&lt;&gt;0,K350&lt;&gt;0),COUNT($B$11:B349)+1,"")</f>
        <v/>
      </c>
      <c r="C350" s="118" t="s">
        <v>972</v>
      </c>
      <c r="D350" s="119"/>
      <c r="E350" s="124"/>
      <c r="F350" s="121"/>
      <c r="G350" s="122" t="s">
        <v>946</v>
      </c>
      <c r="H350" s="123"/>
      <c r="I350" s="124"/>
      <c r="J350" s="148" t="str">
        <f t="shared" si="98"/>
        <v/>
      </c>
      <c r="K350" s="148" t="str">
        <f t="shared" si="99"/>
        <v/>
      </c>
      <c r="L350" s="125"/>
      <c r="M350" s="125"/>
      <c r="N350" s="126"/>
      <c r="O350" s="127" t="str">
        <f ca="1">IF(N350="","", INDIRECT("base!"&amp;ADDRESS(MATCH(N350,#REF!:#REF!,0)+1,4,4)))</f>
        <v/>
      </c>
      <c r="P350" s="127"/>
      <c r="Q350" s="127" t="str">
        <f ca="1">IF(P350="","", INDIRECT("base!"&amp;ADDRESS(MATCH(CONCATENATE(N350,"|",P350),#REF!:#REF!,0)+1,6,4)))</f>
        <v/>
      </c>
      <c r="R350" s="127"/>
      <c r="S350" s="153"/>
      <c r="T350" s="153"/>
      <c r="U350" s="137"/>
      <c r="V350" s="137"/>
      <c r="W350" s="160"/>
      <c r="X350" s="160"/>
      <c r="Y350" s="160"/>
    </row>
    <row r="351" spans="1:25" ht="60" x14ac:dyDescent="0.25">
      <c r="A351" s="83">
        <v>1</v>
      </c>
      <c r="B351" s="114">
        <f>IF(AND(G351&lt;&gt;"",H351&gt;0,I351&lt;&gt;"",J351&lt;&gt;0,K351&lt;&gt;0),COUNT($B$11:B350)+1,"")</f>
        <v>269</v>
      </c>
      <c r="C351" s="96" t="s">
        <v>973</v>
      </c>
      <c r="D351" s="84" t="s">
        <v>192</v>
      </c>
      <c r="E351" s="83" t="s">
        <v>437</v>
      </c>
      <c r="F351" s="98">
        <v>45658</v>
      </c>
      <c r="G351" s="90" t="s">
        <v>422</v>
      </c>
      <c r="H351" s="107">
        <v>722.8</v>
      </c>
      <c r="I351" s="83" t="s">
        <v>173</v>
      </c>
      <c r="J351" s="145">
        <f t="shared" si="98"/>
        <v>4.1399999999999997</v>
      </c>
      <c r="K351" s="145">
        <f t="shared" si="99"/>
        <v>2992.39</v>
      </c>
      <c r="L351" s="129">
        <v>0.28489999999999999</v>
      </c>
      <c r="M351" s="56"/>
      <c r="N351" s="2"/>
      <c r="O351" s="64" t="str">
        <f ca="1">IF(N351="","", INDIRECT("base!"&amp;ADDRESS(MATCH(N351,#REF!:#REF!,0)+1,4,4)))</f>
        <v/>
      </c>
      <c r="P351" s="20"/>
      <c r="Q351" s="64" t="str">
        <f ca="1">IF(P351="","", INDIRECT("base!"&amp;ADDRESS(MATCH(CONCATENATE(N351,"|",P351),#REF!:#REF!,0)+1,6,4)))</f>
        <v/>
      </c>
      <c r="R351" s="90" t="s">
        <v>170</v>
      </c>
      <c r="S351" s="84">
        <f t="shared" ref="S351:S357" si="114">TRUNC(U351*(1+L351),2)</f>
        <v>1.25</v>
      </c>
      <c r="T351" s="84">
        <f t="shared" ref="T351:T357" si="115">TRUNC(V351*(1+L351),2)</f>
        <v>2.89</v>
      </c>
      <c r="U351" s="135">
        <v>0.98</v>
      </c>
      <c r="V351" s="135">
        <v>2.25</v>
      </c>
      <c r="W351" s="89">
        <v>33</v>
      </c>
      <c r="X351" s="154" t="str">
        <f>'PLE NÃO FINANCIAVEIS'!$B$43</f>
        <v>PAVIMENTAÇÃO ESTACIONAMENTO E CALÇADA</v>
      </c>
      <c r="Y351" s="89" t="s">
        <v>1008</v>
      </c>
    </row>
    <row r="352" spans="1:25" ht="60" x14ac:dyDescent="0.25">
      <c r="A352" s="83">
        <v>1</v>
      </c>
      <c r="B352" s="114">
        <f>IF(AND(G352&lt;&gt;"",H352&gt;0,I352&lt;&gt;"",J352&lt;&gt;0,K352&lt;&gt;0),COUNT($B$11:B351)+1,"")</f>
        <v>270</v>
      </c>
      <c r="C352" s="96" t="s">
        <v>974</v>
      </c>
      <c r="D352" s="84" t="s">
        <v>192</v>
      </c>
      <c r="E352" s="83" t="s">
        <v>994</v>
      </c>
      <c r="F352" s="98">
        <v>45658</v>
      </c>
      <c r="G352" s="90" t="s">
        <v>947</v>
      </c>
      <c r="H352" s="107">
        <v>46.15</v>
      </c>
      <c r="I352" s="83" t="s">
        <v>172</v>
      </c>
      <c r="J352" s="145">
        <f t="shared" si="98"/>
        <v>63.49</v>
      </c>
      <c r="K352" s="145">
        <f t="shared" si="99"/>
        <v>2930.06</v>
      </c>
      <c r="L352" s="129">
        <v>0.28489999999999999</v>
      </c>
      <c r="M352" s="56"/>
      <c r="N352" s="2"/>
      <c r="O352" s="64" t="str">
        <f ca="1">IF(N352="","", INDIRECT("base!"&amp;ADDRESS(MATCH(N352,#REF!:#REF!,0)+1,4,4)))</f>
        <v/>
      </c>
      <c r="P352" s="20"/>
      <c r="Q352" s="64" t="str">
        <f ca="1">IF(P352="","", INDIRECT("base!"&amp;ADDRESS(MATCH(CONCATENATE(N352,"|",P352),#REF!:#REF!,0)+1,6,4)))</f>
        <v/>
      </c>
      <c r="R352" s="90" t="s">
        <v>170</v>
      </c>
      <c r="S352" s="84">
        <f t="shared" si="114"/>
        <v>52.86</v>
      </c>
      <c r="T352" s="84">
        <f t="shared" si="115"/>
        <v>10.63</v>
      </c>
      <c r="U352" s="135">
        <v>41.14</v>
      </c>
      <c r="V352" s="135">
        <v>8.2799999999999994</v>
      </c>
      <c r="W352" s="89">
        <v>33</v>
      </c>
      <c r="X352" s="154" t="str">
        <f>'PLE NÃO FINANCIAVEIS'!$B$43</f>
        <v>PAVIMENTAÇÃO ESTACIONAMENTO E CALÇADA</v>
      </c>
      <c r="Y352" s="89" t="s">
        <v>1008</v>
      </c>
    </row>
    <row r="353" spans="1:27" ht="45" x14ac:dyDescent="0.25">
      <c r="A353" s="83">
        <v>1</v>
      </c>
      <c r="B353" s="114">
        <f>IF(AND(G353&lt;&gt;"",H353&gt;0,I353&lt;&gt;"",J353&lt;&gt;0,K353&lt;&gt;0),COUNT($B$11:B352)+1,"")</f>
        <v>271</v>
      </c>
      <c r="C353" s="96" t="s">
        <v>975</v>
      </c>
      <c r="D353" s="84" t="s">
        <v>192</v>
      </c>
      <c r="E353" s="83" t="s">
        <v>417</v>
      </c>
      <c r="F353" s="98">
        <v>45658</v>
      </c>
      <c r="G353" s="90" t="s">
        <v>409</v>
      </c>
      <c r="H353" s="107">
        <v>72.28</v>
      </c>
      <c r="I353" s="83" t="s">
        <v>174</v>
      </c>
      <c r="J353" s="145">
        <f t="shared" si="98"/>
        <v>200.56</v>
      </c>
      <c r="K353" s="145">
        <f t="shared" si="99"/>
        <v>14496.48</v>
      </c>
      <c r="L353" s="129">
        <v>0.28489999999999999</v>
      </c>
      <c r="M353" s="56"/>
      <c r="N353" s="2"/>
      <c r="O353" s="64" t="str">
        <f ca="1">IF(N353="","", INDIRECT("base!"&amp;ADDRESS(MATCH(N353,#REF!:#REF!,0)+1,4,4)))</f>
        <v/>
      </c>
      <c r="P353" s="20"/>
      <c r="Q353" s="64" t="str">
        <f ca="1">IF(P353="","", INDIRECT("base!"&amp;ADDRESS(MATCH(CONCATENATE(N353,"|",P353),#REF!:#REF!,0)+1,6,4)))</f>
        <v/>
      </c>
      <c r="R353" s="90" t="s">
        <v>170</v>
      </c>
      <c r="S353" s="84">
        <f t="shared" si="114"/>
        <v>148.09</v>
      </c>
      <c r="T353" s="84">
        <f t="shared" si="115"/>
        <v>52.47</v>
      </c>
      <c r="U353" s="135">
        <v>115.26</v>
      </c>
      <c r="V353" s="135">
        <v>40.840000000000003</v>
      </c>
      <c r="W353" s="89">
        <v>33</v>
      </c>
      <c r="X353" s="154" t="str">
        <f>'PLE NÃO FINANCIAVEIS'!$B$43</f>
        <v>PAVIMENTAÇÃO ESTACIONAMENTO E CALÇADA</v>
      </c>
      <c r="Y353" s="89" t="s">
        <v>1008</v>
      </c>
    </row>
    <row r="354" spans="1:27" ht="30" x14ac:dyDescent="0.25">
      <c r="A354" s="83">
        <v>1</v>
      </c>
      <c r="B354" s="114">
        <f>IF(AND(G354&lt;&gt;"",H354&gt;0,I354&lt;&gt;"",J354&lt;&gt;0,K354&lt;&gt;0),COUNT($B$11:B353)+1,"")</f>
        <v>272</v>
      </c>
      <c r="C354" s="96" t="s">
        <v>976</v>
      </c>
      <c r="D354" s="84" t="s">
        <v>192</v>
      </c>
      <c r="E354" s="83" t="s">
        <v>995</v>
      </c>
      <c r="F354" s="98">
        <v>45658</v>
      </c>
      <c r="G354" s="90" t="s">
        <v>948</v>
      </c>
      <c r="H354" s="107">
        <v>36.14</v>
      </c>
      <c r="I354" s="83" t="s">
        <v>174</v>
      </c>
      <c r="J354" s="145">
        <f t="shared" si="98"/>
        <v>103.31</v>
      </c>
      <c r="K354" s="145">
        <f t="shared" si="99"/>
        <v>3733.62</v>
      </c>
      <c r="L354" s="129">
        <v>0.28489999999999999</v>
      </c>
      <c r="M354" s="56"/>
      <c r="N354" s="2"/>
      <c r="O354" s="64" t="str">
        <f ca="1">IF(N354="","", INDIRECT("base!"&amp;ADDRESS(MATCH(N354,#REF!:#REF!,0)+1,4,4)))</f>
        <v/>
      </c>
      <c r="P354" s="20"/>
      <c r="Q354" s="64" t="str">
        <f ca="1">IF(P354="","", INDIRECT("base!"&amp;ADDRESS(MATCH(CONCATENATE(N354,"|",P354),#REF!:#REF!,0)+1,6,4)))</f>
        <v/>
      </c>
      <c r="R354" s="90" t="s">
        <v>170</v>
      </c>
      <c r="S354" s="84">
        <f t="shared" si="114"/>
        <v>103.31</v>
      </c>
      <c r="T354" s="84">
        <f t="shared" si="115"/>
        <v>0</v>
      </c>
      <c r="U354" s="135">
        <v>80.41</v>
      </c>
      <c r="V354" s="135">
        <v>0</v>
      </c>
      <c r="W354" s="89">
        <v>33</v>
      </c>
      <c r="X354" s="154" t="str">
        <f>'PLE NÃO FINANCIAVEIS'!$B$43</f>
        <v>PAVIMENTAÇÃO ESTACIONAMENTO E CALÇADA</v>
      </c>
      <c r="Y354" s="89" t="s">
        <v>1008</v>
      </c>
    </row>
    <row r="355" spans="1:27" ht="45" x14ac:dyDescent="0.25">
      <c r="A355" s="83">
        <v>1</v>
      </c>
      <c r="B355" s="114">
        <f>IF(AND(G355&lt;&gt;"",H355&gt;0,I355&lt;&gt;"",J355&lt;&gt;0,K355&lt;&gt;0),COUNT($B$11:B354)+1,"")</f>
        <v>273</v>
      </c>
      <c r="C355" s="96" t="s">
        <v>977</v>
      </c>
      <c r="D355" s="84" t="s">
        <v>192</v>
      </c>
      <c r="E355" s="83" t="s">
        <v>996</v>
      </c>
      <c r="F355" s="98">
        <v>45658</v>
      </c>
      <c r="G355" s="90" t="s">
        <v>949</v>
      </c>
      <c r="H355" s="107">
        <v>722.8</v>
      </c>
      <c r="I355" s="83" t="s">
        <v>173</v>
      </c>
      <c r="J355" s="145">
        <f t="shared" si="98"/>
        <v>106.6</v>
      </c>
      <c r="K355" s="145">
        <f t="shared" si="99"/>
        <v>77050.48</v>
      </c>
      <c r="L355" s="129">
        <v>0.28489999999999999</v>
      </c>
      <c r="M355" s="56"/>
      <c r="N355" s="2"/>
      <c r="O355" s="64" t="str">
        <f ca="1">IF(N355="","", INDIRECT("base!"&amp;ADDRESS(MATCH(N355,#REF!:#REF!,0)+1,4,4)))</f>
        <v/>
      </c>
      <c r="P355" s="20"/>
      <c r="Q355" s="64" t="str">
        <f ca="1">IF(P355="","", INDIRECT("base!"&amp;ADDRESS(MATCH(CONCATENATE(N355,"|",P355),#REF!:#REF!,0)+1,6,4)))</f>
        <v/>
      </c>
      <c r="R355" s="90" t="s">
        <v>170</v>
      </c>
      <c r="S355" s="84">
        <f t="shared" si="114"/>
        <v>95.77</v>
      </c>
      <c r="T355" s="84">
        <f t="shared" si="115"/>
        <v>10.83</v>
      </c>
      <c r="U355" s="135">
        <v>74.540000000000006</v>
      </c>
      <c r="V355" s="135">
        <v>8.43</v>
      </c>
      <c r="W355" s="89">
        <v>33</v>
      </c>
      <c r="X355" s="154" t="str">
        <f>'PLE NÃO FINANCIAVEIS'!$B$43</f>
        <v>PAVIMENTAÇÃO ESTACIONAMENTO E CALÇADA</v>
      </c>
      <c r="Y355" s="89" t="s">
        <v>1008</v>
      </c>
    </row>
    <row r="356" spans="1:27" ht="60" x14ac:dyDescent="0.25">
      <c r="A356" s="83">
        <v>1</v>
      </c>
      <c r="B356" s="114">
        <f>IF(AND(G356&lt;&gt;"",H356&gt;0,I356&lt;&gt;"",J356&lt;&gt;0,K356&lt;&gt;0),COUNT($B$11:B355)+1,"")</f>
        <v>274</v>
      </c>
      <c r="C356" s="96" t="s">
        <v>978</v>
      </c>
      <c r="D356" s="84" t="s">
        <v>192</v>
      </c>
      <c r="E356" s="83" t="s">
        <v>997</v>
      </c>
      <c r="F356" s="98">
        <v>45658</v>
      </c>
      <c r="G356" s="90" t="s">
        <v>950</v>
      </c>
      <c r="H356" s="107">
        <v>12</v>
      </c>
      <c r="I356" s="83" t="s">
        <v>173</v>
      </c>
      <c r="J356" s="145">
        <f t="shared" si="98"/>
        <v>42.94</v>
      </c>
      <c r="K356" s="145">
        <f t="shared" si="99"/>
        <v>515.28</v>
      </c>
      <c r="L356" s="129">
        <v>0.28489999999999999</v>
      </c>
      <c r="M356" s="56"/>
      <c r="N356" s="2"/>
      <c r="O356" s="64" t="str">
        <f ca="1">IF(N356="","", INDIRECT("base!"&amp;ADDRESS(MATCH(N356,#REF!:#REF!,0)+1,4,4)))</f>
        <v/>
      </c>
      <c r="P356" s="20"/>
      <c r="Q356" s="64" t="str">
        <f ca="1">IF(P356="","", INDIRECT("base!"&amp;ADDRESS(MATCH(CONCATENATE(N356,"|",P356),#REF!:#REF!,0)+1,6,4)))</f>
        <v/>
      </c>
      <c r="R356" s="90" t="s">
        <v>170</v>
      </c>
      <c r="S356" s="84">
        <f t="shared" si="114"/>
        <v>18.149999999999999</v>
      </c>
      <c r="T356" s="84">
        <f t="shared" si="115"/>
        <v>24.79</v>
      </c>
      <c r="U356" s="135">
        <v>14.13</v>
      </c>
      <c r="V356" s="135">
        <v>19.3</v>
      </c>
      <c r="W356" s="89">
        <v>33</v>
      </c>
      <c r="X356" s="154" t="str">
        <f>'PLE NÃO FINANCIAVEIS'!$B$43</f>
        <v>PAVIMENTAÇÃO ESTACIONAMENTO E CALÇADA</v>
      </c>
      <c r="Y356" s="89" t="s">
        <v>1008</v>
      </c>
    </row>
    <row r="357" spans="1:27" ht="30" x14ac:dyDescent="0.25">
      <c r="A357" s="83">
        <v>1</v>
      </c>
      <c r="B357" s="114">
        <f>IF(AND(G357&lt;&gt;"",H357&gt;0,I357&lt;&gt;"",J357&lt;&gt;0,K357&lt;&gt;0),COUNT($B$11:B356)+1,"")</f>
        <v>275</v>
      </c>
      <c r="C357" s="96" t="s">
        <v>979</v>
      </c>
      <c r="D357" s="84" t="s">
        <v>192</v>
      </c>
      <c r="E357" s="83" t="s">
        <v>998</v>
      </c>
      <c r="F357" s="98">
        <v>45658</v>
      </c>
      <c r="G357" s="90" t="s">
        <v>951</v>
      </c>
      <c r="H357" s="107">
        <v>191</v>
      </c>
      <c r="I357" s="83" t="s">
        <v>172</v>
      </c>
      <c r="J357" s="145">
        <f t="shared" si="98"/>
        <v>5.64</v>
      </c>
      <c r="K357" s="145">
        <f t="shared" si="99"/>
        <v>1077.24</v>
      </c>
      <c r="L357" s="129">
        <v>0.28489999999999999</v>
      </c>
      <c r="M357" s="56"/>
      <c r="N357" s="2"/>
      <c r="O357" s="64" t="str">
        <f ca="1">IF(N357="","", INDIRECT("base!"&amp;ADDRESS(MATCH(N357,#REF!:#REF!,0)+1,4,4)))</f>
        <v/>
      </c>
      <c r="P357" s="20"/>
      <c r="Q357" s="64" t="str">
        <f ca="1">IF(P357="","", INDIRECT("base!"&amp;ADDRESS(MATCH(CONCATENATE(N357,"|",P357),#REF!:#REF!,0)+1,6,4)))</f>
        <v/>
      </c>
      <c r="R357" s="90" t="s">
        <v>170</v>
      </c>
      <c r="S357" s="84">
        <f t="shared" si="114"/>
        <v>2.87</v>
      </c>
      <c r="T357" s="84">
        <f t="shared" si="115"/>
        <v>2.77</v>
      </c>
      <c r="U357" s="135">
        <v>2.2400000000000002</v>
      </c>
      <c r="V357" s="135">
        <v>2.16</v>
      </c>
      <c r="W357" s="89">
        <v>33</v>
      </c>
      <c r="X357" s="154" t="str">
        <f>'PLE NÃO FINANCIAVEIS'!$B$43</f>
        <v>PAVIMENTAÇÃO ESTACIONAMENTO E CALÇADA</v>
      </c>
      <c r="Y357" s="89" t="s">
        <v>1008</v>
      </c>
    </row>
    <row r="358" spans="1:27" s="128" customFormat="1" x14ac:dyDescent="0.25">
      <c r="A358" s="83">
        <v>1</v>
      </c>
      <c r="B358" s="118" t="str">
        <f>IF(AND(G358&lt;&gt;"",H358&gt;0,I358&lt;&gt;"",J358&lt;&gt;0,K358&lt;&gt;0),COUNT($B$11:B357)+1,"")</f>
        <v/>
      </c>
      <c r="C358" s="118" t="s">
        <v>980</v>
      </c>
      <c r="D358" s="119"/>
      <c r="E358" s="124"/>
      <c r="F358" s="121"/>
      <c r="G358" s="122" t="s">
        <v>952</v>
      </c>
      <c r="H358" s="123"/>
      <c r="I358" s="124"/>
      <c r="J358" s="148" t="str">
        <f t="shared" si="98"/>
        <v/>
      </c>
      <c r="K358" s="148" t="str">
        <f t="shared" si="99"/>
        <v/>
      </c>
      <c r="L358" s="125"/>
      <c r="M358" s="125"/>
      <c r="N358" s="126"/>
      <c r="O358" s="127" t="str">
        <f ca="1">IF(N358="","", INDIRECT("base!"&amp;ADDRESS(MATCH(N358,#REF!:#REF!,0)+1,4,4)))</f>
        <v/>
      </c>
      <c r="P358" s="127"/>
      <c r="Q358" s="127" t="str">
        <f ca="1">IF(P358="","", INDIRECT("base!"&amp;ADDRESS(MATCH(CONCATENATE(N358,"|",P358),#REF!:#REF!,0)+1,6,4)))</f>
        <v/>
      </c>
      <c r="R358" s="127"/>
      <c r="S358" s="153"/>
      <c r="T358" s="153"/>
      <c r="U358" s="137"/>
      <c r="V358" s="137"/>
      <c r="W358" s="160"/>
      <c r="X358" s="160"/>
      <c r="Y358" s="160"/>
    </row>
    <row r="359" spans="1:27" ht="30" x14ac:dyDescent="0.25">
      <c r="A359" s="83">
        <v>1</v>
      </c>
      <c r="B359" s="114">
        <f>IF(AND(G359&lt;&gt;"",H359&gt;0,I359&lt;&gt;"",J359&lt;&gt;0,K359&lt;&gt;0),COUNT($B$11:B358)+1,"")</f>
        <v>276</v>
      </c>
      <c r="C359" s="96" t="s">
        <v>981</v>
      </c>
      <c r="D359" s="84" t="s">
        <v>192</v>
      </c>
      <c r="E359" s="83" t="s">
        <v>999</v>
      </c>
      <c r="F359" s="98">
        <v>45658</v>
      </c>
      <c r="G359" s="90" t="s">
        <v>953</v>
      </c>
      <c r="H359" s="107">
        <v>129.9</v>
      </c>
      <c r="I359" s="83" t="s">
        <v>173</v>
      </c>
      <c r="J359" s="145">
        <f t="shared" si="98"/>
        <v>2.65</v>
      </c>
      <c r="K359" s="145">
        <f t="shared" si="99"/>
        <v>344.24</v>
      </c>
      <c r="L359" s="129">
        <v>0.28489999999999999</v>
      </c>
      <c r="M359" s="56"/>
      <c r="N359" s="2"/>
      <c r="O359" s="64" t="str">
        <f ca="1">IF(N359="","", INDIRECT("base!"&amp;ADDRESS(MATCH(N359,#REF!:#REF!,0)+1,4,4)))</f>
        <v/>
      </c>
      <c r="P359" s="20"/>
      <c r="Q359" s="64" t="str">
        <f ca="1">IF(P359="","", INDIRECT("base!"&amp;ADDRESS(MATCH(CONCATENATE(N359,"|",P359),#REF!:#REF!,0)+1,6,4)))</f>
        <v/>
      </c>
      <c r="R359" s="90" t="s">
        <v>170</v>
      </c>
      <c r="S359" s="84">
        <f t="shared" ref="S359:S360" si="116">TRUNC(U359*(1+L359),2)</f>
        <v>0.74</v>
      </c>
      <c r="T359" s="84">
        <f t="shared" ref="T359:T360" si="117">TRUNC(V359*(1+L359),2)</f>
        <v>1.91</v>
      </c>
      <c r="U359" s="135">
        <v>0.57999999999999996</v>
      </c>
      <c r="V359" s="135">
        <v>1.49</v>
      </c>
      <c r="W359" s="89">
        <v>34</v>
      </c>
      <c r="X359" s="154" t="str">
        <f>'PLE NÃO FINANCIAVEIS'!$B$44</f>
        <v>SERVIÇOS FINAIS</v>
      </c>
      <c r="Y359" s="89" t="s">
        <v>1008</v>
      </c>
    </row>
    <row r="360" spans="1:27" ht="30" x14ac:dyDescent="0.25">
      <c r="A360" s="83">
        <v>1</v>
      </c>
      <c r="B360" s="114">
        <f>IF(AND(G360&lt;&gt;"",H360&gt;0,I360&lt;&gt;"",J360&lt;&gt;0,K360&lt;&gt;0),COUNT($B$11:B359)+1,"")</f>
        <v>277</v>
      </c>
      <c r="C360" s="96" t="s">
        <v>982</v>
      </c>
      <c r="D360" s="84" t="s">
        <v>192</v>
      </c>
      <c r="E360" s="83" t="s">
        <v>1000</v>
      </c>
      <c r="F360" s="98">
        <v>45658</v>
      </c>
      <c r="G360" s="90" t="s">
        <v>954</v>
      </c>
      <c r="H360" s="107">
        <v>0.25</v>
      </c>
      <c r="I360" s="83" t="s">
        <v>191</v>
      </c>
      <c r="J360" s="145">
        <f t="shared" si="98"/>
        <v>26014.97</v>
      </c>
      <c r="K360" s="145">
        <f t="shared" si="99"/>
        <v>6503.74</v>
      </c>
      <c r="L360" s="129">
        <v>0.28489999999999999</v>
      </c>
      <c r="M360" s="56"/>
      <c r="N360" s="2"/>
      <c r="O360" s="64" t="str">
        <f ca="1">IF(N360="","", INDIRECT("base!"&amp;ADDRESS(MATCH(N360,#REF!:#REF!,0)+1,4,4)))</f>
        <v/>
      </c>
      <c r="P360" s="20"/>
      <c r="Q360" s="64" t="str">
        <f ca="1">IF(P360="","", INDIRECT("base!"&amp;ADDRESS(MATCH(CONCATENATE(N360,"|",P360),#REF!:#REF!,0)+1,6,4)))</f>
        <v/>
      </c>
      <c r="R360" s="90" t="s">
        <v>170</v>
      </c>
      <c r="S360" s="84">
        <f t="shared" si="116"/>
        <v>558.04999999999995</v>
      </c>
      <c r="T360" s="84">
        <f t="shared" si="117"/>
        <v>25456.92</v>
      </c>
      <c r="U360" s="135">
        <v>434.32</v>
      </c>
      <c r="V360" s="135">
        <v>19812.38</v>
      </c>
      <c r="W360" s="89">
        <v>34</v>
      </c>
      <c r="X360" s="154" t="str">
        <f>'PLE NÃO FINANCIAVEIS'!$B$44</f>
        <v>SERVIÇOS FINAIS</v>
      </c>
      <c r="Y360" s="89" t="s">
        <v>1008</v>
      </c>
      <c r="AA360" s="24"/>
    </row>
    <row r="363" spans="1:27" x14ac:dyDescent="0.25">
      <c r="AA363" s="166"/>
    </row>
    <row r="364" spans="1:27" x14ac:dyDescent="0.25">
      <c r="G364" s="19"/>
    </row>
    <row r="365" spans="1:27" x14ac:dyDescent="0.25">
      <c r="G365" s="154"/>
    </row>
    <row r="366" spans="1:27" x14ac:dyDescent="0.25">
      <c r="G366" s="154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5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200-000000000000}">
      <formula1>INDIRECT(CONCATENATE("F_",N12))</formula1>
    </dataValidation>
    <dataValidation type="list" allowBlank="1" showInputMessage="1" showErrorMessage="1" sqref="D3:D6 D1 I10 I1 I3:I4" xr:uid="{00000000-0002-0000-0200-000001000000}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200-000003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200-000004000000}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200-000005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39" fitToHeight="0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200-000006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2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49"/>
  <sheetViews>
    <sheetView zoomScale="70" zoomScaleNormal="70" workbookViewId="0">
      <selection activeCell="T25" sqref="T25"/>
    </sheetView>
  </sheetViews>
  <sheetFormatPr defaultRowHeight="15" x14ac:dyDescent="0.25"/>
  <cols>
    <col min="1" max="1" width="9" style="215" customWidth="1"/>
    <col min="2" max="2" width="10.5703125" style="215" customWidth="1"/>
    <col min="3" max="3" width="6.28515625" style="215" customWidth="1"/>
    <col min="4" max="4" width="57.28515625" style="22" customWidth="1"/>
    <col min="5" max="5" width="11.140625" style="216" bestFit="1" customWidth="1"/>
    <col min="6" max="6" width="13.140625" style="217" customWidth="1"/>
    <col min="7" max="7" width="11.5703125" style="218" customWidth="1"/>
    <col min="8" max="8" width="15.140625" style="22" bestFit="1" customWidth="1"/>
    <col min="9" max="9" width="8" style="57" bestFit="1" customWidth="1"/>
    <col min="10" max="10" width="14.140625" style="58" bestFit="1" customWidth="1"/>
    <col min="11" max="11" width="10.7109375" style="23" customWidth="1"/>
    <col min="12" max="12" width="11.28515625" style="21" customWidth="1"/>
    <col min="13" max="13" width="11.5703125" style="19" customWidth="1"/>
    <col min="14" max="14" width="11.28515625" style="19" customWidth="1"/>
    <col min="15" max="16384" width="9.140625" style="19"/>
  </cols>
  <sheetData>
    <row r="1" spans="1:12" customFormat="1" ht="16.5" thickBot="1" x14ac:dyDescent="0.3">
      <c r="A1" s="266" t="s">
        <v>2641</v>
      </c>
      <c r="B1" s="267"/>
      <c r="C1" s="267"/>
      <c r="D1" s="267"/>
      <c r="E1" s="267"/>
      <c r="F1" s="267"/>
      <c r="G1" s="267"/>
      <c r="H1" s="268"/>
      <c r="I1" s="187"/>
      <c r="J1" s="188"/>
      <c r="K1" s="189"/>
      <c r="L1" s="5"/>
    </row>
    <row r="2" spans="1:12" s="7" customFormat="1" ht="15.75" thickBot="1" x14ac:dyDescent="0.3">
      <c r="A2" s="190" t="s">
        <v>0</v>
      </c>
      <c r="B2" s="191"/>
      <c r="C2" s="277" t="str">
        <f>IF([1]Identificação!B2=0,"",[1]Identificação!B2)</f>
        <v/>
      </c>
      <c r="D2" s="277"/>
      <c r="E2" s="192" t="s">
        <v>132</v>
      </c>
      <c r="F2" s="193" t="str">
        <f>IF([1]Identificação!E2=0,"",[1]Identificação!E2)</f>
        <v/>
      </c>
      <c r="G2" s="192" t="s">
        <v>133</v>
      </c>
      <c r="H2" s="194" t="str">
        <f>IF([1]Identificação!G2=0,"",[1]Identificação!G2)</f>
        <v/>
      </c>
      <c r="I2" s="195"/>
      <c r="J2" s="195"/>
      <c r="K2" s="189"/>
    </row>
    <row r="3" spans="1:12" s="7" customFormat="1" ht="30.75" customHeight="1" thickBot="1" x14ac:dyDescent="0.3">
      <c r="A3" s="278" t="s">
        <v>134</v>
      </c>
      <c r="B3" s="279"/>
      <c r="C3" s="272" t="str">
        <f>IF([1]Identificação!B3=0,"",[1]Identificação!B3)</f>
        <v>Construção da nova EMEI Tio Riba - itens financiáveis</v>
      </c>
      <c r="D3" s="272"/>
      <c r="E3" s="272"/>
      <c r="F3" s="272"/>
      <c r="G3" s="272"/>
      <c r="H3" s="273"/>
      <c r="I3" s="195"/>
      <c r="J3" s="195"/>
    </row>
    <row r="4" spans="1:12" s="7" customFormat="1" ht="15.75" thickBot="1" x14ac:dyDescent="0.3">
      <c r="A4" s="6" t="s">
        <v>2642</v>
      </c>
      <c r="B4" s="196"/>
      <c r="C4" s="244"/>
      <c r="D4" s="244"/>
      <c r="E4" s="244"/>
      <c r="F4" s="244"/>
      <c r="G4" s="9" t="s">
        <v>2643</v>
      </c>
      <c r="H4" s="197"/>
      <c r="I4" s="195"/>
      <c r="J4" s="195"/>
    </row>
    <row r="5" spans="1:12" s="7" customFormat="1" ht="15.75" thickBot="1" x14ac:dyDescent="0.3">
      <c r="A5" s="8" t="s">
        <v>150</v>
      </c>
      <c r="B5" s="9"/>
      <c r="C5" s="284" t="str">
        <f>IF([1]Identificação!B5=0,"",[1]Identificação!B5)</f>
        <v/>
      </c>
      <c r="D5" s="285"/>
      <c r="E5" s="198"/>
      <c r="F5" s="199"/>
      <c r="G5" s="200"/>
      <c r="H5" s="201"/>
      <c r="I5" s="195"/>
      <c r="J5" s="195"/>
    </row>
    <row r="6" spans="1:12" s="7" customFormat="1" ht="15.75" thickBot="1" x14ac:dyDescent="0.3">
      <c r="A6" s="202" t="s">
        <v>153</v>
      </c>
      <c r="B6" s="203"/>
      <c r="C6" s="280">
        <f>SUMIFS(H12:H39854,B12:B39854,"&gt;0",H12:H39854,"&lt;&gt;0")</f>
        <v>0</v>
      </c>
      <c r="D6" s="281"/>
      <c r="E6" s="204"/>
      <c r="F6" s="204"/>
      <c r="G6" s="205"/>
      <c r="I6" s="195"/>
      <c r="J6" s="195"/>
    </row>
    <row r="7" spans="1:12" s="7" customFormat="1" x14ac:dyDescent="0.25">
      <c r="A7" s="63" t="s">
        <v>2644</v>
      </c>
      <c r="B7" s="10"/>
      <c r="C7" s="10"/>
      <c r="D7" s="179"/>
      <c r="E7" s="179"/>
      <c r="F7" s="204"/>
      <c r="G7" s="204"/>
      <c r="H7" s="205"/>
      <c r="I7" s="195"/>
      <c r="J7" s="195"/>
    </row>
    <row r="8" spans="1:12" s="14" customFormat="1" x14ac:dyDescent="0.25">
      <c r="A8" s="199" t="s">
        <v>2645</v>
      </c>
      <c r="B8" s="63"/>
      <c r="C8" s="63"/>
      <c r="D8" s="179"/>
      <c r="E8" s="179"/>
      <c r="F8" s="206"/>
      <c r="G8" s="206"/>
      <c r="H8" s="205"/>
      <c r="I8" s="207"/>
      <c r="J8" s="207"/>
    </row>
    <row r="9" spans="1:12" s="14" customFormat="1" x14ac:dyDescent="0.25">
      <c r="A9" s="11" t="s">
        <v>135</v>
      </c>
      <c r="B9" s="11"/>
      <c r="C9" s="12"/>
      <c r="D9" s="15"/>
      <c r="E9" s="208"/>
      <c r="F9" s="13" t="s">
        <v>155</v>
      </c>
      <c r="G9" s="16"/>
      <c r="H9" s="16"/>
      <c r="I9" s="207"/>
      <c r="J9" s="207"/>
      <c r="K9" s="7"/>
    </row>
    <row r="10" spans="1:12" customFormat="1" x14ac:dyDescent="0.25">
      <c r="A10" s="258" t="s">
        <v>2646</v>
      </c>
      <c r="B10" s="258" t="s">
        <v>2647</v>
      </c>
      <c r="C10" s="258" t="s">
        <v>2648</v>
      </c>
      <c r="D10" s="260" t="s">
        <v>2649</v>
      </c>
      <c r="E10" s="282" t="s">
        <v>152</v>
      </c>
      <c r="F10" s="283"/>
      <c r="G10" s="283"/>
      <c r="H10" s="283"/>
      <c r="I10" s="283"/>
      <c r="J10" s="283"/>
      <c r="K10" s="283"/>
    </row>
    <row r="11" spans="1:12" customFormat="1" ht="45" x14ac:dyDescent="0.25">
      <c r="A11" s="259"/>
      <c r="B11" s="259"/>
      <c r="C11" s="259"/>
      <c r="D11" s="261"/>
      <c r="E11" s="65" t="s">
        <v>183</v>
      </c>
      <c r="F11" s="31" t="s">
        <v>2650</v>
      </c>
      <c r="G11" s="17" t="s">
        <v>140</v>
      </c>
      <c r="H11" s="17" t="s">
        <v>141</v>
      </c>
      <c r="I11" s="209" t="s">
        <v>147</v>
      </c>
      <c r="J11" s="209" t="s">
        <v>148</v>
      </c>
      <c r="K11" s="210" t="s">
        <v>2651</v>
      </c>
    </row>
    <row r="12" spans="1:12" customFormat="1" x14ac:dyDescent="0.25">
      <c r="A12" s="211">
        <f>IF('PLANILHA ITENS FINANCIÁVEIS'!A12&gt;0,'PLANILHA ITENS FINANCIÁVEIS'!A12,"")</f>
        <v>1</v>
      </c>
      <c r="B12" s="211" t="str">
        <f>IF('PLANILHA ITENS FINANCIÁVEIS'!B12&gt;0,'PLANILHA ITENS FINANCIÁVEIS'!B12,"")</f>
        <v/>
      </c>
      <c r="C12" s="211" t="str">
        <f>IF('PLANILHA ITENS FINANCIÁVEIS'!C12&gt;0,'PLANILHA ITENS FINANCIÁVEIS'!C12,"")</f>
        <v>1</v>
      </c>
      <c r="D12" s="211" t="str">
        <f>IF('PLANILHA ITENS FINANCIÁVEIS'!G12&gt;0,'PLANILHA ITENS FINANCIÁVEIS'!G12,"")</f>
        <v>SERVIÇOS PRELIMINARES</v>
      </c>
      <c r="E12" s="211" t="str">
        <f>IF('PLANILHA ITENS FINANCIÁVEIS'!H12&gt;0,'PLANILHA ITENS FINANCIÁVEIS'!H12,"")</f>
        <v/>
      </c>
      <c r="F12" s="211" t="str">
        <f>IF('PLANILHA ITENS FINANCIÁVEIS'!I12&gt;0,'PLANILHA ITENS FINANCIÁVEIS'!I12,"")</f>
        <v/>
      </c>
      <c r="G12" s="213"/>
      <c r="H12" s="28" t="str">
        <f>IFERROR(IF(E12*G12&lt;&gt;0,ROUND(ROUND(E12,4)*ROUND(G12,4),2),""),"")</f>
        <v/>
      </c>
      <c r="I12" s="56"/>
      <c r="J12" s="56"/>
      <c r="K12" s="214"/>
    </row>
    <row r="13" spans="1:12" x14ac:dyDescent="0.25">
      <c r="A13" s="211">
        <f>IF('PLANILHA ITENS FINANCIÁVEIS'!A13&gt;0,'PLANILHA ITENS FINANCIÁVEIS'!A13,"")</f>
        <v>1</v>
      </c>
      <c r="B13" s="211">
        <f>IF('PLANILHA ITENS FINANCIÁVEIS'!B13&gt;0,'PLANILHA ITENS FINANCIÁVEIS'!B13,"")</f>
        <v>1</v>
      </c>
      <c r="C13" s="211" t="str">
        <f>IF('PLANILHA ITENS FINANCIÁVEIS'!C13&gt;0,'PLANILHA ITENS FINANCIÁVEIS'!C13,"")</f>
        <v>1.1</v>
      </c>
      <c r="D13" s="211" t="str">
        <f>IF('PLANILHA ITENS FINANCIÁVEIS'!G13&gt;0,'PLANILHA ITENS FINANCIÁVEIS'!G13,"")</f>
        <v>FORNECIMENTO E INSTALAÇÃO DE PLACA DE OBRA COM CHAPA GALVANIZADA E ESTRUTURA DE MADEIRA. AF_03/2022_PS</v>
      </c>
      <c r="E13" s="212">
        <f>IF('PLANILHA ITENS FINANCIÁVEIS'!H13&gt;0,'PLANILHA ITENS FINANCIÁVEIS'!H13,"")</f>
        <v>6.48</v>
      </c>
      <c r="F13" s="211" t="str">
        <f>IF('PLANILHA ITENS FINANCIÁVEIS'!I13&gt;0,'PLANILHA ITENS FINANCIÁVEIS'!I13,"")</f>
        <v>M2</v>
      </c>
      <c r="G13" s="213"/>
      <c r="H13" s="28" t="str">
        <f>IFERROR(IF(E13*G13&lt;&gt;0,ROUND(ROUND(E13,4)*ROUND(G13,4),2),""),"")</f>
        <v/>
      </c>
      <c r="I13" s="56"/>
      <c r="J13" s="56"/>
      <c r="K13" s="214"/>
      <c r="L13" s="19"/>
    </row>
    <row r="14" spans="1:12" x14ac:dyDescent="0.25">
      <c r="A14" s="211">
        <f>IF('PLANILHA ITENS FINANCIÁVEIS'!A14&gt;0,'PLANILHA ITENS FINANCIÁVEIS'!A14,"")</f>
        <v>1</v>
      </c>
      <c r="B14" s="211">
        <f>IF('PLANILHA ITENS FINANCIÁVEIS'!B14&gt;0,'PLANILHA ITENS FINANCIÁVEIS'!B14,"")</f>
        <v>2</v>
      </c>
      <c r="C14" s="211" t="str">
        <f>IF('PLANILHA ITENS FINANCIÁVEIS'!C14&gt;0,'PLANILHA ITENS FINANCIÁVEIS'!C14,"")</f>
        <v>1.2</v>
      </c>
      <c r="D14" s="211" t="str">
        <f>IF('PLANILHA ITENS FINANCIÁVEIS'!G14&gt;0,'PLANILHA ITENS FINANCIÁVEIS'!G14,"")</f>
        <v>TAPUME COM TELHA METÁLICA. AF_03/2024</v>
      </c>
      <c r="E14" s="212">
        <f>IF('PLANILHA ITENS FINANCIÁVEIS'!H14&gt;0,'PLANILHA ITENS FINANCIÁVEIS'!H14,"")</f>
        <v>501.6</v>
      </c>
      <c r="F14" s="211" t="str">
        <f>IF('PLANILHA ITENS FINANCIÁVEIS'!I14&gt;0,'PLANILHA ITENS FINANCIÁVEIS'!I14,"")</f>
        <v>M2</v>
      </c>
      <c r="G14" s="213"/>
      <c r="H14" s="59" t="str">
        <f t="shared" ref="H14:H77" si="0">IFERROR(IF(E14*G14&lt;&gt;0,ROUND(ROUND(E14,4)*ROUND(G14,4),2),""),"")</f>
        <v/>
      </c>
      <c r="I14" s="56"/>
      <c r="J14" s="56"/>
      <c r="K14" s="214"/>
    </row>
    <row r="15" spans="1:12" x14ac:dyDescent="0.25">
      <c r="A15" s="211">
        <f>IF('PLANILHA ITENS FINANCIÁVEIS'!A15&gt;0,'PLANILHA ITENS FINANCIÁVEIS'!A15,"")</f>
        <v>1</v>
      </c>
      <c r="B15" s="211">
        <f>IF('PLANILHA ITENS FINANCIÁVEIS'!B15&gt;0,'PLANILHA ITENS FINANCIÁVEIS'!B15,"")</f>
        <v>3</v>
      </c>
      <c r="C15" s="211" t="str">
        <f>IF('PLANILHA ITENS FINANCIÁVEIS'!C15&gt;0,'PLANILHA ITENS FINANCIÁVEIS'!C15,"")</f>
        <v>1.3</v>
      </c>
      <c r="D15" s="211" t="str">
        <f>IF('PLANILHA ITENS FINANCIÁVEIS'!G15&gt;0,'PLANILHA ITENS FINANCIÁVEIS'!G15,"")</f>
        <v>ENTRADA DE ENERGIA ELÉTRICA, AÉREA, TRIFÁSICA, COM CAIXA DE EMBUTIR, CABO DE 10 MM2 E DISJUNTOR DIN 50A (NÃO INCLUSO O POSTE DE CONCRETO). AF_07/2020</v>
      </c>
      <c r="E15" s="212">
        <f>IF('PLANILHA ITENS FINANCIÁVEIS'!H15&gt;0,'PLANILHA ITENS FINANCIÁVEIS'!H15,"")</f>
        <v>1</v>
      </c>
      <c r="F15" s="211" t="str">
        <f>IF('PLANILHA ITENS FINANCIÁVEIS'!I15&gt;0,'PLANILHA ITENS FINANCIÁVEIS'!I15,"")</f>
        <v>UN</v>
      </c>
      <c r="G15" s="213"/>
      <c r="H15" s="59" t="str">
        <f t="shared" si="0"/>
        <v/>
      </c>
      <c r="I15" s="56"/>
      <c r="J15" s="56"/>
      <c r="K15" s="214"/>
    </row>
    <row r="16" spans="1:12" x14ac:dyDescent="0.25">
      <c r="A16" s="211">
        <f>IF('PLANILHA ITENS FINANCIÁVEIS'!A16&gt;0,'PLANILHA ITENS FINANCIÁVEIS'!A16,"")</f>
        <v>1</v>
      </c>
      <c r="B16" s="211">
        <f>IF('PLANILHA ITENS FINANCIÁVEIS'!B16&gt;0,'PLANILHA ITENS FINANCIÁVEIS'!B16,"")</f>
        <v>4</v>
      </c>
      <c r="C16" s="211" t="str">
        <f>IF('PLANILHA ITENS FINANCIÁVEIS'!C16&gt;0,'PLANILHA ITENS FINANCIÁVEIS'!C16,"")</f>
        <v>1.4</v>
      </c>
      <c r="D16" s="211" t="str">
        <f>IF('PLANILHA ITENS FINANCIÁVEIS'!G16&gt;0,'PLANILHA ITENS FINANCIÁVEIS'!G16,"")</f>
        <v>LIGAÇÃO PROVISÓRIA DE ÁGUA E ESGOTO</v>
      </c>
      <c r="E16" s="212">
        <f>IF('PLANILHA ITENS FINANCIÁVEIS'!H16&gt;0,'PLANILHA ITENS FINANCIÁVEIS'!H16,"")</f>
        <v>1</v>
      </c>
      <c r="F16" s="211" t="str">
        <f>IF('PLANILHA ITENS FINANCIÁVEIS'!I16&gt;0,'PLANILHA ITENS FINANCIÁVEIS'!I16,"")</f>
        <v>UN</v>
      </c>
      <c r="G16" s="213"/>
      <c r="H16" s="59" t="str">
        <f t="shared" si="0"/>
        <v/>
      </c>
      <c r="I16" s="56"/>
      <c r="J16" s="56"/>
      <c r="K16" s="214"/>
    </row>
    <row r="17" spans="1:11" s="21" customFormat="1" x14ac:dyDescent="0.25">
      <c r="A17" s="211">
        <f>IF('PLANILHA ITENS FINANCIÁVEIS'!A17&gt;0,'PLANILHA ITENS FINANCIÁVEIS'!A17,"")</f>
        <v>1</v>
      </c>
      <c r="B17" s="211">
        <f>IF('PLANILHA ITENS FINANCIÁVEIS'!B17&gt;0,'PLANILHA ITENS FINANCIÁVEIS'!B17,"")</f>
        <v>5</v>
      </c>
      <c r="C17" s="211" t="str">
        <f>IF('PLANILHA ITENS FINANCIÁVEIS'!C17&gt;0,'PLANILHA ITENS FINANCIÁVEIS'!C17,"")</f>
        <v>1.5</v>
      </c>
      <c r="D17" s="211" t="str">
        <f>IF('PLANILHA ITENS FINANCIÁVEIS'!G17&gt;0,'PLANILHA ITENS FINANCIÁVEIS'!G17,"")</f>
        <v>LOCAÇÃO CONVENCIONAL DE OBRA, UTILIZANDO GABARITO DE TÁBUAS CORRIDAS PONTALETADAS A CADA 2,00M -  2 UTILIZAÇÕES. AF_03/2024</v>
      </c>
      <c r="E17" s="212">
        <f>IF('PLANILHA ITENS FINANCIÁVEIS'!H17&gt;0,'PLANILHA ITENS FINANCIÁVEIS'!H17,"")</f>
        <v>254</v>
      </c>
      <c r="F17" s="211" t="str">
        <f>IF('PLANILHA ITENS FINANCIÁVEIS'!I17&gt;0,'PLANILHA ITENS FINANCIÁVEIS'!I17,"")</f>
        <v>M</v>
      </c>
      <c r="G17" s="213"/>
      <c r="H17" s="59" t="str">
        <f t="shared" si="0"/>
        <v/>
      </c>
      <c r="I17" s="56"/>
      <c r="J17" s="56"/>
      <c r="K17" s="214"/>
    </row>
    <row r="18" spans="1:11" s="21" customFormat="1" x14ac:dyDescent="0.25">
      <c r="A18" s="211">
        <f>IF('PLANILHA ITENS FINANCIÁVEIS'!A18&gt;0,'PLANILHA ITENS FINANCIÁVEIS'!A18,"")</f>
        <v>1</v>
      </c>
      <c r="B18" s="211">
        <f>IF('PLANILHA ITENS FINANCIÁVEIS'!B18&gt;0,'PLANILHA ITENS FINANCIÁVEIS'!B18,"")</f>
        <v>6</v>
      </c>
      <c r="C18" s="211" t="str">
        <f>IF('PLANILHA ITENS FINANCIÁVEIS'!C18&gt;0,'PLANILHA ITENS FINANCIÁVEIS'!C18,"")</f>
        <v>1.6</v>
      </c>
      <c r="D18" s="211" t="str">
        <f>IF('PLANILHA ITENS FINANCIÁVEIS'!G18&gt;0,'PLANILHA ITENS FINANCIÁVEIS'!G18,"")</f>
        <v>ADMINISTRAÇÃO LOCAL TIPO 1</v>
      </c>
      <c r="E18" s="212">
        <f>IF('PLANILHA ITENS FINANCIÁVEIS'!H18&gt;0,'PLANILHA ITENS FINANCIÁVEIS'!H18,"")</f>
        <v>1</v>
      </c>
      <c r="F18" s="211" t="str">
        <f>IF('PLANILHA ITENS FINANCIÁVEIS'!I18&gt;0,'PLANILHA ITENS FINANCIÁVEIS'!I18,"")</f>
        <v>UN</v>
      </c>
      <c r="G18" s="213"/>
      <c r="H18" s="59" t="str">
        <f t="shared" si="0"/>
        <v/>
      </c>
      <c r="I18" s="56"/>
      <c r="J18" s="56"/>
      <c r="K18" s="214"/>
    </row>
    <row r="19" spans="1:11" s="21" customFormat="1" x14ac:dyDescent="0.25">
      <c r="A19" s="211">
        <f>IF('PLANILHA ITENS FINANCIÁVEIS'!A19&gt;0,'PLANILHA ITENS FINANCIÁVEIS'!A19,"")</f>
        <v>1</v>
      </c>
      <c r="B19" s="211">
        <f>IF('PLANILHA ITENS FINANCIÁVEIS'!B19&gt;0,'PLANILHA ITENS FINANCIÁVEIS'!B19,"")</f>
        <v>7</v>
      </c>
      <c r="C19" s="211" t="str">
        <f>IF('PLANILHA ITENS FINANCIÁVEIS'!C19&gt;0,'PLANILHA ITENS FINANCIÁVEIS'!C19,"")</f>
        <v>1.7</v>
      </c>
      <c r="D19" s="211" t="str">
        <f>IF('PLANILHA ITENS FINANCIÁVEIS'!G19&gt;0,'PLANILHA ITENS FINANCIÁVEIS'!G19,"")</f>
        <v>LOCACAO DE CONTAINER 2,30 X 6,00 M, ALT. 2,50 M, COM 1 SANITARIO, PARA ESCRITORIO, COMPLETO, SEM DIVISORIAS INTERNAS (NAO INCLUI MOBILIZACAO/DESMOBILIZACAO)</v>
      </c>
      <c r="E19" s="212">
        <f>IF('PLANILHA ITENS FINANCIÁVEIS'!H19&gt;0,'PLANILHA ITENS FINANCIÁVEIS'!H19,"")</f>
        <v>6</v>
      </c>
      <c r="F19" s="211" t="str">
        <f>IF('PLANILHA ITENS FINANCIÁVEIS'!I19&gt;0,'PLANILHA ITENS FINANCIÁVEIS'!I19,"")</f>
        <v>MES</v>
      </c>
      <c r="G19" s="213"/>
      <c r="H19" s="59" t="str">
        <f t="shared" si="0"/>
        <v/>
      </c>
      <c r="I19" s="56"/>
      <c r="J19" s="56"/>
      <c r="K19" s="214"/>
    </row>
    <row r="20" spans="1:11" s="21" customFormat="1" x14ac:dyDescent="0.25">
      <c r="A20" s="211">
        <f>IF('PLANILHA ITENS FINANCIÁVEIS'!A20&gt;0,'PLANILHA ITENS FINANCIÁVEIS'!A20,"")</f>
        <v>1</v>
      </c>
      <c r="B20" s="211">
        <f>IF('PLANILHA ITENS FINANCIÁVEIS'!B20&gt;0,'PLANILHA ITENS FINANCIÁVEIS'!B20,"")</f>
        <v>8</v>
      </c>
      <c r="C20" s="211" t="str">
        <f>IF('PLANILHA ITENS FINANCIÁVEIS'!C20&gt;0,'PLANILHA ITENS FINANCIÁVEIS'!C20,"")</f>
        <v>1.8</v>
      </c>
      <c r="D20" s="211" t="str">
        <f>IF('PLANILHA ITENS FINANCIÁVEIS'!G20&gt;0,'PLANILHA ITENS FINANCIÁVEIS'!G20,"")</f>
        <v>LOCACAO DE CONTAINER 2,30 X 6,00 M, ALT. 2,50 M, PARA ESCRITORIO, SEM DIVISORIAS INTERNAS E SEM SANITARIO (NAO INCLUI MOBILIZACAO/DESMOBILIZACAO)</v>
      </c>
      <c r="E20" s="212">
        <f>IF('PLANILHA ITENS FINANCIÁVEIS'!H20&gt;0,'PLANILHA ITENS FINANCIÁVEIS'!H20,"")</f>
        <v>6</v>
      </c>
      <c r="F20" s="211" t="str">
        <f>IF('PLANILHA ITENS FINANCIÁVEIS'!I20&gt;0,'PLANILHA ITENS FINANCIÁVEIS'!I20,"")</f>
        <v>MES</v>
      </c>
      <c r="G20" s="213"/>
      <c r="H20" s="59" t="str">
        <f t="shared" si="0"/>
        <v/>
      </c>
      <c r="I20" s="56"/>
      <c r="J20" s="56"/>
      <c r="K20" s="214"/>
    </row>
    <row r="21" spans="1:11" s="21" customFormat="1" x14ac:dyDescent="0.25">
      <c r="A21" s="211">
        <f>IF('PLANILHA ITENS FINANCIÁVEIS'!A21&gt;0,'PLANILHA ITENS FINANCIÁVEIS'!A21,"")</f>
        <v>1</v>
      </c>
      <c r="B21" s="211">
        <f>IF('PLANILHA ITENS FINANCIÁVEIS'!B21&gt;0,'PLANILHA ITENS FINANCIÁVEIS'!B21,"")</f>
        <v>9</v>
      </c>
      <c r="C21" s="211" t="str">
        <f>IF('PLANILHA ITENS FINANCIÁVEIS'!C21&gt;0,'PLANILHA ITENS FINANCIÁVEIS'!C21,"")</f>
        <v>1.9</v>
      </c>
      <c r="D21" s="211" t="str">
        <f>IF('PLANILHA ITENS FINANCIÁVEIS'!G21&gt;0,'PLANILHA ITENS FINANCIÁVEIS'!G21,"")</f>
        <v>LOCACAO DE CONTAINER 2,30 X 6,00 M, ALT. 2,50 M, PARA SANITARIO, COM 4 BACIAS, 8 CHUVEIROS,1 LAVATORIO E 1 MICTORIO (NAO INCLUI MOBILIZACAO/DESMOBILIZACAO)</v>
      </c>
      <c r="E21" s="212">
        <f>IF('PLANILHA ITENS FINANCIÁVEIS'!H21&gt;0,'PLANILHA ITENS FINANCIÁVEIS'!H21,"")</f>
        <v>6</v>
      </c>
      <c r="F21" s="211" t="str">
        <f>IF('PLANILHA ITENS FINANCIÁVEIS'!I21&gt;0,'PLANILHA ITENS FINANCIÁVEIS'!I21,"")</f>
        <v>MES</v>
      </c>
      <c r="G21" s="213"/>
      <c r="H21" s="59" t="str">
        <f t="shared" si="0"/>
        <v/>
      </c>
      <c r="I21" s="56"/>
      <c r="J21" s="56"/>
      <c r="K21" s="214"/>
    </row>
    <row r="22" spans="1:11" s="21" customFormat="1" x14ac:dyDescent="0.25">
      <c r="A22" s="211">
        <f>IF('PLANILHA ITENS FINANCIÁVEIS'!A22&gt;0,'PLANILHA ITENS FINANCIÁVEIS'!A22,"")</f>
        <v>1</v>
      </c>
      <c r="B22" s="211" t="str">
        <f>IF('PLANILHA ITENS FINANCIÁVEIS'!B22&gt;0,'PLANILHA ITENS FINANCIÁVEIS'!B22,"")</f>
        <v/>
      </c>
      <c r="C22" s="211" t="str">
        <f>IF('PLANILHA ITENS FINANCIÁVEIS'!C22&gt;0,'PLANILHA ITENS FINANCIÁVEIS'!C22,"")</f>
        <v>2</v>
      </c>
      <c r="D22" s="211" t="str">
        <f>IF('PLANILHA ITENS FINANCIÁVEIS'!G22&gt;0,'PLANILHA ITENS FINANCIÁVEIS'!G22,"")</f>
        <v>FUNDAÇÃO - RADIER</v>
      </c>
      <c r="E22" s="212" t="str">
        <f>IF('PLANILHA ITENS FINANCIÁVEIS'!H22&gt;0,'PLANILHA ITENS FINANCIÁVEIS'!H22,"")</f>
        <v/>
      </c>
      <c r="F22" s="211" t="str">
        <f>IF('PLANILHA ITENS FINANCIÁVEIS'!I22&gt;0,'PLANILHA ITENS FINANCIÁVEIS'!I22,"")</f>
        <v/>
      </c>
      <c r="G22" s="213"/>
      <c r="H22" s="59" t="str">
        <f t="shared" si="0"/>
        <v/>
      </c>
      <c r="I22" s="56"/>
      <c r="J22" s="56"/>
      <c r="K22" s="214"/>
    </row>
    <row r="23" spans="1:11" s="21" customFormat="1" x14ac:dyDescent="0.25">
      <c r="A23" s="211">
        <f>IF('PLANILHA ITENS FINANCIÁVEIS'!A23&gt;0,'PLANILHA ITENS FINANCIÁVEIS'!A23,"")</f>
        <v>1</v>
      </c>
      <c r="B23" s="211">
        <f>IF('PLANILHA ITENS FINANCIÁVEIS'!B23&gt;0,'PLANILHA ITENS FINANCIÁVEIS'!B23,"")</f>
        <v>10</v>
      </c>
      <c r="C23" s="211" t="str">
        <f>IF('PLANILHA ITENS FINANCIÁVEIS'!C23&gt;0,'PLANILHA ITENS FINANCIÁVEIS'!C23,"")</f>
        <v>2.1</v>
      </c>
      <c r="D23" s="211" t="str">
        <f>IF('PLANILHA ITENS FINANCIÁVEIS'!G23&gt;0,'PLANILHA ITENS FINANCIÁVEIS'!G23,"")</f>
        <v>COMPACTAÇÃO MECÂNICA DE SOLO PARA EXECUÇÃO DE RADIER, PISO DE CONCRETO OU LAJE SOBRE SOLO, COM COMPACTADOR DE SOLOS A PERCUSSÃO. AF_09/2021</v>
      </c>
      <c r="E23" s="212">
        <f>IF('PLANILHA ITENS FINANCIÁVEIS'!H23&gt;0,'PLANILHA ITENS FINANCIÁVEIS'!H23,"")</f>
        <v>1527.45</v>
      </c>
      <c r="F23" s="211" t="str">
        <f>IF('PLANILHA ITENS FINANCIÁVEIS'!I23&gt;0,'PLANILHA ITENS FINANCIÁVEIS'!I23,"")</f>
        <v>M2</v>
      </c>
      <c r="G23" s="213"/>
      <c r="H23" s="59" t="str">
        <f t="shared" si="0"/>
        <v/>
      </c>
      <c r="I23" s="56"/>
      <c r="J23" s="56"/>
      <c r="K23" s="214"/>
    </row>
    <row r="24" spans="1:11" s="21" customFormat="1" x14ac:dyDescent="0.25">
      <c r="A24" s="211">
        <f>IF('PLANILHA ITENS FINANCIÁVEIS'!A24&gt;0,'PLANILHA ITENS FINANCIÁVEIS'!A24,"")</f>
        <v>1</v>
      </c>
      <c r="B24" s="211">
        <f>IF('PLANILHA ITENS FINANCIÁVEIS'!B24&gt;0,'PLANILHA ITENS FINANCIÁVEIS'!B24,"")</f>
        <v>11</v>
      </c>
      <c r="C24" s="211" t="str">
        <f>IF('PLANILHA ITENS FINANCIÁVEIS'!C24&gt;0,'PLANILHA ITENS FINANCIÁVEIS'!C24,"")</f>
        <v>2.2</v>
      </c>
      <c r="D24" s="211" t="str">
        <f>IF('PLANILHA ITENS FINANCIÁVEIS'!G24&gt;0,'PLANILHA ITENS FINANCIÁVEIS'!G24,"")</f>
        <v>LASTRO COM MATERIAL GRANULAR (PEDRA BRITADA N.2), APLICADO EM PISOS OU LAJES SOBRE SOLO, ESPESSURA DE *10 CM*. AF_01/2024</v>
      </c>
      <c r="E24" s="212">
        <f>IF('PLANILHA ITENS FINANCIÁVEIS'!H24&gt;0,'PLANILHA ITENS FINANCIÁVEIS'!H24,"")</f>
        <v>152.75</v>
      </c>
      <c r="F24" s="211" t="str">
        <f>IF('PLANILHA ITENS FINANCIÁVEIS'!I24&gt;0,'PLANILHA ITENS FINANCIÁVEIS'!I24,"")</f>
        <v>M3</v>
      </c>
      <c r="G24" s="213"/>
      <c r="H24" s="59" t="str">
        <f t="shared" si="0"/>
        <v/>
      </c>
      <c r="I24" s="56"/>
      <c r="J24" s="56"/>
      <c r="K24" s="214"/>
    </row>
    <row r="25" spans="1:11" s="21" customFormat="1" x14ac:dyDescent="0.25">
      <c r="A25" s="211">
        <f>IF('PLANILHA ITENS FINANCIÁVEIS'!A25&gt;0,'PLANILHA ITENS FINANCIÁVEIS'!A25,"")</f>
        <v>1</v>
      </c>
      <c r="B25" s="211">
        <f>IF('PLANILHA ITENS FINANCIÁVEIS'!B25&gt;0,'PLANILHA ITENS FINANCIÁVEIS'!B25,"")</f>
        <v>12</v>
      </c>
      <c r="C25" s="211" t="str">
        <f>IF('PLANILHA ITENS FINANCIÁVEIS'!C25&gt;0,'PLANILHA ITENS FINANCIÁVEIS'!C25,"")</f>
        <v>2.3</v>
      </c>
      <c r="D25" s="211" t="str">
        <f>IF('PLANILHA ITENS FINANCIÁVEIS'!G25&gt;0,'PLANILHA ITENS FINANCIÁVEIS'!G25,"")</f>
        <v>CAMADA SEPARADORA PARA EXECUÇÃO DE RADIER, PISO DE CONCRETO OU LAJE SOBRE SOLO, EM LONA PLÁSTICA. AF_09/2021</v>
      </c>
      <c r="E25" s="212">
        <f>IF('PLANILHA ITENS FINANCIÁVEIS'!H25&gt;0,'PLANILHA ITENS FINANCIÁVEIS'!H25,"")</f>
        <v>1527.45</v>
      </c>
      <c r="F25" s="211" t="str">
        <f>IF('PLANILHA ITENS FINANCIÁVEIS'!I25&gt;0,'PLANILHA ITENS FINANCIÁVEIS'!I25,"")</f>
        <v>M2</v>
      </c>
      <c r="G25" s="213"/>
      <c r="H25" s="59" t="str">
        <f t="shared" si="0"/>
        <v/>
      </c>
      <c r="I25" s="56"/>
      <c r="J25" s="56"/>
      <c r="K25" s="214"/>
    </row>
    <row r="26" spans="1:11" s="21" customFormat="1" x14ac:dyDescent="0.25">
      <c r="A26" s="211">
        <f>IF('PLANILHA ITENS FINANCIÁVEIS'!A26&gt;0,'PLANILHA ITENS FINANCIÁVEIS'!A26,"")</f>
        <v>1</v>
      </c>
      <c r="B26" s="211">
        <f>IF('PLANILHA ITENS FINANCIÁVEIS'!B26&gt;0,'PLANILHA ITENS FINANCIÁVEIS'!B26,"")</f>
        <v>13</v>
      </c>
      <c r="C26" s="211" t="str">
        <f>IF('PLANILHA ITENS FINANCIÁVEIS'!C26&gt;0,'PLANILHA ITENS FINANCIÁVEIS'!C26,"")</f>
        <v>2.4</v>
      </c>
      <c r="D26" s="211" t="str">
        <f>IF('PLANILHA ITENS FINANCIÁVEIS'!G26&gt;0,'PLANILHA ITENS FINANCIÁVEIS'!G26,"")</f>
        <v>LASTRO DE CONCRETO MAGRO, APLICADO EM PISOS, LAJES SOBRE SOLO OU RADIERS, ESPESSURA DE 5 CM. AF_01/2024</v>
      </c>
      <c r="E26" s="212">
        <f>IF('PLANILHA ITENS FINANCIÁVEIS'!H26&gt;0,'PLANILHA ITENS FINANCIÁVEIS'!H26,"")</f>
        <v>1527.45</v>
      </c>
      <c r="F26" s="211" t="str">
        <f>IF('PLANILHA ITENS FINANCIÁVEIS'!I26&gt;0,'PLANILHA ITENS FINANCIÁVEIS'!I26,"")</f>
        <v>M2</v>
      </c>
      <c r="G26" s="213"/>
      <c r="H26" s="59" t="str">
        <f t="shared" si="0"/>
        <v/>
      </c>
      <c r="I26" s="56"/>
      <c r="J26" s="56"/>
      <c r="K26" s="214"/>
    </row>
    <row r="27" spans="1:11" s="21" customFormat="1" x14ac:dyDescent="0.25">
      <c r="A27" s="211">
        <f>IF('PLANILHA ITENS FINANCIÁVEIS'!A27&gt;0,'PLANILHA ITENS FINANCIÁVEIS'!A27,"")</f>
        <v>1</v>
      </c>
      <c r="B27" s="211">
        <f>IF('PLANILHA ITENS FINANCIÁVEIS'!B27&gt;0,'PLANILHA ITENS FINANCIÁVEIS'!B27,"")</f>
        <v>14</v>
      </c>
      <c r="C27" s="211" t="str">
        <f>IF('PLANILHA ITENS FINANCIÁVEIS'!C27&gt;0,'PLANILHA ITENS FINANCIÁVEIS'!C27,"")</f>
        <v>2.5</v>
      </c>
      <c r="D27" s="211" t="str">
        <f>IF('PLANILHA ITENS FINANCIÁVEIS'!G27&gt;0,'PLANILHA ITENS FINANCIÁVEIS'!G27,"")</f>
        <v>FABRICAÇÃO, MONTAGEM E DESMONTAGEM DE FORMA PARA RADIER, PISO DE CONCRETO OU LAJE SOBRE SOLO, EM MADEIRA SERRADA, 4 UTILIZAÇÕES. AF_09/2021</v>
      </c>
      <c r="E27" s="212">
        <f>IF('PLANILHA ITENS FINANCIÁVEIS'!H27&gt;0,'PLANILHA ITENS FINANCIÁVEIS'!H27,"")</f>
        <v>115.4</v>
      </c>
      <c r="F27" s="211" t="str">
        <f>IF('PLANILHA ITENS FINANCIÁVEIS'!I27&gt;0,'PLANILHA ITENS FINANCIÁVEIS'!I27,"")</f>
        <v>M2</v>
      </c>
      <c r="G27" s="213"/>
      <c r="H27" s="59" t="str">
        <f t="shared" si="0"/>
        <v/>
      </c>
      <c r="I27" s="56"/>
      <c r="J27" s="56"/>
      <c r="K27" s="214"/>
    </row>
    <row r="28" spans="1:11" s="21" customFormat="1" x14ac:dyDescent="0.25">
      <c r="A28" s="211">
        <f>IF('PLANILHA ITENS FINANCIÁVEIS'!A28&gt;0,'PLANILHA ITENS FINANCIÁVEIS'!A28,"")</f>
        <v>1</v>
      </c>
      <c r="B28" s="211">
        <f>IF('PLANILHA ITENS FINANCIÁVEIS'!B28&gt;0,'PLANILHA ITENS FINANCIÁVEIS'!B28,"")</f>
        <v>15</v>
      </c>
      <c r="C28" s="211" t="str">
        <f>IF('PLANILHA ITENS FINANCIÁVEIS'!C28&gt;0,'PLANILHA ITENS FINANCIÁVEIS'!C28,"")</f>
        <v>2.6</v>
      </c>
      <c r="D28" s="211" t="str">
        <f>IF('PLANILHA ITENS FINANCIÁVEIS'!G28&gt;0,'PLANILHA ITENS FINANCIÁVEIS'!G28,"")</f>
        <v>ARMAÇÃO PARA EXECUÇÃO DE RADIER, PISO DE CONCRETO OU LAJE SOBRE SOLO, COM USO DE TELA Q-92. AF_09/2021</v>
      </c>
      <c r="E28" s="212">
        <f>IF('PLANILHA ITENS FINANCIÁVEIS'!H28&gt;0,'PLANILHA ITENS FINANCIÁVEIS'!H28,"")</f>
        <v>5554.11</v>
      </c>
      <c r="F28" s="211" t="str">
        <f>IF('PLANILHA ITENS FINANCIÁVEIS'!I28&gt;0,'PLANILHA ITENS FINANCIÁVEIS'!I28,"")</f>
        <v>KG</v>
      </c>
      <c r="G28" s="213"/>
      <c r="H28" s="59" t="str">
        <f t="shared" si="0"/>
        <v/>
      </c>
      <c r="I28" s="56"/>
      <c r="J28" s="56"/>
      <c r="K28" s="214"/>
    </row>
    <row r="29" spans="1:11" s="21" customFormat="1" x14ac:dyDescent="0.25">
      <c r="A29" s="211">
        <f>IF('PLANILHA ITENS FINANCIÁVEIS'!A29&gt;0,'PLANILHA ITENS FINANCIÁVEIS'!A29,"")</f>
        <v>1</v>
      </c>
      <c r="B29" s="211">
        <f>IF('PLANILHA ITENS FINANCIÁVEIS'!B29&gt;0,'PLANILHA ITENS FINANCIÁVEIS'!B29,"")</f>
        <v>16</v>
      </c>
      <c r="C29" s="211" t="str">
        <f>IF('PLANILHA ITENS FINANCIÁVEIS'!C29&gt;0,'PLANILHA ITENS FINANCIÁVEIS'!C29,"")</f>
        <v>2.7</v>
      </c>
      <c r="D29" s="211" t="str">
        <f>IF('PLANILHA ITENS FINANCIÁVEIS'!G29&gt;0,'PLANILHA ITENS FINANCIÁVEIS'!G29,"")</f>
        <v>CORTE E DOBRA DE AÇO CA-25, DIÂMETRO DE 10,0 MM. AF_06/2022</v>
      </c>
      <c r="E29" s="212">
        <f>IF('PLANILHA ITENS FINANCIÁVEIS'!H29&gt;0,'PLANILHA ITENS FINANCIÁVEIS'!H29,"")</f>
        <v>696.21</v>
      </c>
      <c r="F29" s="211" t="str">
        <f>IF('PLANILHA ITENS FINANCIÁVEIS'!I29&gt;0,'PLANILHA ITENS FINANCIÁVEIS'!I29,"")</f>
        <v>KG</v>
      </c>
      <c r="G29" s="213"/>
      <c r="H29" s="59" t="str">
        <f t="shared" si="0"/>
        <v/>
      </c>
      <c r="I29" s="56"/>
      <c r="J29" s="56"/>
      <c r="K29" s="214"/>
    </row>
    <row r="30" spans="1:11" s="21" customFormat="1" x14ac:dyDescent="0.25">
      <c r="A30" s="211">
        <f>IF('PLANILHA ITENS FINANCIÁVEIS'!A30&gt;0,'PLANILHA ITENS FINANCIÁVEIS'!A30,"")</f>
        <v>1</v>
      </c>
      <c r="B30" s="211">
        <f>IF('PLANILHA ITENS FINANCIÁVEIS'!B30&gt;0,'PLANILHA ITENS FINANCIÁVEIS'!B30,"")</f>
        <v>17</v>
      </c>
      <c r="C30" s="211" t="str">
        <f>IF('PLANILHA ITENS FINANCIÁVEIS'!C30&gt;0,'PLANILHA ITENS FINANCIÁVEIS'!C30,"")</f>
        <v>2.8</v>
      </c>
      <c r="D30" s="211" t="str">
        <f>IF('PLANILHA ITENS FINANCIÁVEIS'!G30&gt;0,'PLANILHA ITENS FINANCIÁVEIS'!G30,"")</f>
        <v>CORTE E DOBRA DE AÇO CA-25, DIÂMETRO DE 6,3 MM. AF_06/2022</v>
      </c>
      <c r="E30" s="212">
        <f>IF('PLANILHA ITENS FINANCIÁVEIS'!H30&gt;0,'PLANILHA ITENS FINANCIÁVEIS'!H30,"")</f>
        <v>269.75</v>
      </c>
      <c r="F30" s="211" t="str">
        <f>IF('PLANILHA ITENS FINANCIÁVEIS'!I30&gt;0,'PLANILHA ITENS FINANCIÁVEIS'!I30,"")</f>
        <v>KG</v>
      </c>
      <c r="G30" s="213"/>
      <c r="H30" s="59" t="str">
        <f t="shared" si="0"/>
        <v/>
      </c>
      <c r="I30" s="56"/>
      <c r="J30" s="56"/>
      <c r="K30" s="214"/>
    </row>
    <row r="31" spans="1:11" s="21" customFormat="1" x14ac:dyDescent="0.25">
      <c r="A31" s="211">
        <f>IF('PLANILHA ITENS FINANCIÁVEIS'!A31&gt;0,'PLANILHA ITENS FINANCIÁVEIS'!A31,"")</f>
        <v>1</v>
      </c>
      <c r="B31" s="211">
        <f>IF('PLANILHA ITENS FINANCIÁVEIS'!B31&gt;0,'PLANILHA ITENS FINANCIÁVEIS'!B31,"")</f>
        <v>18</v>
      </c>
      <c r="C31" s="211" t="str">
        <f>IF('PLANILHA ITENS FINANCIÁVEIS'!C31&gt;0,'PLANILHA ITENS FINANCIÁVEIS'!C31,"")</f>
        <v>2.9</v>
      </c>
      <c r="D31" s="211" t="str">
        <f>IF('PLANILHA ITENS FINANCIÁVEIS'!G31&gt;0,'PLANILHA ITENS FINANCIÁVEIS'!G31,"")</f>
        <v>CONCRETAGEM DE RADIER, PISO DE CONCRETO OU LAJE SOBRE SOLO, FCK 30 MPA - LANÇAMENTO, ADENSAMENTO E ACABAMENTO. AF_09/2021</v>
      </c>
      <c r="E31" s="212">
        <f>IF('PLANILHA ITENS FINANCIÁVEIS'!H31&gt;0,'PLANILHA ITENS FINANCIÁVEIS'!H31,"")</f>
        <v>210.22</v>
      </c>
      <c r="F31" s="211" t="str">
        <f>IF('PLANILHA ITENS FINANCIÁVEIS'!I31&gt;0,'PLANILHA ITENS FINANCIÁVEIS'!I31,"")</f>
        <v>M3</v>
      </c>
      <c r="G31" s="213"/>
      <c r="H31" s="59" t="str">
        <f t="shared" si="0"/>
        <v/>
      </c>
      <c r="I31" s="56"/>
      <c r="J31" s="56"/>
      <c r="K31" s="214"/>
    </row>
    <row r="32" spans="1:11" s="21" customFormat="1" x14ac:dyDescent="0.25">
      <c r="A32" s="211">
        <f>IF('PLANILHA ITENS FINANCIÁVEIS'!A32&gt;0,'PLANILHA ITENS FINANCIÁVEIS'!A32,"")</f>
        <v>1</v>
      </c>
      <c r="B32" s="211" t="str">
        <f>IF('PLANILHA ITENS FINANCIÁVEIS'!B32&gt;0,'PLANILHA ITENS FINANCIÁVEIS'!B32,"")</f>
        <v/>
      </c>
      <c r="C32" s="211" t="str">
        <f>IF('PLANILHA ITENS FINANCIÁVEIS'!C32&gt;0,'PLANILHA ITENS FINANCIÁVEIS'!C32,"")</f>
        <v>3</v>
      </c>
      <c r="D32" s="211" t="str">
        <f>IF('PLANILHA ITENS FINANCIÁVEIS'!G32&gt;0,'PLANILHA ITENS FINANCIÁVEIS'!G32,"")</f>
        <v>FUNDAÇÃO - RESERVATÓRIO</v>
      </c>
      <c r="E32" s="212" t="str">
        <f>IF('PLANILHA ITENS FINANCIÁVEIS'!H32&gt;0,'PLANILHA ITENS FINANCIÁVEIS'!H32,"")</f>
        <v/>
      </c>
      <c r="F32" s="211" t="str">
        <f>IF('PLANILHA ITENS FINANCIÁVEIS'!I32&gt;0,'PLANILHA ITENS FINANCIÁVEIS'!I32,"")</f>
        <v/>
      </c>
      <c r="G32" s="213"/>
      <c r="H32" s="59" t="str">
        <f t="shared" si="0"/>
        <v/>
      </c>
      <c r="I32" s="56"/>
      <c r="J32" s="56"/>
      <c r="K32" s="214"/>
    </row>
    <row r="33" spans="1:11" s="21" customFormat="1" x14ac:dyDescent="0.25">
      <c r="A33" s="211">
        <f>IF('PLANILHA ITENS FINANCIÁVEIS'!A33&gt;0,'PLANILHA ITENS FINANCIÁVEIS'!A33,"")</f>
        <v>1</v>
      </c>
      <c r="B33" s="211">
        <f>IF('PLANILHA ITENS FINANCIÁVEIS'!B33&gt;0,'PLANILHA ITENS FINANCIÁVEIS'!B33,"")</f>
        <v>19</v>
      </c>
      <c r="C33" s="211" t="str">
        <f>IF('PLANILHA ITENS FINANCIÁVEIS'!C33&gt;0,'PLANILHA ITENS FINANCIÁVEIS'!C33,"")</f>
        <v>3.1</v>
      </c>
      <c r="D33" s="211" t="str">
        <f>IF('PLANILHA ITENS FINANCIÁVEIS'!G33&gt;0,'PLANILHA ITENS FINANCIÁVEIS'!G33,"")</f>
        <v>ESCAVAÇÃO MECANIZADA PARA BLOCO DE COROAMENTO OU SAPATA COM RETROESCAVADEIRA (INCLUINDO ESCAVAÇÃO PARA COLOCAÇÃO DE FÔRMAS). AF_01/2024</v>
      </c>
      <c r="E33" s="212">
        <f>IF('PLANILHA ITENS FINANCIÁVEIS'!H33&gt;0,'PLANILHA ITENS FINANCIÁVEIS'!H33,"")</f>
        <v>16.760000000000002</v>
      </c>
      <c r="F33" s="211" t="str">
        <f>IF('PLANILHA ITENS FINANCIÁVEIS'!I33&gt;0,'PLANILHA ITENS FINANCIÁVEIS'!I33,"")</f>
        <v>M3</v>
      </c>
      <c r="G33" s="213"/>
      <c r="H33" s="59" t="str">
        <f t="shared" si="0"/>
        <v/>
      </c>
      <c r="I33" s="56"/>
      <c r="J33" s="56"/>
      <c r="K33" s="214"/>
    </row>
    <row r="34" spans="1:11" s="21" customFormat="1" x14ac:dyDescent="0.25">
      <c r="A34" s="211">
        <f>IF('PLANILHA ITENS FINANCIÁVEIS'!A34&gt;0,'PLANILHA ITENS FINANCIÁVEIS'!A34,"")</f>
        <v>1</v>
      </c>
      <c r="B34" s="211">
        <f>IF('PLANILHA ITENS FINANCIÁVEIS'!B34&gt;0,'PLANILHA ITENS FINANCIÁVEIS'!B34,"")</f>
        <v>20</v>
      </c>
      <c r="C34" s="211" t="str">
        <f>IF('PLANILHA ITENS FINANCIÁVEIS'!C34&gt;0,'PLANILHA ITENS FINANCIÁVEIS'!C34,"")</f>
        <v>3.2</v>
      </c>
      <c r="D34" s="211" t="str">
        <f>IF('PLANILHA ITENS FINANCIÁVEIS'!G34&gt;0,'PLANILHA ITENS FINANCIÁVEIS'!G34,"")</f>
        <v>TUBULÃO A CÉU ABERTO, DIÂMETRO DO FUSTE DE 70CM, ESCAVAÇÃO MANUAL, SEM ALARGAMENTO DE BASE, CONCRETO FEITO EM OBRA E LANÇADO COM JERICA. AF_05/2020_PA</v>
      </c>
      <c r="E34" s="212">
        <f>IF('PLANILHA ITENS FINANCIÁVEIS'!H34&gt;0,'PLANILHA ITENS FINANCIÁVEIS'!H34,"")</f>
        <v>2.5099999999999998</v>
      </c>
      <c r="F34" s="211" t="str">
        <f>IF('PLANILHA ITENS FINANCIÁVEIS'!I34&gt;0,'PLANILHA ITENS FINANCIÁVEIS'!I34,"")</f>
        <v>M3</v>
      </c>
      <c r="G34" s="213"/>
      <c r="H34" s="59" t="str">
        <f t="shared" si="0"/>
        <v/>
      </c>
      <c r="I34" s="56"/>
      <c r="J34" s="56"/>
      <c r="K34" s="214"/>
    </row>
    <row r="35" spans="1:11" s="21" customFormat="1" x14ac:dyDescent="0.25">
      <c r="A35" s="211">
        <f>IF('PLANILHA ITENS FINANCIÁVEIS'!A35&gt;0,'PLANILHA ITENS FINANCIÁVEIS'!A35,"")</f>
        <v>1</v>
      </c>
      <c r="B35" s="211">
        <f>IF('PLANILHA ITENS FINANCIÁVEIS'!B35&gt;0,'PLANILHA ITENS FINANCIÁVEIS'!B35,"")</f>
        <v>21</v>
      </c>
      <c r="C35" s="211" t="str">
        <f>IF('PLANILHA ITENS FINANCIÁVEIS'!C35&gt;0,'PLANILHA ITENS FINANCIÁVEIS'!C35,"")</f>
        <v>3.3</v>
      </c>
      <c r="D35" s="211" t="str">
        <f>IF('PLANILHA ITENS FINANCIÁVEIS'!G35&gt;0,'PLANILHA ITENS FINANCIÁVEIS'!G35,"")</f>
        <v>PREPARO DE FUNDO DE VALA COM LARGURA MAIOR OU IGUAL A 1,5 M E MENOR QUE 2,5 M (ACERTO DO SOLO NATURAL). AF_08/2020</v>
      </c>
      <c r="E35" s="212">
        <f>IF('PLANILHA ITENS FINANCIÁVEIS'!H35&gt;0,'PLANILHA ITENS FINANCIÁVEIS'!H35,"")</f>
        <v>11.56</v>
      </c>
      <c r="F35" s="211" t="str">
        <f>IF('PLANILHA ITENS FINANCIÁVEIS'!I35&gt;0,'PLANILHA ITENS FINANCIÁVEIS'!I35,"")</f>
        <v>M2</v>
      </c>
      <c r="G35" s="213"/>
      <c r="H35" s="59" t="str">
        <f t="shared" si="0"/>
        <v/>
      </c>
      <c r="I35" s="56"/>
      <c r="J35" s="56"/>
      <c r="K35" s="214"/>
    </row>
    <row r="36" spans="1:11" s="21" customFormat="1" x14ac:dyDescent="0.25">
      <c r="A36" s="211">
        <f>IF('PLANILHA ITENS FINANCIÁVEIS'!A36&gt;0,'PLANILHA ITENS FINANCIÁVEIS'!A36,"")</f>
        <v>1</v>
      </c>
      <c r="B36" s="211">
        <f>IF('PLANILHA ITENS FINANCIÁVEIS'!B36&gt;0,'PLANILHA ITENS FINANCIÁVEIS'!B36,"")</f>
        <v>22</v>
      </c>
      <c r="C36" s="211" t="str">
        <f>IF('PLANILHA ITENS FINANCIÁVEIS'!C36&gt;0,'PLANILHA ITENS FINANCIÁVEIS'!C36,"")</f>
        <v>3.4</v>
      </c>
      <c r="D36" s="211" t="str">
        <f>IF('PLANILHA ITENS FINANCIÁVEIS'!G36&gt;0,'PLANILHA ITENS FINANCIÁVEIS'!G36,"")</f>
        <v>LASTRO COM MATERIAL GRANULAR, APLICADO EM BLOCOS DE COROAMENTO, ESPESSURA DE *10 CM*. AF_01/2024</v>
      </c>
      <c r="E36" s="212">
        <f>IF('PLANILHA ITENS FINANCIÁVEIS'!H36&gt;0,'PLANILHA ITENS FINANCIÁVEIS'!H36,"")</f>
        <v>0.57999999999999996</v>
      </c>
      <c r="F36" s="211" t="str">
        <f>IF('PLANILHA ITENS FINANCIÁVEIS'!I36&gt;0,'PLANILHA ITENS FINANCIÁVEIS'!I36,"")</f>
        <v>M3</v>
      </c>
      <c r="G36" s="213"/>
      <c r="H36" s="59" t="str">
        <f t="shared" si="0"/>
        <v/>
      </c>
      <c r="I36" s="56"/>
      <c r="J36" s="56"/>
      <c r="K36" s="214"/>
    </row>
    <row r="37" spans="1:11" s="21" customFormat="1" x14ac:dyDescent="0.25">
      <c r="A37" s="211">
        <f>IF('PLANILHA ITENS FINANCIÁVEIS'!A37&gt;0,'PLANILHA ITENS FINANCIÁVEIS'!A37,"")</f>
        <v>1</v>
      </c>
      <c r="B37" s="211">
        <f>IF('PLANILHA ITENS FINANCIÁVEIS'!B37&gt;0,'PLANILHA ITENS FINANCIÁVEIS'!B37,"")</f>
        <v>23</v>
      </c>
      <c r="C37" s="211" t="str">
        <f>IF('PLANILHA ITENS FINANCIÁVEIS'!C37&gt;0,'PLANILHA ITENS FINANCIÁVEIS'!C37,"")</f>
        <v>3.5</v>
      </c>
      <c r="D37" s="211" t="str">
        <f>IF('PLANILHA ITENS FINANCIÁVEIS'!G37&gt;0,'PLANILHA ITENS FINANCIÁVEIS'!G37,"")</f>
        <v>LASTRO DE CONCRETO MAGRO, APLICADO EM BLOCOS DE COROAMENTO OU SAPATAS, ESPESSURA DE 5 CM. AF_01/2024</v>
      </c>
      <c r="E37" s="212">
        <f>IF('PLANILHA ITENS FINANCIÁVEIS'!H37&gt;0,'PLANILHA ITENS FINANCIÁVEIS'!H37,"")</f>
        <v>11.56</v>
      </c>
      <c r="F37" s="211" t="str">
        <f>IF('PLANILHA ITENS FINANCIÁVEIS'!I37&gt;0,'PLANILHA ITENS FINANCIÁVEIS'!I37,"")</f>
        <v>M2</v>
      </c>
      <c r="G37" s="213"/>
      <c r="H37" s="59" t="str">
        <f t="shared" si="0"/>
        <v/>
      </c>
      <c r="I37" s="56"/>
      <c r="J37" s="56"/>
      <c r="K37" s="214"/>
    </row>
    <row r="38" spans="1:11" s="21" customFormat="1" x14ac:dyDescent="0.25">
      <c r="A38" s="211">
        <f>IF('PLANILHA ITENS FINANCIÁVEIS'!A38&gt;0,'PLANILHA ITENS FINANCIÁVEIS'!A38,"")</f>
        <v>1</v>
      </c>
      <c r="B38" s="211">
        <f>IF('PLANILHA ITENS FINANCIÁVEIS'!B38&gt;0,'PLANILHA ITENS FINANCIÁVEIS'!B38,"")</f>
        <v>24</v>
      </c>
      <c r="C38" s="211" t="str">
        <f>IF('PLANILHA ITENS FINANCIÁVEIS'!C38&gt;0,'PLANILHA ITENS FINANCIÁVEIS'!C38,"")</f>
        <v>3.6</v>
      </c>
      <c r="D38" s="211" t="str">
        <f>IF('PLANILHA ITENS FINANCIÁVEIS'!G38&gt;0,'PLANILHA ITENS FINANCIÁVEIS'!G38,"")</f>
        <v>FABRICAÇÃO, MONTAGEM E DESMONTAGEM DE FÔRMA PARA BLOCO DE COROAMENTO, EM MADEIRA SERRADA, E=25 MM, 4 UTILIZAÇÕES. AF_01/2024</v>
      </c>
      <c r="E38" s="212">
        <f>IF('PLANILHA ITENS FINANCIÁVEIS'!H38&gt;0,'PLANILHA ITENS FINANCIÁVEIS'!H38,"")</f>
        <v>13.92</v>
      </c>
      <c r="F38" s="211" t="str">
        <f>IF('PLANILHA ITENS FINANCIÁVEIS'!I38&gt;0,'PLANILHA ITENS FINANCIÁVEIS'!I38,"")</f>
        <v>M2</v>
      </c>
      <c r="G38" s="213"/>
      <c r="H38" s="59" t="str">
        <f t="shared" si="0"/>
        <v/>
      </c>
      <c r="I38" s="56"/>
      <c r="J38" s="56"/>
      <c r="K38" s="214"/>
    </row>
    <row r="39" spans="1:11" s="21" customFormat="1" x14ac:dyDescent="0.25">
      <c r="A39" s="211">
        <f>IF('PLANILHA ITENS FINANCIÁVEIS'!A39&gt;0,'PLANILHA ITENS FINANCIÁVEIS'!A39,"")</f>
        <v>1</v>
      </c>
      <c r="B39" s="211">
        <f>IF('PLANILHA ITENS FINANCIÁVEIS'!B39&gt;0,'PLANILHA ITENS FINANCIÁVEIS'!B39,"")</f>
        <v>25</v>
      </c>
      <c r="C39" s="211" t="str">
        <f>IF('PLANILHA ITENS FINANCIÁVEIS'!C39&gt;0,'PLANILHA ITENS FINANCIÁVEIS'!C39,"")</f>
        <v>3.7</v>
      </c>
      <c r="D39" s="211" t="str">
        <f>IF('PLANILHA ITENS FINANCIÁVEIS'!G39&gt;0,'PLANILHA ITENS FINANCIÁVEIS'!G39,"")</f>
        <v>CONCRETAGEM DE BLOCO DE COROAMENTO OU VIGA BALDRAME, FCK 30 MPA, COM USO DE BOMBA - LANÇAMENTO, ADENSAMENTO E ACABAMENTO. AF_01/2024</v>
      </c>
      <c r="E39" s="212">
        <f>IF('PLANILHA ITENS FINANCIÁVEIS'!H39&gt;0,'PLANILHA ITENS FINANCIÁVEIS'!H39,"")</f>
        <v>8.35</v>
      </c>
      <c r="F39" s="211" t="str">
        <f>IF('PLANILHA ITENS FINANCIÁVEIS'!I39&gt;0,'PLANILHA ITENS FINANCIÁVEIS'!I39,"")</f>
        <v>M3</v>
      </c>
      <c r="G39" s="213"/>
      <c r="H39" s="59" t="str">
        <f t="shared" si="0"/>
        <v/>
      </c>
      <c r="I39" s="56"/>
      <c r="J39" s="56"/>
      <c r="K39" s="214"/>
    </row>
    <row r="40" spans="1:11" s="21" customFormat="1" x14ac:dyDescent="0.25">
      <c r="A40" s="211">
        <f>IF('PLANILHA ITENS FINANCIÁVEIS'!A40&gt;0,'PLANILHA ITENS FINANCIÁVEIS'!A40,"")</f>
        <v>1</v>
      </c>
      <c r="B40" s="211">
        <f>IF('PLANILHA ITENS FINANCIÁVEIS'!B40&gt;0,'PLANILHA ITENS FINANCIÁVEIS'!B40,"")</f>
        <v>26</v>
      </c>
      <c r="C40" s="211" t="str">
        <f>IF('PLANILHA ITENS FINANCIÁVEIS'!C40&gt;0,'PLANILHA ITENS FINANCIÁVEIS'!C40,"")</f>
        <v>3.8</v>
      </c>
      <c r="D40" s="211" t="str">
        <f>IF('PLANILHA ITENS FINANCIÁVEIS'!G40&gt;0,'PLANILHA ITENS FINANCIÁVEIS'!G40,"")</f>
        <v>ARMAÇÃO DE BLOCO UTILIZANDO AÇO CA-50 DE 10 MM - MONTAGEM. AF_01/2024</v>
      </c>
      <c r="E40" s="212">
        <f>IF('PLANILHA ITENS FINANCIÁVEIS'!H40&gt;0,'PLANILHA ITENS FINANCIÁVEIS'!H40,"")</f>
        <v>111.84</v>
      </c>
      <c r="F40" s="211" t="str">
        <f>IF('PLANILHA ITENS FINANCIÁVEIS'!I40&gt;0,'PLANILHA ITENS FINANCIÁVEIS'!I40,"")</f>
        <v>KG</v>
      </c>
      <c r="G40" s="213"/>
      <c r="H40" s="59" t="str">
        <f t="shared" si="0"/>
        <v/>
      </c>
      <c r="I40" s="56"/>
      <c r="J40" s="56"/>
      <c r="K40" s="214"/>
    </row>
    <row r="41" spans="1:11" s="21" customFormat="1" x14ac:dyDescent="0.25">
      <c r="A41" s="211">
        <f>IF('PLANILHA ITENS FINANCIÁVEIS'!A41&gt;0,'PLANILHA ITENS FINANCIÁVEIS'!A41,"")</f>
        <v>1</v>
      </c>
      <c r="B41" s="211">
        <f>IF('PLANILHA ITENS FINANCIÁVEIS'!B41&gt;0,'PLANILHA ITENS FINANCIÁVEIS'!B41,"")</f>
        <v>27</v>
      </c>
      <c r="C41" s="211" t="str">
        <f>IF('PLANILHA ITENS FINANCIÁVEIS'!C41&gt;0,'PLANILHA ITENS FINANCIÁVEIS'!C41,"")</f>
        <v>3.9</v>
      </c>
      <c r="D41" s="211" t="str">
        <f>IF('PLANILHA ITENS FINANCIÁVEIS'!G41&gt;0,'PLANILHA ITENS FINANCIÁVEIS'!G41,"")</f>
        <v>ARMAÇÃO DE BLOCO UTILIZANDO AÇO CA-50 DE 8 MM - MONTAGEM. AF_01/2024</v>
      </c>
      <c r="E41" s="212">
        <f>IF('PLANILHA ITENS FINANCIÁVEIS'!H41&gt;0,'PLANILHA ITENS FINANCIÁVEIS'!H41,"")</f>
        <v>318</v>
      </c>
      <c r="F41" s="211" t="str">
        <f>IF('PLANILHA ITENS FINANCIÁVEIS'!I41&gt;0,'PLANILHA ITENS FINANCIÁVEIS'!I41,"")</f>
        <v>KG</v>
      </c>
      <c r="G41" s="213"/>
      <c r="H41" s="59" t="str">
        <f t="shared" si="0"/>
        <v/>
      </c>
      <c r="I41" s="56"/>
      <c r="J41" s="56"/>
      <c r="K41" s="214"/>
    </row>
    <row r="42" spans="1:11" s="21" customFormat="1" x14ac:dyDescent="0.25">
      <c r="A42" s="211">
        <f>IF('PLANILHA ITENS FINANCIÁVEIS'!A42&gt;0,'PLANILHA ITENS FINANCIÁVEIS'!A42,"")</f>
        <v>1</v>
      </c>
      <c r="B42" s="211">
        <f>IF('PLANILHA ITENS FINANCIÁVEIS'!B42&gt;0,'PLANILHA ITENS FINANCIÁVEIS'!B42,"")</f>
        <v>28</v>
      </c>
      <c r="C42" s="211" t="str">
        <f>IF('PLANILHA ITENS FINANCIÁVEIS'!C42&gt;0,'PLANILHA ITENS FINANCIÁVEIS'!C42,"")</f>
        <v>3.10</v>
      </c>
      <c r="D42" s="211" t="str">
        <f>IF('PLANILHA ITENS FINANCIÁVEIS'!G42&gt;0,'PLANILHA ITENS FINANCIÁVEIS'!G42,"")</f>
        <v>REATERRO MECANIZADO DE VALA COM RETROESCAVADEIRA (CAPACIDADE DA CAÇAMBA   DA RETRO: 0,26 M³/POTÊNCIA: 88 HP), LARGURA 0,8 A 1,5 M, PROFUNDIDADE 1,5 A 3,0 M, COM SOLO (SEM SUBSTITUIÇÃO) DE 1ª CATEGORIA E COMPACTADOR DE SOLOS DE PERCUSSÃO. AF_08/2023</v>
      </c>
      <c r="E42" s="212">
        <f>IF('PLANILHA ITENS FINANCIÁVEIS'!H42&gt;0,'PLANILHA ITENS FINANCIÁVEIS'!H42,"")</f>
        <v>8.41</v>
      </c>
      <c r="F42" s="211" t="str">
        <f>IF('PLANILHA ITENS FINANCIÁVEIS'!I42&gt;0,'PLANILHA ITENS FINANCIÁVEIS'!I42,"")</f>
        <v>M3</v>
      </c>
      <c r="G42" s="213"/>
      <c r="H42" s="59" t="str">
        <f t="shared" si="0"/>
        <v/>
      </c>
      <c r="I42" s="56"/>
      <c r="J42" s="56"/>
      <c r="K42" s="214"/>
    </row>
    <row r="43" spans="1:11" s="21" customFormat="1" x14ac:dyDescent="0.25">
      <c r="A43" s="211">
        <f>IF('PLANILHA ITENS FINANCIÁVEIS'!A43&gt;0,'PLANILHA ITENS FINANCIÁVEIS'!A43,"")</f>
        <v>1</v>
      </c>
      <c r="B43" s="211" t="str">
        <f>IF('PLANILHA ITENS FINANCIÁVEIS'!B43&gt;0,'PLANILHA ITENS FINANCIÁVEIS'!B43,"")</f>
        <v/>
      </c>
      <c r="C43" s="211" t="str">
        <f>IF('PLANILHA ITENS FINANCIÁVEIS'!C43&gt;0,'PLANILHA ITENS FINANCIÁVEIS'!C43,"")</f>
        <v>4</v>
      </c>
      <c r="D43" s="211" t="str">
        <f>IF('PLANILHA ITENS FINANCIÁVEIS'!G43&gt;0,'PLANILHA ITENS FINANCIÁVEIS'!G43,"")</f>
        <v>SISTEMA DE PAREDES PORTANTES EM STEEL PANEL</v>
      </c>
      <c r="E43" s="212" t="str">
        <f>IF('PLANILHA ITENS FINANCIÁVEIS'!H43&gt;0,'PLANILHA ITENS FINANCIÁVEIS'!H43,"")</f>
        <v/>
      </c>
      <c r="F43" s="211" t="str">
        <f>IF('PLANILHA ITENS FINANCIÁVEIS'!I43&gt;0,'PLANILHA ITENS FINANCIÁVEIS'!I43,"")</f>
        <v/>
      </c>
      <c r="G43" s="213"/>
      <c r="H43" s="59" t="str">
        <f t="shared" si="0"/>
        <v/>
      </c>
      <c r="I43" s="56"/>
      <c r="J43" s="56"/>
      <c r="K43" s="214"/>
    </row>
    <row r="44" spans="1:11" s="21" customFormat="1" x14ac:dyDescent="0.25">
      <c r="A44" s="211">
        <f>IF('PLANILHA ITENS FINANCIÁVEIS'!A44&gt;0,'PLANILHA ITENS FINANCIÁVEIS'!A44,"")</f>
        <v>1</v>
      </c>
      <c r="B44" s="211">
        <f>IF('PLANILHA ITENS FINANCIÁVEIS'!B44&gt;0,'PLANILHA ITENS FINANCIÁVEIS'!B44,"")</f>
        <v>29</v>
      </c>
      <c r="C44" s="211" t="str">
        <f>IF('PLANILHA ITENS FINANCIÁVEIS'!C44&gt;0,'PLANILHA ITENS FINANCIÁVEIS'!C44,"")</f>
        <v>4.1</v>
      </c>
      <c r="D44" s="211" t="str">
        <f>IF('PLANILHA ITENS FINANCIÁVEIS'!G44&gt;0,'PLANILHA ITENS FINANCIÁVEIS'!G44,"")</f>
        <v>Parede interna em steel panel, estruturada com chapa de aço galvanizada de 1,95mm, perfis e montantes em aço zincado, revestida internamente com painel de lã de vidro de 50mm de espessura, com duas faces revestidas com chapa OSB de 12mm e placa de gesso acartonado de 15mm. Acabamento em massa acrílica.</v>
      </c>
      <c r="E44" s="212">
        <f>IF('PLANILHA ITENS FINANCIÁVEIS'!H44&gt;0,'PLANILHA ITENS FINANCIÁVEIS'!H44,"")</f>
        <v>1175.6500000000001</v>
      </c>
      <c r="F44" s="211" t="str">
        <f>IF('PLANILHA ITENS FINANCIÁVEIS'!I44&gt;0,'PLANILHA ITENS FINANCIÁVEIS'!I44,"")</f>
        <v>M2</v>
      </c>
      <c r="G44" s="213"/>
      <c r="H44" s="59" t="str">
        <f t="shared" si="0"/>
        <v/>
      </c>
      <c r="I44" s="56"/>
      <c r="J44" s="56"/>
      <c r="K44" s="214"/>
    </row>
    <row r="45" spans="1:11" s="21" customFormat="1" x14ac:dyDescent="0.25">
      <c r="A45" s="211">
        <f>IF('PLANILHA ITENS FINANCIÁVEIS'!A45&gt;0,'PLANILHA ITENS FINANCIÁVEIS'!A45,"")</f>
        <v>1</v>
      </c>
      <c r="B45" s="211">
        <f>IF('PLANILHA ITENS FINANCIÁVEIS'!B45&gt;0,'PLANILHA ITENS FINANCIÁVEIS'!B45,"")</f>
        <v>30</v>
      </c>
      <c r="C45" s="211" t="str">
        <f>IF('PLANILHA ITENS FINANCIÁVEIS'!C45&gt;0,'PLANILHA ITENS FINANCIÁVEIS'!C45,"")</f>
        <v>4.2</v>
      </c>
      <c r="D45" s="211" t="str">
        <f>IF('PLANILHA ITENS FINANCIÁVEIS'!G45&gt;0,'PLANILHA ITENS FINANCIÁVEIS'!G45,"")</f>
        <v>Parede externa em steel panel, estruturada com chapa de aço galvanizada de 1,95mm, perfis e montantes em aço zincado, revestida internamente com painel de lã de vidro de 50mm de espessura, com a face interna revestida com chapa OSB de 12mm e placa de gesso acartonado de 15mm, face externa revestida com manta Tyvek e placa cimentícia impermeável com 12mm de espessura. Acabamento interno em massa acrílica</v>
      </c>
      <c r="E45" s="212">
        <f>IF('PLANILHA ITENS FINANCIÁVEIS'!H45&gt;0,'PLANILHA ITENS FINANCIÁVEIS'!H45,"")</f>
        <v>539.88</v>
      </c>
      <c r="F45" s="211" t="str">
        <f>IF('PLANILHA ITENS FINANCIÁVEIS'!I45&gt;0,'PLANILHA ITENS FINANCIÁVEIS'!I45,"")</f>
        <v>M2</v>
      </c>
      <c r="G45" s="213"/>
      <c r="H45" s="59" t="str">
        <f t="shared" si="0"/>
        <v/>
      </c>
      <c r="I45" s="56"/>
      <c r="J45" s="56"/>
      <c r="K45" s="214"/>
    </row>
    <row r="46" spans="1:11" s="21" customFormat="1" x14ac:dyDescent="0.25">
      <c r="A46" s="211">
        <f>IF('PLANILHA ITENS FINANCIÁVEIS'!A46&gt;0,'PLANILHA ITENS FINANCIÁVEIS'!A46,"")</f>
        <v>1</v>
      </c>
      <c r="B46" s="211" t="str">
        <f>IF('PLANILHA ITENS FINANCIÁVEIS'!B46&gt;0,'PLANILHA ITENS FINANCIÁVEIS'!B46,"")</f>
        <v/>
      </c>
      <c r="C46" s="211" t="str">
        <f>IF('PLANILHA ITENS FINANCIÁVEIS'!C46&gt;0,'PLANILHA ITENS FINANCIÁVEIS'!C46,"")</f>
        <v>5</v>
      </c>
      <c r="D46" s="211" t="str">
        <f>IF('PLANILHA ITENS FINANCIÁVEIS'!G46&gt;0,'PLANILHA ITENS FINANCIÁVEIS'!G46,"")</f>
        <v>CONCRETO ARMADO - PILARES RESERVATÓRIO</v>
      </c>
      <c r="E46" s="212" t="str">
        <f>IF('PLANILHA ITENS FINANCIÁVEIS'!H46&gt;0,'PLANILHA ITENS FINANCIÁVEIS'!H46,"")</f>
        <v/>
      </c>
      <c r="F46" s="211" t="str">
        <f>IF('PLANILHA ITENS FINANCIÁVEIS'!I46&gt;0,'PLANILHA ITENS FINANCIÁVEIS'!I46,"")</f>
        <v/>
      </c>
      <c r="G46" s="213"/>
      <c r="H46" s="59" t="str">
        <f t="shared" si="0"/>
        <v/>
      </c>
      <c r="I46" s="56"/>
      <c r="J46" s="56"/>
      <c r="K46" s="214"/>
    </row>
    <row r="47" spans="1:11" s="21" customFormat="1" x14ac:dyDescent="0.25">
      <c r="A47" s="211">
        <f>IF('PLANILHA ITENS FINANCIÁVEIS'!A47&gt;0,'PLANILHA ITENS FINANCIÁVEIS'!A47,"")</f>
        <v>1</v>
      </c>
      <c r="B47" s="211">
        <f>IF('PLANILHA ITENS FINANCIÁVEIS'!B47&gt;0,'PLANILHA ITENS FINANCIÁVEIS'!B47,"")</f>
        <v>31</v>
      </c>
      <c r="C47" s="211" t="str">
        <f>IF('PLANILHA ITENS FINANCIÁVEIS'!C47&gt;0,'PLANILHA ITENS FINANCIÁVEIS'!C47,"")</f>
        <v>5.1</v>
      </c>
      <c r="D47" s="211" t="str">
        <f>IF('PLANILHA ITENS FINANCIÁVEIS'!G47&gt;0,'PLANILHA ITENS FINANCIÁVEIS'!G47,"")</f>
        <v>MONTAGEM E DESMONTAGEM DE FÔRMA DE PILARES RETANGULARES E ESTRUTURAS SIMILARES, PÉ-DIREITO SIMPLES, EM CHAPA DE MADEIRA COMPENSADA PLASTIFICADA, 18 UTILIZAÇÕES. AF_09/2020</v>
      </c>
      <c r="E47" s="212">
        <f>IF('PLANILHA ITENS FINANCIÁVEIS'!H47&gt;0,'PLANILHA ITENS FINANCIÁVEIS'!H47,"")</f>
        <v>2.62</v>
      </c>
      <c r="F47" s="211" t="str">
        <f>IF('PLANILHA ITENS FINANCIÁVEIS'!I47&gt;0,'PLANILHA ITENS FINANCIÁVEIS'!I47,"")</f>
        <v>M2</v>
      </c>
      <c r="G47" s="213"/>
      <c r="H47" s="59" t="str">
        <f t="shared" si="0"/>
        <v/>
      </c>
      <c r="I47" s="56"/>
      <c r="J47" s="56"/>
      <c r="K47" s="214"/>
    </row>
    <row r="48" spans="1:11" s="21" customFormat="1" x14ac:dyDescent="0.25">
      <c r="A48" s="211">
        <f>IF('PLANILHA ITENS FINANCIÁVEIS'!A48&gt;0,'PLANILHA ITENS FINANCIÁVEIS'!A48,"")</f>
        <v>1</v>
      </c>
      <c r="B48" s="211">
        <f>IF('PLANILHA ITENS FINANCIÁVEIS'!B48&gt;0,'PLANILHA ITENS FINANCIÁVEIS'!B48,"")</f>
        <v>32</v>
      </c>
      <c r="C48" s="211" t="str">
        <f>IF('PLANILHA ITENS FINANCIÁVEIS'!C48&gt;0,'PLANILHA ITENS FINANCIÁVEIS'!C48,"")</f>
        <v>5.2</v>
      </c>
      <c r="D48" s="211" t="str">
        <f>IF('PLANILHA ITENS FINANCIÁVEIS'!G48&gt;0,'PLANILHA ITENS FINANCIÁVEIS'!G48,"")</f>
        <v>ARMAÇÃO DE PILAR OU VIGA DE ESTRUTURA CONVENCIONAL DE CONCRETO ARMADO UTILIZANDO AÇO CA-50 DE 10,0 MM - MONTAGEM. AF_06/2022</v>
      </c>
      <c r="E48" s="212">
        <f>IF('PLANILHA ITENS FINANCIÁVEIS'!H48&gt;0,'PLANILHA ITENS FINANCIÁVEIS'!H48,"")</f>
        <v>5.7</v>
      </c>
      <c r="F48" s="211" t="str">
        <f>IF('PLANILHA ITENS FINANCIÁVEIS'!I48&gt;0,'PLANILHA ITENS FINANCIÁVEIS'!I48,"")</f>
        <v>KG</v>
      </c>
      <c r="G48" s="213"/>
      <c r="H48" s="59" t="str">
        <f t="shared" si="0"/>
        <v/>
      </c>
      <c r="I48" s="56"/>
      <c r="J48" s="56"/>
      <c r="K48" s="214"/>
    </row>
    <row r="49" spans="1:11" s="21" customFormat="1" x14ac:dyDescent="0.25">
      <c r="A49" s="211">
        <f>IF('PLANILHA ITENS FINANCIÁVEIS'!A49&gt;0,'PLANILHA ITENS FINANCIÁVEIS'!A49,"")</f>
        <v>1</v>
      </c>
      <c r="B49" s="211">
        <f>IF('PLANILHA ITENS FINANCIÁVEIS'!B49&gt;0,'PLANILHA ITENS FINANCIÁVEIS'!B49,"")</f>
        <v>33</v>
      </c>
      <c r="C49" s="211" t="str">
        <f>IF('PLANILHA ITENS FINANCIÁVEIS'!C49&gt;0,'PLANILHA ITENS FINANCIÁVEIS'!C49,"")</f>
        <v>5.3</v>
      </c>
      <c r="D49" s="211" t="str">
        <f>IF('PLANILHA ITENS FINANCIÁVEIS'!G49&gt;0,'PLANILHA ITENS FINANCIÁVEIS'!G49,"")</f>
        <v>ARMAÇÃO DE PILAR OU VIGA DE ESTRUTURA CONVENCIONAL DE CONCRETO ARMADO UTILIZANDO AÇO CA-60 DE 5,0 MM - MONTAGEM. AF_06/2022</v>
      </c>
      <c r="E49" s="212">
        <f>IF('PLANILHA ITENS FINANCIÁVEIS'!H49&gt;0,'PLANILHA ITENS FINANCIÁVEIS'!H49,"")</f>
        <v>3.63</v>
      </c>
      <c r="F49" s="211" t="str">
        <f>IF('PLANILHA ITENS FINANCIÁVEIS'!I49&gt;0,'PLANILHA ITENS FINANCIÁVEIS'!I49,"")</f>
        <v>KG</v>
      </c>
      <c r="G49" s="213"/>
      <c r="H49" s="59" t="str">
        <f t="shared" si="0"/>
        <v/>
      </c>
      <c r="I49" s="56"/>
      <c r="J49" s="56"/>
      <c r="K49" s="214"/>
    </row>
    <row r="50" spans="1:11" s="21" customFormat="1" x14ac:dyDescent="0.25">
      <c r="A50" s="211">
        <f>IF('PLANILHA ITENS FINANCIÁVEIS'!A50&gt;0,'PLANILHA ITENS FINANCIÁVEIS'!A50,"")</f>
        <v>1</v>
      </c>
      <c r="B50" s="211">
        <f>IF('PLANILHA ITENS FINANCIÁVEIS'!B50&gt;0,'PLANILHA ITENS FINANCIÁVEIS'!B50,"")</f>
        <v>34</v>
      </c>
      <c r="C50" s="211" t="str">
        <f>IF('PLANILHA ITENS FINANCIÁVEIS'!C50&gt;0,'PLANILHA ITENS FINANCIÁVEIS'!C50,"")</f>
        <v>5.4</v>
      </c>
      <c r="D50" s="211" t="str">
        <f>IF('PLANILHA ITENS FINANCIÁVEIS'!G50&gt;0,'PLANILHA ITENS FINANCIÁVEIS'!G50,"")</f>
        <v>CONCRETAGEM DE PILARES, FCK = 25 MPA, COM USO DE BOMBA - LANÇAMENTO, ADENSAMENTO E ACABAMENTO. AF_02/2022_PS</v>
      </c>
      <c r="E50" s="212">
        <f>IF('PLANILHA ITENS FINANCIÁVEIS'!H50&gt;0,'PLANILHA ITENS FINANCIÁVEIS'!H50,"")</f>
        <v>0.11</v>
      </c>
      <c r="F50" s="211" t="str">
        <f>IF('PLANILHA ITENS FINANCIÁVEIS'!I50&gt;0,'PLANILHA ITENS FINANCIÁVEIS'!I50,"")</f>
        <v>M3</v>
      </c>
      <c r="G50" s="213"/>
      <c r="H50" s="59" t="str">
        <f t="shared" si="0"/>
        <v/>
      </c>
      <c r="I50" s="56"/>
      <c r="J50" s="56"/>
      <c r="K50" s="214"/>
    </row>
    <row r="51" spans="1:11" s="21" customFormat="1" x14ac:dyDescent="0.25">
      <c r="A51" s="211">
        <f>IF('PLANILHA ITENS FINANCIÁVEIS'!A51&gt;0,'PLANILHA ITENS FINANCIÁVEIS'!A51,"")</f>
        <v>1</v>
      </c>
      <c r="B51" s="211">
        <f>IF('PLANILHA ITENS FINANCIÁVEIS'!B51&gt;0,'PLANILHA ITENS FINANCIÁVEIS'!B51,"")</f>
        <v>35</v>
      </c>
      <c r="C51" s="211" t="str">
        <f>IF('PLANILHA ITENS FINANCIÁVEIS'!C51&gt;0,'PLANILHA ITENS FINANCIÁVEIS'!C51,"")</f>
        <v>5.5</v>
      </c>
      <c r="D51" s="211" t="str">
        <f>IF('PLANILHA ITENS FINANCIÁVEIS'!G51&gt;0,'PLANILHA ITENS FINANCIÁVEIS'!G51,"")</f>
        <v>ARMAÇÃO DE ESTRUTURAS DIVERSAS DE CONCRETO ARMADO, EXCETO VIGAS, PILARES, LAJES E FUNDAÇÕES, UTILIZANDO AÇO CA-50 DE 16,0 MM - MONTAGEM. AF_06/2022</v>
      </c>
      <c r="E51" s="212">
        <f>IF('PLANILHA ITENS FINANCIÁVEIS'!H51&gt;0,'PLANILHA ITENS FINANCIÁVEIS'!H51,"")</f>
        <v>14.58</v>
      </c>
      <c r="F51" s="211" t="str">
        <f>IF('PLANILHA ITENS FINANCIÁVEIS'!I51&gt;0,'PLANILHA ITENS FINANCIÁVEIS'!I51,"")</f>
        <v>KG</v>
      </c>
      <c r="G51" s="213"/>
      <c r="H51" s="59" t="str">
        <f t="shared" si="0"/>
        <v/>
      </c>
      <c r="I51" s="56"/>
      <c r="J51" s="56"/>
      <c r="K51" s="214"/>
    </row>
    <row r="52" spans="1:11" s="21" customFormat="1" x14ac:dyDescent="0.25">
      <c r="A52" s="211">
        <f>IF('PLANILHA ITENS FINANCIÁVEIS'!A52&gt;0,'PLANILHA ITENS FINANCIÁVEIS'!A52,"")</f>
        <v>1</v>
      </c>
      <c r="B52" s="211" t="str">
        <f>IF('PLANILHA ITENS FINANCIÁVEIS'!B52&gt;0,'PLANILHA ITENS FINANCIÁVEIS'!B52,"")</f>
        <v/>
      </c>
      <c r="C52" s="211" t="str">
        <f>IF('PLANILHA ITENS FINANCIÁVEIS'!C52&gt;0,'PLANILHA ITENS FINANCIÁVEIS'!C52,"")</f>
        <v>6</v>
      </c>
      <c r="D52" s="211" t="str">
        <f>IF('PLANILHA ITENS FINANCIÁVEIS'!G52&gt;0,'PLANILHA ITENS FINANCIÁVEIS'!G52,"")</f>
        <v>CONCRETO ARMADO - VIGAS BALDRAME RESERVATÓRIO</v>
      </c>
      <c r="E52" s="212" t="str">
        <f>IF('PLANILHA ITENS FINANCIÁVEIS'!H52&gt;0,'PLANILHA ITENS FINANCIÁVEIS'!H52,"")</f>
        <v/>
      </c>
      <c r="F52" s="211" t="str">
        <f>IF('PLANILHA ITENS FINANCIÁVEIS'!I52&gt;0,'PLANILHA ITENS FINANCIÁVEIS'!I52,"")</f>
        <v/>
      </c>
      <c r="G52" s="213"/>
      <c r="H52" s="59" t="str">
        <f t="shared" si="0"/>
        <v/>
      </c>
      <c r="I52" s="56"/>
      <c r="J52" s="56"/>
      <c r="K52" s="214"/>
    </row>
    <row r="53" spans="1:11" s="21" customFormat="1" x14ac:dyDescent="0.25">
      <c r="A53" s="211">
        <f>IF('PLANILHA ITENS FINANCIÁVEIS'!A53&gt;0,'PLANILHA ITENS FINANCIÁVEIS'!A53,"")</f>
        <v>1</v>
      </c>
      <c r="B53" s="211">
        <f>IF('PLANILHA ITENS FINANCIÁVEIS'!B53&gt;0,'PLANILHA ITENS FINANCIÁVEIS'!B53,"")</f>
        <v>36</v>
      </c>
      <c r="C53" s="211" t="str">
        <f>IF('PLANILHA ITENS FINANCIÁVEIS'!C53&gt;0,'PLANILHA ITENS FINANCIÁVEIS'!C53,"")</f>
        <v>6.1</v>
      </c>
      <c r="D53" s="211" t="str">
        <f>IF('PLANILHA ITENS FINANCIÁVEIS'!G53&gt;0,'PLANILHA ITENS FINANCIÁVEIS'!G53,"")</f>
        <v>ESCAVAÇÃO MECANIZADA PARA VIGA BALDRAME OU SAPATA CORRIDA COM MINI-ESCAVADEIRA (INCLUINDO ESCAVAÇÃO PARA COLOCAÇÃO DE FÔRMAS). AF_01/2024</v>
      </c>
      <c r="E53" s="212">
        <f>IF('PLANILHA ITENS FINANCIÁVEIS'!H53&gt;0,'PLANILHA ITENS FINANCIÁVEIS'!H53,"")</f>
        <v>2.4500000000000002</v>
      </c>
      <c r="F53" s="211" t="str">
        <f>IF('PLANILHA ITENS FINANCIÁVEIS'!I53&gt;0,'PLANILHA ITENS FINANCIÁVEIS'!I53,"")</f>
        <v>M3</v>
      </c>
      <c r="G53" s="213"/>
      <c r="H53" s="59" t="str">
        <f t="shared" si="0"/>
        <v/>
      </c>
      <c r="I53" s="56"/>
      <c r="J53" s="56"/>
      <c r="K53" s="214"/>
    </row>
    <row r="54" spans="1:11" s="21" customFormat="1" x14ac:dyDescent="0.25">
      <c r="A54" s="211">
        <f>IF('PLANILHA ITENS FINANCIÁVEIS'!A54&gt;0,'PLANILHA ITENS FINANCIÁVEIS'!A54,"")</f>
        <v>1</v>
      </c>
      <c r="B54" s="211">
        <f>IF('PLANILHA ITENS FINANCIÁVEIS'!B54&gt;0,'PLANILHA ITENS FINANCIÁVEIS'!B54,"")</f>
        <v>37</v>
      </c>
      <c r="C54" s="211" t="str">
        <f>IF('PLANILHA ITENS FINANCIÁVEIS'!C54&gt;0,'PLANILHA ITENS FINANCIÁVEIS'!C54,"")</f>
        <v>6.2</v>
      </c>
      <c r="D54" s="211" t="str">
        <f>IF('PLANILHA ITENS FINANCIÁVEIS'!G54&gt;0,'PLANILHA ITENS FINANCIÁVEIS'!G54,"")</f>
        <v>REATERRO MECANIZADO DE VALA COM RETROESCAVADEIRA (CAPACIDADE DA CAÇAMBA   DA RETRO: 0,26 M³/POTÊNCIA: 88 HP), LARGURA 0,8 A 1,5 M, PROFUNDIDADE 1,5 A 3,0 M, COM SOLO (SEM SUBSTITUIÇÃO) DE 1ª CATEGORIA E COMPACTADOR DE SOLOS DE PERCUSSÃO. AF_08/2023</v>
      </c>
      <c r="E54" s="212">
        <f>IF('PLANILHA ITENS FINANCIÁVEIS'!H54&gt;0,'PLANILHA ITENS FINANCIÁVEIS'!H54,"")</f>
        <v>2.0699999999999998</v>
      </c>
      <c r="F54" s="211" t="str">
        <f>IF('PLANILHA ITENS FINANCIÁVEIS'!I54&gt;0,'PLANILHA ITENS FINANCIÁVEIS'!I54,"")</f>
        <v>M3</v>
      </c>
      <c r="G54" s="213"/>
      <c r="H54" s="59" t="str">
        <f t="shared" si="0"/>
        <v/>
      </c>
      <c r="I54" s="56"/>
      <c r="J54" s="56"/>
      <c r="K54" s="214"/>
    </row>
    <row r="55" spans="1:11" s="21" customFormat="1" x14ac:dyDescent="0.25">
      <c r="A55" s="211">
        <f>IF('PLANILHA ITENS FINANCIÁVEIS'!A55&gt;0,'PLANILHA ITENS FINANCIÁVEIS'!A55,"")</f>
        <v>1</v>
      </c>
      <c r="B55" s="211">
        <f>IF('PLANILHA ITENS FINANCIÁVEIS'!B55&gt;0,'PLANILHA ITENS FINANCIÁVEIS'!B55,"")</f>
        <v>38</v>
      </c>
      <c r="C55" s="211" t="str">
        <f>IF('PLANILHA ITENS FINANCIÁVEIS'!C55&gt;0,'PLANILHA ITENS FINANCIÁVEIS'!C55,"")</f>
        <v>6.3</v>
      </c>
      <c r="D55" s="211" t="str">
        <f>IF('PLANILHA ITENS FINANCIÁVEIS'!G55&gt;0,'PLANILHA ITENS FINANCIÁVEIS'!G55,"")</f>
        <v>FABRICAÇÃO, MONTAGEM E DESMONTAGEM DE FÔRMA PARA VIGA BALDRAME, EM MADEIRA SERRADA, E=25 MM, 2 UTILIZAÇÕES. AF_01/2024</v>
      </c>
      <c r="E55" s="212">
        <f>IF('PLANILHA ITENS FINANCIÁVEIS'!H55&gt;0,'PLANILHA ITENS FINANCIÁVEIS'!H55,"")</f>
        <v>5.17</v>
      </c>
      <c r="F55" s="211" t="str">
        <f>IF('PLANILHA ITENS FINANCIÁVEIS'!I55&gt;0,'PLANILHA ITENS FINANCIÁVEIS'!I55,"")</f>
        <v>M2</v>
      </c>
      <c r="G55" s="213"/>
      <c r="H55" s="59" t="str">
        <f t="shared" si="0"/>
        <v/>
      </c>
      <c r="I55" s="56"/>
      <c r="J55" s="56"/>
      <c r="K55" s="214"/>
    </row>
    <row r="56" spans="1:11" s="21" customFormat="1" x14ac:dyDescent="0.25">
      <c r="A56" s="211">
        <f>IF('PLANILHA ITENS FINANCIÁVEIS'!A56&gt;0,'PLANILHA ITENS FINANCIÁVEIS'!A56,"")</f>
        <v>1</v>
      </c>
      <c r="B56" s="211">
        <f>IF('PLANILHA ITENS FINANCIÁVEIS'!B56&gt;0,'PLANILHA ITENS FINANCIÁVEIS'!B56,"")</f>
        <v>39</v>
      </c>
      <c r="C56" s="211" t="str">
        <f>IF('PLANILHA ITENS FINANCIÁVEIS'!C56&gt;0,'PLANILHA ITENS FINANCIÁVEIS'!C56,"")</f>
        <v>6.4</v>
      </c>
      <c r="D56" s="211" t="str">
        <f>IF('PLANILHA ITENS FINANCIÁVEIS'!G56&gt;0,'PLANILHA ITENS FINANCIÁVEIS'!G56,"")</f>
        <v>LASTRO COM MATERIAL GRANULAR, APLICADO EM BLOCOS DE COROAMENTO, ESPESSURA DE *10 CM*. AF_01/2024</v>
      </c>
      <c r="E56" s="212">
        <f>IF('PLANILHA ITENS FINANCIÁVEIS'!H56&gt;0,'PLANILHA ITENS FINANCIÁVEIS'!H56,"")</f>
        <v>0.41</v>
      </c>
      <c r="F56" s="211" t="str">
        <f>IF('PLANILHA ITENS FINANCIÁVEIS'!I56&gt;0,'PLANILHA ITENS FINANCIÁVEIS'!I56,"")</f>
        <v>M3</v>
      </c>
      <c r="G56" s="213"/>
      <c r="H56" s="59" t="str">
        <f t="shared" si="0"/>
        <v/>
      </c>
      <c r="I56" s="56"/>
      <c r="J56" s="56"/>
      <c r="K56" s="214"/>
    </row>
    <row r="57" spans="1:11" s="21" customFormat="1" x14ac:dyDescent="0.25">
      <c r="A57" s="211">
        <f>IF('PLANILHA ITENS FINANCIÁVEIS'!A57&gt;0,'PLANILHA ITENS FINANCIÁVEIS'!A57,"")</f>
        <v>1</v>
      </c>
      <c r="B57" s="211">
        <f>IF('PLANILHA ITENS FINANCIÁVEIS'!B57&gt;0,'PLANILHA ITENS FINANCIÁVEIS'!B57,"")</f>
        <v>40</v>
      </c>
      <c r="C57" s="211" t="str">
        <f>IF('PLANILHA ITENS FINANCIÁVEIS'!C57&gt;0,'PLANILHA ITENS FINANCIÁVEIS'!C57,"")</f>
        <v>6.5</v>
      </c>
      <c r="D57" s="211" t="str">
        <f>IF('PLANILHA ITENS FINANCIÁVEIS'!G57&gt;0,'PLANILHA ITENS FINANCIÁVEIS'!G57,"")</f>
        <v>PREPARO DE FUNDO DE VALA COM LARGURA MENOR QUE 1,5 M (ACERTO DO SOLO NATURAL). AF_08/2020</v>
      </c>
      <c r="E57" s="212">
        <f>IF('PLANILHA ITENS FINANCIÁVEIS'!H57&gt;0,'PLANILHA ITENS FINANCIÁVEIS'!H57,"")</f>
        <v>8.18</v>
      </c>
      <c r="F57" s="211" t="str">
        <f>IF('PLANILHA ITENS FINANCIÁVEIS'!I57&gt;0,'PLANILHA ITENS FINANCIÁVEIS'!I57,"")</f>
        <v>M2</v>
      </c>
      <c r="G57" s="213"/>
      <c r="H57" s="59" t="str">
        <f t="shared" si="0"/>
        <v/>
      </c>
      <c r="I57" s="56"/>
      <c r="J57" s="56"/>
      <c r="K57" s="214"/>
    </row>
    <row r="58" spans="1:11" s="21" customFormat="1" x14ac:dyDescent="0.25">
      <c r="A58" s="211">
        <f>IF('PLANILHA ITENS FINANCIÁVEIS'!A58&gt;0,'PLANILHA ITENS FINANCIÁVEIS'!A58,"")</f>
        <v>1</v>
      </c>
      <c r="B58" s="211">
        <f>IF('PLANILHA ITENS FINANCIÁVEIS'!B58&gt;0,'PLANILHA ITENS FINANCIÁVEIS'!B58,"")</f>
        <v>41</v>
      </c>
      <c r="C58" s="211" t="str">
        <f>IF('PLANILHA ITENS FINANCIÁVEIS'!C58&gt;0,'PLANILHA ITENS FINANCIÁVEIS'!C58,"")</f>
        <v>6.6</v>
      </c>
      <c r="D58" s="211" t="str">
        <f>IF('PLANILHA ITENS FINANCIÁVEIS'!G58&gt;0,'PLANILHA ITENS FINANCIÁVEIS'!G58,"")</f>
        <v>LASTRO DE CONCRETO MAGRO, APLICADO EM BLOCOS DE COROAMENTO OU SAPATAS, ESPESSURA DE 5 CM. AF_01/2024</v>
      </c>
      <c r="E58" s="212">
        <f>IF('PLANILHA ITENS FINANCIÁVEIS'!H58&gt;0,'PLANILHA ITENS FINANCIÁVEIS'!H58,"")</f>
        <v>8.18</v>
      </c>
      <c r="F58" s="211" t="str">
        <f>IF('PLANILHA ITENS FINANCIÁVEIS'!I58&gt;0,'PLANILHA ITENS FINANCIÁVEIS'!I58,"")</f>
        <v>M2</v>
      </c>
      <c r="G58" s="213"/>
      <c r="H58" s="59" t="str">
        <f t="shared" si="0"/>
        <v/>
      </c>
      <c r="I58" s="56"/>
      <c r="J58" s="56"/>
      <c r="K58" s="214"/>
    </row>
    <row r="59" spans="1:11" s="21" customFormat="1" x14ac:dyDescent="0.25">
      <c r="A59" s="211">
        <f>IF('PLANILHA ITENS FINANCIÁVEIS'!A59&gt;0,'PLANILHA ITENS FINANCIÁVEIS'!A59,"")</f>
        <v>1</v>
      </c>
      <c r="B59" s="211">
        <f>IF('PLANILHA ITENS FINANCIÁVEIS'!B59&gt;0,'PLANILHA ITENS FINANCIÁVEIS'!B59,"")</f>
        <v>42</v>
      </c>
      <c r="C59" s="211" t="str">
        <f>IF('PLANILHA ITENS FINANCIÁVEIS'!C59&gt;0,'PLANILHA ITENS FINANCIÁVEIS'!C59,"")</f>
        <v>6.7</v>
      </c>
      <c r="D59" s="211" t="str">
        <f>IF('PLANILHA ITENS FINANCIÁVEIS'!G59&gt;0,'PLANILHA ITENS FINANCIÁVEIS'!G59,"")</f>
        <v>IMPERMEABILIZAÇÃO DE SUPERFÍCIE COM EMULSÃO ASFÁLTICA, 2 DEMÃOS. AF_09/2023</v>
      </c>
      <c r="E59" s="212">
        <f>IF('PLANILHA ITENS FINANCIÁVEIS'!H59&gt;0,'PLANILHA ITENS FINANCIÁVEIS'!H59,"")</f>
        <v>6.46</v>
      </c>
      <c r="F59" s="211" t="str">
        <f>IF('PLANILHA ITENS FINANCIÁVEIS'!I59&gt;0,'PLANILHA ITENS FINANCIÁVEIS'!I59,"")</f>
        <v>M2</v>
      </c>
      <c r="G59" s="213"/>
      <c r="H59" s="59" t="str">
        <f t="shared" si="0"/>
        <v/>
      </c>
      <c r="I59" s="56"/>
      <c r="J59" s="56"/>
      <c r="K59" s="214"/>
    </row>
    <row r="60" spans="1:11" s="21" customFormat="1" x14ac:dyDescent="0.25">
      <c r="A60" s="211">
        <f>IF('PLANILHA ITENS FINANCIÁVEIS'!A60&gt;0,'PLANILHA ITENS FINANCIÁVEIS'!A60,"")</f>
        <v>1</v>
      </c>
      <c r="B60" s="211">
        <f>IF('PLANILHA ITENS FINANCIÁVEIS'!B60&gt;0,'PLANILHA ITENS FINANCIÁVEIS'!B60,"")</f>
        <v>43</v>
      </c>
      <c r="C60" s="211" t="str">
        <f>IF('PLANILHA ITENS FINANCIÁVEIS'!C60&gt;0,'PLANILHA ITENS FINANCIÁVEIS'!C60,"")</f>
        <v>6.8</v>
      </c>
      <c r="D60" s="211" t="str">
        <f>IF('PLANILHA ITENS FINANCIÁVEIS'!G60&gt;0,'PLANILHA ITENS FINANCIÁVEIS'!G60,"")</f>
        <v>CONCRETAGEM DE BLOCO DE COROAMENTO OU VIGA BALDRAME, FCK 30 MPA, COM USO DE BOMBA - LANÇAMENTO, ADENSAMENTO E ACABAMENTO. AF_01/2024</v>
      </c>
      <c r="E60" s="212">
        <f>IF('PLANILHA ITENS FINANCIÁVEIS'!H60&gt;0,'PLANILHA ITENS FINANCIÁVEIS'!H60,"")</f>
        <v>0.39</v>
      </c>
      <c r="F60" s="211" t="str">
        <f>IF('PLANILHA ITENS FINANCIÁVEIS'!I60&gt;0,'PLANILHA ITENS FINANCIÁVEIS'!I60,"")</f>
        <v>M3</v>
      </c>
      <c r="G60" s="213"/>
      <c r="H60" s="59" t="str">
        <f t="shared" si="0"/>
        <v/>
      </c>
      <c r="I60" s="56"/>
      <c r="J60" s="56"/>
      <c r="K60" s="214"/>
    </row>
    <row r="61" spans="1:11" s="21" customFormat="1" x14ac:dyDescent="0.25">
      <c r="A61" s="211">
        <f>IF('PLANILHA ITENS FINANCIÁVEIS'!A61&gt;0,'PLANILHA ITENS FINANCIÁVEIS'!A61,"")</f>
        <v>1</v>
      </c>
      <c r="B61" s="211">
        <f>IF('PLANILHA ITENS FINANCIÁVEIS'!B61&gt;0,'PLANILHA ITENS FINANCIÁVEIS'!B61,"")</f>
        <v>44</v>
      </c>
      <c r="C61" s="211" t="str">
        <f>IF('PLANILHA ITENS FINANCIÁVEIS'!C61&gt;0,'PLANILHA ITENS FINANCIÁVEIS'!C61,"")</f>
        <v>6.9</v>
      </c>
      <c r="D61" s="211" t="str">
        <f>IF('PLANILHA ITENS FINANCIÁVEIS'!G61&gt;0,'PLANILHA ITENS FINANCIÁVEIS'!G61,"")</f>
        <v>ARMAÇÃO DE SAPATA ISOLADA, VIGA BALDRAME E SAPATA CORRIDA UTILIZANDO AÇO CA-50 DE 8 MM - MONTAGEM. AF_01/2024</v>
      </c>
      <c r="E61" s="212">
        <f>IF('PLANILHA ITENS FINANCIÁVEIS'!H61&gt;0,'PLANILHA ITENS FINANCIÁVEIS'!H61,"")</f>
        <v>7.04</v>
      </c>
      <c r="F61" s="211" t="str">
        <f>IF('PLANILHA ITENS FINANCIÁVEIS'!I61&gt;0,'PLANILHA ITENS FINANCIÁVEIS'!I61,"")</f>
        <v>KG</v>
      </c>
      <c r="G61" s="213"/>
      <c r="H61" s="59" t="str">
        <f t="shared" si="0"/>
        <v/>
      </c>
      <c r="I61" s="56"/>
      <c r="J61" s="56"/>
      <c r="K61" s="214"/>
    </row>
    <row r="62" spans="1:11" s="21" customFormat="1" x14ac:dyDescent="0.25">
      <c r="A62" s="211">
        <f>IF('PLANILHA ITENS FINANCIÁVEIS'!A62&gt;0,'PLANILHA ITENS FINANCIÁVEIS'!A62,"")</f>
        <v>1</v>
      </c>
      <c r="B62" s="211">
        <f>IF('PLANILHA ITENS FINANCIÁVEIS'!B62&gt;0,'PLANILHA ITENS FINANCIÁVEIS'!B62,"")</f>
        <v>45</v>
      </c>
      <c r="C62" s="211" t="str">
        <f>IF('PLANILHA ITENS FINANCIÁVEIS'!C62&gt;0,'PLANILHA ITENS FINANCIÁVEIS'!C62,"")</f>
        <v>6.10</v>
      </c>
      <c r="D62" s="211" t="str">
        <f>IF('PLANILHA ITENS FINANCIÁVEIS'!G62&gt;0,'PLANILHA ITENS FINANCIÁVEIS'!G62,"")</f>
        <v>ARMAÇÃO DE SAPATA ISOLADA, VIGA BALDRAME E SAPATA CORRIDA UTILIZANDO AÇO CA-50 DE 10 MM - MONTAGEM. AF_01/2024</v>
      </c>
      <c r="E62" s="212">
        <f>IF('PLANILHA ITENS FINANCIÁVEIS'!H62&gt;0,'PLANILHA ITENS FINANCIÁVEIS'!H62,"")</f>
        <v>2.2000000000000002</v>
      </c>
      <c r="F62" s="211" t="str">
        <f>IF('PLANILHA ITENS FINANCIÁVEIS'!I62&gt;0,'PLANILHA ITENS FINANCIÁVEIS'!I62,"")</f>
        <v>KG</v>
      </c>
      <c r="G62" s="213"/>
      <c r="H62" s="59" t="str">
        <f t="shared" si="0"/>
        <v/>
      </c>
      <c r="I62" s="56"/>
      <c r="J62" s="56"/>
      <c r="K62" s="214"/>
    </row>
    <row r="63" spans="1:11" s="21" customFormat="1" x14ac:dyDescent="0.25">
      <c r="A63" s="211">
        <f>IF('PLANILHA ITENS FINANCIÁVEIS'!A63&gt;0,'PLANILHA ITENS FINANCIÁVEIS'!A63,"")</f>
        <v>1</v>
      </c>
      <c r="B63" s="211">
        <f>IF('PLANILHA ITENS FINANCIÁVEIS'!B63&gt;0,'PLANILHA ITENS FINANCIÁVEIS'!B63,"")</f>
        <v>46</v>
      </c>
      <c r="C63" s="211" t="str">
        <f>IF('PLANILHA ITENS FINANCIÁVEIS'!C63&gt;0,'PLANILHA ITENS FINANCIÁVEIS'!C63,"")</f>
        <v>6.11</v>
      </c>
      <c r="D63" s="211" t="str">
        <f>IF('PLANILHA ITENS FINANCIÁVEIS'!G63&gt;0,'PLANILHA ITENS FINANCIÁVEIS'!G63,"")</f>
        <v>ARMAÇÃO DE BLOCO, SAPATA ISOLADA, VIGA BALDRAME E SAPATA CORRIDA UTILIZANDO AÇO CA-50 DE 12,5 MM - MONTAGEM. AF_01/2024</v>
      </c>
      <c r="E63" s="212">
        <f>IF('PLANILHA ITENS FINANCIÁVEIS'!H63&gt;0,'PLANILHA ITENS FINANCIÁVEIS'!H63,"")</f>
        <v>5.17</v>
      </c>
      <c r="F63" s="211" t="str">
        <f>IF('PLANILHA ITENS FINANCIÁVEIS'!I63&gt;0,'PLANILHA ITENS FINANCIÁVEIS'!I63,"")</f>
        <v>KG</v>
      </c>
      <c r="G63" s="213"/>
      <c r="H63" s="59" t="str">
        <f t="shared" si="0"/>
        <v/>
      </c>
      <c r="I63" s="56"/>
      <c r="J63" s="56"/>
      <c r="K63" s="214"/>
    </row>
    <row r="64" spans="1:11" s="21" customFormat="1" x14ac:dyDescent="0.25">
      <c r="A64" s="211">
        <f>IF('PLANILHA ITENS FINANCIÁVEIS'!A64&gt;0,'PLANILHA ITENS FINANCIÁVEIS'!A64,"")</f>
        <v>1</v>
      </c>
      <c r="B64" s="211">
        <f>IF('PLANILHA ITENS FINANCIÁVEIS'!B64&gt;0,'PLANILHA ITENS FINANCIÁVEIS'!B64,"")</f>
        <v>47</v>
      </c>
      <c r="C64" s="211" t="str">
        <f>IF('PLANILHA ITENS FINANCIÁVEIS'!C64&gt;0,'PLANILHA ITENS FINANCIÁVEIS'!C64,"")</f>
        <v>6.12</v>
      </c>
      <c r="D64" s="211" t="str">
        <f>IF('PLANILHA ITENS FINANCIÁVEIS'!G64&gt;0,'PLANILHA ITENS FINANCIÁVEIS'!G64,"")</f>
        <v>ARMAÇÃO DE SAPATA ISOLADA, VIGA BALDRAME E SAPATA CORRIDA UTILIZANDO AÇO CA-60 DE 5 MM - MONTAGEM. AF_01/2024</v>
      </c>
      <c r="E64" s="212">
        <f>IF('PLANILHA ITENS FINANCIÁVEIS'!H64&gt;0,'PLANILHA ITENS FINANCIÁVEIS'!H64,"")</f>
        <v>3.21</v>
      </c>
      <c r="F64" s="211" t="str">
        <f>IF('PLANILHA ITENS FINANCIÁVEIS'!I64&gt;0,'PLANILHA ITENS FINANCIÁVEIS'!I64,"")</f>
        <v>KG</v>
      </c>
      <c r="G64" s="213"/>
      <c r="H64" s="59" t="str">
        <f t="shared" si="0"/>
        <v/>
      </c>
      <c r="I64" s="56"/>
      <c r="J64" s="56"/>
      <c r="K64" s="214"/>
    </row>
    <row r="65" spans="1:11" s="21" customFormat="1" x14ac:dyDescent="0.25">
      <c r="A65" s="211">
        <f>IF('PLANILHA ITENS FINANCIÁVEIS'!A65&gt;0,'PLANILHA ITENS FINANCIÁVEIS'!A65,"")</f>
        <v>1</v>
      </c>
      <c r="B65" s="211" t="str">
        <f>IF('PLANILHA ITENS FINANCIÁVEIS'!B65&gt;0,'PLANILHA ITENS FINANCIÁVEIS'!B65,"")</f>
        <v/>
      </c>
      <c r="C65" s="211" t="str">
        <f>IF('PLANILHA ITENS FINANCIÁVEIS'!C65&gt;0,'PLANILHA ITENS FINANCIÁVEIS'!C65,"")</f>
        <v>7</v>
      </c>
      <c r="D65" s="211" t="str">
        <f>IF('PLANILHA ITENS FINANCIÁVEIS'!G65&gt;0,'PLANILHA ITENS FINANCIÁVEIS'!G65,"")</f>
        <v>CONCRETO ARMADO - VIGAS RESERVATÓRIO</v>
      </c>
      <c r="E65" s="212" t="str">
        <f>IF('PLANILHA ITENS FINANCIÁVEIS'!H65&gt;0,'PLANILHA ITENS FINANCIÁVEIS'!H65,"")</f>
        <v/>
      </c>
      <c r="F65" s="211" t="str">
        <f>IF('PLANILHA ITENS FINANCIÁVEIS'!I65&gt;0,'PLANILHA ITENS FINANCIÁVEIS'!I65,"")</f>
        <v/>
      </c>
      <c r="G65" s="213"/>
      <c r="H65" s="59" t="str">
        <f t="shared" si="0"/>
        <v/>
      </c>
      <c r="I65" s="56"/>
      <c r="J65" s="56"/>
      <c r="K65" s="214"/>
    </row>
    <row r="66" spans="1:11" s="21" customFormat="1" x14ac:dyDescent="0.25">
      <c r="A66" s="211">
        <f>IF('PLANILHA ITENS FINANCIÁVEIS'!A66&gt;0,'PLANILHA ITENS FINANCIÁVEIS'!A66,"")</f>
        <v>1</v>
      </c>
      <c r="B66" s="211">
        <f>IF('PLANILHA ITENS FINANCIÁVEIS'!B66&gt;0,'PLANILHA ITENS FINANCIÁVEIS'!B66,"")</f>
        <v>48</v>
      </c>
      <c r="C66" s="211" t="str">
        <f>IF('PLANILHA ITENS FINANCIÁVEIS'!C66&gt;0,'PLANILHA ITENS FINANCIÁVEIS'!C66,"")</f>
        <v>7.1</v>
      </c>
      <c r="D66" s="211" t="str">
        <f>IF('PLANILHA ITENS FINANCIÁVEIS'!G66&gt;0,'PLANILHA ITENS FINANCIÁVEIS'!G66,"")</f>
        <v>CONCRETAGEM DE VIGAS E LAJES, FCK=25 MPA, PARA QUALQUER TIPO DE LAJE COM BALDES EM EDIFICAÇÃO TÉRREA - LANÇAMENTO, ADENSAMENTO E ACABAMENTO. AF_02/2022</v>
      </c>
      <c r="E66" s="212">
        <f>IF('PLANILHA ITENS FINANCIÁVEIS'!H66&gt;0,'PLANILHA ITENS FINANCIÁVEIS'!H66,"")</f>
        <v>0.23</v>
      </c>
      <c r="F66" s="211" t="str">
        <f>IF('PLANILHA ITENS FINANCIÁVEIS'!I66&gt;0,'PLANILHA ITENS FINANCIÁVEIS'!I66,"")</f>
        <v>M3</v>
      </c>
      <c r="G66" s="213"/>
      <c r="H66" s="59" t="str">
        <f t="shared" si="0"/>
        <v/>
      </c>
      <c r="I66" s="56"/>
      <c r="J66" s="56"/>
      <c r="K66" s="214"/>
    </row>
    <row r="67" spans="1:11" s="21" customFormat="1" x14ac:dyDescent="0.25">
      <c r="A67" s="211">
        <f>IF('PLANILHA ITENS FINANCIÁVEIS'!A67&gt;0,'PLANILHA ITENS FINANCIÁVEIS'!A67,"")</f>
        <v>1</v>
      </c>
      <c r="B67" s="211">
        <f>IF('PLANILHA ITENS FINANCIÁVEIS'!B67&gt;0,'PLANILHA ITENS FINANCIÁVEIS'!B67,"")</f>
        <v>49</v>
      </c>
      <c r="C67" s="211" t="str">
        <f>IF('PLANILHA ITENS FINANCIÁVEIS'!C67&gt;0,'PLANILHA ITENS FINANCIÁVEIS'!C67,"")</f>
        <v>7.2</v>
      </c>
      <c r="D67" s="211" t="str">
        <f>IF('PLANILHA ITENS FINANCIÁVEIS'!G67&gt;0,'PLANILHA ITENS FINANCIÁVEIS'!G67,"")</f>
        <v>FABRICAÇÃO DE FÔRMA PARA VIGAS, COM MADEIRA SERRADA, E = 25 MM. AF_09/2020</v>
      </c>
      <c r="E67" s="212">
        <f>IF('PLANILHA ITENS FINANCIÁVEIS'!H67&gt;0,'PLANILHA ITENS FINANCIÁVEIS'!H67,"")</f>
        <v>3.99</v>
      </c>
      <c r="F67" s="211" t="str">
        <f>IF('PLANILHA ITENS FINANCIÁVEIS'!I67&gt;0,'PLANILHA ITENS FINANCIÁVEIS'!I67,"")</f>
        <v>M2</v>
      </c>
      <c r="G67" s="213"/>
      <c r="H67" s="59" t="str">
        <f t="shared" si="0"/>
        <v/>
      </c>
      <c r="I67" s="56"/>
      <c r="J67" s="56"/>
      <c r="K67" s="214"/>
    </row>
    <row r="68" spans="1:11" s="21" customFormat="1" x14ac:dyDescent="0.25">
      <c r="A68" s="211">
        <f>IF('PLANILHA ITENS FINANCIÁVEIS'!A68&gt;0,'PLANILHA ITENS FINANCIÁVEIS'!A68,"")</f>
        <v>1</v>
      </c>
      <c r="B68" s="211">
        <f>IF('PLANILHA ITENS FINANCIÁVEIS'!B68&gt;0,'PLANILHA ITENS FINANCIÁVEIS'!B68,"")</f>
        <v>50</v>
      </c>
      <c r="C68" s="211" t="str">
        <f>IF('PLANILHA ITENS FINANCIÁVEIS'!C68&gt;0,'PLANILHA ITENS FINANCIÁVEIS'!C68,"")</f>
        <v>7.3</v>
      </c>
      <c r="D68" s="211" t="str">
        <f>IF('PLANILHA ITENS FINANCIÁVEIS'!G68&gt;0,'PLANILHA ITENS FINANCIÁVEIS'!G68,"")</f>
        <v>ARMAÇÃO DE PILAR OU VIGA DE ESTRUTURA CONVENCIONAL DE CONCRETO ARMADO UTILIZANDO AÇO CA-50 DE 8,0 MM - MONTAGEM. AF_06/2022</v>
      </c>
      <c r="E68" s="212">
        <f>IF('PLANILHA ITENS FINANCIÁVEIS'!H68&gt;0,'PLANILHA ITENS FINANCIÁVEIS'!H68,"")</f>
        <v>12.6</v>
      </c>
      <c r="F68" s="211" t="str">
        <f>IF('PLANILHA ITENS FINANCIÁVEIS'!I68&gt;0,'PLANILHA ITENS FINANCIÁVEIS'!I68,"")</f>
        <v>KG</v>
      </c>
      <c r="G68" s="213"/>
      <c r="H68" s="59" t="str">
        <f t="shared" si="0"/>
        <v/>
      </c>
      <c r="I68" s="56"/>
      <c r="J68" s="56"/>
      <c r="K68" s="214"/>
    </row>
    <row r="69" spans="1:11" s="21" customFormat="1" x14ac:dyDescent="0.25">
      <c r="A69" s="211">
        <f>IF('PLANILHA ITENS FINANCIÁVEIS'!A69&gt;0,'PLANILHA ITENS FINANCIÁVEIS'!A69,"")</f>
        <v>1</v>
      </c>
      <c r="B69" s="211">
        <f>IF('PLANILHA ITENS FINANCIÁVEIS'!B69&gt;0,'PLANILHA ITENS FINANCIÁVEIS'!B69,"")</f>
        <v>51</v>
      </c>
      <c r="C69" s="211" t="str">
        <f>IF('PLANILHA ITENS FINANCIÁVEIS'!C69&gt;0,'PLANILHA ITENS FINANCIÁVEIS'!C69,"")</f>
        <v>7.4</v>
      </c>
      <c r="D69" s="211" t="str">
        <f>IF('PLANILHA ITENS FINANCIÁVEIS'!G69&gt;0,'PLANILHA ITENS FINANCIÁVEIS'!G69,"")</f>
        <v>ARMAÇÃO DE PILAR OU VIGA DE ESTRUTURA CONVENCIONAL DE CONCRETO ARMADO UTILIZANDO AÇO CA-60 DE 5,0 MM - MONTAGEM. AF_06/2022</v>
      </c>
      <c r="E69" s="212">
        <f>IF('PLANILHA ITENS FINANCIÁVEIS'!H69&gt;0,'PLANILHA ITENS FINANCIÁVEIS'!H69,"")</f>
        <v>4.1900000000000004</v>
      </c>
      <c r="F69" s="211" t="str">
        <f>IF('PLANILHA ITENS FINANCIÁVEIS'!I69&gt;0,'PLANILHA ITENS FINANCIÁVEIS'!I69,"")</f>
        <v>KG</v>
      </c>
      <c r="G69" s="213"/>
      <c r="H69" s="59" t="str">
        <f t="shared" si="0"/>
        <v/>
      </c>
      <c r="I69" s="56"/>
      <c r="J69" s="56"/>
      <c r="K69" s="214"/>
    </row>
    <row r="70" spans="1:11" s="21" customFormat="1" x14ac:dyDescent="0.25">
      <c r="A70" s="211">
        <f>IF('PLANILHA ITENS FINANCIÁVEIS'!A70&gt;0,'PLANILHA ITENS FINANCIÁVEIS'!A70,"")</f>
        <v>1</v>
      </c>
      <c r="B70" s="211" t="str">
        <f>IF('PLANILHA ITENS FINANCIÁVEIS'!B70&gt;0,'PLANILHA ITENS FINANCIÁVEIS'!B70,"")</f>
        <v/>
      </c>
      <c r="C70" s="211" t="str">
        <f>IF('PLANILHA ITENS FINANCIÁVEIS'!C70&gt;0,'PLANILHA ITENS FINANCIÁVEIS'!C70,"")</f>
        <v>8</v>
      </c>
      <c r="D70" s="211" t="str">
        <f>IF('PLANILHA ITENS FINANCIÁVEIS'!G70&gt;0,'PLANILHA ITENS FINANCIÁVEIS'!G70,"")</f>
        <v>LAJE DE PISO - CASA MÁQUINAS E MASTRO</v>
      </c>
      <c r="E70" s="212" t="str">
        <f>IF('PLANILHA ITENS FINANCIÁVEIS'!H70&gt;0,'PLANILHA ITENS FINANCIÁVEIS'!H70,"")</f>
        <v/>
      </c>
      <c r="F70" s="211" t="str">
        <f>IF('PLANILHA ITENS FINANCIÁVEIS'!I70&gt;0,'PLANILHA ITENS FINANCIÁVEIS'!I70,"")</f>
        <v/>
      </c>
      <c r="G70" s="213"/>
      <c r="H70" s="59" t="str">
        <f t="shared" si="0"/>
        <v/>
      </c>
      <c r="I70" s="56"/>
      <c r="J70" s="56"/>
      <c r="K70" s="214"/>
    </row>
    <row r="71" spans="1:11" s="21" customFormat="1" x14ac:dyDescent="0.25">
      <c r="A71" s="211">
        <f>IF('PLANILHA ITENS FINANCIÁVEIS'!A71&gt;0,'PLANILHA ITENS FINANCIÁVEIS'!A71,"")</f>
        <v>1</v>
      </c>
      <c r="B71" s="211">
        <f>IF('PLANILHA ITENS FINANCIÁVEIS'!B71&gt;0,'PLANILHA ITENS FINANCIÁVEIS'!B71,"")</f>
        <v>52</v>
      </c>
      <c r="C71" s="211" t="str">
        <f>IF('PLANILHA ITENS FINANCIÁVEIS'!C71&gt;0,'PLANILHA ITENS FINANCIÁVEIS'!C71,"")</f>
        <v>8.1</v>
      </c>
      <c r="D71" s="211" t="str">
        <f>IF('PLANILHA ITENS FINANCIÁVEIS'!G71&gt;0,'PLANILHA ITENS FINANCIÁVEIS'!G71,"")</f>
        <v>COMPACTAÇÃO MECÂNICA DE SOLO PARA EXECUÇÃO DE RADIER, PISO DE CONCRETO OU LAJE SOBRE SOLO, COM COMPACTADOR DE SOLOS A PERCUSSÃO. AF_09/2021</v>
      </c>
      <c r="E71" s="212">
        <f>IF('PLANILHA ITENS FINANCIÁVEIS'!H71&gt;0,'PLANILHA ITENS FINANCIÁVEIS'!H71,"")</f>
        <v>12.94</v>
      </c>
      <c r="F71" s="211" t="str">
        <f>IF('PLANILHA ITENS FINANCIÁVEIS'!I71&gt;0,'PLANILHA ITENS FINANCIÁVEIS'!I71,"")</f>
        <v>M2</v>
      </c>
      <c r="G71" s="213"/>
      <c r="H71" s="59" t="str">
        <f t="shared" si="0"/>
        <v/>
      </c>
      <c r="I71" s="56"/>
      <c r="J71" s="56"/>
      <c r="K71" s="214"/>
    </row>
    <row r="72" spans="1:11" s="21" customFormat="1" x14ac:dyDescent="0.25">
      <c r="A72" s="211">
        <f>IF('PLANILHA ITENS FINANCIÁVEIS'!A72&gt;0,'PLANILHA ITENS FINANCIÁVEIS'!A72,"")</f>
        <v>1</v>
      </c>
      <c r="B72" s="211">
        <f>IF('PLANILHA ITENS FINANCIÁVEIS'!B72&gt;0,'PLANILHA ITENS FINANCIÁVEIS'!B72,"")</f>
        <v>53</v>
      </c>
      <c r="C72" s="211" t="str">
        <f>IF('PLANILHA ITENS FINANCIÁVEIS'!C72&gt;0,'PLANILHA ITENS FINANCIÁVEIS'!C72,"")</f>
        <v>8.2</v>
      </c>
      <c r="D72" s="211" t="str">
        <f>IF('PLANILHA ITENS FINANCIÁVEIS'!G72&gt;0,'PLANILHA ITENS FINANCIÁVEIS'!G72,"")</f>
        <v>LASTRO COM MATERIAL GRANULAR (PEDRA BRITADA N.2), APLICADO EM PISOS OU LAJES SOBRE SOLO, ESPESSURA DE *10 CM*. AF_01/2024</v>
      </c>
      <c r="E72" s="212">
        <f>IF('PLANILHA ITENS FINANCIÁVEIS'!H72&gt;0,'PLANILHA ITENS FINANCIÁVEIS'!H72,"")</f>
        <v>0.65</v>
      </c>
      <c r="F72" s="211" t="str">
        <f>IF('PLANILHA ITENS FINANCIÁVEIS'!I72&gt;0,'PLANILHA ITENS FINANCIÁVEIS'!I72,"")</f>
        <v>M3</v>
      </c>
      <c r="G72" s="213"/>
      <c r="H72" s="59" t="str">
        <f t="shared" si="0"/>
        <v/>
      </c>
      <c r="I72" s="56"/>
      <c r="J72" s="56"/>
      <c r="K72" s="214"/>
    </row>
    <row r="73" spans="1:11" s="21" customFormat="1" x14ac:dyDescent="0.25">
      <c r="A73" s="211">
        <f>IF('PLANILHA ITENS FINANCIÁVEIS'!A73&gt;0,'PLANILHA ITENS FINANCIÁVEIS'!A73,"")</f>
        <v>1</v>
      </c>
      <c r="B73" s="211">
        <f>IF('PLANILHA ITENS FINANCIÁVEIS'!B73&gt;0,'PLANILHA ITENS FINANCIÁVEIS'!B73,"")</f>
        <v>54</v>
      </c>
      <c r="C73" s="211" t="str">
        <f>IF('PLANILHA ITENS FINANCIÁVEIS'!C73&gt;0,'PLANILHA ITENS FINANCIÁVEIS'!C73,"")</f>
        <v>8.3</v>
      </c>
      <c r="D73" s="211" t="str">
        <f>IF('PLANILHA ITENS FINANCIÁVEIS'!G73&gt;0,'PLANILHA ITENS FINANCIÁVEIS'!G73,"")</f>
        <v>CAMADA SEPARADORA PARA EXECUÇÃO DE RADIER, PISO DE CONCRETO OU LAJE SOBRE SOLO, EM LONA PLÁSTICA. AF_09/2021</v>
      </c>
      <c r="E73" s="212">
        <f>IF('PLANILHA ITENS FINANCIÁVEIS'!H73&gt;0,'PLANILHA ITENS FINANCIÁVEIS'!H73,"")</f>
        <v>12.94</v>
      </c>
      <c r="F73" s="211" t="str">
        <f>IF('PLANILHA ITENS FINANCIÁVEIS'!I73&gt;0,'PLANILHA ITENS FINANCIÁVEIS'!I73,"")</f>
        <v>M2</v>
      </c>
      <c r="G73" s="213"/>
      <c r="H73" s="59" t="str">
        <f t="shared" si="0"/>
        <v/>
      </c>
      <c r="I73" s="56"/>
      <c r="J73" s="56"/>
      <c r="K73" s="214"/>
    </row>
    <row r="74" spans="1:11" s="21" customFormat="1" x14ac:dyDescent="0.25">
      <c r="A74" s="211">
        <f>IF('PLANILHA ITENS FINANCIÁVEIS'!A74&gt;0,'PLANILHA ITENS FINANCIÁVEIS'!A74,"")</f>
        <v>1</v>
      </c>
      <c r="B74" s="211">
        <f>IF('PLANILHA ITENS FINANCIÁVEIS'!B74&gt;0,'PLANILHA ITENS FINANCIÁVEIS'!B74,"")</f>
        <v>55</v>
      </c>
      <c r="C74" s="211" t="str">
        <f>IF('PLANILHA ITENS FINANCIÁVEIS'!C74&gt;0,'PLANILHA ITENS FINANCIÁVEIS'!C74,"")</f>
        <v>8.4</v>
      </c>
      <c r="D74" s="211" t="str">
        <f>IF('PLANILHA ITENS FINANCIÁVEIS'!G74&gt;0,'PLANILHA ITENS FINANCIÁVEIS'!G74,"")</f>
        <v>FABRICAÇÃO, MONTAGEM E DESMONTAGEM DE FORMA PARA RADIER, PISO DE CONCRETO OU LAJE SOBRE SOLO, EM MADEIRA SERRADA, 4 UTILIZAÇÕES. AF_09/2021</v>
      </c>
      <c r="E74" s="212">
        <f>IF('PLANILHA ITENS FINANCIÁVEIS'!H74&gt;0,'PLANILHA ITENS FINANCIÁVEIS'!H74,"")</f>
        <v>3.3</v>
      </c>
      <c r="F74" s="211" t="str">
        <f>IF('PLANILHA ITENS FINANCIÁVEIS'!I74&gt;0,'PLANILHA ITENS FINANCIÁVEIS'!I74,"")</f>
        <v>M2</v>
      </c>
      <c r="G74" s="213"/>
      <c r="H74" s="59" t="str">
        <f t="shared" si="0"/>
        <v/>
      </c>
      <c r="I74" s="56"/>
      <c r="J74" s="56"/>
      <c r="K74" s="214"/>
    </row>
    <row r="75" spans="1:11" s="21" customFormat="1" x14ac:dyDescent="0.25">
      <c r="A75" s="211">
        <f>IF('PLANILHA ITENS FINANCIÁVEIS'!A75&gt;0,'PLANILHA ITENS FINANCIÁVEIS'!A75,"")</f>
        <v>1</v>
      </c>
      <c r="B75" s="211">
        <f>IF('PLANILHA ITENS FINANCIÁVEIS'!B75&gt;0,'PLANILHA ITENS FINANCIÁVEIS'!B75,"")</f>
        <v>56</v>
      </c>
      <c r="C75" s="211" t="str">
        <f>IF('PLANILHA ITENS FINANCIÁVEIS'!C75&gt;0,'PLANILHA ITENS FINANCIÁVEIS'!C75,"")</f>
        <v>8.5</v>
      </c>
      <c r="D75" s="211" t="str">
        <f>IF('PLANILHA ITENS FINANCIÁVEIS'!G75&gt;0,'PLANILHA ITENS FINANCIÁVEIS'!G75,"")</f>
        <v>ARMAÇÃO PARA EXECUÇÃO DE RADIER, PISO DE CONCRETO OU LAJE SOBRE SOLO, COM USO DE TELA Q-159. AF_09/2021</v>
      </c>
      <c r="E75" s="212">
        <f>IF('PLANILHA ITENS FINANCIÁVEIS'!H75&gt;0,'PLANILHA ITENS FINANCIÁVEIS'!H75,"")</f>
        <v>15.96</v>
      </c>
      <c r="F75" s="211" t="str">
        <f>IF('PLANILHA ITENS FINANCIÁVEIS'!I75&gt;0,'PLANILHA ITENS FINANCIÁVEIS'!I75,"")</f>
        <v>KG</v>
      </c>
      <c r="G75" s="213"/>
      <c r="H75" s="59" t="str">
        <f t="shared" si="0"/>
        <v/>
      </c>
      <c r="I75" s="56"/>
      <c r="J75" s="56"/>
      <c r="K75" s="214"/>
    </row>
    <row r="76" spans="1:11" s="21" customFormat="1" x14ac:dyDescent="0.25">
      <c r="A76" s="211">
        <f>IF('PLANILHA ITENS FINANCIÁVEIS'!A76&gt;0,'PLANILHA ITENS FINANCIÁVEIS'!A76,"")</f>
        <v>1</v>
      </c>
      <c r="B76" s="211">
        <f>IF('PLANILHA ITENS FINANCIÁVEIS'!B76&gt;0,'PLANILHA ITENS FINANCIÁVEIS'!B76,"")</f>
        <v>57</v>
      </c>
      <c r="C76" s="211" t="str">
        <f>IF('PLANILHA ITENS FINANCIÁVEIS'!C76&gt;0,'PLANILHA ITENS FINANCIÁVEIS'!C76,"")</f>
        <v>8.6</v>
      </c>
      <c r="D76" s="211" t="str">
        <f>IF('PLANILHA ITENS FINANCIÁVEIS'!G76&gt;0,'PLANILHA ITENS FINANCIÁVEIS'!G76,"")</f>
        <v>CONCRETAGEM DE RADIER, PISO DE CONCRETO OU LAJE SOBRE SOLO, FCK 30 MPA - LANÇAMENTO, ADENSAMENTO E ACABAMENTO. AF_09/2021</v>
      </c>
      <c r="E76" s="212">
        <f>IF('PLANILHA ITENS FINANCIÁVEIS'!H76&gt;0,'PLANILHA ITENS FINANCIÁVEIS'!H76,"")</f>
        <v>1.27</v>
      </c>
      <c r="F76" s="211" t="str">
        <f>IF('PLANILHA ITENS FINANCIÁVEIS'!I76&gt;0,'PLANILHA ITENS FINANCIÁVEIS'!I76,"")</f>
        <v>M3</v>
      </c>
      <c r="G76" s="213"/>
      <c r="H76" s="59" t="str">
        <f t="shared" si="0"/>
        <v/>
      </c>
      <c r="I76" s="56"/>
      <c r="J76" s="56"/>
      <c r="K76" s="214"/>
    </row>
    <row r="77" spans="1:11" s="21" customFormat="1" x14ac:dyDescent="0.25">
      <c r="A77" s="211">
        <f>IF('PLANILHA ITENS FINANCIÁVEIS'!A77&gt;0,'PLANILHA ITENS FINANCIÁVEIS'!A77,"")</f>
        <v>1</v>
      </c>
      <c r="B77" s="211">
        <f>IF('PLANILHA ITENS FINANCIÁVEIS'!B77&gt;0,'PLANILHA ITENS FINANCIÁVEIS'!B77,"")</f>
        <v>58</v>
      </c>
      <c r="C77" s="211" t="str">
        <f>IF('PLANILHA ITENS FINANCIÁVEIS'!C77&gt;0,'PLANILHA ITENS FINANCIÁVEIS'!C77,"")</f>
        <v>8.7</v>
      </c>
      <c r="D77" s="211" t="str">
        <f>IF('PLANILHA ITENS FINANCIÁVEIS'!G77&gt;0,'PLANILHA ITENS FINANCIÁVEIS'!G77,"")</f>
        <v>ACABAMENTO POLIDO PARA PISO DE CONCRETO ARMADO OU LAJE SOBRE SOLO DE ALTA RESISTÊNCIA. AF_09/2021</v>
      </c>
      <c r="E77" s="212">
        <f>IF('PLANILHA ITENS FINANCIÁVEIS'!H77&gt;0,'PLANILHA ITENS FINANCIÁVEIS'!H77,"")</f>
        <v>37.090000000000003</v>
      </c>
      <c r="F77" s="211" t="str">
        <f>IF('PLANILHA ITENS FINANCIÁVEIS'!I77&gt;0,'PLANILHA ITENS FINANCIÁVEIS'!I77,"")</f>
        <v>M2</v>
      </c>
      <c r="G77" s="213"/>
      <c r="H77" s="59" t="str">
        <f t="shared" si="0"/>
        <v/>
      </c>
      <c r="I77" s="56"/>
      <c r="J77" s="56"/>
      <c r="K77" s="214"/>
    </row>
    <row r="78" spans="1:11" s="21" customFormat="1" x14ac:dyDescent="0.25">
      <c r="A78" s="211">
        <f>IF('PLANILHA ITENS FINANCIÁVEIS'!A78&gt;0,'PLANILHA ITENS FINANCIÁVEIS'!A78,"")</f>
        <v>1</v>
      </c>
      <c r="B78" s="211" t="str">
        <f>IF('PLANILHA ITENS FINANCIÁVEIS'!B78&gt;0,'PLANILHA ITENS FINANCIÁVEIS'!B78,"")</f>
        <v/>
      </c>
      <c r="C78" s="211" t="str">
        <f>IF('PLANILHA ITENS FINANCIÁVEIS'!C78&gt;0,'PLANILHA ITENS FINANCIÁVEIS'!C78,"")</f>
        <v>9</v>
      </c>
      <c r="D78" s="211" t="str">
        <f>IF('PLANILHA ITENS FINANCIÁVEIS'!G78&gt;0,'PLANILHA ITENS FINANCIÁVEIS'!G78,"")</f>
        <v>LAJE DE COBERTURA - CASA DE MÁQUINAS E CASA DE GÁS</v>
      </c>
      <c r="E78" s="212" t="str">
        <f>IF('PLANILHA ITENS FINANCIÁVEIS'!H78&gt;0,'PLANILHA ITENS FINANCIÁVEIS'!H78,"")</f>
        <v/>
      </c>
      <c r="F78" s="211" t="str">
        <f>IF('PLANILHA ITENS FINANCIÁVEIS'!I78&gt;0,'PLANILHA ITENS FINANCIÁVEIS'!I78,"")</f>
        <v/>
      </c>
      <c r="G78" s="213"/>
      <c r="H78" s="59" t="str">
        <f t="shared" ref="H78:H141" si="1">IFERROR(IF(E78*G78&lt;&gt;0,ROUND(ROUND(E78,4)*ROUND(G78,4),2),""),"")</f>
        <v/>
      </c>
      <c r="I78" s="56"/>
      <c r="J78" s="56"/>
      <c r="K78" s="214"/>
    </row>
    <row r="79" spans="1:11" s="21" customFormat="1" x14ac:dyDescent="0.25">
      <c r="A79" s="211">
        <f>IF('PLANILHA ITENS FINANCIÁVEIS'!A79&gt;0,'PLANILHA ITENS FINANCIÁVEIS'!A79,"")</f>
        <v>1</v>
      </c>
      <c r="B79" s="211">
        <f>IF('PLANILHA ITENS FINANCIÁVEIS'!B79&gt;0,'PLANILHA ITENS FINANCIÁVEIS'!B79,"")</f>
        <v>59</v>
      </c>
      <c r="C79" s="211" t="str">
        <f>IF('PLANILHA ITENS FINANCIÁVEIS'!C79&gt;0,'PLANILHA ITENS FINANCIÁVEIS'!C79,"")</f>
        <v>9.1</v>
      </c>
      <c r="D79" s="211" t="str">
        <f>IF('PLANILHA ITENS FINANCIÁVEIS'!G79&gt;0,'PLANILHA ITENS FINANCIÁVEIS'!G79,"")</f>
        <v>MONTAGEM E DESMONTAGEM DE FÔRMA DE LAJE MACIÇA, PÉ-DIREITO SIMPLES, EM CHAPA DE MADEIRA COMPENSADA PLASTIFICADA, 18 UTILIZAÇÕES. AF_09/2020</v>
      </c>
      <c r="E79" s="212">
        <f>IF('PLANILHA ITENS FINANCIÁVEIS'!H79&gt;0,'PLANILHA ITENS FINANCIÁVEIS'!H79,"")</f>
        <v>15.15</v>
      </c>
      <c r="F79" s="211" t="str">
        <f>IF('PLANILHA ITENS FINANCIÁVEIS'!I79&gt;0,'PLANILHA ITENS FINANCIÁVEIS'!I79,"")</f>
        <v>M2</v>
      </c>
      <c r="G79" s="213"/>
      <c r="H79" s="59" t="str">
        <f t="shared" si="1"/>
        <v/>
      </c>
      <c r="I79" s="56"/>
      <c r="J79" s="56"/>
      <c r="K79" s="214"/>
    </row>
    <row r="80" spans="1:11" s="21" customFormat="1" x14ac:dyDescent="0.25">
      <c r="A80" s="211">
        <f>IF('PLANILHA ITENS FINANCIÁVEIS'!A80&gt;0,'PLANILHA ITENS FINANCIÁVEIS'!A80,"")</f>
        <v>1</v>
      </c>
      <c r="B80" s="211">
        <f>IF('PLANILHA ITENS FINANCIÁVEIS'!B80&gt;0,'PLANILHA ITENS FINANCIÁVEIS'!B80,"")</f>
        <v>60</v>
      </c>
      <c r="C80" s="211" t="str">
        <f>IF('PLANILHA ITENS FINANCIÁVEIS'!C80&gt;0,'PLANILHA ITENS FINANCIÁVEIS'!C80,"")</f>
        <v>9.2</v>
      </c>
      <c r="D80" s="211" t="str">
        <f>IF('PLANILHA ITENS FINANCIÁVEIS'!G80&gt;0,'PLANILHA ITENS FINANCIÁVEIS'!G80,"")</f>
        <v>ARMAÇÃO DE LAJE DE ESTRUTURA CONVENCIONAL DE CONCRETO ARMADO UTILIZANDO AÇO CA-50 DE 6,3 MM - MONTAGEM. AF_06/2022</v>
      </c>
      <c r="E80" s="212">
        <f>IF('PLANILHA ITENS FINANCIÁVEIS'!H80&gt;0,'PLANILHA ITENS FINANCIÁVEIS'!H80,"")</f>
        <v>8.18</v>
      </c>
      <c r="F80" s="211" t="str">
        <f>IF('PLANILHA ITENS FINANCIÁVEIS'!I80&gt;0,'PLANILHA ITENS FINANCIÁVEIS'!I80,"")</f>
        <v>KG</v>
      </c>
      <c r="G80" s="213"/>
      <c r="H80" s="59" t="str">
        <f t="shared" si="1"/>
        <v/>
      </c>
      <c r="I80" s="56"/>
      <c r="J80" s="56"/>
      <c r="K80" s="214"/>
    </row>
    <row r="81" spans="1:11" s="21" customFormat="1" x14ac:dyDescent="0.25">
      <c r="A81" s="211">
        <f>IF('PLANILHA ITENS FINANCIÁVEIS'!A81&gt;0,'PLANILHA ITENS FINANCIÁVEIS'!A81,"")</f>
        <v>1</v>
      </c>
      <c r="B81" s="211">
        <f>IF('PLANILHA ITENS FINANCIÁVEIS'!B81&gt;0,'PLANILHA ITENS FINANCIÁVEIS'!B81,"")</f>
        <v>61</v>
      </c>
      <c r="C81" s="211" t="str">
        <f>IF('PLANILHA ITENS FINANCIÁVEIS'!C81&gt;0,'PLANILHA ITENS FINANCIÁVEIS'!C81,"")</f>
        <v>9.3</v>
      </c>
      <c r="D81" s="211" t="str">
        <f>IF('PLANILHA ITENS FINANCIÁVEIS'!G81&gt;0,'PLANILHA ITENS FINANCIÁVEIS'!G81,"")</f>
        <v>ARMAÇÃO DE LAJE DE ESTRUTURA CONVENCIONAL DE CONCRETO ARMADO UTILIZANDO AÇO CA-50 DE 8,0 MM - MONTAGEM. AF_06/2022</v>
      </c>
      <c r="E81" s="212">
        <f>IF('PLANILHA ITENS FINANCIÁVEIS'!H81&gt;0,'PLANILHA ITENS FINANCIÁVEIS'!H81,"")</f>
        <v>13.31</v>
      </c>
      <c r="F81" s="211" t="str">
        <f>IF('PLANILHA ITENS FINANCIÁVEIS'!I81&gt;0,'PLANILHA ITENS FINANCIÁVEIS'!I81,"")</f>
        <v>KG</v>
      </c>
      <c r="G81" s="213"/>
      <c r="H81" s="59" t="str">
        <f t="shared" si="1"/>
        <v/>
      </c>
      <c r="I81" s="56"/>
      <c r="J81" s="56"/>
      <c r="K81" s="214"/>
    </row>
    <row r="82" spans="1:11" s="21" customFormat="1" x14ac:dyDescent="0.25">
      <c r="A82" s="211">
        <f>IF('PLANILHA ITENS FINANCIÁVEIS'!A82&gt;0,'PLANILHA ITENS FINANCIÁVEIS'!A82,"")</f>
        <v>1</v>
      </c>
      <c r="B82" s="211">
        <f>IF('PLANILHA ITENS FINANCIÁVEIS'!B82&gt;0,'PLANILHA ITENS FINANCIÁVEIS'!B82,"")</f>
        <v>62</v>
      </c>
      <c r="C82" s="211" t="str">
        <f>IF('PLANILHA ITENS FINANCIÁVEIS'!C82&gt;0,'PLANILHA ITENS FINANCIÁVEIS'!C82,"")</f>
        <v>9.4</v>
      </c>
      <c r="D82" s="211" t="str">
        <f>IF('PLANILHA ITENS FINANCIÁVEIS'!G82&gt;0,'PLANILHA ITENS FINANCIÁVEIS'!G82,"")</f>
        <v>CONCRETAGEM DE VIGAS E LAJES, FCK=30 MPA, PARA LAJES MACIÇAS OU NERVURADAS COM USO DE BOMBA - LANÇAMENTO, ADENSAMENTO E ACABAMENTO.</v>
      </c>
      <c r="E82" s="212">
        <f>IF('PLANILHA ITENS FINANCIÁVEIS'!H82&gt;0,'PLANILHA ITENS FINANCIÁVEIS'!H82,"")</f>
        <v>1.69</v>
      </c>
      <c r="F82" s="211" t="str">
        <f>IF('PLANILHA ITENS FINANCIÁVEIS'!I82&gt;0,'PLANILHA ITENS FINANCIÁVEIS'!I82,"")</f>
        <v>M3</v>
      </c>
      <c r="G82" s="213"/>
      <c r="H82" s="59" t="str">
        <f t="shared" si="1"/>
        <v/>
      </c>
      <c r="I82" s="56"/>
      <c r="J82" s="56"/>
      <c r="K82" s="214"/>
    </row>
    <row r="83" spans="1:11" s="21" customFormat="1" x14ac:dyDescent="0.25">
      <c r="A83" s="211">
        <f>IF('PLANILHA ITENS FINANCIÁVEIS'!A83&gt;0,'PLANILHA ITENS FINANCIÁVEIS'!A83,"")</f>
        <v>1</v>
      </c>
      <c r="B83" s="211" t="str">
        <f>IF('PLANILHA ITENS FINANCIÁVEIS'!B83&gt;0,'PLANILHA ITENS FINANCIÁVEIS'!B83,"")</f>
        <v/>
      </c>
      <c r="C83" s="211" t="str">
        <f>IF('PLANILHA ITENS FINANCIÁVEIS'!C83&gt;0,'PLANILHA ITENS FINANCIÁVEIS'!C83,"")</f>
        <v>10</v>
      </c>
      <c r="D83" s="211" t="str">
        <f>IF('PLANILHA ITENS FINANCIÁVEIS'!G83&gt;0,'PLANILHA ITENS FINANCIÁVEIS'!G83,"")</f>
        <v>ESTRUTURA METÁLICA</v>
      </c>
      <c r="E83" s="212" t="str">
        <f>IF('PLANILHA ITENS FINANCIÁVEIS'!H83&gt;0,'PLANILHA ITENS FINANCIÁVEIS'!H83,"")</f>
        <v/>
      </c>
      <c r="F83" s="211" t="str">
        <f>IF('PLANILHA ITENS FINANCIÁVEIS'!I83&gt;0,'PLANILHA ITENS FINANCIÁVEIS'!I83,"")</f>
        <v/>
      </c>
      <c r="G83" s="213"/>
      <c r="H83" s="59" t="str">
        <f t="shared" si="1"/>
        <v/>
      </c>
      <c r="I83" s="56"/>
      <c r="J83" s="56"/>
      <c r="K83" s="214"/>
    </row>
    <row r="84" spans="1:11" s="21" customFormat="1" x14ac:dyDescent="0.25">
      <c r="A84" s="211">
        <f>IF('PLANILHA ITENS FINANCIÁVEIS'!A84&gt;0,'PLANILHA ITENS FINANCIÁVEIS'!A84,"")</f>
        <v>1</v>
      </c>
      <c r="B84" s="211">
        <f>IF('PLANILHA ITENS FINANCIÁVEIS'!B84&gt;0,'PLANILHA ITENS FINANCIÁVEIS'!B84,"")</f>
        <v>63</v>
      </c>
      <c r="C84" s="211" t="str">
        <f>IF('PLANILHA ITENS FINANCIÁVEIS'!C84&gt;0,'PLANILHA ITENS FINANCIÁVEIS'!C84,"")</f>
        <v>10.1</v>
      </c>
      <c r="D84" s="211" t="str">
        <f>IF('PLANILHA ITENS FINANCIÁVEIS'!G84&gt;0,'PLANILHA ITENS FINANCIÁVEIS'!G84,"")</f>
        <v>ESTRUTURA TRELIÇADA DE COBERTURA, INCLUSOS PERFIS METÁLICOS, CHAPA METÁLICAS, MÃO DE OBRA E TRANSPORTE COM GUINDASTE - FORNECIMENTO E INSTALAÇÃO (KG)</v>
      </c>
      <c r="E84" s="212">
        <f>IF('PLANILHA ITENS FINANCIÁVEIS'!H84&gt;0,'PLANILHA ITENS FINANCIÁVEIS'!H84,"")</f>
        <v>19006</v>
      </c>
      <c r="F84" s="211" t="str">
        <f>IF('PLANILHA ITENS FINANCIÁVEIS'!I84&gt;0,'PLANILHA ITENS FINANCIÁVEIS'!I84,"")</f>
        <v>KG</v>
      </c>
      <c r="G84" s="213"/>
      <c r="H84" s="59" t="str">
        <f t="shared" si="1"/>
        <v/>
      </c>
      <c r="I84" s="56"/>
      <c r="J84" s="56"/>
      <c r="K84" s="214"/>
    </row>
    <row r="85" spans="1:11" s="21" customFormat="1" x14ac:dyDescent="0.25">
      <c r="A85" s="211">
        <f>IF('PLANILHA ITENS FINANCIÁVEIS'!A85&gt;0,'PLANILHA ITENS FINANCIÁVEIS'!A85,"")</f>
        <v>1</v>
      </c>
      <c r="B85" s="211">
        <f>IF('PLANILHA ITENS FINANCIÁVEIS'!B85&gt;0,'PLANILHA ITENS FINANCIÁVEIS'!B85,"")</f>
        <v>64</v>
      </c>
      <c r="C85" s="211" t="str">
        <f>IF('PLANILHA ITENS FINANCIÁVEIS'!C85&gt;0,'PLANILHA ITENS FINANCIÁVEIS'!C85,"")</f>
        <v>10.2</v>
      </c>
      <c r="D85" s="211" t="str">
        <f>IF('PLANILHA ITENS FINANCIÁVEIS'!G85&gt;0,'PLANILHA ITENS FINANCIÁVEIS'!G85,"")</f>
        <v>PINTURA COM TINTA ALQUÍDICA DE FUNDO E ACABAMENTO (ESMALTE SINTÉTICO GRAFITE) PULVERIZADA SOBRE PERFIL METÁLICO EXECUTADO EM FÁBRICA (POR DEMÃO). AF_01/2020_PE</v>
      </c>
      <c r="E85" s="212">
        <f>IF('PLANILHA ITENS FINANCIÁVEIS'!H85&gt;0,'PLANILHA ITENS FINANCIÁVEIS'!H85,"")</f>
        <v>1611.6</v>
      </c>
      <c r="F85" s="211" t="str">
        <f>IF('PLANILHA ITENS FINANCIÁVEIS'!I85&gt;0,'PLANILHA ITENS FINANCIÁVEIS'!I85,"")</f>
        <v>M2</v>
      </c>
      <c r="G85" s="213"/>
      <c r="H85" s="59" t="str">
        <f t="shared" si="1"/>
        <v/>
      </c>
      <c r="I85" s="56"/>
      <c r="J85" s="56"/>
      <c r="K85" s="214"/>
    </row>
    <row r="86" spans="1:11" s="21" customFormat="1" x14ac:dyDescent="0.25">
      <c r="A86" s="211">
        <f>IF('PLANILHA ITENS FINANCIÁVEIS'!A86&gt;0,'PLANILHA ITENS FINANCIÁVEIS'!A86,"")</f>
        <v>1</v>
      </c>
      <c r="B86" s="211">
        <f>IF('PLANILHA ITENS FINANCIÁVEIS'!B86&gt;0,'PLANILHA ITENS FINANCIÁVEIS'!B86,"")</f>
        <v>65</v>
      </c>
      <c r="C86" s="211" t="str">
        <f>IF('PLANILHA ITENS FINANCIÁVEIS'!C86&gt;0,'PLANILHA ITENS FINANCIÁVEIS'!C86,"")</f>
        <v>10.3</v>
      </c>
      <c r="D86" s="211" t="str">
        <f>IF('PLANILHA ITENS FINANCIÁVEIS'!G86&gt;0,'PLANILHA ITENS FINANCIÁVEIS'!G86,"")</f>
        <v>PINTURA COM TINTA ALQUÍDICA DE FUNDO (TIPO ZARCÃO) PULVERIZADA SOBRE PERFIL METÁLICO EXECUTADO EM FÁBRICA (POR DEMÃO). AF_01/2020_PE</v>
      </c>
      <c r="E86" s="212">
        <f>IF('PLANILHA ITENS FINANCIÁVEIS'!H86&gt;0,'PLANILHA ITENS FINANCIÁVEIS'!H86,"")</f>
        <v>227.7</v>
      </c>
      <c r="F86" s="211" t="str">
        <f>IF('PLANILHA ITENS FINANCIÁVEIS'!I86&gt;0,'PLANILHA ITENS FINANCIÁVEIS'!I86,"")</f>
        <v>M2</v>
      </c>
      <c r="G86" s="213"/>
      <c r="H86" s="59" t="str">
        <f t="shared" si="1"/>
        <v/>
      </c>
      <c r="I86" s="56"/>
      <c r="J86" s="56"/>
      <c r="K86" s="214"/>
    </row>
    <row r="87" spans="1:11" s="21" customFormat="1" x14ac:dyDescent="0.25">
      <c r="A87" s="211">
        <f>IF('PLANILHA ITENS FINANCIÁVEIS'!A87&gt;0,'PLANILHA ITENS FINANCIÁVEIS'!A87,"")</f>
        <v>1</v>
      </c>
      <c r="B87" s="211">
        <f>IF('PLANILHA ITENS FINANCIÁVEIS'!B87&gt;0,'PLANILHA ITENS FINANCIÁVEIS'!B87,"")</f>
        <v>66</v>
      </c>
      <c r="C87" s="211" t="str">
        <f>IF('PLANILHA ITENS FINANCIÁVEIS'!C87&gt;0,'PLANILHA ITENS FINANCIÁVEIS'!C87,"")</f>
        <v>10.4</v>
      </c>
      <c r="D87" s="211" t="str">
        <f>IF('PLANILHA ITENS FINANCIÁVEIS'!G87&gt;0,'PLANILHA ITENS FINANCIÁVEIS'!G87,"")</f>
        <v>PINTURA COM TINTA ALQUÍDICA DE ACABAMENTO (ESMALTE SINTÉTICO ACETINADO) PULVERIZADA SOBRE PERFIL METÁLICO EXECUTADO EM FÁBRICA (POR DEMÃO). AF_01/2020_PE</v>
      </c>
      <c r="E87" s="212">
        <f>IF('PLANILHA ITENS FINANCIÁVEIS'!H87&gt;0,'PLANILHA ITENS FINANCIÁVEIS'!H87,"")</f>
        <v>227.7</v>
      </c>
      <c r="F87" s="211" t="str">
        <f>IF('PLANILHA ITENS FINANCIÁVEIS'!I87&gt;0,'PLANILHA ITENS FINANCIÁVEIS'!I87,"")</f>
        <v>M2</v>
      </c>
      <c r="G87" s="213"/>
      <c r="H87" s="59" t="str">
        <f t="shared" si="1"/>
        <v/>
      </c>
      <c r="I87" s="56"/>
      <c r="J87" s="56"/>
      <c r="K87" s="214"/>
    </row>
    <row r="88" spans="1:11" s="21" customFormat="1" x14ac:dyDescent="0.25">
      <c r="A88" s="211">
        <f>IF('PLANILHA ITENS FINANCIÁVEIS'!A88&gt;0,'PLANILHA ITENS FINANCIÁVEIS'!A88,"")</f>
        <v>1</v>
      </c>
      <c r="B88" s="211" t="str">
        <f>IF('PLANILHA ITENS FINANCIÁVEIS'!B88&gt;0,'PLANILHA ITENS FINANCIÁVEIS'!B88,"")</f>
        <v/>
      </c>
      <c r="C88" s="211" t="str">
        <f>IF('PLANILHA ITENS FINANCIÁVEIS'!C88&gt;0,'PLANILHA ITENS FINANCIÁVEIS'!C88,"")</f>
        <v>11</v>
      </c>
      <c r="D88" s="211" t="str">
        <f>IF('PLANILHA ITENS FINANCIÁVEIS'!G88&gt;0,'PLANILHA ITENS FINANCIÁVEIS'!G88,"")</f>
        <v>SISTEMA DE VEDAÇÃO VERTICAL - ELEMENTOS VAZADOS</v>
      </c>
      <c r="E88" s="212" t="str">
        <f>IF('PLANILHA ITENS FINANCIÁVEIS'!H88&gt;0,'PLANILHA ITENS FINANCIÁVEIS'!H88,"")</f>
        <v/>
      </c>
      <c r="F88" s="211" t="str">
        <f>IF('PLANILHA ITENS FINANCIÁVEIS'!I88&gt;0,'PLANILHA ITENS FINANCIÁVEIS'!I88,"")</f>
        <v/>
      </c>
      <c r="G88" s="213"/>
      <c r="H88" s="59" t="str">
        <f t="shared" si="1"/>
        <v/>
      </c>
      <c r="I88" s="56"/>
      <c r="J88" s="56"/>
      <c r="K88" s="214"/>
    </row>
    <row r="89" spans="1:11" s="21" customFormat="1" x14ac:dyDescent="0.25">
      <c r="A89" s="211">
        <f>IF('PLANILHA ITENS FINANCIÁVEIS'!A89&gt;0,'PLANILHA ITENS FINANCIÁVEIS'!A89,"")</f>
        <v>1</v>
      </c>
      <c r="B89" s="211">
        <f>IF('PLANILHA ITENS FINANCIÁVEIS'!B89&gt;0,'PLANILHA ITENS FINANCIÁVEIS'!B89,"")</f>
        <v>67</v>
      </c>
      <c r="C89" s="211" t="str">
        <f>IF('PLANILHA ITENS FINANCIÁVEIS'!C89&gt;0,'PLANILHA ITENS FINANCIÁVEIS'!C89,"")</f>
        <v>11.1</v>
      </c>
      <c r="D89" s="211" t="str">
        <f>IF('PLANILHA ITENS FINANCIÁVEIS'!G89&gt;0,'PLANILHA ITENS FINANCIÁVEIS'!G89,"")</f>
        <v>ALVENARIA DE VEDAÇÃO COM ELEMENTO VAZADO DE CONCRETO (COBOGÓ) DE 7X50X50CM E ARGAMASSA DE ASSENTAMENTO COM PREPARO EM BETONEIRA. AF_05/2020</v>
      </c>
      <c r="E89" s="212">
        <f>IF('PLANILHA ITENS FINANCIÁVEIS'!H89&gt;0,'PLANILHA ITENS FINANCIÁVEIS'!H89,"")</f>
        <v>4.8</v>
      </c>
      <c r="F89" s="211" t="str">
        <f>IF('PLANILHA ITENS FINANCIÁVEIS'!I89&gt;0,'PLANILHA ITENS FINANCIÁVEIS'!I89,"")</f>
        <v>M2</v>
      </c>
      <c r="G89" s="213"/>
      <c r="H89" s="59" t="str">
        <f t="shared" si="1"/>
        <v/>
      </c>
      <c r="I89" s="56"/>
      <c r="J89" s="56"/>
      <c r="K89" s="214"/>
    </row>
    <row r="90" spans="1:11" s="21" customFormat="1" x14ac:dyDescent="0.25">
      <c r="A90" s="211">
        <f>IF('PLANILHA ITENS FINANCIÁVEIS'!A90&gt;0,'PLANILHA ITENS FINANCIÁVEIS'!A90,"")</f>
        <v>1</v>
      </c>
      <c r="B90" s="211" t="str">
        <f>IF('PLANILHA ITENS FINANCIÁVEIS'!B90&gt;0,'PLANILHA ITENS FINANCIÁVEIS'!B90,"")</f>
        <v/>
      </c>
      <c r="C90" s="211" t="str">
        <f>IF('PLANILHA ITENS FINANCIÁVEIS'!C90&gt;0,'PLANILHA ITENS FINANCIÁVEIS'!C90,"")</f>
        <v>12</v>
      </c>
      <c r="D90" s="211" t="str">
        <f>IF('PLANILHA ITENS FINANCIÁVEIS'!G90&gt;0,'PLANILHA ITENS FINANCIÁVEIS'!G90,"")</f>
        <v>SISTEMA DE VEDAÇÃO VERTICAL - ALVENARIA DE VEDAÇÃO</v>
      </c>
      <c r="E90" s="212" t="str">
        <f>IF('PLANILHA ITENS FINANCIÁVEIS'!H90&gt;0,'PLANILHA ITENS FINANCIÁVEIS'!H90,"")</f>
        <v/>
      </c>
      <c r="F90" s="211" t="str">
        <f>IF('PLANILHA ITENS FINANCIÁVEIS'!I90&gt;0,'PLANILHA ITENS FINANCIÁVEIS'!I90,"")</f>
        <v/>
      </c>
      <c r="G90" s="213"/>
      <c r="H90" s="59" t="str">
        <f t="shared" si="1"/>
        <v/>
      </c>
      <c r="I90" s="56"/>
      <c r="J90" s="56"/>
      <c r="K90" s="214"/>
    </row>
    <row r="91" spans="1:11" s="21" customFormat="1" x14ac:dyDescent="0.25">
      <c r="A91" s="211">
        <f>IF('PLANILHA ITENS FINANCIÁVEIS'!A91&gt;0,'PLANILHA ITENS FINANCIÁVEIS'!A91,"")</f>
        <v>1</v>
      </c>
      <c r="B91" s="211">
        <f>IF('PLANILHA ITENS FINANCIÁVEIS'!B91&gt;0,'PLANILHA ITENS FINANCIÁVEIS'!B91,"")</f>
        <v>68</v>
      </c>
      <c r="C91" s="211" t="str">
        <f>IF('PLANILHA ITENS FINANCIÁVEIS'!C91&gt;0,'PLANILHA ITENS FINANCIÁVEIS'!C91,"")</f>
        <v>12.1</v>
      </c>
      <c r="D91" s="211" t="str">
        <f>IF('PLANILHA ITENS FINANCIÁVEIS'!G91&gt;0,'PLANILHA ITENS FINANCIÁVEIS'!G91,"")</f>
        <v>ALVENARIA DE VEDAÇÃO DE BLOCOS CERÂMICOS FURADOS NA VERTICAL DE 14X19X39 CM (ESPESSURA 14 CM) E ARGAMASSA DE ASSENTAMENTO COM PREPARO EM BETONEIRA. AF_12/2021</v>
      </c>
      <c r="E91" s="212">
        <f>IF('PLANILHA ITENS FINANCIÁVEIS'!H91&gt;0,'PLANILHA ITENS FINANCIÁVEIS'!H91,"")</f>
        <v>2.02</v>
      </c>
      <c r="F91" s="211" t="str">
        <f>IF('PLANILHA ITENS FINANCIÁVEIS'!I91&gt;0,'PLANILHA ITENS FINANCIÁVEIS'!I91,"")</f>
        <v>M2</v>
      </c>
      <c r="G91" s="213"/>
      <c r="H91" s="59" t="str">
        <f t="shared" si="1"/>
        <v/>
      </c>
      <c r="I91" s="56"/>
      <c r="J91" s="56"/>
      <c r="K91" s="214"/>
    </row>
    <row r="92" spans="1:11" s="21" customFormat="1" x14ac:dyDescent="0.25">
      <c r="A92" s="211">
        <f>IF('PLANILHA ITENS FINANCIÁVEIS'!A92&gt;0,'PLANILHA ITENS FINANCIÁVEIS'!A92,"")</f>
        <v>1</v>
      </c>
      <c r="B92" s="211">
        <f>IF('PLANILHA ITENS FINANCIÁVEIS'!B92&gt;0,'PLANILHA ITENS FINANCIÁVEIS'!B92,"")</f>
        <v>69</v>
      </c>
      <c r="C92" s="211" t="str">
        <f>IF('PLANILHA ITENS FINANCIÁVEIS'!C92&gt;0,'PLANILHA ITENS FINANCIÁVEIS'!C92,"")</f>
        <v>12.2</v>
      </c>
      <c r="D92" s="211" t="str">
        <f>IF('PLANILHA ITENS FINANCIÁVEIS'!G92&gt;0,'PLANILHA ITENS FINANCIÁVEIS'!G92,"")</f>
        <v>ALVENARIA DE VEDAÇÃO DE BLOCOS CERÂMICOS FURADOS NA VERTICAL DE 9X19X39 CM (ESPESSURA 9 CM) E ARGAMASSA DE ASSENTAMENTO COM PREPARO EM BETONEIRA. AF_12/2021</v>
      </c>
      <c r="E92" s="212">
        <f>IF('PLANILHA ITENS FINANCIÁVEIS'!H92&gt;0,'PLANILHA ITENS FINANCIÁVEIS'!H92,"")</f>
        <v>8.49</v>
      </c>
      <c r="F92" s="211" t="str">
        <f>IF('PLANILHA ITENS FINANCIÁVEIS'!I92&gt;0,'PLANILHA ITENS FINANCIÁVEIS'!I92,"")</f>
        <v>M2</v>
      </c>
      <c r="G92" s="213"/>
      <c r="H92" s="59" t="str">
        <f t="shared" si="1"/>
        <v/>
      </c>
      <c r="I92" s="56"/>
      <c r="J92" s="56"/>
      <c r="K92" s="214"/>
    </row>
    <row r="93" spans="1:11" s="21" customFormat="1" x14ac:dyDescent="0.25">
      <c r="A93" s="211">
        <f>IF('PLANILHA ITENS FINANCIÁVEIS'!A93&gt;0,'PLANILHA ITENS FINANCIÁVEIS'!A93,"")</f>
        <v>1</v>
      </c>
      <c r="B93" s="211" t="str">
        <f>IF('PLANILHA ITENS FINANCIÁVEIS'!B93&gt;0,'PLANILHA ITENS FINANCIÁVEIS'!B93,"")</f>
        <v/>
      </c>
      <c r="C93" s="211" t="str">
        <f>IF('PLANILHA ITENS FINANCIÁVEIS'!C93&gt;0,'PLANILHA ITENS FINANCIÁVEIS'!C93,"")</f>
        <v>13</v>
      </c>
      <c r="D93" s="211" t="str">
        <f>IF('PLANILHA ITENS FINANCIÁVEIS'!G93&gt;0,'PLANILHA ITENS FINANCIÁVEIS'!G93,"")</f>
        <v>SISTEMA DE VEDAÇÃO VERTICAL - DIVISÓRIAS</v>
      </c>
      <c r="E93" s="212" t="str">
        <f>IF('PLANILHA ITENS FINANCIÁVEIS'!H93&gt;0,'PLANILHA ITENS FINANCIÁVEIS'!H93,"")</f>
        <v/>
      </c>
      <c r="F93" s="211" t="str">
        <f>IF('PLANILHA ITENS FINANCIÁVEIS'!I93&gt;0,'PLANILHA ITENS FINANCIÁVEIS'!I93,"")</f>
        <v/>
      </c>
      <c r="G93" s="213"/>
      <c r="H93" s="59" t="str">
        <f t="shared" si="1"/>
        <v/>
      </c>
      <c r="I93" s="56"/>
      <c r="J93" s="56"/>
      <c r="K93" s="214"/>
    </row>
    <row r="94" spans="1:11" s="21" customFormat="1" x14ac:dyDescent="0.25">
      <c r="A94" s="211">
        <f>IF('PLANILHA ITENS FINANCIÁVEIS'!A94&gt;0,'PLANILHA ITENS FINANCIÁVEIS'!A94,"")</f>
        <v>1</v>
      </c>
      <c r="B94" s="211">
        <f>IF('PLANILHA ITENS FINANCIÁVEIS'!B94&gt;0,'PLANILHA ITENS FINANCIÁVEIS'!B94,"")</f>
        <v>70</v>
      </c>
      <c r="C94" s="211" t="str">
        <f>IF('PLANILHA ITENS FINANCIÁVEIS'!C94&gt;0,'PLANILHA ITENS FINANCIÁVEIS'!C94,"")</f>
        <v>13.1</v>
      </c>
      <c r="D94" s="211" t="str">
        <f>IF('PLANILHA ITENS FINANCIÁVEIS'!G94&gt;0,'PLANILHA ITENS FINANCIÁVEIS'!G94,"")</f>
        <v>DIVISORIA SANITÁRIA, TIPO CABINE, EM GRANITO CINZA POLIDO, ESP = 3CM, ASSENTADO COM ARGAMASSA COLANTE AC III-E, EXCLUSIVE FERRAGENS. AF_01/2021</v>
      </c>
      <c r="E94" s="212">
        <f>IF('PLANILHA ITENS FINANCIÁVEIS'!H94&gt;0,'PLANILHA ITENS FINANCIÁVEIS'!H94,"")</f>
        <v>14.36</v>
      </c>
      <c r="F94" s="211" t="str">
        <f>IF('PLANILHA ITENS FINANCIÁVEIS'!I94&gt;0,'PLANILHA ITENS FINANCIÁVEIS'!I94,"")</f>
        <v>M2</v>
      </c>
      <c r="G94" s="213"/>
      <c r="H94" s="59" t="str">
        <f t="shared" si="1"/>
        <v/>
      </c>
      <c r="I94" s="56"/>
      <c r="J94" s="56"/>
      <c r="K94" s="214"/>
    </row>
    <row r="95" spans="1:11" s="21" customFormat="1" x14ac:dyDescent="0.25">
      <c r="A95" s="211">
        <f>IF('PLANILHA ITENS FINANCIÁVEIS'!A95&gt;0,'PLANILHA ITENS FINANCIÁVEIS'!A95,"")</f>
        <v>1</v>
      </c>
      <c r="B95" s="211">
        <f>IF('PLANILHA ITENS FINANCIÁVEIS'!B95&gt;0,'PLANILHA ITENS FINANCIÁVEIS'!B95,"")</f>
        <v>71</v>
      </c>
      <c r="C95" s="211" t="str">
        <f>IF('PLANILHA ITENS FINANCIÁVEIS'!C95&gt;0,'PLANILHA ITENS FINANCIÁVEIS'!C95,"")</f>
        <v>13.2</v>
      </c>
      <c r="D95" s="211" t="str">
        <f>IF('PLANILHA ITENS FINANCIÁVEIS'!G95&gt;0,'PLANILHA ITENS FINANCIÁVEIS'!G95,"")</f>
        <v>INSTALAÇÃO DE VIDRO TEMPERADO, E = 10 MM, ENCAIXADO EM PERFIL U. AF_01/2021_PS</v>
      </c>
      <c r="E95" s="212">
        <f>IF('PLANILHA ITENS FINANCIÁVEIS'!H95&gt;0,'PLANILHA ITENS FINANCIÁVEIS'!H95,"")</f>
        <v>5.94</v>
      </c>
      <c r="F95" s="211" t="str">
        <f>IF('PLANILHA ITENS FINANCIÁVEIS'!I95&gt;0,'PLANILHA ITENS FINANCIÁVEIS'!I95,"")</f>
        <v>M2</v>
      </c>
      <c r="G95" s="213"/>
      <c r="H95" s="59" t="str">
        <f t="shared" si="1"/>
        <v/>
      </c>
      <c r="I95" s="56"/>
      <c r="J95" s="56"/>
      <c r="K95" s="214"/>
    </row>
    <row r="96" spans="1:11" s="21" customFormat="1" x14ac:dyDescent="0.25">
      <c r="A96" s="211">
        <f>IF('PLANILHA ITENS FINANCIÁVEIS'!A96&gt;0,'PLANILHA ITENS FINANCIÁVEIS'!A96,"")</f>
        <v>1</v>
      </c>
      <c r="B96" s="211">
        <f>IF('PLANILHA ITENS FINANCIÁVEIS'!B96&gt;0,'PLANILHA ITENS FINANCIÁVEIS'!B96,"")</f>
        <v>72</v>
      </c>
      <c r="C96" s="211" t="str">
        <f>IF('PLANILHA ITENS FINANCIÁVEIS'!C96&gt;0,'PLANILHA ITENS FINANCIÁVEIS'!C96,"")</f>
        <v>13.3</v>
      </c>
      <c r="D96" s="211" t="str">
        <f>IF('PLANILHA ITENS FINANCIÁVEIS'!G96&gt;0,'PLANILHA ITENS FINANCIÁVEIS'!G96,"")</f>
        <v>DIVISÓRIA FIXA EM VIDRO TEMPERADO 10 MM, SEM ABERTURA. AF_01/2021_PS</v>
      </c>
      <c r="E96" s="212">
        <f>IF('PLANILHA ITENS FINANCIÁVEIS'!H96&gt;0,'PLANILHA ITENS FINANCIÁVEIS'!H96,"")</f>
        <v>5.38</v>
      </c>
      <c r="F96" s="211" t="str">
        <f>IF('PLANILHA ITENS FINANCIÁVEIS'!I96&gt;0,'PLANILHA ITENS FINANCIÁVEIS'!I96,"")</f>
        <v>M2</v>
      </c>
      <c r="G96" s="213"/>
      <c r="H96" s="59" t="str">
        <f t="shared" si="1"/>
        <v/>
      </c>
      <c r="I96" s="56"/>
      <c r="J96" s="56"/>
      <c r="K96" s="214"/>
    </row>
    <row r="97" spans="1:11" s="21" customFormat="1" x14ac:dyDescent="0.25">
      <c r="A97" s="211">
        <f>IF('PLANILHA ITENS FINANCIÁVEIS'!A97&gt;0,'PLANILHA ITENS FINANCIÁVEIS'!A97,"")</f>
        <v>1</v>
      </c>
      <c r="B97" s="211" t="str">
        <f>IF('PLANILHA ITENS FINANCIÁVEIS'!B97&gt;0,'PLANILHA ITENS FINANCIÁVEIS'!B97,"")</f>
        <v/>
      </c>
      <c r="C97" s="211" t="str">
        <f>IF('PLANILHA ITENS FINANCIÁVEIS'!C97&gt;0,'PLANILHA ITENS FINANCIÁVEIS'!C97,"")</f>
        <v>14</v>
      </c>
      <c r="D97" s="211" t="str">
        <f>IF('PLANILHA ITENS FINANCIÁVEIS'!G97&gt;0,'PLANILHA ITENS FINANCIÁVEIS'!G97,"")</f>
        <v>ESQUADRIAS - PORTAS DE MADEIRA</v>
      </c>
      <c r="E97" s="212" t="str">
        <f>IF('PLANILHA ITENS FINANCIÁVEIS'!H97&gt;0,'PLANILHA ITENS FINANCIÁVEIS'!H97,"")</f>
        <v/>
      </c>
      <c r="F97" s="211" t="str">
        <f>IF('PLANILHA ITENS FINANCIÁVEIS'!I97&gt;0,'PLANILHA ITENS FINANCIÁVEIS'!I97,"")</f>
        <v/>
      </c>
      <c r="G97" s="213"/>
      <c r="H97" s="59" t="str">
        <f t="shared" si="1"/>
        <v/>
      </c>
      <c r="I97" s="56"/>
      <c r="J97" s="56"/>
      <c r="K97" s="214"/>
    </row>
    <row r="98" spans="1:11" s="21" customFormat="1" x14ac:dyDescent="0.25">
      <c r="A98" s="211">
        <f>IF('PLANILHA ITENS FINANCIÁVEIS'!A98&gt;0,'PLANILHA ITENS FINANCIÁVEIS'!A98,"")</f>
        <v>1</v>
      </c>
      <c r="B98" s="211">
        <f>IF('PLANILHA ITENS FINANCIÁVEIS'!B98&gt;0,'PLANILHA ITENS FINANCIÁVEIS'!B98,"")</f>
        <v>73</v>
      </c>
      <c r="C98" s="211" t="str">
        <f>IF('PLANILHA ITENS FINANCIÁVEIS'!C98&gt;0,'PLANILHA ITENS FINANCIÁVEIS'!C98,"")</f>
        <v>14.1</v>
      </c>
      <c r="D98" s="211" t="str">
        <f>IF('PLANILHA ITENS FINANCIÁVEIS'!G98&gt;0,'PLANILHA ITENS FINANCIÁVEIS'!G98,"")</f>
        <v>PM1 - KIT DE PORTA DE MADEIRA FRISADA, SEMI-OCA (LEVE OU MÉDIA), PADRÃO MÉDIO, 80X210CM, ESPESSURA DE 3,5CM, ITENS INCLUSOS: DOBRADIÇAS, MONTAGEM E INSTALAÇÃO DE BATENTE, FECHADURA COM EXECUÇÃO DO FURO - FORNECIMENTO E INSTALAÇÃO</v>
      </c>
      <c r="E98" s="212">
        <f>IF('PLANILHA ITENS FINANCIÁVEIS'!H98&gt;0,'PLANILHA ITENS FINANCIÁVEIS'!H98,"")</f>
        <v>17</v>
      </c>
      <c r="F98" s="211" t="str">
        <f>IF('PLANILHA ITENS FINANCIÁVEIS'!I98&gt;0,'PLANILHA ITENS FINANCIÁVEIS'!I98,"")</f>
        <v>UN</v>
      </c>
      <c r="G98" s="213"/>
      <c r="H98" s="59" t="str">
        <f t="shared" si="1"/>
        <v/>
      </c>
      <c r="I98" s="56"/>
      <c r="J98" s="56"/>
      <c r="K98" s="214"/>
    </row>
    <row r="99" spans="1:11" s="21" customFormat="1" x14ac:dyDescent="0.25">
      <c r="A99" s="211">
        <f>IF('PLANILHA ITENS FINANCIÁVEIS'!A99&gt;0,'PLANILHA ITENS FINANCIÁVEIS'!A99,"")</f>
        <v>1</v>
      </c>
      <c r="B99" s="211">
        <f>IF('PLANILHA ITENS FINANCIÁVEIS'!B99&gt;0,'PLANILHA ITENS FINANCIÁVEIS'!B99,"")</f>
        <v>74</v>
      </c>
      <c r="C99" s="211" t="str">
        <f>IF('PLANILHA ITENS FINANCIÁVEIS'!C99&gt;0,'PLANILHA ITENS FINANCIÁVEIS'!C99,"")</f>
        <v>14.2</v>
      </c>
      <c r="D99" s="211" t="str">
        <f>IF('PLANILHA ITENS FINANCIÁVEIS'!G99&gt;0,'PLANILHA ITENS FINANCIÁVEIS'!G99,"")</f>
        <v>PM 2 - KIT DE PORTA DE MADEIRA COM VENEZIANA, 80X210CM (ESPESSURA DE 3CM), PADRÃO MÉDIO, ITENS INCLUSOS: DOBRADIÇAS, MONTAGEM E INSTALAÇÃO DE BATENTE, FECHADURA COM EXECUÇÃO DO FURO - FORNECIMENTO E INSTALAÇÃO</v>
      </c>
      <c r="E99" s="212">
        <f>IF('PLANILHA ITENS FINANCIÁVEIS'!H99&gt;0,'PLANILHA ITENS FINANCIÁVEIS'!H99,"")</f>
        <v>2</v>
      </c>
      <c r="F99" s="211" t="str">
        <f>IF('PLANILHA ITENS FINANCIÁVEIS'!I99&gt;0,'PLANILHA ITENS FINANCIÁVEIS'!I99,"")</f>
        <v>UN</v>
      </c>
      <c r="G99" s="213"/>
      <c r="H99" s="59" t="str">
        <f t="shared" si="1"/>
        <v/>
      </c>
      <c r="I99" s="56"/>
      <c r="J99" s="56"/>
      <c r="K99" s="214"/>
    </row>
    <row r="100" spans="1:11" s="21" customFormat="1" x14ac:dyDescent="0.25">
      <c r="A100" s="211">
        <f>IF('PLANILHA ITENS FINANCIÁVEIS'!A100&gt;0,'PLANILHA ITENS FINANCIÁVEIS'!A100,"")</f>
        <v>1</v>
      </c>
      <c r="B100" s="211">
        <f>IF('PLANILHA ITENS FINANCIÁVEIS'!B100&gt;0,'PLANILHA ITENS FINANCIÁVEIS'!B100,"")</f>
        <v>75</v>
      </c>
      <c r="C100" s="211" t="str">
        <f>IF('PLANILHA ITENS FINANCIÁVEIS'!C100&gt;0,'PLANILHA ITENS FINANCIÁVEIS'!C100,"")</f>
        <v>14.3</v>
      </c>
      <c r="D100" s="211" t="str">
        <f>IF('PLANILHA ITENS FINANCIÁVEIS'!G100&gt;0,'PLANILHA ITENS FINANCIÁVEIS'!G100,"")</f>
        <v>PM3 - KIT DE PORTA DE MADEIRA FRISADA, SEMI-OCA (LEVE OU MÉDIA), PADRÃO MÉDIO, 80X210CM, ESPESSURA DE 3,5CM, ITENS INCLUSOS: DOBRADIÇAS, MONTAGEM E INSTALAÇÃO DE BATENTE, FECHADURA COM EXECUÇÃO DO FURO - FORNECIMENTO E INSTALAÇÃO. AF_12/2019</v>
      </c>
      <c r="E100" s="212">
        <f>IF('PLANILHA ITENS FINANCIÁVEIS'!H100&gt;0,'PLANILHA ITENS FINANCIÁVEIS'!H100,"")</f>
        <v>4</v>
      </c>
      <c r="F100" s="211" t="str">
        <f>IF('PLANILHA ITENS FINANCIÁVEIS'!I100&gt;0,'PLANILHA ITENS FINANCIÁVEIS'!I100,"")</f>
        <v>UN</v>
      </c>
      <c r="G100" s="213"/>
      <c r="H100" s="59" t="str">
        <f t="shared" si="1"/>
        <v/>
      </c>
      <c r="I100" s="56"/>
      <c r="J100" s="56"/>
      <c r="K100" s="214"/>
    </row>
    <row r="101" spans="1:11" s="21" customFormat="1" x14ac:dyDescent="0.25">
      <c r="A101" s="211">
        <f>IF('PLANILHA ITENS FINANCIÁVEIS'!A101&gt;0,'PLANILHA ITENS FINANCIÁVEIS'!A101,"")</f>
        <v>1</v>
      </c>
      <c r="B101" s="211">
        <f>IF('PLANILHA ITENS FINANCIÁVEIS'!B101&gt;0,'PLANILHA ITENS FINANCIÁVEIS'!B101,"")</f>
        <v>76</v>
      </c>
      <c r="C101" s="211" t="str">
        <f>IF('PLANILHA ITENS FINANCIÁVEIS'!C101&gt;0,'PLANILHA ITENS FINANCIÁVEIS'!C101,"")</f>
        <v>14.4</v>
      </c>
      <c r="D101" s="211" t="str">
        <f>IF('PLANILHA ITENS FINANCIÁVEIS'!G101&gt;0,'PLANILHA ITENS FINANCIÁVEIS'!G101,"")</f>
        <v>PM4 - KIT DE PORTA DE MADEIRA COM VISOR DE VIDRO, 80X210CM (ESPESSURA DE 3CM), PADRÃO POPULAR, ITENS INCLUSOS: DOBRADIÇAS, MONTAGEM E INSTALAÇÃO DE BATENTE, FECHADURA COM EXECUÇÃO DO FURO - FORNECIMENTO E INSTALAÇÃO. AF_12/2019</v>
      </c>
      <c r="E101" s="212">
        <f>IF('PLANILHA ITENS FINANCIÁVEIS'!H101&gt;0,'PLANILHA ITENS FINANCIÁVEIS'!H101,"")</f>
        <v>10</v>
      </c>
      <c r="F101" s="211" t="str">
        <f>IF('PLANILHA ITENS FINANCIÁVEIS'!I101&gt;0,'PLANILHA ITENS FINANCIÁVEIS'!I101,"")</f>
        <v>UN</v>
      </c>
      <c r="G101" s="213"/>
      <c r="H101" s="59" t="str">
        <f t="shared" si="1"/>
        <v/>
      </c>
      <c r="I101" s="56"/>
      <c r="J101" s="56"/>
      <c r="K101" s="214"/>
    </row>
    <row r="102" spans="1:11" s="21" customFormat="1" x14ac:dyDescent="0.25">
      <c r="A102" s="211">
        <f>IF('PLANILHA ITENS FINANCIÁVEIS'!A102&gt;0,'PLANILHA ITENS FINANCIÁVEIS'!A102,"")</f>
        <v>1</v>
      </c>
      <c r="B102" s="211">
        <f>IF('PLANILHA ITENS FINANCIÁVEIS'!B102&gt;0,'PLANILHA ITENS FINANCIÁVEIS'!B102,"")</f>
        <v>77</v>
      </c>
      <c r="C102" s="211" t="str">
        <f>IF('PLANILHA ITENS FINANCIÁVEIS'!C102&gt;0,'PLANILHA ITENS FINANCIÁVEIS'!C102,"")</f>
        <v>14.5</v>
      </c>
      <c r="D102" s="211" t="str">
        <f>IF('PLANILHA ITENS FINANCIÁVEIS'!G102&gt;0,'PLANILHA ITENS FINANCIÁVEIS'!G102,"")</f>
        <v>PM5 -PORTA EM COMPENSADO DE MADEIRA E=2cm REVESTIDA COM LAMINADO MELAMÍNICO NAS CORES: AMARELA, VERDE, LARANJA E AZUL</v>
      </c>
      <c r="E102" s="212">
        <f>IF('PLANILHA ITENS FINANCIÁVEIS'!H102&gt;0,'PLANILHA ITENS FINANCIÁVEIS'!H102,"")</f>
        <v>8</v>
      </c>
      <c r="F102" s="211" t="str">
        <f>IF('PLANILHA ITENS FINANCIÁVEIS'!I102&gt;0,'PLANILHA ITENS FINANCIÁVEIS'!I102,"")</f>
        <v>UN</v>
      </c>
      <c r="G102" s="213"/>
      <c r="H102" s="59" t="str">
        <f t="shared" si="1"/>
        <v/>
      </c>
      <c r="I102" s="56"/>
      <c r="J102" s="56"/>
      <c r="K102" s="214"/>
    </row>
    <row r="103" spans="1:11" s="21" customFormat="1" x14ac:dyDescent="0.25">
      <c r="A103" s="211">
        <f>IF('PLANILHA ITENS FINANCIÁVEIS'!A103&gt;0,'PLANILHA ITENS FINANCIÁVEIS'!A103,"")</f>
        <v>1</v>
      </c>
      <c r="B103" s="211">
        <f>IF('PLANILHA ITENS FINANCIÁVEIS'!B103&gt;0,'PLANILHA ITENS FINANCIÁVEIS'!B103,"")</f>
        <v>78</v>
      </c>
      <c r="C103" s="211" t="str">
        <f>IF('PLANILHA ITENS FINANCIÁVEIS'!C103&gt;0,'PLANILHA ITENS FINANCIÁVEIS'!C103,"")</f>
        <v>14.6</v>
      </c>
      <c r="D103" s="211" t="str">
        <f>IF('PLANILHA ITENS FINANCIÁVEIS'!G103&gt;0,'PLANILHA ITENS FINANCIÁVEIS'!G103,"")</f>
        <v>INSTALAÇÃO DE VIDRO LISO INCOLOR ESQUADRIA PM4 , E = 6 MM, EM ESQUADRIA DE MADEIRA, FIXADO COM BAGUETE</v>
      </c>
      <c r="E103" s="212">
        <f>IF('PLANILHA ITENS FINANCIÁVEIS'!H103&gt;0,'PLANILHA ITENS FINANCIÁVEIS'!H103,"")</f>
        <v>2.2999999999999998</v>
      </c>
      <c r="F103" s="211" t="str">
        <f>IF('PLANILHA ITENS FINANCIÁVEIS'!I103&gt;0,'PLANILHA ITENS FINANCIÁVEIS'!I103,"")</f>
        <v>M2</v>
      </c>
      <c r="G103" s="213"/>
      <c r="H103" s="59" t="str">
        <f t="shared" si="1"/>
        <v/>
      </c>
      <c r="I103" s="56"/>
      <c r="J103" s="56"/>
      <c r="K103" s="214"/>
    </row>
    <row r="104" spans="1:11" s="21" customFormat="1" x14ac:dyDescent="0.25">
      <c r="A104" s="211">
        <f>IF('PLANILHA ITENS FINANCIÁVEIS'!A104&gt;0,'PLANILHA ITENS FINANCIÁVEIS'!A104,"")</f>
        <v>1</v>
      </c>
      <c r="B104" s="211" t="str">
        <f>IF('PLANILHA ITENS FINANCIÁVEIS'!B104&gt;0,'PLANILHA ITENS FINANCIÁVEIS'!B104,"")</f>
        <v/>
      </c>
      <c r="C104" s="211" t="str">
        <f>IF('PLANILHA ITENS FINANCIÁVEIS'!C104&gt;0,'PLANILHA ITENS FINANCIÁVEIS'!C104,"")</f>
        <v>15</v>
      </c>
      <c r="D104" s="211" t="str">
        <f>IF('PLANILHA ITENS FINANCIÁVEIS'!G104&gt;0,'PLANILHA ITENS FINANCIÁVEIS'!G104,"")</f>
        <v>ESQUADRIAS - FERRAGENS E ACESSÓRIOS</v>
      </c>
      <c r="E104" s="212" t="str">
        <f>IF('PLANILHA ITENS FINANCIÁVEIS'!H104&gt;0,'PLANILHA ITENS FINANCIÁVEIS'!H104,"")</f>
        <v/>
      </c>
      <c r="F104" s="211" t="str">
        <f>IF('PLANILHA ITENS FINANCIÁVEIS'!I104&gt;0,'PLANILHA ITENS FINANCIÁVEIS'!I104,"")</f>
        <v/>
      </c>
      <c r="G104" s="213"/>
      <c r="H104" s="59" t="str">
        <f t="shared" si="1"/>
        <v/>
      </c>
      <c r="I104" s="56"/>
      <c r="J104" s="56"/>
      <c r="K104" s="214"/>
    </row>
    <row r="105" spans="1:11" s="21" customFormat="1" x14ac:dyDescent="0.25">
      <c r="A105" s="211">
        <f>IF('PLANILHA ITENS FINANCIÁVEIS'!A105&gt;0,'PLANILHA ITENS FINANCIÁVEIS'!A105,"")</f>
        <v>1</v>
      </c>
      <c r="B105" s="211">
        <f>IF('PLANILHA ITENS FINANCIÁVEIS'!B105&gt;0,'PLANILHA ITENS FINANCIÁVEIS'!B105,"")</f>
        <v>79</v>
      </c>
      <c r="C105" s="211" t="str">
        <f>IF('PLANILHA ITENS FINANCIÁVEIS'!C105&gt;0,'PLANILHA ITENS FINANCIÁVEIS'!C105,"")</f>
        <v>15.1</v>
      </c>
      <c r="D105" s="211" t="str">
        <f>IF('PLANILHA ITENS FINANCIÁVEIS'!G105&gt;0,'PLANILHA ITENS FINANCIÁVEIS'!G105,"")</f>
        <v>TARJETA TIPO LIVRE/OCUPADO PARA PORTA DE BANHEIRO. AF_12/2019</v>
      </c>
      <c r="E105" s="212">
        <f>IF('PLANILHA ITENS FINANCIÁVEIS'!H105&gt;0,'PLANILHA ITENS FINANCIÁVEIS'!H105,"")</f>
        <v>8</v>
      </c>
      <c r="F105" s="211" t="str">
        <f>IF('PLANILHA ITENS FINANCIÁVEIS'!I105&gt;0,'PLANILHA ITENS FINANCIÁVEIS'!I105,"")</f>
        <v>UN</v>
      </c>
      <c r="G105" s="213"/>
      <c r="H105" s="59" t="str">
        <f t="shared" si="1"/>
        <v/>
      </c>
      <c r="I105" s="56"/>
      <c r="J105" s="56"/>
      <c r="K105" s="214"/>
    </row>
    <row r="106" spans="1:11" s="21" customFormat="1" x14ac:dyDescent="0.25">
      <c r="A106" s="211">
        <f>IF('PLANILHA ITENS FINANCIÁVEIS'!A106&gt;0,'PLANILHA ITENS FINANCIÁVEIS'!A106,"")</f>
        <v>1</v>
      </c>
      <c r="B106" s="211">
        <f>IF('PLANILHA ITENS FINANCIÁVEIS'!B106&gt;0,'PLANILHA ITENS FINANCIÁVEIS'!B106,"")</f>
        <v>80</v>
      </c>
      <c r="C106" s="211" t="str">
        <f>IF('PLANILHA ITENS FINANCIÁVEIS'!C106&gt;0,'PLANILHA ITENS FINANCIÁVEIS'!C106,"")</f>
        <v>15.2</v>
      </c>
      <c r="D106" s="211" t="str">
        <f>IF('PLANILHA ITENS FINANCIÁVEIS'!G106&gt;0,'PLANILHA ITENS FINANCIÁVEIS'!G106,"")</f>
        <v>BARRA DE APOIO RETA, EM ACO INOX POLIDO, COMPRIMENTO 60CM, FIXADA NA PAREDE - FORNECIMENTO E INSTALAÇÃO. AF_01/2020</v>
      </c>
      <c r="E106" s="212">
        <f>IF('PLANILHA ITENS FINANCIÁVEIS'!H106&gt;0,'PLANILHA ITENS FINANCIÁVEIS'!H106,"")</f>
        <v>4</v>
      </c>
      <c r="F106" s="211" t="str">
        <f>IF('PLANILHA ITENS FINANCIÁVEIS'!I106&gt;0,'PLANILHA ITENS FINANCIÁVEIS'!I106,"")</f>
        <v>UN</v>
      </c>
      <c r="G106" s="213"/>
      <c r="H106" s="59" t="str">
        <f t="shared" si="1"/>
        <v/>
      </c>
      <c r="I106" s="56"/>
      <c r="J106" s="56"/>
      <c r="K106" s="214"/>
    </row>
    <row r="107" spans="1:11" s="21" customFormat="1" x14ac:dyDescent="0.25">
      <c r="A107" s="211">
        <f>IF('PLANILHA ITENS FINANCIÁVEIS'!A107&gt;0,'PLANILHA ITENS FINANCIÁVEIS'!A107,"")</f>
        <v>1</v>
      </c>
      <c r="B107" s="211">
        <f>IF('PLANILHA ITENS FINANCIÁVEIS'!B107&gt;0,'PLANILHA ITENS FINANCIÁVEIS'!B107,"")</f>
        <v>81</v>
      </c>
      <c r="C107" s="211" t="str">
        <f>IF('PLANILHA ITENS FINANCIÁVEIS'!C107&gt;0,'PLANILHA ITENS FINANCIÁVEIS'!C107,"")</f>
        <v>15.3</v>
      </c>
      <c r="D107" s="211" t="str">
        <f>IF('PLANILHA ITENS FINANCIÁVEIS'!G107&gt;0,'PLANILHA ITENS FINANCIÁVEIS'!G107,"")</f>
        <v>CHAPA METÁLICA (ALUMÍNIO) 0,90 M X 0,40 M, ESPESSURA 1 MM PARA AS PORTAS</v>
      </c>
      <c r="E107" s="212">
        <f>IF('PLANILHA ITENS FINANCIÁVEIS'!H107&gt;0,'PLANILHA ITENS FINANCIÁVEIS'!H107,"")</f>
        <v>19.84</v>
      </c>
      <c r="F107" s="211" t="str">
        <f>IF('PLANILHA ITENS FINANCIÁVEIS'!I107&gt;0,'PLANILHA ITENS FINANCIÁVEIS'!I107,"")</f>
        <v>M2</v>
      </c>
      <c r="G107" s="213"/>
      <c r="H107" s="59" t="str">
        <f t="shared" si="1"/>
        <v/>
      </c>
      <c r="I107" s="56"/>
      <c r="J107" s="56"/>
      <c r="K107" s="214"/>
    </row>
    <row r="108" spans="1:11" s="21" customFormat="1" x14ac:dyDescent="0.25">
      <c r="A108" s="211">
        <f>IF('PLANILHA ITENS FINANCIÁVEIS'!A108&gt;0,'PLANILHA ITENS FINANCIÁVEIS'!A108,"")</f>
        <v>1</v>
      </c>
      <c r="B108" s="211">
        <f>IF('PLANILHA ITENS FINANCIÁVEIS'!B108&gt;0,'PLANILHA ITENS FINANCIÁVEIS'!B108,"")</f>
        <v>82</v>
      </c>
      <c r="C108" s="211" t="str">
        <f>IF('PLANILHA ITENS FINANCIÁVEIS'!C108&gt;0,'PLANILHA ITENS FINANCIÁVEIS'!C108,"")</f>
        <v>15.4</v>
      </c>
      <c r="D108" s="211" t="str">
        <f>IF('PLANILHA ITENS FINANCIÁVEIS'!G108&gt;0,'PLANILHA ITENS FINANCIÁVEIS'!G108,"")</f>
        <v>PINTURA TINTA DE ACABAMENTO (PIGMENTADA) ESMALTE SINTÉTICO ACETINADO EM MADEIRA, 2 DEMÃOS. AF_01/2021</v>
      </c>
      <c r="E108" s="212">
        <f>IF('PLANILHA ITENS FINANCIÁVEIS'!H108&gt;0,'PLANILHA ITENS FINANCIÁVEIS'!H108,"")</f>
        <v>205.25</v>
      </c>
      <c r="F108" s="211" t="str">
        <f>IF('PLANILHA ITENS FINANCIÁVEIS'!I108&gt;0,'PLANILHA ITENS FINANCIÁVEIS'!I108,"")</f>
        <v>M2</v>
      </c>
      <c r="G108" s="213"/>
      <c r="H108" s="59" t="str">
        <f t="shared" si="1"/>
        <v/>
      </c>
      <c r="I108" s="56"/>
      <c r="J108" s="56"/>
      <c r="K108" s="214"/>
    </row>
    <row r="109" spans="1:11" s="21" customFormat="1" x14ac:dyDescent="0.25">
      <c r="A109" s="211">
        <f>IF('PLANILHA ITENS FINANCIÁVEIS'!A109&gt;0,'PLANILHA ITENS FINANCIÁVEIS'!A109,"")</f>
        <v>1</v>
      </c>
      <c r="B109" s="211" t="str">
        <f>IF('PLANILHA ITENS FINANCIÁVEIS'!B109&gt;0,'PLANILHA ITENS FINANCIÁVEIS'!B109,"")</f>
        <v/>
      </c>
      <c r="C109" s="211" t="str">
        <f>IF('PLANILHA ITENS FINANCIÁVEIS'!C109&gt;0,'PLANILHA ITENS FINANCIÁVEIS'!C109,"")</f>
        <v>16</v>
      </c>
      <c r="D109" s="211" t="str">
        <f>IF('PLANILHA ITENS FINANCIÁVEIS'!G109&gt;0,'PLANILHA ITENS FINANCIÁVEIS'!G109,"")</f>
        <v>ESQUADRIAS - PORTAS EM ALUMÍNIO</v>
      </c>
      <c r="E109" s="212" t="str">
        <f>IF('PLANILHA ITENS FINANCIÁVEIS'!H109&gt;0,'PLANILHA ITENS FINANCIÁVEIS'!H109,"")</f>
        <v/>
      </c>
      <c r="F109" s="211" t="str">
        <f>IF('PLANILHA ITENS FINANCIÁVEIS'!I109&gt;0,'PLANILHA ITENS FINANCIÁVEIS'!I109,"")</f>
        <v/>
      </c>
      <c r="G109" s="213"/>
      <c r="H109" s="59" t="str">
        <f t="shared" si="1"/>
        <v/>
      </c>
      <c r="I109" s="56"/>
      <c r="J109" s="56"/>
      <c r="K109" s="214"/>
    </row>
    <row r="110" spans="1:11" s="21" customFormat="1" x14ac:dyDescent="0.25">
      <c r="A110" s="211">
        <f>IF('PLANILHA ITENS FINANCIÁVEIS'!A110&gt;0,'PLANILHA ITENS FINANCIÁVEIS'!A110,"")</f>
        <v>1</v>
      </c>
      <c r="B110" s="211">
        <f>IF('PLANILHA ITENS FINANCIÁVEIS'!B110&gt;0,'PLANILHA ITENS FINANCIÁVEIS'!B110,"")</f>
        <v>83</v>
      </c>
      <c r="C110" s="211" t="str">
        <f>IF('PLANILHA ITENS FINANCIÁVEIS'!C110&gt;0,'PLANILHA ITENS FINANCIÁVEIS'!C110,"")</f>
        <v>16.1</v>
      </c>
      <c r="D110" s="211" t="str">
        <f>IF('PLANILHA ITENS FINANCIÁVEIS'!G110&gt;0,'PLANILHA ITENS FINANCIÁVEIS'!G110,"")</f>
        <v>PORTA DE ABRIR - PA1 - 100 X 210 CM EM CHAPA DE ALUMÍNIO, COM VENEZIANA E VIDRO MINIBOREAL 6 MM, INCLUSO FECHADURA E PUXADOR - CONFORME PROJETO DE ESQUADRIAS</v>
      </c>
      <c r="E110" s="212">
        <f>IF('PLANILHA ITENS FINANCIÁVEIS'!H110&gt;0,'PLANILHA ITENS FINANCIÁVEIS'!H110,"")</f>
        <v>1</v>
      </c>
      <c r="F110" s="211" t="str">
        <f>IF('PLANILHA ITENS FINANCIÁVEIS'!I110&gt;0,'PLANILHA ITENS FINANCIÁVEIS'!I110,"")</f>
        <v>UN</v>
      </c>
      <c r="G110" s="213"/>
      <c r="H110" s="59" t="str">
        <f t="shared" si="1"/>
        <v/>
      </c>
      <c r="I110" s="56"/>
      <c r="J110" s="56"/>
      <c r="K110" s="214"/>
    </row>
    <row r="111" spans="1:11" s="21" customFormat="1" x14ac:dyDescent="0.25">
      <c r="A111" s="211">
        <f>IF('PLANILHA ITENS FINANCIÁVEIS'!A111&gt;0,'PLANILHA ITENS FINANCIÁVEIS'!A111,"")</f>
        <v>1</v>
      </c>
      <c r="B111" s="211">
        <f>IF('PLANILHA ITENS FINANCIÁVEIS'!B111&gt;0,'PLANILHA ITENS FINANCIÁVEIS'!B111,"")</f>
        <v>84</v>
      </c>
      <c r="C111" s="211" t="str">
        <f>IF('PLANILHA ITENS FINANCIÁVEIS'!C111&gt;0,'PLANILHA ITENS FINANCIÁVEIS'!C111,"")</f>
        <v>16.2</v>
      </c>
      <c r="D111" s="211" t="str">
        <f>IF('PLANILHA ITENS FINANCIÁVEIS'!G111&gt;0,'PLANILHA ITENS FINANCIÁVEIS'!G111,"")</f>
        <v>PORTA DE ABRIR - PA2 - 80 X 210 CM EM CHAPA DE ALUMÍNIO, TIPO VENEZIANA COM GUARNIÇÃO, FIXAÇÃO COM PARAFUSOS - FORNECIMENTO E INSTALAÇÃO - CONFORME PROJETO DE ESQUADRIAS</v>
      </c>
      <c r="E111" s="212">
        <f>IF('PLANILHA ITENS FINANCIÁVEIS'!H111&gt;0,'PLANILHA ITENS FINANCIÁVEIS'!H111,"")</f>
        <v>1.68</v>
      </c>
      <c r="F111" s="211" t="str">
        <f>IF('PLANILHA ITENS FINANCIÁVEIS'!I111&gt;0,'PLANILHA ITENS FINANCIÁVEIS'!I111,"")</f>
        <v>M2</v>
      </c>
      <c r="G111" s="213"/>
      <c r="H111" s="59" t="str">
        <f t="shared" si="1"/>
        <v/>
      </c>
      <c r="I111" s="56"/>
      <c r="J111" s="56"/>
      <c r="K111" s="214"/>
    </row>
    <row r="112" spans="1:11" s="21" customFormat="1" x14ac:dyDescent="0.25">
      <c r="A112" s="211">
        <f>IF('PLANILHA ITENS FINANCIÁVEIS'!A112&gt;0,'PLANILHA ITENS FINANCIÁVEIS'!A112,"")</f>
        <v>1</v>
      </c>
      <c r="B112" s="211">
        <f>IF('PLANILHA ITENS FINANCIÁVEIS'!B112&gt;0,'PLANILHA ITENS FINANCIÁVEIS'!B112,"")</f>
        <v>85</v>
      </c>
      <c r="C112" s="211" t="str">
        <f>IF('PLANILHA ITENS FINANCIÁVEIS'!C112&gt;0,'PLANILHA ITENS FINANCIÁVEIS'!C112,"")</f>
        <v>16.3</v>
      </c>
      <c r="D112" s="211" t="str">
        <f>IF('PLANILHA ITENS FINANCIÁVEIS'!G112&gt;0,'PLANILHA ITENS FINANCIÁVEIS'!G112,"")</f>
        <v>PORTA DE ABRIR 2 FOLHAS - PA3 - 160 X 210 CM EM CHAPA DE ALUMÍNIO, TIPO VENEZIANA COM GUARNIÇÃO, FIXAÇÃO COM PARAFUSOS - FORNECIMENTO E INSTALAÇÃO - CONFORME PROJETO DE ESQUADRIAS</v>
      </c>
      <c r="E112" s="212">
        <f>IF('PLANILHA ITENS FINANCIÁVEIS'!H112&gt;0,'PLANILHA ITENS FINANCIÁVEIS'!H112,"")</f>
        <v>6.72</v>
      </c>
      <c r="F112" s="211" t="str">
        <f>IF('PLANILHA ITENS FINANCIÁVEIS'!I112&gt;0,'PLANILHA ITENS FINANCIÁVEIS'!I112,"")</f>
        <v>M2</v>
      </c>
      <c r="G112" s="213"/>
      <c r="H112" s="59" t="str">
        <f t="shared" si="1"/>
        <v/>
      </c>
      <c r="I112" s="56"/>
      <c r="J112" s="56"/>
      <c r="K112" s="214"/>
    </row>
    <row r="113" spans="1:11" s="21" customFormat="1" x14ac:dyDescent="0.25">
      <c r="A113" s="211">
        <f>IF('PLANILHA ITENS FINANCIÁVEIS'!A113&gt;0,'PLANILHA ITENS FINANCIÁVEIS'!A113,"")</f>
        <v>1</v>
      </c>
      <c r="B113" s="211">
        <f>IF('PLANILHA ITENS FINANCIÁVEIS'!B113&gt;0,'PLANILHA ITENS FINANCIÁVEIS'!B113,"")</f>
        <v>86</v>
      </c>
      <c r="C113" s="211" t="str">
        <f>IF('PLANILHA ITENS FINANCIÁVEIS'!C113&gt;0,'PLANILHA ITENS FINANCIÁVEIS'!C113,"")</f>
        <v>16.4</v>
      </c>
      <c r="D113" s="211" t="str">
        <f>IF('PLANILHA ITENS FINANCIÁVEIS'!G113&gt;0,'PLANILHA ITENS FINANCIÁVEIS'!G113,"")</f>
        <v>PORTA DE CORRER - PA4- 450 X 265 CM, DE ALUMÍNIO, COM DUAS FOLHAS FIXAS E DUAS FOLHAS DE CORRER PARA VIDRO, INCLUSO VIDRO LISO INCOLOR 8 MM, FECHADURA E PUXADOR, SEM ALIZAR - CONFORME PROJETO DE ESQUADRIAS</v>
      </c>
      <c r="E113" s="212">
        <f>IF('PLANILHA ITENS FINANCIÁVEIS'!H113&gt;0,'PLANILHA ITENS FINANCIÁVEIS'!H113,"")</f>
        <v>143.1</v>
      </c>
      <c r="F113" s="211" t="str">
        <f>IF('PLANILHA ITENS FINANCIÁVEIS'!I113&gt;0,'PLANILHA ITENS FINANCIÁVEIS'!I113,"")</f>
        <v>M2</v>
      </c>
      <c r="G113" s="213"/>
      <c r="H113" s="59" t="str">
        <f t="shared" si="1"/>
        <v/>
      </c>
      <c r="I113" s="56"/>
      <c r="J113" s="56"/>
      <c r="K113" s="214"/>
    </row>
    <row r="114" spans="1:11" s="21" customFormat="1" x14ac:dyDescent="0.25">
      <c r="A114" s="211">
        <f>IF('PLANILHA ITENS FINANCIÁVEIS'!A114&gt;0,'PLANILHA ITENS FINANCIÁVEIS'!A114,"")</f>
        <v>1</v>
      </c>
      <c r="B114" s="211">
        <f>IF('PLANILHA ITENS FINANCIÁVEIS'!B114&gt;0,'PLANILHA ITENS FINANCIÁVEIS'!B114,"")</f>
        <v>87</v>
      </c>
      <c r="C114" s="211" t="str">
        <f>IF('PLANILHA ITENS FINANCIÁVEIS'!C114&gt;0,'PLANILHA ITENS FINANCIÁVEIS'!C114,"")</f>
        <v>16.5</v>
      </c>
      <c r="D114" s="211" t="str">
        <f>IF('PLANILHA ITENS FINANCIÁVEIS'!G114&gt;0,'PLANILHA ITENS FINANCIÁVEIS'!G114,"")</f>
        <v>PORTA DE CORRER - PA5- 240 X 210 CM, DE ALUMÍNIO, COM DUAS FOLHAS DE CORRER PARA VIDRO, INCLUSO VIDRO LISO INCOLOR 8 MM, FECHADURA E PUXADOR, SEM ALIZAR - CONFORME PROJETO DE ESQUADRIAS</v>
      </c>
      <c r="E114" s="212">
        <f>IF('PLANILHA ITENS FINANCIÁVEIS'!H114&gt;0,'PLANILHA ITENS FINANCIÁVEIS'!H114,"")</f>
        <v>5.04</v>
      </c>
      <c r="F114" s="211" t="str">
        <f>IF('PLANILHA ITENS FINANCIÁVEIS'!I114&gt;0,'PLANILHA ITENS FINANCIÁVEIS'!I114,"")</f>
        <v>M2</v>
      </c>
      <c r="G114" s="213"/>
      <c r="H114" s="59" t="str">
        <f t="shared" si="1"/>
        <v/>
      </c>
      <c r="I114" s="56"/>
      <c r="J114" s="56"/>
      <c r="K114" s="214"/>
    </row>
    <row r="115" spans="1:11" s="21" customFormat="1" x14ac:dyDescent="0.25">
      <c r="A115" s="211">
        <f>IF('PLANILHA ITENS FINANCIÁVEIS'!A115&gt;0,'PLANILHA ITENS FINANCIÁVEIS'!A115,"")</f>
        <v>1</v>
      </c>
      <c r="B115" s="211">
        <f>IF('PLANILHA ITENS FINANCIÁVEIS'!B115&gt;0,'PLANILHA ITENS FINANCIÁVEIS'!B115,"")</f>
        <v>88</v>
      </c>
      <c r="C115" s="211" t="str">
        <f>IF('PLANILHA ITENS FINANCIÁVEIS'!C115&gt;0,'PLANILHA ITENS FINANCIÁVEIS'!C115,"")</f>
        <v>16.6</v>
      </c>
      <c r="D115" s="211" t="str">
        <f>IF('PLANILHA ITENS FINANCIÁVEIS'!G115&gt;0,'PLANILHA ITENS FINANCIÁVEIS'!G115,"")</f>
        <v>PORTA DE ABRIR 2 FOLHAS - PA6 - 110 X 170 CM EM CHAPA DE ALUMÍNIO, TIPO VENEZIANA COM GUARNIÇÃO, FIXAÇÃO COM PARAFUSOS - FORNECIMENTO E INSTALAÇÃO - CONFORME PROJETO DE ESQUADRIAS</v>
      </c>
      <c r="E115" s="212">
        <f>IF('PLANILHA ITENS FINANCIÁVEIS'!H115&gt;0,'PLANILHA ITENS FINANCIÁVEIS'!H115,"")</f>
        <v>7.48</v>
      </c>
      <c r="F115" s="211" t="str">
        <f>IF('PLANILHA ITENS FINANCIÁVEIS'!I115&gt;0,'PLANILHA ITENS FINANCIÁVEIS'!I115,"")</f>
        <v>M2</v>
      </c>
      <c r="G115" s="213"/>
      <c r="H115" s="59" t="str">
        <f t="shared" si="1"/>
        <v/>
      </c>
      <c r="I115" s="56"/>
      <c r="J115" s="56"/>
      <c r="K115" s="214"/>
    </row>
    <row r="116" spans="1:11" s="21" customFormat="1" x14ac:dyDescent="0.25">
      <c r="A116" s="211">
        <f>IF('PLANILHA ITENS FINANCIÁVEIS'!A116&gt;0,'PLANILHA ITENS FINANCIÁVEIS'!A116,"")</f>
        <v>1</v>
      </c>
      <c r="B116" s="211">
        <f>IF('PLANILHA ITENS FINANCIÁVEIS'!B116&gt;0,'PLANILHA ITENS FINANCIÁVEIS'!B116,"")</f>
        <v>89</v>
      </c>
      <c r="C116" s="211" t="str">
        <f>IF('PLANILHA ITENS FINANCIÁVEIS'!C116&gt;0,'PLANILHA ITENS FINANCIÁVEIS'!C116,"")</f>
        <v>16.7</v>
      </c>
      <c r="D116" s="211" t="str">
        <f>IF('PLANILHA ITENS FINANCIÁVEIS'!G116&gt;0,'PLANILHA ITENS FINANCIÁVEIS'!G116,"")</f>
        <v>PORTA DE ABRIR 2 FOLHAS - PA7 - 250 X 210 CM EM CHAPA DE ALUMÍNIO, COM DUAS FOLHAS DE ABRIR E BANDEIRA LATERAL FIXA, TIPO VENEZIANA COM GUARNIÇÃO, FIXAÇÃO COM PARAFUSOS - FORNECIMENTO E INSTALAÇÃO - CONFORME PROJETO DE ESQUADRIAS</v>
      </c>
      <c r="E116" s="212">
        <f>IF('PLANILHA ITENS FINANCIÁVEIS'!H116&gt;0,'PLANILHA ITENS FINANCIÁVEIS'!H116,"")</f>
        <v>5.25</v>
      </c>
      <c r="F116" s="211" t="str">
        <f>IF('PLANILHA ITENS FINANCIÁVEIS'!I116&gt;0,'PLANILHA ITENS FINANCIÁVEIS'!I116,"")</f>
        <v>M2</v>
      </c>
      <c r="G116" s="213"/>
      <c r="H116" s="59" t="str">
        <f t="shared" si="1"/>
        <v/>
      </c>
      <c r="I116" s="56"/>
      <c r="J116" s="56"/>
      <c r="K116" s="214"/>
    </row>
    <row r="117" spans="1:11" s="21" customFormat="1" x14ac:dyDescent="0.25">
      <c r="A117" s="211">
        <f>IF('PLANILHA ITENS FINANCIÁVEIS'!A117&gt;0,'PLANILHA ITENS FINANCIÁVEIS'!A117,"")</f>
        <v>1</v>
      </c>
      <c r="B117" s="211" t="str">
        <f>IF('PLANILHA ITENS FINANCIÁVEIS'!B117&gt;0,'PLANILHA ITENS FINANCIÁVEIS'!B117,"")</f>
        <v/>
      </c>
      <c r="C117" s="211" t="str">
        <f>IF('PLANILHA ITENS FINANCIÁVEIS'!C117&gt;0,'PLANILHA ITENS FINANCIÁVEIS'!C117,"")</f>
        <v>17</v>
      </c>
      <c r="D117" s="211" t="str">
        <f>IF('PLANILHA ITENS FINANCIÁVEIS'!G117&gt;0,'PLANILHA ITENS FINANCIÁVEIS'!G117,"")</f>
        <v>ESQUADRIAS - JANELAS EM ALUMÍNIO</v>
      </c>
      <c r="E117" s="212" t="str">
        <f>IF('PLANILHA ITENS FINANCIÁVEIS'!H117&gt;0,'PLANILHA ITENS FINANCIÁVEIS'!H117,"")</f>
        <v/>
      </c>
      <c r="F117" s="211" t="str">
        <f>IF('PLANILHA ITENS FINANCIÁVEIS'!I117&gt;0,'PLANILHA ITENS FINANCIÁVEIS'!I117,"")</f>
        <v/>
      </c>
      <c r="G117" s="213"/>
      <c r="H117" s="59" t="str">
        <f t="shared" si="1"/>
        <v/>
      </c>
      <c r="I117" s="56"/>
      <c r="J117" s="56"/>
      <c r="K117" s="214"/>
    </row>
    <row r="118" spans="1:11" s="21" customFormat="1" x14ac:dyDescent="0.25">
      <c r="A118" s="211">
        <f>IF('PLANILHA ITENS FINANCIÁVEIS'!A118&gt;0,'PLANILHA ITENS FINANCIÁVEIS'!A118,"")</f>
        <v>1</v>
      </c>
      <c r="B118" s="211">
        <f>IF('PLANILHA ITENS FINANCIÁVEIS'!B118&gt;0,'PLANILHA ITENS FINANCIÁVEIS'!B118,"")</f>
        <v>90</v>
      </c>
      <c r="C118" s="211" t="str">
        <f>IF('PLANILHA ITENS FINANCIÁVEIS'!C118&gt;0,'PLANILHA ITENS FINANCIÁVEIS'!C118,"")</f>
        <v>17.1</v>
      </c>
      <c r="D118" s="211" t="str">
        <f>IF('PLANILHA ITENS FINANCIÁVEIS'!G118&gt;0,'PLANILHA ITENS FINANCIÁVEIS'!G118,"")</f>
        <v>JANELA DE ALUMÍNIO - JA-1 - 70 X 125 CM, TIPO GUILHOTINA COMPLETA, COM VIDROS, BATENTE E FERRAGENS. EXCLUSIVE ALIZAR, ACABAMENTO E CONTRAMARCO, CONFORME PROJETO DE ESQUADRIAS</v>
      </c>
      <c r="E118" s="212">
        <f>IF('PLANILHA ITENS FINANCIÁVEIS'!H118&gt;0,'PLANILHA ITENS FINANCIÁVEIS'!H118,"")</f>
        <v>0.88</v>
      </c>
      <c r="F118" s="211" t="str">
        <f>IF('PLANILHA ITENS FINANCIÁVEIS'!I118&gt;0,'PLANILHA ITENS FINANCIÁVEIS'!I118,"")</f>
        <v>M2</v>
      </c>
      <c r="G118" s="213"/>
      <c r="H118" s="59" t="str">
        <f t="shared" si="1"/>
        <v/>
      </c>
      <c r="I118" s="56"/>
      <c r="J118" s="56"/>
      <c r="K118" s="214"/>
    </row>
    <row r="119" spans="1:11" s="21" customFormat="1" x14ac:dyDescent="0.25">
      <c r="A119" s="211">
        <f>IF('PLANILHA ITENS FINANCIÁVEIS'!A119&gt;0,'PLANILHA ITENS FINANCIÁVEIS'!A119,"")</f>
        <v>1</v>
      </c>
      <c r="B119" s="211">
        <f>IF('PLANILHA ITENS FINANCIÁVEIS'!B119&gt;0,'PLANILHA ITENS FINANCIÁVEIS'!B119,"")</f>
        <v>91</v>
      </c>
      <c r="C119" s="211" t="str">
        <f>IF('PLANILHA ITENS FINANCIÁVEIS'!C119&gt;0,'PLANILHA ITENS FINANCIÁVEIS'!C119,"")</f>
        <v>17.2</v>
      </c>
      <c r="D119" s="211" t="str">
        <f>IF('PLANILHA ITENS FINANCIÁVEIS'!G119&gt;0,'PLANILHA ITENS FINANCIÁVEIS'!G119,"")</f>
        <v>JANELA DE ALUMÍNIO - JA-2 - 110 X 145 CM, TIPO GUILHOTINACOMPLETA, COM VIDROS, BATENTE E FERRAGENS. EXCLUSIVE ALIZAR, ACABAMENTO E CONTRAMARCO, CONFORME PROJETO DE ESQUADRIAS</v>
      </c>
      <c r="E119" s="212">
        <f>IF('PLANILHA ITENS FINANCIÁVEIS'!H119&gt;0,'PLANILHA ITENS FINANCIÁVEIS'!H119,"")</f>
        <v>1.6</v>
      </c>
      <c r="F119" s="211" t="str">
        <f>IF('PLANILHA ITENS FINANCIÁVEIS'!I119&gt;0,'PLANILHA ITENS FINANCIÁVEIS'!I119,"")</f>
        <v>M2</v>
      </c>
      <c r="G119" s="213"/>
      <c r="H119" s="59" t="str">
        <f t="shared" si="1"/>
        <v/>
      </c>
      <c r="I119" s="56"/>
      <c r="J119" s="56"/>
      <c r="K119" s="214"/>
    </row>
    <row r="120" spans="1:11" s="21" customFormat="1" x14ac:dyDescent="0.25">
      <c r="A120" s="211">
        <f>IF('PLANILHA ITENS FINANCIÁVEIS'!A120&gt;0,'PLANILHA ITENS FINANCIÁVEIS'!A120,"")</f>
        <v>1</v>
      </c>
      <c r="B120" s="211">
        <f>IF('PLANILHA ITENS FINANCIÁVEIS'!B120&gt;0,'PLANILHA ITENS FINANCIÁVEIS'!B120,"")</f>
        <v>92</v>
      </c>
      <c r="C120" s="211" t="str">
        <f>IF('PLANILHA ITENS FINANCIÁVEIS'!C120&gt;0,'PLANILHA ITENS FINANCIÁVEIS'!C120,"")</f>
        <v>17.3</v>
      </c>
      <c r="D120" s="211" t="str">
        <f>IF('PLANILHA ITENS FINANCIÁVEIS'!G120&gt;0,'PLANILHA ITENS FINANCIÁVEIS'!G120,"")</f>
        <v>JANELA DE ALUMÍNIO JA-3 - 140 X 115, TIPO FIXA, PARA VIDRO, COM VIDRO, BATENTE E FERRAGENS. EXCLUSIVE ACABAMENTO, ALIZAR E CONTRAMARCO, CONFORME PROJETO DE ESQUADRIAS</v>
      </c>
      <c r="E120" s="212">
        <f>IF('PLANILHA ITENS FINANCIÁVEIS'!H120&gt;0,'PLANILHA ITENS FINANCIÁVEIS'!H120,"")</f>
        <v>3.22</v>
      </c>
      <c r="F120" s="211" t="str">
        <f>IF('PLANILHA ITENS FINANCIÁVEIS'!I120&gt;0,'PLANILHA ITENS FINANCIÁVEIS'!I120,"")</f>
        <v>M2</v>
      </c>
      <c r="G120" s="213"/>
      <c r="H120" s="59" t="str">
        <f t="shared" si="1"/>
        <v/>
      </c>
      <c r="I120" s="56"/>
      <c r="J120" s="56"/>
      <c r="K120" s="214"/>
    </row>
    <row r="121" spans="1:11" s="21" customFormat="1" x14ac:dyDescent="0.25">
      <c r="A121" s="211">
        <f>IF('PLANILHA ITENS FINANCIÁVEIS'!A121&gt;0,'PLANILHA ITENS FINANCIÁVEIS'!A121,"")</f>
        <v>1</v>
      </c>
      <c r="B121" s="211">
        <f>IF('PLANILHA ITENS FINANCIÁVEIS'!B121&gt;0,'PLANILHA ITENS FINANCIÁVEIS'!B121,"")</f>
        <v>93</v>
      </c>
      <c r="C121" s="211" t="str">
        <f>IF('PLANILHA ITENS FINANCIÁVEIS'!C121&gt;0,'PLANILHA ITENS FINANCIÁVEIS'!C121,"")</f>
        <v>17.4</v>
      </c>
      <c r="D121" s="211" t="str">
        <f>IF('PLANILHA ITENS FINANCIÁVEIS'!G121&gt;0,'PLANILHA ITENS FINANCIÁVEIS'!G121,"")</f>
        <v>JANELA DE ALUMÍNIO - JA-4 - 140 X 145 CM, TIPO GUILHOTINA COMPLETA, COM VIDROS, BATENTE E FERRAGENS. EXCLUSIVE ALIZAR, ACABAMENTO E CONTRAMARCO, CONFORME PROJETO DE ESQUADRIAS</v>
      </c>
      <c r="E121" s="212">
        <f>IF('PLANILHA ITENS FINANCIÁVEIS'!H121&gt;0,'PLANILHA ITENS FINANCIÁVEIS'!H121,"")</f>
        <v>2.0299999999999998</v>
      </c>
      <c r="F121" s="211" t="str">
        <f>IF('PLANILHA ITENS FINANCIÁVEIS'!I121&gt;0,'PLANILHA ITENS FINANCIÁVEIS'!I121,"")</f>
        <v>M2</v>
      </c>
      <c r="G121" s="213"/>
      <c r="H121" s="59" t="str">
        <f t="shared" si="1"/>
        <v/>
      </c>
      <c r="I121" s="56"/>
      <c r="J121" s="56"/>
      <c r="K121" s="214"/>
    </row>
    <row r="122" spans="1:11" s="21" customFormat="1" x14ac:dyDescent="0.25">
      <c r="A122" s="211">
        <f>IF('PLANILHA ITENS FINANCIÁVEIS'!A122&gt;0,'PLANILHA ITENS FINANCIÁVEIS'!A122,"")</f>
        <v>1</v>
      </c>
      <c r="B122" s="211">
        <f>IF('PLANILHA ITENS FINANCIÁVEIS'!B122&gt;0,'PLANILHA ITENS FINANCIÁVEIS'!B122,"")</f>
        <v>94</v>
      </c>
      <c r="C122" s="211" t="str">
        <f>IF('PLANILHA ITENS FINANCIÁVEIS'!C122&gt;0,'PLANILHA ITENS FINANCIÁVEIS'!C122,"")</f>
        <v>17.5</v>
      </c>
      <c r="D122" s="211" t="str">
        <f>IF('PLANILHA ITENS FINANCIÁVEIS'!G122&gt;0,'PLANILHA ITENS FINANCIÁVEIS'!G122,"")</f>
        <v>JANELA DE ALUMÍNIO JA-5 - 200 X 128 CM, TIPO FIXA, PARA VIDRO, COM VIDRO, BATENTE E FERRAGENS. EXCLUSIVE ACABAMENTO, ALIZAR E CONTRAMARCO, CONFORME PROJETO DE ESQUADRIAS</v>
      </c>
      <c r="E122" s="212">
        <f>IF('PLANILHA ITENS FINANCIÁVEIS'!H122&gt;0,'PLANILHA ITENS FINANCIÁVEIS'!H122,"")</f>
        <v>2.56</v>
      </c>
      <c r="F122" s="211" t="str">
        <f>IF('PLANILHA ITENS FINANCIÁVEIS'!I122&gt;0,'PLANILHA ITENS FINANCIÁVEIS'!I122,"")</f>
        <v>M2</v>
      </c>
      <c r="G122" s="213"/>
      <c r="H122" s="59" t="str">
        <f t="shared" si="1"/>
        <v/>
      </c>
      <c r="I122" s="56"/>
      <c r="J122" s="56"/>
      <c r="K122" s="214"/>
    </row>
    <row r="123" spans="1:11" s="21" customFormat="1" x14ac:dyDescent="0.25">
      <c r="A123" s="211">
        <f>IF('PLANILHA ITENS FINANCIÁVEIS'!A123&gt;0,'PLANILHA ITENS FINANCIÁVEIS'!A123,"")</f>
        <v>1</v>
      </c>
      <c r="B123" s="211">
        <f>IF('PLANILHA ITENS FINANCIÁVEIS'!B123&gt;0,'PLANILHA ITENS FINANCIÁVEIS'!B123,"")</f>
        <v>95</v>
      </c>
      <c r="C123" s="211" t="str">
        <f>IF('PLANILHA ITENS FINANCIÁVEIS'!C123&gt;0,'PLANILHA ITENS FINANCIÁVEIS'!C123,"")</f>
        <v>17.6</v>
      </c>
      <c r="D123" s="211" t="str">
        <f>IF('PLANILHA ITENS FINANCIÁVEIS'!G123&gt;0,'PLANILHA ITENS FINANCIÁVEIS'!G123,"")</f>
        <v>JANELA DE ALUMÍNIO - JA-6 - 210 X 150 CM, TIPO MAXIM-AR, COM VIDROS, BATENTE E FERRAGENS. EXCLUSIVE ALIZAR, ACABAMENTO E CONTRAMARCO, CONFORME PROJETO DE ESQUADRIAS</v>
      </c>
      <c r="E123" s="212">
        <f>IF('PLANILHA ITENS FINANCIÁVEIS'!H123&gt;0,'PLANILHA ITENS FINANCIÁVEIS'!H123,"")</f>
        <v>2.1</v>
      </c>
      <c r="F123" s="211" t="str">
        <f>IF('PLANILHA ITENS FINANCIÁVEIS'!I123&gt;0,'PLANILHA ITENS FINANCIÁVEIS'!I123,"")</f>
        <v>M2</v>
      </c>
      <c r="G123" s="213"/>
      <c r="H123" s="59" t="str">
        <f t="shared" si="1"/>
        <v/>
      </c>
      <c r="I123" s="56"/>
      <c r="J123" s="56"/>
      <c r="K123" s="214"/>
    </row>
    <row r="124" spans="1:11" s="21" customFormat="1" x14ac:dyDescent="0.25">
      <c r="A124" s="211">
        <f>IF('PLANILHA ITENS FINANCIÁVEIS'!A124&gt;0,'PLANILHA ITENS FINANCIÁVEIS'!A124,"")</f>
        <v>1</v>
      </c>
      <c r="B124" s="211">
        <f>IF('PLANILHA ITENS FINANCIÁVEIS'!B124&gt;0,'PLANILHA ITENS FINANCIÁVEIS'!B124,"")</f>
        <v>96</v>
      </c>
      <c r="C124" s="211" t="str">
        <f>IF('PLANILHA ITENS FINANCIÁVEIS'!C124&gt;0,'PLANILHA ITENS FINANCIÁVEIS'!C124,"")</f>
        <v>17.7</v>
      </c>
      <c r="D124" s="211" t="str">
        <f>IF('PLANILHA ITENS FINANCIÁVEIS'!G124&gt;0,'PLANILHA ITENS FINANCIÁVEIS'!G124,"")</f>
        <v>JANELA DE ALUMÍNIO - JA-7 - 210 X 75 CM, TIPO MAXIM-AR, COM VIDROS, BATENTE E FERRAGENS. EXCLUSIVE ALIZAR, ACABAMENTO E CONTRAMARCO, CONFORME PROJETO DE ESQUADRIAS</v>
      </c>
      <c r="E124" s="212">
        <f>IF('PLANILHA ITENS FINANCIÁVEIS'!H124&gt;0,'PLANILHA ITENS FINANCIÁVEIS'!H124,"")</f>
        <v>11.03</v>
      </c>
      <c r="F124" s="211" t="str">
        <f>IF('PLANILHA ITENS FINANCIÁVEIS'!I124&gt;0,'PLANILHA ITENS FINANCIÁVEIS'!I124,"")</f>
        <v>M2</v>
      </c>
      <c r="G124" s="213"/>
      <c r="H124" s="59" t="str">
        <f t="shared" si="1"/>
        <v/>
      </c>
      <c r="I124" s="56"/>
      <c r="J124" s="56"/>
      <c r="K124" s="214"/>
    </row>
    <row r="125" spans="1:11" s="21" customFormat="1" x14ac:dyDescent="0.25">
      <c r="A125" s="211">
        <f>IF('PLANILHA ITENS FINANCIÁVEIS'!A125&gt;0,'PLANILHA ITENS FINANCIÁVEIS'!A125,"")</f>
        <v>1</v>
      </c>
      <c r="B125" s="211">
        <f>IF('PLANILHA ITENS FINANCIÁVEIS'!B125&gt;0,'PLANILHA ITENS FINANCIÁVEIS'!B125,"")</f>
        <v>97</v>
      </c>
      <c r="C125" s="211" t="str">
        <f>IF('PLANILHA ITENS FINANCIÁVEIS'!C125&gt;0,'PLANILHA ITENS FINANCIÁVEIS'!C125,"")</f>
        <v>17.8</v>
      </c>
      <c r="D125" s="211" t="str">
        <f>IF('PLANILHA ITENS FINANCIÁVEIS'!G125&gt;0,'PLANILHA ITENS FINANCIÁVEIS'!G125,"")</f>
        <v>JANELA DE ALUMÍNIO - JA-8 - 210 X 100 CM, TIPO MAXIM-AR, COM VIDROS, BATENTE E FERRAGENS. EXCLUSIVE ALIZAR, ACABAMENTO E CONTRAMARCO, CONFORME PROJETO DE ESQUADRIAS</v>
      </c>
      <c r="E125" s="212">
        <f>IF('PLANILHA ITENS FINANCIÁVEIS'!H125&gt;0,'PLANILHA ITENS FINANCIÁVEIS'!H125,"")</f>
        <v>6.3</v>
      </c>
      <c r="F125" s="211" t="str">
        <f>IF('PLANILHA ITENS FINANCIÁVEIS'!I125&gt;0,'PLANILHA ITENS FINANCIÁVEIS'!I125,"")</f>
        <v>M2</v>
      </c>
      <c r="G125" s="213"/>
      <c r="H125" s="59" t="str">
        <f t="shared" si="1"/>
        <v/>
      </c>
      <c r="I125" s="56"/>
      <c r="J125" s="56"/>
      <c r="K125" s="214"/>
    </row>
    <row r="126" spans="1:11" s="21" customFormat="1" x14ac:dyDescent="0.25">
      <c r="A126" s="211">
        <f>IF('PLANILHA ITENS FINANCIÁVEIS'!A126&gt;0,'PLANILHA ITENS FINANCIÁVEIS'!A126,"")</f>
        <v>1</v>
      </c>
      <c r="B126" s="211">
        <f>IF('PLANILHA ITENS FINANCIÁVEIS'!B126&gt;0,'PLANILHA ITENS FINANCIÁVEIS'!B126,"")</f>
        <v>98</v>
      </c>
      <c r="C126" s="211" t="str">
        <f>IF('PLANILHA ITENS FINANCIÁVEIS'!C126&gt;0,'PLANILHA ITENS FINANCIÁVEIS'!C126,"")</f>
        <v>17.9</v>
      </c>
      <c r="D126" s="211" t="str">
        <f>IF('PLANILHA ITENS FINANCIÁVEIS'!G126&gt;0,'PLANILHA ITENS FINANCIÁVEIS'!G126,"")</f>
        <v>JANELA DE ALUMÍNIO - JA-9 - 210 X 150 CM, TIPO MAXIM-AR, COM VIDROS, BATENTE E FERRAGENS. EXCLUSIVE ALIZAR, ACABAMENTO E CONTRAMARCO, CONFORME PROJETO DE ESQUADRIAS</v>
      </c>
      <c r="E126" s="212">
        <f>IF('PLANILHA ITENS FINANCIÁVEIS'!H126&gt;0,'PLANILHA ITENS FINANCIÁVEIS'!H126,"")</f>
        <v>18.899999999999999</v>
      </c>
      <c r="F126" s="211" t="str">
        <f>IF('PLANILHA ITENS FINANCIÁVEIS'!I126&gt;0,'PLANILHA ITENS FINANCIÁVEIS'!I126,"")</f>
        <v>M2</v>
      </c>
      <c r="G126" s="213"/>
      <c r="H126" s="59" t="str">
        <f t="shared" si="1"/>
        <v/>
      </c>
      <c r="I126" s="56"/>
      <c r="J126" s="56"/>
      <c r="K126" s="214"/>
    </row>
    <row r="127" spans="1:11" s="21" customFormat="1" x14ac:dyDescent="0.25">
      <c r="A127" s="211">
        <f>IF('PLANILHA ITENS FINANCIÁVEIS'!A127&gt;0,'PLANILHA ITENS FINANCIÁVEIS'!A127,"")</f>
        <v>1</v>
      </c>
      <c r="B127" s="211">
        <f>IF('PLANILHA ITENS FINANCIÁVEIS'!B127&gt;0,'PLANILHA ITENS FINANCIÁVEIS'!B127,"")</f>
        <v>99</v>
      </c>
      <c r="C127" s="211" t="str">
        <f>IF('PLANILHA ITENS FINANCIÁVEIS'!C127&gt;0,'PLANILHA ITENS FINANCIÁVEIS'!C127,"")</f>
        <v>17.10</v>
      </c>
      <c r="D127" s="211" t="str">
        <f>IF('PLANILHA ITENS FINANCIÁVEIS'!G127&gt;0,'PLANILHA ITENS FINANCIÁVEIS'!G127,"")</f>
        <v>JANELA DE ALUMÍNIO - JA-10 - 140 X 150 CM, TIPO MAXIM-AR, COM VIDROS, BATENTE E FERRAGENS. EXCLUSIVE ALIZAR, ACABAMENTO E CONTRAMARCO, CONFORME PROJETO DE ESQUADRIAS</v>
      </c>
      <c r="E127" s="212">
        <f>IF('PLANILHA ITENS FINANCIÁVEIS'!H127&gt;0,'PLANILHA ITENS FINANCIÁVEIS'!H127,"")</f>
        <v>2.1</v>
      </c>
      <c r="F127" s="211" t="str">
        <f>IF('PLANILHA ITENS FINANCIÁVEIS'!I127&gt;0,'PLANILHA ITENS FINANCIÁVEIS'!I127,"")</f>
        <v>M2</v>
      </c>
      <c r="G127" s="213"/>
      <c r="H127" s="59" t="str">
        <f t="shared" si="1"/>
        <v/>
      </c>
      <c r="I127" s="56"/>
      <c r="J127" s="56"/>
      <c r="K127" s="214"/>
    </row>
    <row r="128" spans="1:11" s="21" customFormat="1" x14ac:dyDescent="0.25">
      <c r="A128" s="211">
        <f>IF('PLANILHA ITENS FINANCIÁVEIS'!A128&gt;0,'PLANILHA ITENS FINANCIÁVEIS'!A128,"")</f>
        <v>1</v>
      </c>
      <c r="B128" s="211">
        <f>IF('PLANILHA ITENS FINANCIÁVEIS'!B128&gt;0,'PLANILHA ITENS FINANCIÁVEIS'!B128,"")</f>
        <v>100</v>
      </c>
      <c r="C128" s="211" t="str">
        <f>IF('PLANILHA ITENS FINANCIÁVEIS'!C128&gt;0,'PLANILHA ITENS FINANCIÁVEIS'!C128,"")</f>
        <v>17.11</v>
      </c>
      <c r="D128" s="211" t="str">
        <f>IF('PLANILHA ITENS FINANCIÁVEIS'!G128&gt;0,'PLANILHA ITENS FINANCIÁVEIS'!G128,"")</f>
        <v>JANELA DE ALUMÍNIO - JA-11 - 140 X 75 CM, TIPO MAXIM-AR, COM VIDROS, BATENTE E FERRAGENS. EXCLUSIVE ALIZAR, ACABAMENTO E CONTRAMARCO, CONFORME PROJETO DE ESQUADRIAS</v>
      </c>
      <c r="E128" s="212">
        <f>IF('PLANILHA ITENS FINANCIÁVEIS'!H128&gt;0,'PLANILHA ITENS FINANCIÁVEIS'!H128,"")</f>
        <v>6.3</v>
      </c>
      <c r="F128" s="211" t="str">
        <f>IF('PLANILHA ITENS FINANCIÁVEIS'!I128&gt;0,'PLANILHA ITENS FINANCIÁVEIS'!I128,"")</f>
        <v>M2</v>
      </c>
      <c r="G128" s="213"/>
      <c r="H128" s="59" t="str">
        <f t="shared" si="1"/>
        <v/>
      </c>
      <c r="I128" s="56"/>
      <c r="J128" s="56"/>
      <c r="K128" s="214"/>
    </row>
    <row r="129" spans="1:11" s="21" customFormat="1" x14ac:dyDescent="0.25">
      <c r="A129" s="211">
        <f>IF('PLANILHA ITENS FINANCIÁVEIS'!A129&gt;0,'PLANILHA ITENS FINANCIÁVEIS'!A129,"")</f>
        <v>1</v>
      </c>
      <c r="B129" s="211">
        <f>IF('PLANILHA ITENS FINANCIÁVEIS'!B129&gt;0,'PLANILHA ITENS FINANCIÁVEIS'!B129,"")</f>
        <v>101</v>
      </c>
      <c r="C129" s="211" t="str">
        <f>IF('PLANILHA ITENS FINANCIÁVEIS'!C129&gt;0,'PLANILHA ITENS FINANCIÁVEIS'!C129,"")</f>
        <v>17.12</v>
      </c>
      <c r="D129" s="211" t="str">
        <f>IF('PLANILHA ITENS FINANCIÁVEIS'!G129&gt;0,'PLANILHA ITENS FINANCIÁVEIS'!G129,"")</f>
        <v>JANELA DE ALUMÍNIO - JA-12 - 420 X 50 CM, TIPO MAXIM-AR, COM VIDROS, BATENTE E FERRAGENS. EXCLUSIVE ALIZAR, ACABAMENTO E CONTRAMARCO, CONFORME PROJETO DE ESQUADRIAS</v>
      </c>
      <c r="E129" s="212">
        <f>IF('PLANILHA ITENS FINANCIÁVEIS'!H129&gt;0,'PLANILHA ITENS FINANCIÁVEIS'!H129,"")</f>
        <v>8.4</v>
      </c>
      <c r="F129" s="211" t="str">
        <f>IF('PLANILHA ITENS FINANCIÁVEIS'!I129&gt;0,'PLANILHA ITENS FINANCIÁVEIS'!I129,"")</f>
        <v>M2</v>
      </c>
      <c r="G129" s="213"/>
      <c r="H129" s="59" t="str">
        <f t="shared" si="1"/>
        <v/>
      </c>
      <c r="I129" s="56"/>
      <c r="J129" s="56"/>
      <c r="K129" s="214"/>
    </row>
    <row r="130" spans="1:11" s="21" customFormat="1" x14ac:dyDescent="0.25">
      <c r="A130" s="211">
        <f>IF('PLANILHA ITENS FINANCIÁVEIS'!A130&gt;0,'PLANILHA ITENS FINANCIÁVEIS'!A130,"")</f>
        <v>1</v>
      </c>
      <c r="B130" s="211">
        <f>IF('PLANILHA ITENS FINANCIÁVEIS'!B130&gt;0,'PLANILHA ITENS FINANCIÁVEIS'!B130,"")</f>
        <v>102</v>
      </c>
      <c r="C130" s="211" t="str">
        <f>IF('PLANILHA ITENS FINANCIÁVEIS'!C130&gt;0,'PLANILHA ITENS FINANCIÁVEIS'!C130,"")</f>
        <v>17.13</v>
      </c>
      <c r="D130" s="211" t="str">
        <f>IF('PLANILHA ITENS FINANCIÁVEIS'!G130&gt;0,'PLANILHA ITENS FINANCIÁVEIS'!G130,"")</f>
        <v>JANELA DE ALUMÍNIO - JA-13 - 420 X 150 CM, TIPO MAXIM-AR, COM VIDROS, BATENTE E FERRAGENS. EXCLUSIVE ALIZAR, ACABAMENTO E CONTRAMARCO, CONFORME PROJETO DE ESQUADRIAS</v>
      </c>
      <c r="E130" s="212">
        <f>IF('PLANILHA ITENS FINANCIÁVEIS'!H130&gt;0,'PLANILHA ITENS FINANCIÁVEIS'!H130,"")</f>
        <v>12.6</v>
      </c>
      <c r="F130" s="211" t="str">
        <f>IF('PLANILHA ITENS FINANCIÁVEIS'!I130&gt;0,'PLANILHA ITENS FINANCIÁVEIS'!I130,"")</f>
        <v>M2</v>
      </c>
      <c r="G130" s="213"/>
      <c r="H130" s="59" t="str">
        <f t="shared" si="1"/>
        <v/>
      </c>
      <c r="I130" s="56"/>
      <c r="J130" s="56"/>
      <c r="K130" s="214"/>
    </row>
    <row r="131" spans="1:11" s="21" customFormat="1" x14ac:dyDescent="0.25">
      <c r="A131" s="211">
        <f>IF('PLANILHA ITENS FINANCIÁVEIS'!A131&gt;0,'PLANILHA ITENS FINANCIÁVEIS'!A131,"")</f>
        <v>1</v>
      </c>
      <c r="B131" s="211">
        <f>IF('PLANILHA ITENS FINANCIÁVEIS'!B131&gt;0,'PLANILHA ITENS FINANCIÁVEIS'!B131,"")</f>
        <v>103</v>
      </c>
      <c r="C131" s="211" t="str">
        <f>IF('PLANILHA ITENS FINANCIÁVEIS'!C131&gt;0,'PLANILHA ITENS FINANCIÁVEIS'!C131,"")</f>
        <v>17.14</v>
      </c>
      <c r="D131" s="211" t="str">
        <f>IF('PLANILHA ITENS FINANCIÁVEIS'!G131&gt;0,'PLANILHA ITENS FINANCIÁVEIS'!G131,"")</f>
        <v>JANELA DE ALUMÍNIO - JA-14 - 560 X 100 CM, TIPO MAXIM-AR, COM VIDROS, BATENTE E FERRAGENS. EXCLUSIVE ALIZAR, ACABAMENTO E CONTRAMARCO, CONFORME PROJETO DE ESQUADRIAS</v>
      </c>
      <c r="E131" s="212">
        <f>IF('PLANILHA ITENS FINANCIÁVEIS'!H131&gt;0,'PLANILHA ITENS FINANCIÁVEIS'!H131,"")</f>
        <v>33.6</v>
      </c>
      <c r="F131" s="211" t="str">
        <f>IF('PLANILHA ITENS FINANCIÁVEIS'!I131&gt;0,'PLANILHA ITENS FINANCIÁVEIS'!I131,"")</f>
        <v>M2</v>
      </c>
      <c r="G131" s="213"/>
      <c r="H131" s="59" t="str">
        <f t="shared" si="1"/>
        <v/>
      </c>
      <c r="I131" s="56"/>
      <c r="J131" s="56"/>
      <c r="K131" s="214"/>
    </row>
    <row r="132" spans="1:11" s="21" customFormat="1" x14ac:dyDescent="0.25">
      <c r="A132" s="211">
        <f>IF('PLANILHA ITENS FINANCIÁVEIS'!A132&gt;0,'PLANILHA ITENS FINANCIÁVEIS'!A132,"")</f>
        <v>1</v>
      </c>
      <c r="B132" s="211">
        <f>IF('PLANILHA ITENS FINANCIÁVEIS'!B132&gt;0,'PLANILHA ITENS FINANCIÁVEIS'!B132,"")</f>
        <v>104</v>
      </c>
      <c r="C132" s="211" t="str">
        <f>IF('PLANILHA ITENS FINANCIÁVEIS'!C132&gt;0,'PLANILHA ITENS FINANCIÁVEIS'!C132,"")</f>
        <v>17.15</v>
      </c>
      <c r="D132" s="211" t="str">
        <f>IF('PLANILHA ITENS FINANCIÁVEIS'!G132&gt;0,'PLANILHA ITENS FINANCIÁVEIS'!G132,"")</f>
        <v>JANELA DE ALUMÍNIO - JA-15 - 560 X 150 CM, TIPO MAXIM-AR, COM VIDROS, BATENTE E FERRAGENS. EXCLUSIVE ALIZAR, ACABAMENTO E CONTRAMARCO, CONFORME PROJETO DE ESQUADRIAS</v>
      </c>
      <c r="E132" s="212">
        <f>IF('PLANILHA ITENS FINANCIÁVEIS'!H132&gt;0,'PLANILHA ITENS FINANCIÁVEIS'!H132,"")</f>
        <v>16.8</v>
      </c>
      <c r="F132" s="211" t="str">
        <f>IF('PLANILHA ITENS FINANCIÁVEIS'!I132&gt;0,'PLANILHA ITENS FINANCIÁVEIS'!I132,"")</f>
        <v>M2</v>
      </c>
      <c r="G132" s="213"/>
      <c r="H132" s="59" t="str">
        <f t="shared" si="1"/>
        <v/>
      </c>
      <c r="I132" s="56"/>
      <c r="J132" s="56"/>
      <c r="K132" s="214"/>
    </row>
    <row r="133" spans="1:11" s="21" customFormat="1" x14ac:dyDescent="0.25">
      <c r="A133" s="211">
        <f>IF('PLANILHA ITENS FINANCIÁVEIS'!A133&gt;0,'PLANILHA ITENS FINANCIÁVEIS'!A133,"")</f>
        <v>1</v>
      </c>
      <c r="B133" s="211">
        <f>IF('PLANILHA ITENS FINANCIÁVEIS'!B133&gt;0,'PLANILHA ITENS FINANCIÁVEIS'!B133,"")</f>
        <v>105</v>
      </c>
      <c r="C133" s="211" t="str">
        <f>IF('PLANILHA ITENS FINANCIÁVEIS'!C133&gt;0,'PLANILHA ITENS FINANCIÁVEIS'!C133,"")</f>
        <v>17.16</v>
      </c>
      <c r="D133" s="211" t="str">
        <f>IF('PLANILHA ITENS FINANCIÁVEIS'!G133&gt;0,'PLANILHA ITENS FINANCIÁVEIS'!G133,"")</f>
        <v>JANELA DE ALUMÍNIO JA-16 - 160 X 85, TIPO FIXA, PARA VIDRO, COM VIDRO, BATENTE E FERRAGENS. EXCLUSIVE ACABAMENTO, ALIZAR E CONTRAMARCO, CONFORME PROJETO DE ESQUADRIAS</v>
      </c>
      <c r="E133" s="212">
        <f>IF('PLANILHA ITENS FINANCIÁVEIS'!H133&gt;0,'PLANILHA ITENS FINANCIÁVEIS'!H133,"")</f>
        <v>5.44</v>
      </c>
      <c r="F133" s="211" t="str">
        <f>IF('PLANILHA ITENS FINANCIÁVEIS'!I133&gt;0,'PLANILHA ITENS FINANCIÁVEIS'!I133,"")</f>
        <v>M2</v>
      </c>
      <c r="G133" s="213"/>
      <c r="H133" s="59" t="str">
        <f t="shared" si="1"/>
        <v/>
      </c>
      <c r="I133" s="56"/>
      <c r="J133" s="56"/>
      <c r="K133" s="214"/>
    </row>
    <row r="134" spans="1:11" s="21" customFormat="1" x14ac:dyDescent="0.25">
      <c r="A134" s="211">
        <f>IF('PLANILHA ITENS FINANCIÁVEIS'!A134&gt;0,'PLANILHA ITENS FINANCIÁVEIS'!A134,"")</f>
        <v>1</v>
      </c>
      <c r="B134" s="211">
        <f>IF('PLANILHA ITENS FINANCIÁVEIS'!B134&gt;0,'PLANILHA ITENS FINANCIÁVEIS'!B134,"")</f>
        <v>106</v>
      </c>
      <c r="C134" s="211" t="str">
        <f>IF('PLANILHA ITENS FINANCIÁVEIS'!C134&gt;0,'PLANILHA ITENS FINANCIÁVEIS'!C134,"")</f>
        <v>17.17</v>
      </c>
      <c r="D134" s="211" t="str">
        <f>IF('PLANILHA ITENS FINANCIÁVEIS'!G134&gt;0,'PLANILHA ITENS FINANCIÁVEIS'!G134,"")</f>
        <v>JANELA DE ALUMÍNIO - JA-17 - 60 X 20 CM, COM MALHA DE 3 A 7 MM (M2)</v>
      </c>
      <c r="E134" s="212">
        <f>IF('PLANILHA ITENS FINANCIÁVEIS'!H134&gt;0,'PLANILHA ITENS FINANCIÁVEIS'!H134,"")</f>
        <v>0.25</v>
      </c>
      <c r="F134" s="211" t="str">
        <f>IF('PLANILHA ITENS FINANCIÁVEIS'!I134&gt;0,'PLANILHA ITENS FINANCIÁVEIS'!I134,"")</f>
        <v>M2</v>
      </c>
      <c r="G134" s="213"/>
      <c r="H134" s="59" t="str">
        <f t="shared" si="1"/>
        <v/>
      </c>
      <c r="I134" s="56"/>
      <c r="J134" s="56"/>
      <c r="K134" s="214"/>
    </row>
    <row r="135" spans="1:11" s="21" customFormat="1" x14ac:dyDescent="0.25">
      <c r="A135" s="211">
        <f>IF('PLANILHA ITENS FINANCIÁVEIS'!A135&gt;0,'PLANILHA ITENS FINANCIÁVEIS'!A135,"")</f>
        <v>1</v>
      </c>
      <c r="B135" s="211">
        <f>IF('PLANILHA ITENS FINANCIÁVEIS'!B135&gt;0,'PLANILHA ITENS FINANCIÁVEIS'!B135,"")</f>
        <v>107</v>
      </c>
      <c r="C135" s="211" t="str">
        <f>IF('PLANILHA ITENS FINANCIÁVEIS'!C135&gt;0,'PLANILHA ITENS FINANCIÁVEIS'!C135,"")</f>
        <v>17.18</v>
      </c>
      <c r="D135" s="211" t="str">
        <f>IF('PLANILHA ITENS FINANCIÁVEIS'!G135&gt;0,'PLANILHA ITENS FINANCIÁVEIS'!G135,"")</f>
        <v>JANELA DE ALUMÍNIO - JA-18 - 120 X 20 CM, COM MALHA DE 3 A 7 MM (M2)</v>
      </c>
      <c r="E135" s="212">
        <f>IF('PLANILHA ITENS FINANCIÁVEIS'!H135&gt;0,'PLANILHA ITENS FINANCIÁVEIS'!H135,"")</f>
        <v>0.5</v>
      </c>
      <c r="F135" s="211" t="str">
        <f>IF('PLANILHA ITENS FINANCIÁVEIS'!I135&gt;0,'PLANILHA ITENS FINANCIÁVEIS'!I135,"")</f>
        <v>M2</v>
      </c>
      <c r="G135" s="213"/>
      <c r="H135" s="59" t="str">
        <f t="shared" si="1"/>
        <v/>
      </c>
      <c r="I135" s="56"/>
      <c r="J135" s="56"/>
      <c r="K135" s="214"/>
    </row>
    <row r="136" spans="1:11" s="21" customFormat="1" x14ac:dyDescent="0.25">
      <c r="A136" s="211">
        <f>IF('PLANILHA ITENS FINANCIÁVEIS'!A136&gt;0,'PLANILHA ITENS FINANCIÁVEIS'!A136,"")</f>
        <v>1</v>
      </c>
      <c r="B136" s="211">
        <f>IF('PLANILHA ITENS FINANCIÁVEIS'!B136&gt;0,'PLANILHA ITENS FINANCIÁVEIS'!B136,"")</f>
        <v>108</v>
      </c>
      <c r="C136" s="211" t="str">
        <f>IF('PLANILHA ITENS FINANCIÁVEIS'!C136&gt;0,'PLANILHA ITENS FINANCIÁVEIS'!C136,"")</f>
        <v>17.19</v>
      </c>
      <c r="D136" s="211" t="str">
        <f>IF('PLANILHA ITENS FINANCIÁVEIS'!G136&gt;0,'PLANILHA ITENS FINANCIÁVEIS'!G136,"")</f>
        <v>TELA TIPO MOSQUITEIRO - FIXADA NA ESQUADRIA - CONFORME PROJETO DE ESQUADRIAS</v>
      </c>
      <c r="E136" s="212">
        <f>IF('PLANILHA ITENS FINANCIÁVEIS'!H136&gt;0,'PLANILHA ITENS FINANCIÁVEIS'!H136,"")</f>
        <v>28.24</v>
      </c>
      <c r="F136" s="211" t="str">
        <f>IF('PLANILHA ITENS FINANCIÁVEIS'!I136&gt;0,'PLANILHA ITENS FINANCIÁVEIS'!I136,"")</f>
        <v>M2</v>
      </c>
      <c r="G136" s="213"/>
      <c r="H136" s="59" t="str">
        <f t="shared" si="1"/>
        <v/>
      </c>
      <c r="I136" s="56"/>
      <c r="J136" s="56"/>
      <c r="K136" s="214"/>
    </row>
    <row r="137" spans="1:11" s="21" customFormat="1" x14ac:dyDescent="0.25">
      <c r="A137" s="211">
        <f>IF('PLANILHA ITENS FINANCIÁVEIS'!A137&gt;0,'PLANILHA ITENS FINANCIÁVEIS'!A137,"")</f>
        <v>1</v>
      </c>
      <c r="B137" s="211" t="str">
        <f>IF('PLANILHA ITENS FINANCIÁVEIS'!B137&gt;0,'PLANILHA ITENS FINANCIÁVEIS'!B137,"")</f>
        <v/>
      </c>
      <c r="C137" s="211" t="str">
        <f>IF('PLANILHA ITENS FINANCIÁVEIS'!C137&gt;0,'PLANILHA ITENS FINANCIÁVEIS'!C137,"")</f>
        <v>18</v>
      </c>
      <c r="D137" s="211" t="str">
        <f>IF('PLANILHA ITENS FINANCIÁVEIS'!G137&gt;0,'PLANILHA ITENS FINANCIÁVEIS'!G137,"")</f>
        <v>ESQUADRIAS - PORTAS DE VIDRO</v>
      </c>
      <c r="E137" s="212" t="str">
        <f>IF('PLANILHA ITENS FINANCIÁVEIS'!H137&gt;0,'PLANILHA ITENS FINANCIÁVEIS'!H137,"")</f>
        <v/>
      </c>
      <c r="F137" s="211" t="str">
        <f>IF('PLANILHA ITENS FINANCIÁVEIS'!I137&gt;0,'PLANILHA ITENS FINANCIÁVEIS'!I137,"")</f>
        <v/>
      </c>
      <c r="G137" s="213"/>
      <c r="H137" s="59" t="str">
        <f t="shared" si="1"/>
        <v/>
      </c>
      <c r="I137" s="56"/>
      <c r="J137" s="56"/>
      <c r="K137" s="214"/>
    </row>
    <row r="138" spans="1:11" s="21" customFormat="1" x14ac:dyDescent="0.25">
      <c r="A138" s="211">
        <f>IF('PLANILHA ITENS FINANCIÁVEIS'!A138&gt;0,'PLANILHA ITENS FINANCIÁVEIS'!A138,"")</f>
        <v>1</v>
      </c>
      <c r="B138" s="211">
        <f>IF('PLANILHA ITENS FINANCIÁVEIS'!B138&gt;0,'PLANILHA ITENS FINANCIÁVEIS'!B138,"")</f>
        <v>109</v>
      </c>
      <c r="C138" s="211" t="str">
        <f>IF('PLANILHA ITENS FINANCIÁVEIS'!C138&gt;0,'PLANILHA ITENS FINANCIÁVEIS'!C138,"")</f>
        <v>18.1</v>
      </c>
      <c r="D138" s="211" t="str">
        <f>IF('PLANILHA ITENS FINANCIÁVEIS'!G138&gt;0,'PLANILHA ITENS FINANCIÁVEIS'!G138,"")</f>
        <v>PORTA DE VIDRO - PV1 - 185 X 230 CM, DE ABRIR DUAS FOLHAS TEMPERADO INCOLOR 10 MM, CONFORME PROJETO</v>
      </c>
      <c r="E138" s="212">
        <f>IF('PLANILHA ITENS FINANCIÁVEIS'!H138&gt;0,'PLANILHA ITENS FINANCIÁVEIS'!H138,"")</f>
        <v>8.51</v>
      </c>
      <c r="F138" s="211" t="str">
        <f>IF('PLANILHA ITENS FINANCIÁVEIS'!I138&gt;0,'PLANILHA ITENS FINANCIÁVEIS'!I138,"")</f>
        <v>M2</v>
      </c>
      <c r="G138" s="213"/>
      <c r="H138" s="59" t="str">
        <f t="shared" si="1"/>
        <v/>
      </c>
      <c r="I138" s="56"/>
      <c r="J138" s="56"/>
      <c r="K138" s="214"/>
    </row>
    <row r="139" spans="1:11" s="21" customFormat="1" x14ac:dyDescent="0.25">
      <c r="A139" s="211">
        <f>IF('PLANILHA ITENS FINANCIÁVEIS'!A139&gt;0,'PLANILHA ITENS FINANCIÁVEIS'!A139,"")</f>
        <v>1</v>
      </c>
      <c r="B139" s="211">
        <f>IF('PLANILHA ITENS FINANCIÁVEIS'!B139&gt;0,'PLANILHA ITENS FINANCIÁVEIS'!B139,"")</f>
        <v>110</v>
      </c>
      <c r="C139" s="211" t="str">
        <f>IF('PLANILHA ITENS FINANCIÁVEIS'!C139&gt;0,'PLANILHA ITENS FINANCIÁVEIS'!C139,"")</f>
        <v>18.2</v>
      </c>
      <c r="D139" s="211" t="str">
        <f>IF('PLANILHA ITENS FINANCIÁVEIS'!G139&gt;0,'PLANILHA ITENS FINANCIÁVEIS'!G139,"")</f>
        <v>PORTA DE VIDRO - PV2 - 285 X 265CM, DE ABRIR DUAS FOLHAS COM BANDEIRA SUPERIOR E LATERAL, VIDRO TEMPERADO INCOLOR 10 MM, CONFORME PROJETO</v>
      </c>
      <c r="E139" s="212">
        <f>IF('PLANILHA ITENS FINANCIÁVEIS'!H139&gt;0,'PLANILHA ITENS FINANCIÁVEIS'!H139,"")</f>
        <v>7.55</v>
      </c>
      <c r="F139" s="211" t="str">
        <f>IF('PLANILHA ITENS FINANCIÁVEIS'!I139&gt;0,'PLANILHA ITENS FINANCIÁVEIS'!I139,"")</f>
        <v>M2</v>
      </c>
      <c r="G139" s="213"/>
      <c r="H139" s="59" t="str">
        <f t="shared" si="1"/>
        <v/>
      </c>
      <c r="I139" s="56"/>
      <c r="J139" s="56"/>
      <c r="K139" s="214"/>
    </row>
    <row r="140" spans="1:11" s="21" customFormat="1" x14ac:dyDescent="0.25">
      <c r="A140" s="211">
        <f>IF('PLANILHA ITENS FINANCIÁVEIS'!A140&gt;0,'PLANILHA ITENS FINANCIÁVEIS'!A140,"")</f>
        <v>1</v>
      </c>
      <c r="B140" s="211" t="str">
        <f>IF('PLANILHA ITENS FINANCIÁVEIS'!B140&gt;0,'PLANILHA ITENS FINANCIÁVEIS'!B140,"")</f>
        <v/>
      </c>
      <c r="C140" s="211" t="str">
        <f>IF('PLANILHA ITENS FINANCIÁVEIS'!C140&gt;0,'PLANILHA ITENS FINANCIÁVEIS'!C140,"")</f>
        <v>19</v>
      </c>
      <c r="D140" s="211" t="str">
        <f>IF('PLANILHA ITENS FINANCIÁVEIS'!G140&gt;0,'PLANILHA ITENS FINANCIÁVEIS'!G140,"")</f>
        <v>ESQUADRIAS - GERAL</v>
      </c>
      <c r="E140" s="212" t="str">
        <f>IF('PLANILHA ITENS FINANCIÁVEIS'!H140&gt;0,'PLANILHA ITENS FINANCIÁVEIS'!H140,"")</f>
        <v/>
      </c>
      <c r="F140" s="211" t="str">
        <f>IF('PLANILHA ITENS FINANCIÁVEIS'!I140&gt;0,'PLANILHA ITENS FINANCIÁVEIS'!I140,"")</f>
        <v/>
      </c>
      <c r="G140" s="213"/>
      <c r="H140" s="59" t="str">
        <f t="shared" si="1"/>
        <v/>
      </c>
      <c r="I140" s="56"/>
      <c r="J140" s="56"/>
      <c r="K140" s="214"/>
    </row>
    <row r="141" spans="1:11" s="21" customFormat="1" x14ac:dyDescent="0.25">
      <c r="A141" s="211">
        <f>IF('PLANILHA ITENS FINANCIÁVEIS'!A141&gt;0,'PLANILHA ITENS FINANCIÁVEIS'!A141,"")</f>
        <v>1</v>
      </c>
      <c r="B141" s="211">
        <f>IF('PLANILHA ITENS FINANCIÁVEIS'!B141&gt;0,'PLANILHA ITENS FINANCIÁVEIS'!B141,"")</f>
        <v>111</v>
      </c>
      <c r="C141" s="211" t="str">
        <f>IF('PLANILHA ITENS FINANCIÁVEIS'!C141&gt;0,'PLANILHA ITENS FINANCIÁVEIS'!C141,"")</f>
        <v>19.1</v>
      </c>
      <c r="D141" s="211" t="str">
        <f>IF('PLANILHA ITENS FINANCIÁVEIS'!G141&gt;0,'PLANILHA ITENS FINANCIÁVEIS'!G141,"")</f>
        <v>PF1 - PORTÃO METÁLICO DE ABRIR, 1,40 X 2,20 M, COM CHAPA METÁLICA, INCLUSO PINTURA, CONFORME PROJETO DE ESQUADRIAS</v>
      </c>
      <c r="E141" s="212">
        <f>IF('PLANILHA ITENS FINANCIÁVEIS'!H141&gt;0,'PLANILHA ITENS FINANCIÁVEIS'!H141,"")</f>
        <v>3.08</v>
      </c>
      <c r="F141" s="211" t="str">
        <f>IF('PLANILHA ITENS FINANCIÁVEIS'!I141&gt;0,'PLANILHA ITENS FINANCIÁVEIS'!I141,"")</f>
        <v>M2</v>
      </c>
      <c r="G141" s="213"/>
      <c r="H141" s="59" t="str">
        <f t="shared" si="1"/>
        <v/>
      </c>
      <c r="I141" s="56"/>
      <c r="J141" s="56"/>
      <c r="K141" s="214"/>
    </row>
    <row r="142" spans="1:11" s="21" customFormat="1" x14ac:dyDescent="0.25">
      <c r="A142" s="211">
        <f>IF('PLANILHA ITENS FINANCIÁVEIS'!A142&gt;0,'PLANILHA ITENS FINANCIÁVEIS'!A142,"")</f>
        <v>1</v>
      </c>
      <c r="B142" s="211">
        <f>IF('PLANILHA ITENS FINANCIÁVEIS'!B142&gt;0,'PLANILHA ITENS FINANCIÁVEIS'!B142,"")</f>
        <v>112</v>
      </c>
      <c r="C142" s="211" t="str">
        <f>IF('PLANILHA ITENS FINANCIÁVEIS'!C142&gt;0,'PLANILHA ITENS FINANCIÁVEIS'!C142,"")</f>
        <v>19.2</v>
      </c>
      <c r="D142" s="211" t="str">
        <f>IF('PLANILHA ITENS FINANCIÁVEIS'!G142&gt;0,'PLANILHA ITENS FINANCIÁVEIS'!G142,"")</f>
        <v>PF2 - PORTÃO METÁLICO DE ABRIR,  1,40 X 1,05 M, COM CHAPA METÁLICA, INCLUSO PINTURA, CONFORME PROJETO DE ESQUADRIAS</v>
      </c>
      <c r="E142" s="212">
        <f>IF('PLANILHA ITENS FINANCIÁVEIS'!H142&gt;0,'PLANILHA ITENS FINANCIÁVEIS'!H142,"")</f>
        <v>7.35</v>
      </c>
      <c r="F142" s="211" t="str">
        <f>IF('PLANILHA ITENS FINANCIÁVEIS'!I142&gt;0,'PLANILHA ITENS FINANCIÁVEIS'!I142,"")</f>
        <v>M2</v>
      </c>
      <c r="G142" s="213"/>
      <c r="H142" s="59" t="str">
        <f t="shared" ref="H142:H205" si="2">IFERROR(IF(E142*G142&lt;&gt;0,ROUND(ROUND(E142,4)*ROUND(G142,4),2),""),"")</f>
        <v/>
      </c>
      <c r="I142" s="56"/>
      <c r="J142" s="56"/>
      <c r="K142" s="214"/>
    </row>
    <row r="143" spans="1:11" s="21" customFormat="1" x14ac:dyDescent="0.25">
      <c r="A143" s="211">
        <f>IF('PLANILHA ITENS FINANCIÁVEIS'!A143&gt;0,'PLANILHA ITENS FINANCIÁVEIS'!A143,"")</f>
        <v>1</v>
      </c>
      <c r="B143" s="211">
        <f>IF('PLANILHA ITENS FINANCIÁVEIS'!B143&gt;0,'PLANILHA ITENS FINANCIÁVEIS'!B143,"")</f>
        <v>113</v>
      </c>
      <c r="C143" s="211" t="str">
        <f>IF('PLANILHA ITENS FINANCIÁVEIS'!C143&gt;0,'PLANILHA ITENS FINANCIÁVEIS'!C143,"")</f>
        <v>19.3</v>
      </c>
      <c r="D143" s="211" t="str">
        <f>IF('PLANILHA ITENS FINANCIÁVEIS'!G143&gt;0,'PLANILHA ITENS FINANCIÁVEIS'!G143,"")</f>
        <v>FECHAMENTO EM CHAPA METÁLICA PERFURADA, INCLUSO PINTURA, CONFORME PROJETO</v>
      </c>
      <c r="E143" s="212">
        <f>IF('PLANILHA ITENS FINANCIÁVEIS'!H143&gt;0,'PLANILHA ITENS FINANCIÁVEIS'!H143,"")</f>
        <v>72.819999999999993</v>
      </c>
      <c r="F143" s="211" t="str">
        <f>IF('PLANILHA ITENS FINANCIÁVEIS'!I143&gt;0,'PLANILHA ITENS FINANCIÁVEIS'!I143,"")</f>
        <v>M2</v>
      </c>
      <c r="G143" s="213"/>
      <c r="H143" s="59" t="str">
        <f t="shared" si="2"/>
        <v/>
      </c>
      <c r="I143" s="56"/>
      <c r="J143" s="56"/>
      <c r="K143" s="214"/>
    </row>
    <row r="144" spans="1:11" s="21" customFormat="1" x14ac:dyDescent="0.25">
      <c r="A144" s="211">
        <f>IF('PLANILHA ITENS FINANCIÁVEIS'!A144&gt;0,'PLANILHA ITENS FINANCIÁVEIS'!A144,"")</f>
        <v>1</v>
      </c>
      <c r="B144" s="211">
        <f>IF('PLANILHA ITENS FINANCIÁVEIS'!B144&gt;0,'PLANILHA ITENS FINANCIÁVEIS'!B144,"")</f>
        <v>114</v>
      </c>
      <c r="C144" s="211" t="str">
        <f>IF('PLANILHA ITENS FINANCIÁVEIS'!C144&gt;0,'PLANILHA ITENS FINANCIÁVEIS'!C144,"")</f>
        <v>19.4</v>
      </c>
      <c r="D144" s="211" t="str">
        <f>IF('PLANILHA ITENS FINANCIÁVEIS'!G144&gt;0,'PLANILHA ITENS FINANCIÁVEIS'!G144,"")</f>
        <v>GUARDA-CORPO CONFECCIONADO COM CHAPA METÁLICA PERFURADA, INCLUSO PINTURA, CONFORME PROJETO</v>
      </c>
      <c r="E144" s="212">
        <f>IF('PLANILHA ITENS FINANCIÁVEIS'!H144&gt;0,'PLANILHA ITENS FINANCIÁVEIS'!H144,"")</f>
        <v>50.85</v>
      </c>
      <c r="F144" s="211" t="str">
        <f>IF('PLANILHA ITENS FINANCIÁVEIS'!I144&gt;0,'PLANILHA ITENS FINANCIÁVEIS'!I144,"")</f>
        <v>M2</v>
      </c>
      <c r="G144" s="213"/>
      <c r="H144" s="59" t="str">
        <f t="shared" si="2"/>
        <v/>
      </c>
      <c r="I144" s="56"/>
      <c r="J144" s="56"/>
      <c r="K144" s="214"/>
    </row>
    <row r="145" spans="1:11" s="21" customFormat="1" x14ac:dyDescent="0.25">
      <c r="A145" s="211">
        <f>IF('PLANILHA ITENS FINANCIÁVEIS'!A145&gt;0,'PLANILHA ITENS FINANCIÁVEIS'!A145,"")</f>
        <v>1</v>
      </c>
      <c r="B145" s="211">
        <f>IF('PLANILHA ITENS FINANCIÁVEIS'!B145&gt;0,'PLANILHA ITENS FINANCIÁVEIS'!B145,"")</f>
        <v>115</v>
      </c>
      <c r="C145" s="211" t="str">
        <f>IF('PLANILHA ITENS FINANCIÁVEIS'!C145&gt;0,'PLANILHA ITENS FINANCIÁVEIS'!C145,"")</f>
        <v>19.5</v>
      </c>
      <c r="D145" s="211" t="str">
        <f>IF('PLANILHA ITENS FINANCIÁVEIS'!G145&gt;0,'PLANILHA ITENS FINANCIÁVEIS'!G145,"")</f>
        <v>FECHAMENTO DE PLATIBANDA EM CHAPA METÁLICA PERFURADA, INCLUSO PINTURA, CONFORME PROJETO</v>
      </c>
      <c r="E145" s="212">
        <f>IF('PLANILHA ITENS FINANCIÁVEIS'!H145&gt;0,'PLANILHA ITENS FINANCIÁVEIS'!H145,"")</f>
        <v>33.96</v>
      </c>
      <c r="F145" s="211" t="str">
        <f>IF('PLANILHA ITENS FINANCIÁVEIS'!I145&gt;0,'PLANILHA ITENS FINANCIÁVEIS'!I145,"")</f>
        <v>M2</v>
      </c>
      <c r="G145" s="213"/>
      <c r="H145" s="59" t="str">
        <f t="shared" si="2"/>
        <v/>
      </c>
      <c r="I145" s="56"/>
      <c r="J145" s="56"/>
      <c r="K145" s="214"/>
    </row>
    <row r="146" spans="1:11" s="21" customFormat="1" x14ac:dyDescent="0.25">
      <c r="A146" s="211">
        <f>IF('PLANILHA ITENS FINANCIÁVEIS'!A146&gt;0,'PLANILHA ITENS FINANCIÁVEIS'!A146,"")</f>
        <v>1</v>
      </c>
      <c r="B146" s="211">
        <f>IF('PLANILHA ITENS FINANCIÁVEIS'!B146&gt;0,'PLANILHA ITENS FINANCIÁVEIS'!B146,"")</f>
        <v>116</v>
      </c>
      <c r="C146" s="211" t="str">
        <f>IF('PLANILHA ITENS FINANCIÁVEIS'!C146&gt;0,'PLANILHA ITENS FINANCIÁVEIS'!C146,"")</f>
        <v>19.6</v>
      </c>
      <c r="D146" s="211" t="str">
        <f>IF('PLANILHA ITENS FINANCIÁVEIS'!G146&gt;0,'PLANILHA ITENS FINANCIÁVEIS'!G146,"")</f>
        <v>CERCA/GRADIL H=1,58M, MALHA 5 X 15CM -  GALVANIZADO</v>
      </c>
      <c r="E146" s="212">
        <f>IF('PLANILHA ITENS FINANCIÁVEIS'!H146&gt;0,'PLANILHA ITENS FINANCIÁVEIS'!H146,"")</f>
        <v>81.3</v>
      </c>
      <c r="F146" s="211" t="str">
        <f>IF('PLANILHA ITENS FINANCIÁVEIS'!I146&gt;0,'PLANILHA ITENS FINANCIÁVEIS'!I146,"")</f>
        <v>M2</v>
      </c>
      <c r="G146" s="213"/>
      <c r="H146" s="59" t="str">
        <f t="shared" si="2"/>
        <v/>
      </c>
      <c r="I146" s="56"/>
      <c r="J146" s="56"/>
      <c r="K146" s="214"/>
    </row>
    <row r="147" spans="1:11" s="21" customFormat="1" x14ac:dyDescent="0.25">
      <c r="A147" s="211">
        <f>IF('PLANILHA ITENS FINANCIÁVEIS'!A147&gt;0,'PLANILHA ITENS FINANCIÁVEIS'!A147,"")</f>
        <v>1</v>
      </c>
      <c r="B147" s="211">
        <f>IF('PLANILHA ITENS FINANCIÁVEIS'!B147&gt;0,'PLANILHA ITENS FINANCIÁVEIS'!B147,"")</f>
        <v>117</v>
      </c>
      <c r="C147" s="211" t="str">
        <f>IF('PLANILHA ITENS FINANCIÁVEIS'!C147&gt;0,'PLANILHA ITENS FINANCIÁVEIS'!C147,"")</f>
        <v>19.7</v>
      </c>
      <c r="D147" s="211" t="str">
        <f>IF('PLANILHA ITENS FINANCIÁVEIS'!G147&gt;0,'PLANILHA ITENS FINANCIÁVEIS'!G147,"")</f>
        <v>PORTÃO METÁLICO 1,85 x 2,10 M , MALHA 5 X 20CM - FIO 5,00MM, REVESTIDOS EM POLIESTER POR PROCESSO DE PINTURA ELETROSTÁTICA (GRADIL), NA COR BRANCA - FORNECIMENTO E INSTALAÇÃO</v>
      </c>
      <c r="E147" s="212">
        <f>IF('PLANILHA ITENS FINANCIÁVEIS'!H147&gt;0,'PLANILHA ITENS FINANCIÁVEIS'!H147,"")</f>
        <v>7.77</v>
      </c>
      <c r="F147" s="211" t="str">
        <f>IF('PLANILHA ITENS FINANCIÁVEIS'!I147&gt;0,'PLANILHA ITENS FINANCIÁVEIS'!I147,"")</f>
        <v>M2</v>
      </c>
      <c r="G147" s="213"/>
      <c r="H147" s="59" t="str">
        <f t="shared" si="2"/>
        <v/>
      </c>
      <c r="I147" s="56"/>
      <c r="J147" s="56"/>
      <c r="K147" s="214"/>
    </row>
    <row r="148" spans="1:11" s="21" customFormat="1" x14ac:dyDescent="0.25">
      <c r="A148" s="211">
        <f>IF('PLANILHA ITENS FINANCIÁVEIS'!A148&gt;0,'PLANILHA ITENS FINANCIÁVEIS'!A148,"")</f>
        <v>1</v>
      </c>
      <c r="B148" s="211">
        <f>IF('PLANILHA ITENS FINANCIÁVEIS'!B148&gt;0,'PLANILHA ITENS FINANCIÁVEIS'!B148,"")</f>
        <v>118</v>
      </c>
      <c r="C148" s="211" t="str">
        <f>IF('PLANILHA ITENS FINANCIÁVEIS'!C148&gt;0,'PLANILHA ITENS FINANCIÁVEIS'!C148,"")</f>
        <v>19.8</v>
      </c>
      <c r="D148" s="211" t="str">
        <f>IF('PLANILHA ITENS FINANCIÁVEIS'!G148&gt;0,'PLANILHA ITENS FINANCIÁVEIS'!G148,"")</f>
        <v>P02 - PORTÃO METÁLICO 1,40 X 2,00 M , MALHA 5 X 20CM - FIO 5,00MM, REVESTIDOS EM POLIESTER POR PROCESSO DE PINTURA ELETROSTÁTICA (GRADIL), NA COR BRANCA - FORNECIMENTO E INSTALAÇÃO</v>
      </c>
      <c r="E148" s="212">
        <f>IF('PLANILHA ITENS FINANCIÁVEIS'!H148&gt;0,'PLANILHA ITENS FINANCIÁVEIS'!H148,"")</f>
        <v>5.6</v>
      </c>
      <c r="F148" s="211" t="str">
        <f>IF('PLANILHA ITENS FINANCIÁVEIS'!I148&gt;0,'PLANILHA ITENS FINANCIÁVEIS'!I148,"")</f>
        <v>M2</v>
      </c>
      <c r="G148" s="213"/>
      <c r="H148" s="59" t="str">
        <f t="shared" si="2"/>
        <v/>
      </c>
      <c r="I148" s="56"/>
      <c r="J148" s="56"/>
      <c r="K148" s="214"/>
    </row>
    <row r="149" spans="1:11" s="21" customFormat="1" x14ac:dyDescent="0.25">
      <c r="A149" s="211">
        <f>IF('PLANILHA ITENS FINANCIÁVEIS'!A149&gt;0,'PLANILHA ITENS FINANCIÁVEIS'!A149,"")</f>
        <v>1</v>
      </c>
      <c r="B149" s="211">
        <f>IF('PLANILHA ITENS FINANCIÁVEIS'!B149&gt;0,'PLANILHA ITENS FINANCIÁVEIS'!B149,"")</f>
        <v>119</v>
      </c>
      <c r="C149" s="211" t="str">
        <f>IF('PLANILHA ITENS FINANCIÁVEIS'!C149&gt;0,'PLANILHA ITENS FINANCIÁVEIS'!C149,"")</f>
        <v>19.9</v>
      </c>
      <c r="D149" s="211" t="str">
        <f>IF('PLANILHA ITENS FINANCIÁVEIS'!G149&gt;0,'PLANILHA ITENS FINANCIÁVEIS'!G149,"")</f>
        <v>P03 - PORTÃO METÁLICO 1,20 X 2,00 M , MALHA 5 X 20CM - FIO 5,00MM, REVESTIDOS EM POLIESTER POR PROCESSO DE PINTURA ELETROSTÁTICA (GRADIL), NA COR BRANCA - FORNECIMENTO E INSTALAÇÃO</v>
      </c>
      <c r="E149" s="212">
        <f>IF('PLANILHA ITENS FINANCIÁVEIS'!H149&gt;0,'PLANILHA ITENS FINANCIÁVEIS'!H149,"")</f>
        <v>2.4</v>
      </c>
      <c r="F149" s="211" t="str">
        <f>IF('PLANILHA ITENS FINANCIÁVEIS'!I149&gt;0,'PLANILHA ITENS FINANCIÁVEIS'!I149,"")</f>
        <v>M2</v>
      </c>
      <c r="G149" s="213"/>
      <c r="H149" s="59" t="str">
        <f t="shared" si="2"/>
        <v/>
      </c>
      <c r="I149" s="56"/>
      <c r="J149" s="56"/>
      <c r="K149" s="214"/>
    </row>
    <row r="150" spans="1:11" s="21" customFormat="1" x14ac:dyDescent="0.25">
      <c r="A150" s="211">
        <f>IF('PLANILHA ITENS FINANCIÁVEIS'!A150&gt;0,'PLANILHA ITENS FINANCIÁVEIS'!A150,"")</f>
        <v>1</v>
      </c>
      <c r="B150" s="211">
        <f>IF('PLANILHA ITENS FINANCIÁVEIS'!B150&gt;0,'PLANILHA ITENS FINANCIÁVEIS'!B150,"")</f>
        <v>120</v>
      </c>
      <c r="C150" s="211" t="str">
        <f>IF('PLANILHA ITENS FINANCIÁVEIS'!C150&gt;0,'PLANILHA ITENS FINANCIÁVEIS'!C150,"")</f>
        <v>19.10</v>
      </c>
      <c r="D150" s="211" t="str">
        <f>IF('PLANILHA ITENS FINANCIÁVEIS'!G150&gt;0,'PLANILHA ITENS FINANCIÁVEIS'!G150,"")</f>
        <v>P04 - PORTÃO METÁLICO NYLOFOR 1,20 X 2,04 M , MALHA 5 X 20CM - FIO 5,00MM, REVESTIDOS EM POLIESTER POR PROCESSO DE PINTURA ELETROSTÁTICA (GRADIL), NA COR BRANCA - FORNECIMENTO E INSTALAÇÃO</v>
      </c>
      <c r="E150" s="212">
        <f>IF('PLANILHA ITENS FINANCIÁVEIS'!H150&gt;0,'PLANILHA ITENS FINANCIÁVEIS'!H150,"")</f>
        <v>2.2000000000000002</v>
      </c>
      <c r="F150" s="211" t="str">
        <f>IF('PLANILHA ITENS FINANCIÁVEIS'!I150&gt;0,'PLANILHA ITENS FINANCIÁVEIS'!I150,"")</f>
        <v>M2</v>
      </c>
      <c r="G150" s="213"/>
      <c r="H150" s="59" t="str">
        <f t="shared" si="2"/>
        <v/>
      </c>
      <c r="I150" s="56"/>
      <c r="J150" s="56"/>
      <c r="K150" s="214"/>
    </row>
    <row r="151" spans="1:11" s="21" customFormat="1" x14ac:dyDescent="0.25">
      <c r="A151" s="211">
        <f>IF('PLANILHA ITENS FINANCIÁVEIS'!A151&gt;0,'PLANILHA ITENS FINANCIÁVEIS'!A151,"")</f>
        <v>1</v>
      </c>
      <c r="B151" s="211">
        <f>IF('PLANILHA ITENS FINANCIÁVEIS'!B151&gt;0,'PLANILHA ITENS FINANCIÁVEIS'!B151,"")</f>
        <v>121</v>
      </c>
      <c r="C151" s="211" t="str">
        <f>IF('PLANILHA ITENS FINANCIÁVEIS'!C151&gt;0,'PLANILHA ITENS FINANCIÁVEIS'!C151,"")</f>
        <v>19.11</v>
      </c>
      <c r="D151" s="211" t="str">
        <f>IF('PLANILHA ITENS FINANCIÁVEIS'!G151&gt;0,'PLANILHA ITENS FINANCIÁVEIS'!G151,"")</f>
        <v>GUARDA-CORPO E PORTÃO (1,10 X 1,05)  CONFECCIONADO COM CHAPA METÁLICA PERFURADA, H=1,05, INCLUSO PINTURA, CONFORME PROJETO - CASA DE BOMBAS</v>
      </c>
      <c r="E151" s="212">
        <f>IF('PLANILHA ITENS FINANCIÁVEIS'!H151&gt;0,'PLANILHA ITENS FINANCIÁVEIS'!H151,"")</f>
        <v>15.93</v>
      </c>
      <c r="F151" s="211" t="str">
        <f>IF('PLANILHA ITENS FINANCIÁVEIS'!I151&gt;0,'PLANILHA ITENS FINANCIÁVEIS'!I151,"")</f>
        <v>M2</v>
      </c>
      <c r="G151" s="213"/>
      <c r="H151" s="59" t="str">
        <f t="shared" si="2"/>
        <v/>
      </c>
      <c r="I151" s="56"/>
      <c r="J151" s="56"/>
      <c r="K151" s="214"/>
    </row>
    <row r="152" spans="1:11" s="21" customFormat="1" x14ac:dyDescent="0.25">
      <c r="A152" s="211">
        <f>IF('PLANILHA ITENS FINANCIÁVEIS'!A152&gt;0,'PLANILHA ITENS FINANCIÁVEIS'!A152,"")</f>
        <v>1</v>
      </c>
      <c r="B152" s="211" t="str">
        <f>IF('PLANILHA ITENS FINANCIÁVEIS'!B152&gt;0,'PLANILHA ITENS FINANCIÁVEIS'!B152,"")</f>
        <v/>
      </c>
      <c r="C152" s="211" t="str">
        <f>IF('PLANILHA ITENS FINANCIÁVEIS'!C152&gt;0,'PLANILHA ITENS FINANCIÁVEIS'!C152,"")</f>
        <v>20</v>
      </c>
      <c r="D152" s="211" t="str">
        <f>IF('PLANILHA ITENS FINANCIÁVEIS'!G152&gt;0,'PLANILHA ITENS FINANCIÁVEIS'!G152,"")</f>
        <v>SISTEMA DE COBERTURA</v>
      </c>
      <c r="E152" s="212" t="str">
        <f>IF('PLANILHA ITENS FINANCIÁVEIS'!H152&gt;0,'PLANILHA ITENS FINANCIÁVEIS'!H152,"")</f>
        <v/>
      </c>
      <c r="F152" s="211" t="str">
        <f>IF('PLANILHA ITENS FINANCIÁVEIS'!I152&gt;0,'PLANILHA ITENS FINANCIÁVEIS'!I152,"")</f>
        <v/>
      </c>
      <c r="G152" s="213"/>
      <c r="H152" s="59" t="str">
        <f t="shared" si="2"/>
        <v/>
      </c>
      <c r="I152" s="56"/>
      <c r="J152" s="56"/>
      <c r="K152" s="214"/>
    </row>
    <row r="153" spans="1:11" s="21" customFormat="1" x14ac:dyDescent="0.25">
      <c r="A153" s="211">
        <f>IF('PLANILHA ITENS FINANCIÁVEIS'!A153&gt;0,'PLANILHA ITENS FINANCIÁVEIS'!A153,"")</f>
        <v>1</v>
      </c>
      <c r="B153" s="211">
        <f>IF('PLANILHA ITENS FINANCIÁVEIS'!B153&gt;0,'PLANILHA ITENS FINANCIÁVEIS'!B153,"")</f>
        <v>122</v>
      </c>
      <c r="C153" s="211" t="str">
        <f>IF('PLANILHA ITENS FINANCIÁVEIS'!C153&gt;0,'PLANILHA ITENS FINANCIÁVEIS'!C153,"")</f>
        <v>20.1</v>
      </c>
      <c r="D153" s="211" t="str">
        <f>IF('PLANILHA ITENS FINANCIÁVEIS'!G153&gt;0,'PLANILHA ITENS FINANCIÁVEIS'!G153,"")</f>
        <v>TELHA TERMOISOLANTE REVESTIDA EM ACO GALVALUME, FACE SUPERIOR TRAPEZOIDAL E FACE INFERIOR PLANA (NAO INCLUI ACESSORIOS DE FIXACAO), REVEST COM ESPESSURA DE 0,50 MM, COM PRE-PINTURA DE COR BRANCA NAS DUAS FACES, NUCLEO EM POLIIOCIANURATO (PIR) COM ESPESSURA DE 50 MM</v>
      </c>
      <c r="E153" s="212">
        <f>IF('PLANILHA ITENS FINANCIÁVEIS'!H153&gt;0,'PLANILHA ITENS FINANCIÁVEIS'!H153,"")</f>
        <v>1441</v>
      </c>
      <c r="F153" s="211" t="str">
        <f>IF('PLANILHA ITENS FINANCIÁVEIS'!I153&gt;0,'PLANILHA ITENS FINANCIÁVEIS'!I153,"")</f>
        <v>M2</v>
      </c>
      <c r="G153" s="213"/>
      <c r="H153" s="59" t="str">
        <f t="shared" si="2"/>
        <v/>
      </c>
      <c r="I153" s="56"/>
      <c r="J153" s="56"/>
      <c r="K153" s="214"/>
    </row>
    <row r="154" spans="1:11" s="21" customFormat="1" x14ac:dyDescent="0.25">
      <c r="A154" s="211">
        <f>IF('PLANILHA ITENS FINANCIÁVEIS'!A154&gt;0,'PLANILHA ITENS FINANCIÁVEIS'!A154,"")</f>
        <v>1</v>
      </c>
      <c r="B154" s="211">
        <f>IF('PLANILHA ITENS FINANCIÁVEIS'!B154&gt;0,'PLANILHA ITENS FINANCIÁVEIS'!B154,"")</f>
        <v>123</v>
      </c>
      <c r="C154" s="211" t="str">
        <f>IF('PLANILHA ITENS FINANCIÁVEIS'!C154&gt;0,'PLANILHA ITENS FINANCIÁVEIS'!C154,"")</f>
        <v>20.2</v>
      </c>
      <c r="D154" s="211" t="str">
        <f>IF('PLANILHA ITENS FINANCIÁVEIS'!G154&gt;0,'PLANILHA ITENS FINANCIÁVEIS'!G154,"")</f>
        <v>CALHA EM CHAPA DE AÇO GALVANIZADO NÚMERO 24, DESENVOLVIMENTO DE 50 CM, INCLUSO TRANSPORTE VERTICAL. AF_07/2019</v>
      </c>
      <c r="E154" s="212">
        <f>IF('PLANILHA ITENS FINANCIÁVEIS'!H154&gt;0,'PLANILHA ITENS FINANCIÁVEIS'!H154,"")</f>
        <v>34.409999999999997</v>
      </c>
      <c r="F154" s="211" t="str">
        <f>IF('PLANILHA ITENS FINANCIÁVEIS'!I154&gt;0,'PLANILHA ITENS FINANCIÁVEIS'!I154,"")</f>
        <v>M</v>
      </c>
      <c r="G154" s="213"/>
      <c r="H154" s="59" t="str">
        <f t="shared" si="2"/>
        <v/>
      </c>
      <c r="I154" s="56"/>
      <c r="J154" s="56"/>
      <c r="K154" s="214"/>
    </row>
    <row r="155" spans="1:11" s="21" customFormat="1" x14ac:dyDescent="0.25">
      <c r="A155" s="211">
        <f>IF('PLANILHA ITENS FINANCIÁVEIS'!A155&gt;0,'PLANILHA ITENS FINANCIÁVEIS'!A155,"")</f>
        <v>1</v>
      </c>
      <c r="B155" s="211">
        <f>IF('PLANILHA ITENS FINANCIÁVEIS'!B155&gt;0,'PLANILHA ITENS FINANCIÁVEIS'!B155,"")</f>
        <v>124</v>
      </c>
      <c r="C155" s="211" t="str">
        <f>IF('PLANILHA ITENS FINANCIÁVEIS'!C155&gt;0,'PLANILHA ITENS FINANCIÁVEIS'!C155,"")</f>
        <v>20.3</v>
      </c>
      <c r="D155" s="211" t="str">
        <f>IF('PLANILHA ITENS FINANCIÁVEIS'!G155&gt;0,'PLANILHA ITENS FINANCIÁVEIS'!G155,"")</f>
        <v>CALHA EM CHAPA DE AÇO GALVANIZADO NÚMERO 24, DESENVOLVIMENTO DE 100 CM, INCLUSO TRANSPORTE VERTICAL. AF_07/2019</v>
      </c>
      <c r="E155" s="212">
        <f>IF('PLANILHA ITENS FINANCIÁVEIS'!H155&gt;0,'PLANILHA ITENS FINANCIÁVEIS'!H155,"")</f>
        <v>154.5</v>
      </c>
      <c r="F155" s="211" t="str">
        <f>IF('PLANILHA ITENS FINANCIÁVEIS'!I155&gt;0,'PLANILHA ITENS FINANCIÁVEIS'!I155,"")</f>
        <v>M</v>
      </c>
      <c r="G155" s="213"/>
      <c r="H155" s="59" t="str">
        <f t="shared" si="2"/>
        <v/>
      </c>
      <c r="I155" s="56"/>
      <c r="J155" s="56"/>
      <c r="K155" s="214"/>
    </row>
    <row r="156" spans="1:11" s="21" customFormat="1" x14ac:dyDescent="0.25">
      <c r="A156" s="211">
        <f>IF('PLANILHA ITENS FINANCIÁVEIS'!A156&gt;0,'PLANILHA ITENS FINANCIÁVEIS'!A156,"")</f>
        <v>1</v>
      </c>
      <c r="B156" s="211" t="str">
        <f>IF('PLANILHA ITENS FINANCIÁVEIS'!B156&gt;0,'PLANILHA ITENS FINANCIÁVEIS'!B156,"")</f>
        <v/>
      </c>
      <c r="C156" s="211" t="str">
        <f>IF('PLANILHA ITENS FINANCIÁVEIS'!C156&gt;0,'PLANILHA ITENS FINANCIÁVEIS'!C156,"")</f>
        <v/>
      </c>
      <c r="D156" s="211" t="str">
        <f>IF('PLANILHA ITENS FINANCIÁVEIS'!G156&gt;0,'PLANILHA ITENS FINANCIÁVEIS'!G156,"")</f>
        <v/>
      </c>
      <c r="E156" s="212" t="str">
        <f>IF('PLANILHA ITENS FINANCIÁVEIS'!H156&gt;0,'PLANILHA ITENS FINANCIÁVEIS'!H156,"")</f>
        <v/>
      </c>
      <c r="F156" s="211" t="str">
        <f>IF('PLANILHA ITENS FINANCIÁVEIS'!I156&gt;0,'PLANILHA ITENS FINANCIÁVEIS'!I156,"")</f>
        <v/>
      </c>
      <c r="G156" s="213"/>
      <c r="H156" s="59" t="str">
        <f t="shared" si="2"/>
        <v/>
      </c>
      <c r="I156" s="56"/>
      <c r="J156" s="56"/>
      <c r="K156" s="214"/>
    </row>
    <row r="157" spans="1:11" s="21" customFormat="1" x14ac:dyDescent="0.25">
      <c r="A157" s="211">
        <f>IF('PLANILHA ITENS FINANCIÁVEIS'!A157&gt;0,'PLANILHA ITENS FINANCIÁVEIS'!A157,"")</f>
        <v>1</v>
      </c>
      <c r="B157" s="211">
        <f>IF('PLANILHA ITENS FINANCIÁVEIS'!B157&gt;0,'PLANILHA ITENS FINANCIÁVEIS'!B157,"")</f>
        <v>125</v>
      </c>
      <c r="C157" s="211" t="str">
        <f>IF('PLANILHA ITENS FINANCIÁVEIS'!C157&gt;0,'PLANILHA ITENS FINANCIÁVEIS'!C157,"")</f>
        <v>20.4</v>
      </c>
      <c r="D157" s="211" t="str">
        <f>IF('PLANILHA ITENS FINANCIÁVEIS'!G157&gt;0,'PLANILHA ITENS FINANCIÁVEIS'!G157,"")</f>
        <v>CUMEEIRA NORMAL PARA TELHA TRAPEZOIDAL DE AÇO, E = 0,5 MM, INCLUSO ACESSÓRIOS DE FIXAÇÃO E IÇAMENTO</v>
      </c>
      <c r="E157" s="212">
        <f>IF('PLANILHA ITENS FINANCIÁVEIS'!H157&gt;0,'PLANILHA ITENS FINANCIÁVEIS'!H157,"")</f>
        <v>86.02</v>
      </c>
      <c r="F157" s="211" t="str">
        <f>IF('PLANILHA ITENS FINANCIÁVEIS'!I157&gt;0,'PLANILHA ITENS FINANCIÁVEIS'!I157,"")</f>
        <v>M</v>
      </c>
      <c r="G157" s="213"/>
      <c r="H157" s="59" t="str">
        <f t="shared" si="2"/>
        <v/>
      </c>
      <c r="I157" s="56"/>
      <c r="J157" s="56"/>
      <c r="K157" s="214"/>
    </row>
    <row r="158" spans="1:11" s="21" customFormat="1" x14ac:dyDescent="0.25">
      <c r="A158" s="211">
        <f>IF('PLANILHA ITENS FINANCIÁVEIS'!A158&gt;0,'PLANILHA ITENS FINANCIÁVEIS'!A158,"")</f>
        <v>1</v>
      </c>
      <c r="B158" s="211">
        <f>IF('PLANILHA ITENS FINANCIÁVEIS'!B158&gt;0,'PLANILHA ITENS FINANCIÁVEIS'!B158,"")</f>
        <v>126</v>
      </c>
      <c r="C158" s="211" t="str">
        <f>IF('PLANILHA ITENS FINANCIÁVEIS'!C158&gt;0,'PLANILHA ITENS FINANCIÁVEIS'!C158,"")</f>
        <v>20.5</v>
      </c>
      <c r="D158" s="211" t="str">
        <f>IF('PLANILHA ITENS FINANCIÁVEIS'!G158&gt;0,'PLANILHA ITENS FINANCIÁVEIS'!G158,"")</f>
        <v>RUFO EXTERNO/INTERNO EM CHAPA DE AÇO GALVANIZADO NÚMERO 26, CORTE DE 33 CM, INCLUSO IÇAMENTO. AF_07/2019</v>
      </c>
      <c r="E158" s="212">
        <f>IF('PLANILHA ITENS FINANCIÁVEIS'!H158&gt;0,'PLANILHA ITENS FINANCIÁVEIS'!H158,"")</f>
        <v>311.35000000000002</v>
      </c>
      <c r="F158" s="211" t="str">
        <f>IF('PLANILHA ITENS FINANCIÁVEIS'!I158&gt;0,'PLANILHA ITENS FINANCIÁVEIS'!I158,"")</f>
        <v>M</v>
      </c>
      <c r="G158" s="213"/>
      <c r="H158" s="59" t="str">
        <f t="shared" si="2"/>
        <v/>
      </c>
      <c r="I158" s="56"/>
      <c r="J158" s="56"/>
      <c r="K158" s="214"/>
    </row>
    <row r="159" spans="1:11" s="21" customFormat="1" x14ac:dyDescent="0.25">
      <c r="A159" s="211">
        <f>IF('PLANILHA ITENS FINANCIÁVEIS'!A159&gt;0,'PLANILHA ITENS FINANCIÁVEIS'!A159,"")</f>
        <v>1</v>
      </c>
      <c r="B159" s="211">
        <f>IF('PLANILHA ITENS FINANCIÁVEIS'!B159&gt;0,'PLANILHA ITENS FINANCIÁVEIS'!B159,"")</f>
        <v>127</v>
      </c>
      <c r="C159" s="211" t="str">
        <f>IF('PLANILHA ITENS FINANCIÁVEIS'!C159&gt;0,'PLANILHA ITENS FINANCIÁVEIS'!C159,"")</f>
        <v>20.6</v>
      </c>
      <c r="D159" s="211" t="str">
        <f>IF('PLANILHA ITENS FINANCIÁVEIS'!G159&gt;0,'PLANILHA ITENS FINANCIÁVEIS'!G159,"")</f>
        <v>CHAPIM (RUFO CAPA) EM AÇO GALVANIZADO, CORTE 33. AF_11/2020</v>
      </c>
      <c r="E159" s="212">
        <f>IF('PLANILHA ITENS FINANCIÁVEIS'!H159&gt;0,'PLANILHA ITENS FINANCIÁVEIS'!H159,"")</f>
        <v>214.7</v>
      </c>
      <c r="F159" s="211" t="str">
        <f>IF('PLANILHA ITENS FINANCIÁVEIS'!I159&gt;0,'PLANILHA ITENS FINANCIÁVEIS'!I159,"")</f>
        <v>M</v>
      </c>
      <c r="G159" s="213"/>
      <c r="H159" s="59" t="str">
        <f t="shared" si="2"/>
        <v/>
      </c>
      <c r="I159" s="56"/>
      <c r="J159" s="56"/>
      <c r="K159" s="214"/>
    </row>
    <row r="160" spans="1:11" s="21" customFormat="1" x14ac:dyDescent="0.25">
      <c r="A160" s="211">
        <f>IF('PLANILHA ITENS FINANCIÁVEIS'!A160&gt;0,'PLANILHA ITENS FINANCIÁVEIS'!A160,"")</f>
        <v>1</v>
      </c>
      <c r="B160" s="211">
        <f>IF('PLANILHA ITENS FINANCIÁVEIS'!B160&gt;0,'PLANILHA ITENS FINANCIÁVEIS'!B160,"")</f>
        <v>128</v>
      </c>
      <c r="C160" s="211" t="str">
        <f>IF('PLANILHA ITENS FINANCIÁVEIS'!C160&gt;0,'PLANILHA ITENS FINANCIÁVEIS'!C160,"")</f>
        <v>20.7</v>
      </c>
      <c r="D160" s="211" t="str">
        <f>IF('PLANILHA ITENS FINANCIÁVEIS'!G160&gt;0,'PLANILHA ITENS FINANCIÁVEIS'!G160,"")</f>
        <v>Platibanda em steel panel, estruturada com chapa de aço galvanizada de 1,95mm, perfis e montantes em aço zincado, com duas faces externas revestidas com manta Tyvek e placa cimentícia impermeável com 12mm de espessura.</v>
      </c>
      <c r="E160" s="212">
        <f>IF('PLANILHA ITENS FINANCIÁVEIS'!H160&gt;0,'PLANILHA ITENS FINANCIÁVEIS'!H160,"")</f>
        <v>402.87</v>
      </c>
      <c r="F160" s="211" t="str">
        <f>IF('PLANILHA ITENS FINANCIÁVEIS'!I160&gt;0,'PLANILHA ITENS FINANCIÁVEIS'!I160,"")</f>
        <v>M2</v>
      </c>
      <c r="G160" s="213"/>
      <c r="H160" s="59" t="str">
        <f t="shared" si="2"/>
        <v/>
      </c>
      <c r="I160" s="56"/>
      <c r="J160" s="56"/>
      <c r="K160" s="214"/>
    </row>
    <row r="161" spans="1:11" s="21" customFormat="1" x14ac:dyDescent="0.25">
      <c r="A161" s="211">
        <f>IF('PLANILHA ITENS FINANCIÁVEIS'!A161&gt;0,'PLANILHA ITENS FINANCIÁVEIS'!A161,"")</f>
        <v>1</v>
      </c>
      <c r="B161" s="211" t="str">
        <f>IF('PLANILHA ITENS FINANCIÁVEIS'!B161&gt;0,'PLANILHA ITENS FINANCIÁVEIS'!B161,"")</f>
        <v/>
      </c>
      <c r="C161" s="211" t="str">
        <f>IF('PLANILHA ITENS FINANCIÁVEIS'!C161&gt;0,'PLANILHA ITENS FINANCIÁVEIS'!C161,"")</f>
        <v>21</v>
      </c>
      <c r="D161" s="211" t="str">
        <f>IF('PLANILHA ITENS FINANCIÁVEIS'!G161&gt;0,'PLANILHA ITENS FINANCIÁVEIS'!G161,"")</f>
        <v>IMPERMEABILIZAÇÃO</v>
      </c>
      <c r="E161" s="212" t="str">
        <f>IF('PLANILHA ITENS FINANCIÁVEIS'!H161&gt;0,'PLANILHA ITENS FINANCIÁVEIS'!H161,"")</f>
        <v/>
      </c>
      <c r="F161" s="211" t="str">
        <f>IF('PLANILHA ITENS FINANCIÁVEIS'!I161&gt;0,'PLANILHA ITENS FINANCIÁVEIS'!I161,"")</f>
        <v/>
      </c>
      <c r="G161" s="213"/>
      <c r="H161" s="59" t="str">
        <f t="shared" si="2"/>
        <v/>
      </c>
      <c r="I161" s="56"/>
      <c r="J161" s="56"/>
      <c r="K161" s="214"/>
    </row>
    <row r="162" spans="1:11" s="21" customFormat="1" x14ac:dyDescent="0.25">
      <c r="A162" s="211">
        <f>IF('PLANILHA ITENS FINANCIÁVEIS'!A162&gt;0,'PLANILHA ITENS FINANCIÁVEIS'!A162,"")</f>
        <v>1</v>
      </c>
      <c r="B162" s="211">
        <f>IF('PLANILHA ITENS FINANCIÁVEIS'!B162&gt;0,'PLANILHA ITENS FINANCIÁVEIS'!B162,"")</f>
        <v>129</v>
      </c>
      <c r="C162" s="211" t="str">
        <f>IF('PLANILHA ITENS FINANCIÁVEIS'!C162&gt;0,'PLANILHA ITENS FINANCIÁVEIS'!C162,"")</f>
        <v>21.1</v>
      </c>
      <c r="D162" s="211" t="str">
        <f>IF('PLANILHA ITENS FINANCIÁVEIS'!G162&gt;0,'PLANILHA ITENS FINANCIÁVEIS'!G162,"")</f>
        <v>IMPERMEABILIZAÇÃO DE VIGA BALDRAME COM EMULSÃO ASFÁLTICA, 2 DEMÃOS</v>
      </c>
      <c r="E162" s="212">
        <f>IF('PLANILHA ITENS FINANCIÁVEIS'!H162&gt;0,'PLANILHA ITENS FINANCIÁVEIS'!H162,"")</f>
        <v>696.69</v>
      </c>
      <c r="F162" s="211" t="str">
        <f>IF('PLANILHA ITENS FINANCIÁVEIS'!I162&gt;0,'PLANILHA ITENS FINANCIÁVEIS'!I162,"")</f>
        <v>M2</v>
      </c>
      <c r="G162" s="213"/>
      <c r="H162" s="59" t="str">
        <f t="shared" si="2"/>
        <v/>
      </c>
      <c r="I162" s="56"/>
      <c r="J162" s="56"/>
      <c r="K162" s="214"/>
    </row>
    <row r="163" spans="1:11" s="21" customFormat="1" x14ac:dyDescent="0.25">
      <c r="A163" s="211">
        <f>IF('PLANILHA ITENS FINANCIÁVEIS'!A163&gt;0,'PLANILHA ITENS FINANCIÁVEIS'!A163,"")</f>
        <v>1</v>
      </c>
      <c r="B163" s="211">
        <f>IF('PLANILHA ITENS FINANCIÁVEIS'!B163&gt;0,'PLANILHA ITENS FINANCIÁVEIS'!B163,"")</f>
        <v>130</v>
      </c>
      <c r="C163" s="211" t="str">
        <f>IF('PLANILHA ITENS FINANCIÁVEIS'!C163&gt;0,'PLANILHA ITENS FINANCIÁVEIS'!C163,"")</f>
        <v>21.2</v>
      </c>
      <c r="D163" s="211" t="str">
        <f>IF('PLANILHA ITENS FINANCIÁVEIS'!G163&gt;0,'PLANILHA ITENS FINANCIÁVEIS'!G163,"")</f>
        <v>IMPERMEABILIZAÇÃO DE LAJE COM EMULSÃO ASFÁLTICA, 2 DEMÃOS</v>
      </c>
      <c r="E163" s="212">
        <f>IF('PLANILHA ITENS FINANCIÁVEIS'!H163&gt;0,'PLANILHA ITENS FINANCIÁVEIS'!H163,"")</f>
        <v>11.75</v>
      </c>
      <c r="F163" s="211" t="str">
        <f>IF('PLANILHA ITENS FINANCIÁVEIS'!I163&gt;0,'PLANILHA ITENS FINANCIÁVEIS'!I163,"")</f>
        <v>M2</v>
      </c>
      <c r="G163" s="213"/>
      <c r="H163" s="59" t="str">
        <f t="shared" si="2"/>
        <v/>
      </c>
      <c r="I163" s="56"/>
      <c r="J163" s="56"/>
      <c r="K163" s="214"/>
    </row>
    <row r="164" spans="1:11" s="21" customFormat="1" x14ac:dyDescent="0.25">
      <c r="A164" s="211">
        <f>IF('PLANILHA ITENS FINANCIÁVEIS'!A164&gt;0,'PLANILHA ITENS FINANCIÁVEIS'!A164,"")</f>
        <v>1</v>
      </c>
      <c r="B164" s="211">
        <f>IF('PLANILHA ITENS FINANCIÁVEIS'!B164&gt;0,'PLANILHA ITENS FINANCIÁVEIS'!B164,"")</f>
        <v>131</v>
      </c>
      <c r="C164" s="211" t="str">
        <f>IF('PLANILHA ITENS FINANCIÁVEIS'!C164&gt;0,'PLANILHA ITENS FINANCIÁVEIS'!C164,"")</f>
        <v>21.3</v>
      </c>
      <c r="D164" s="211" t="str">
        <f>IF('PLANILHA ITENS FINANCIÁVEIS'!G164&gt;0,'PLANILHA ITENS FINANCIÁVEIS'!G164,"")</f>
        <v>IMPERMEABILIZAÇÃO DE PISO COM EMULSÃO ASFÁLTICA, 2 DEMÃOS</v>
      </c>
      <c r="E164" s="212">
        <f>IF('PLANILHA ITENS FINANCIÁVEIS'!H164&gt;0,'PLANILHA ITENS FINANCIÁVEIS'!H164,"")</f>
        <v>206.93</v>
      </c>
      <c r="F164" s="211" t="str">
        <f>IF('PLANILHA ITENS FINANCIÁVEIS'!I164&gt;0,'PLANILHA ITENS FINANCIÁVEIS'!I164,"")</f>
        <v>M2</v>
      </c>
      <c r="G164" s="213"/>
      <c r="H164" s="59" t="str">
        <f t="shared" si="2"/>
        <v/>
      </c>
      <c r="I164" s="56"/>
      <c r="J164" s="56"/>
      <c r="K164" s="214"/>
    </row>
    <row r="165" spans="1:11" s="21" customFormat="1" x14ac:dyDescent="0.25">
      <c r="A165" s="211">
        <f>IF('PLANILHA ITENS FINANCIÁVEIS'!A165&gt;0,'PLANILHA ITENS FINANCIÁVEIS'!A165,"")</f>
        <v>1</v>
      </c>
      <c r="B165" s="211">
        <f>IF('PLANILHA ITENS FINANCIÁVEIS'!B165&gt;0,'PLANILHA ITENS FINANCIÁVEIS'!B165,"")</f>
        <v>132</v>
      </c>
      <c r="C165" s="211" t="str">
        <f>IF('PLANILHA ITENS FINANCIÁVEIS'!C165&gt;0,'PLANILHA ITENS FINANCIÁVEIS'!C165,"")</f>
        <v>21.4</v>
      </c>
      <c r="D165" s="211" t="str">
        <f>IF('PLANILHA ITENS FINANCIÁVEIS'!G165&gt;0,'PLANILHA ITENS FINANCIÁVEIS'!G165,"")</f>
        <v>IMPERMEABILIZAÇÃO DE PAREDE COM EMULSÃO ASFÁLTICA, 2 DEMÃOS</v>
      </c>
      <c r="E165" s="212">
        <f>IF('PLANILHA ITENS FINANCIÁVEIS'!H165&gt;0,'PLANILHA ITENS FINANCIÁVEIS'!H165,"")</f>
        <v>50.17</v>
      </c>
      <c r="F165" s="211" t="str">
        <f>IF('PLANILHA ITENS FINANCIÁVEIS'!I165&gt;0,'PLANILHA ITENS FINANCIÁVEIS'!I165,"")</f>
        <v>M2</v>
      </c>
      <c r="G165" s="213"/>
      <c r="H165" s="59" t="str">
        <f t="shared" si="2"/>
        <v/>
      </c>
      <c r="I165" s="56"/>
      <c r="J165" s="56"/>
      <c r="K165" s="214"/>
    </row>
    <row r="166" spans="1:11" s="21" customFormat="1" x14ac:dyDescent="0.25">
      <c r="A166" s="211">
        <f>IF('PLANILHA ITENS FINANCIÁVEIS'!A166&gt;0,'PLANILHA ITENS FINANCIÁVEIS'!A166,"")</f>
        <v>1</v>
      </c>
      <c r="B166" s="211">
        <f>IF('PLANILHA ITENS FINANCIÁVEIS'!B166&gt;0,'PLANILHA ITENS FINANCIÁVEIS'!B166,"")</f>
        <v>133</v>
      </c>
      <c r="C166" s="211" t="str">
        <f>IF('PLANILHA ITENS FINANCIÁVEIS'!C166&gt;0,'PLANILHA ITENS FINANCIÁVEIS'!C166,"")</f>
        <v>21.5</v>
      </c>
      <c r="D166" s="211" t="str">
        <f>IF('PLANILHA ITENS FINANCIÁVEIS'!G166&gt;0,'PLANILHA ITENS FINANCIÁVEIS'!G166,"")</f>
        <v>PROTEÇÃO MECÂNICA DE SUPERFICIE HORIZONTAL COM ARGAMASSA DE CIMENTO E AREIA, TRAÇO 1:3, E=3CM. AF_09/2023</v>
      </c>
      <c r="E166" s="212">
        <f>IF('PLANILHA ITENS FINANCIÁVEIS'!H166&gt;0,'PLANILHA ITENS FINANCIÁVEIS'!H166,"")</f>
        <v>11.75</v>
      </c>
      <c r="F166" s="211" t="str">
        <f>IF('PLANILHA ITENS FINANCIÁVEIS'!I166&gt;0,'PLANILHA ITENS FINANCIÁVEIS'!I166,"")</f>
        <v>M2</v>
      </c>
      <c r="G166" s="213"/>
      <c r="H166" s="59" t="str">
        <f t="shared" si="2"/>
        <v/>
      </c>
      <c r="I166" s="56"/>
      <c r="J166" s="56"/>
      <c r="K166" s="214"/>
    </row>
    <row r="167" spans="1:11" s="21" customFormat="1" x14ac:dyDescent="0.25">
      <c r="A167" s="211">
        <f>IF('PLANILHA ITENS FINANCIÁVEIS'!A167&gt;0,'PLANILHA ITENS FINANCIÁVEIS'!A167,"")</f>
        <v>1</v>
      </c>
      <c r="B167" s="211" t="str">
        <f>IF('PLANILHA ITENS FINANCIÁVEIS'!B167&gt;0,'PLANILHA ITENS FINANCIÁVEIS'!B167,"")</f>
        <v/>
      </c>
      <c r="C167" s="211" t="str">
        <f>IF('PLANILHA ITENS FINANCIÁVEIS'!C167&gt;0,'PLANILHA ITENS FINANCIÁVEIS'!C167,"")</f>
        <v>22</v>
      </c>
      <c r="D167" s="211" t="str">
        <f>IF('PLANILHA ITENS FINANCIÁVEIS'!G167&gt;0,'PLANILHA ITENS FINANCIÁVEIS'!G167,"")</f>
        <v>REVESTIMENTOS</v>
      </c>
      <c r="E167" s="212" t="str">
        <f>IF('PLANILHA ITENS FINANCIÁVEIS'!H167&gt;0,'PLANILHA ITENS FINANCIÁVEIS'!H167,"")</f>
        <v/>
      </c>
      <c r="F167" s="211" t="str">
        <f>IF('PLANILHA ITENS FINANCIÁVEIS'!I167&gt;0,'PLANILHA ITENS FINANCIÁVEIS'!I167,"")</f>
        <v/>
      </c>
      <c r="G167" s="213"/>
      <c r="H167" s="59" t="str">
        <f t="shared" si="2"/>
        <v/>
      </c>
      <c r="I167" s="56"/>
      <c r="J167" s="56"/>
      <c r="K167" s="214"/>
    </row>
    <row r="168" spans="1:11" s="21" customFormat="1" x14ac:dyDescent="0.25">
      <c r="A168" s="211">
        <f>IF('PLANILHA ITENS FINANCIÁVEIS'!A168&gt;0,'PLANILHA ITENS FINANCIÁVEIS'!A168,"")</f>
        <v>1</v>
      </c>
      <c r="B168" s="211">
        <f>IF('PLANILHA ITENS FINANCIÁVEIS'!B168&gt;0,'PLANILHA ITENS FINANCIÁVEIS'!B168,"")</f>
        <v>134</v>
      </c>
      <c r="C168" s="211" t="str">
        <f>IF('PLANILHA ITENS FINANCIÁVEIS'!C168&gt;0,'PLANILHA ITENS FINANCIÁVEIS'!C168,"")</f>
        <v>22.1</v>
      </c>
      <c r="D168" s="211" t="str">
        <f>IF('PLANILHA ITENS FINANCIÁVEIS'!G168&gt;0,'PLANILHA ITENS FINANCIÁVEIS'!G168,"")</f>
        <v>CHAPISCO APLICADO EM ALVENARIAS E ESTRUTURAS DE CONCRETO EXTERNAS, COM COLHER DE PEDREIRO. ARGAMASSA TRAÇO 1:3 COM PREPARO EM BETONEIRA 400L. - EXTERNO</v>
      </c>
      <c r="E168" s="212">
        <f>IF('PLANILHA ITENS FINANCIÁVEIS'!H168&gt;0,'PLANILHA ITENS FINANCIÁVEIS'!H168,"")</f>
        <v>27.39</v>
      </c>
      <c r="F168" s="211" t="str">
        <f>IF('PLANILHA ITENS FINANCIÁVEIS'!I168&gt;0,'PLANILHA ITENS FINANCIÁVEIS'!I168,"")</f>
        <v>M2</v>
      </c>
      <c r="G168" s="213"/>
      <c r="H168" s="59" t="str">
        <f t="shared" si="2"/>
        <v/>
      </c>
      <c r="I168" s="56"/>
      <c r="J168" s="56"/>
      <c r="K168" s="214"/>
    </row>
    <row r="169" spans="1:11" s="21" customFormat="1" x14ac:dyDescent="0.25">
      <c r="A169" s="211">
        <f>IF('PLANILHA ITENS FINANCIÁVEIS'!A169&gt;0,'PLANILHA ITENS FINANCIÁVEIS'!A169,"")</f>
        <v>1</v>
      </c>
      <c r="B169" s="211">
        <f>IF('PLANILHA ITENS FINANCIÁVEIS'!B169&gt;0,'PLANILHA ITENS FINANCIÁVEIS'!B169,"")</f>
        <v>135</v>
      </c>
      <c r="C169" s="211" t="str">
        <f>IF('PLANILHA ITENS FINANCIÁVEIS'!C169&gt;0,'PLANILHA ITENS FINANCIÁVEIS'!C169,"")</f>
        <v>22.2</v>
      </c>
      <c r="D169" s="211" t="str">
        <f>IF('PLANILHA ITENS FINANCIÁVEIS'!G169&gt;0,'PLANILHA ITENS FINANCIÁVEIS'!G169,"")</f>
        <v>EMBOÇO OU MASSA ÚNICA, APLICAÇÃO EXTERNA, EM ARGAMASSA TRAÇO 1:2:8, PREPARO MECÂNICO COM BETONEIRA 400 L, APLICADA MANUALMENTE EM PANOS CEGOS DE FACHADA (SEM PRESENÇA DE VÃOS), ESPESSURA DE 25 MM</v>
      </c>
      <c r="E169" s="212">
        <f>IF('PLANILHA ITENS FINANCIÁVEIS'!H169&gt;0,'PLANILHA ITENS FINANCIÁVEIS'!H169,"")</f>
        <v>27.34</v>
      </c>
      <c r="F169" s="211" t="str">
        <f>IF('PLANILHA ITENS FINANCIÁVEIS'!I169&gt;0,'PLANILHA ITENS FINANCIÁVEIS'!I169,"")</f>
        <v>M2</v>
      </c>
      <c r="G169" s="213"/>
      <c r="H169" s="59" t="str">
        <f t="shared" si="2"/>
        <v/>
      </c>
      <c r="I169" s="56"/>
      <c r="J169" s="56"/>
      <c r="K169" s="214"/>
    </row>
    <row r="170" spans="1:11" s="21" customFormat="1" x14ac:dyDescent="0.25">
      <c r="A170" s="211">
        <f>IF('PLANILHA ITENS FINANCIÁVEIS'!A170&gt;0,'PLANILHA ITENS FINANCIÁVEIS'!A170,"")</f>
        <v>1</v>
      </c>
      <c r="B170" s="211">
        <f>IF('PLANILHA ITENS FINANCIÁVEIS'!B170&gt;0,'PLANILHA ITENS FINANCIÁVEIS'!B170,"")</f>
        <v>136</v>
      </c>
      <c r="C170" s="211" t="str">
        <f>IF('PLANILHA ITENS FINANCIÁVEIS'!C170&gt;0,'PLANILHA ITENS FINANCIÁVEIS'!C170,"")</f>
        <v>22.3</v>
      </c>
      <c r="D170" s="211" t="str">
        <f>IF('PLANILHA ITENS FINANCIÁVEIS'!G170&gt;0,'PLANILHA ITENS FINANCIÁVEIS'!G170,"")</f>
        <v>EMBOÇO OU MASSA ÚNICA, PARA RECEBIMENTO EM CERÂMICA, EM ARGAMASSA TRAÇO 1:2:8, PREPARO MECÂNICO COM BETONEIRA 400 L, APLICADA MANUALMENTE EM PANOS CEGOS DE FACHADA (SEM PRESENÇA DE VÃOS), ESPESSURA DE 25 MM</v>
      </c>
      <c r="E170" s="212">
        <f>IF('PLANILHA ITENS FINANCIÁVEIS'!H170&gt;0,'PLANILHA ITENS FINANCIÁVEIS'!H170,"")</f>
        <v>660.81</v>
      </c>
      <c r="F170" s="211" t="str">
        <f>IF('PLANILHA ITENS FINANCIÁVEIS'!I170&gt;0,'PLANILHA ITENS FINANCIÁVEIS'!I170,"")</f>
        <v>M2</v>
      </c>
      <c r="G170" s="213"/>
      <c r="H170" s="59" t="str">
        <f t="shared" si="2"/>
        <v/>
      </c>
      <c r="I170" s="56"/>
      <c r="J170" s="56"/>
      <c r="K170" s="214"/>
    </row>
    <row r="171" spans="1:11" s="21" customFormat="1" x14ac:dyDescent="0.25">
      <c r="A171" s="211">
        <f>IF('PLANILHA ITENS FINANCIÁVEIS'!A171&gt;0,'PLANILHA ITENS FINANCIÁVEIS'!A171,"")</f>
        <v>1</v>
      </c>
      <c r="B171" s="211">
        <f>IF('PLANILHA ITENS FINANCIÁVEIS'!B171&gt;0,'PLANILHA ITENS FINANCIÁVEIS'!B171,"")</f>
        <v>137</v>
      </c>
      <c r="C171" s="211" t="str">
        <f>IF('PLANILHA ITENS FINANCIÁVEIS'!C171&gt;0,'PLANILHA ITENS FINANCIÁVEIS'!C171,"")</f>
        <v>22.4</v>
      </c>
      <c r="D171" s="211" t="str">
        <f>IF('PLANILHA ITENS FINANCIÁVEIS'!G171&gt;0,'PLANILHA ITENS FINANCIÁVEIS'!G171,"")</f>
        <v>REVESTIMENTO CERÂMICO PARA PAREDES INTERNAS COM PLACAS TIPO ESMALTADA DE DIMENSÕES 33X45 CM APLICADAS NA ALTURA INTEIRA DAS PAREDES. AF_02/2023_PE</v>
      </c>
      <c r="E171" s="212">
        <f>IF('PLANILHA ITENS FINANCIÁVEIS'!H171&gt;0,'PLANILHA ITENS FINANCIÁVEIS'!H171,"")</f>
        <v>660.81</v>
      </c>
      <c r="F171" s="211" t="str">
        <f>IF('PLANILHA ITENS FINANCIÁVEIS'!I171&gt;0,'PLANILHA ITENS FINANCIÁVEIS'!I171,"")</f>
        <v>M2</v>
      </c>
      <c r="G171" s="213"/>
      <c r="H171" s="59" t="str">
        <f t="shared" si="2"/>
        <v/>
      </c>
      <c r="I171" s="56"/>
      <c r="J171" s="56"/>
      <c r="K171" s="214"/>
    </row>
    <row r="172" spans="1:11" s="21" customFormat="1" x14ac:dyDescent="0.25">
      <c r="A172" s="211">
        <f>IF('PLANILHA ITENS FINANCIÁVEIS'!A172&gt;0,'PLANILHA ITENS FINANCIÁVEIS'!A172,"")</f>
        <v>1</v>
      </c>
      <c r="B172" s="211">
        <f>IF('PLANILHA ITENS FINANCIÁVEIS'!B172&gt;0,'PLANILHA ITENS FINANCIÁVEIS'!B172,"")</f>
        <v>138</v>
      </c>
      <c r="C172" s="211" t="str">
        <f>IF('PLANILHA ITENS FINANCIÁVEIS'!C172&gt;0,'PLANILHA ITENS FINANCIÁVEIS'!C172,"")</f>
        <v>22.5</v>
      </c>
      <c r="D172" s="211" t="str">
        <f>IF('PLANILHA ITENS FINANCIÁVEIS'!G172&gt;0,'PLANILHA ITENS FINANCIÁVEIS'!G172,"")</f>
        <v>REVESTIMENTO CERÂMICO PARA PAREDES INTERNAS COM PLACAS TIPO ESMALTADA EXTRA DE DIMENSÕES 10X10 CM COR AMARELA APLICADAS NA ALTURA INTEIRA DAS PAREDES</v>
      </c>
      <c r="E172" s="212">
        <f>IF('PLANILHA ITENS FINANCIÁVEIS'!H172&gt;0,'PLANILHA ITENS FINANCIÁVEIS'!H172,"")</f>
        <v>139.66999999999999</v>
      </c>
      <c r="F172" s="211" t="str">
        <f>IF('PLANILHA ITENS FINANCIÁVEIS'!I172&gt;0,'PLANILHA ITENS FINANCIÁVEIS'!I172,"")</f>
        <v>M2</v>
      </c>
      <c r="G172" s="213"/>
      <c r="H172" s="59" t="str">
        <f t="shared" si="2"/>
        <v/>
      </c>
      <c r="I172" s="56"/>
      <c r="J172" s="56"/>
      <c r="K172" s="214"/>
    </row>
    <row r="173" spans="1:11" s="21" customFormat="1" x14ac:dyDescent="0.25">
      <c r="A173" s="211">
        <f>IF('PLANILHA ITENS FINANCIÁVEIS'!A173&gt;0,'PLANILHA ITENS FINANCIÁVEIS'!A173,"")</f>
        <v>1</v>
      </c>
      <c r="B173" s="211">
        <f>IF('PLANILHA ITENS FINANCIÁVEIS'!B173&gt;0,'PLANILHA ITENS FINANCIÁVEIS'!B173,"")</f>
        <v>139</v>
      </c>
      <c r="C173" s="211" t="str">
        <f>IF('PLANILHA ITENS FINANCIÁVEIS'!C173&gt;0,'PLANILHA ITENS FINANCIÁVEIS'!C173,"")</f>
        <v>22.6</v>
      </c>
      <c r="D173" s="211" t="str">
        <f>IF('PLANILHA ITENS FINANCIÁVEIS'!G173&gt;0,'PLANILHA ITENS FINANCIÁVEIS'!G173,"")</f>
        <v>REVESTIMENTO CERÂMICO PARA PAREDES INTERNAS COM PLACAS TIPO ESMALTADA EXTRA DE DIMENSÕES 10X10 CM COR AZUL APLICADAS NA ALTURA INTEIRA DAS PAREDES</v>
      </c>
      <c r="E173" s="212">
        <f>IF('PLANILHA ITENS FINANCIÁVEIS'!H173&gt;0,'PLANILHA ITENS FINANCIÁVEIS'!H173,"")</f>
        <v>8.4600000000000009</v>
      </c>
      <c r="F173" s="211" t="str">
        <f>IF('PLANILHA ITENS FINANCIÁVEIS'!I173&gt;0,'PLANILHA ITENS FINANCIÁVEIS'!I173,"")</f>
        <v>M2</v>
      </c>
      <c r="G173" s="213"/>
      <c r="H173" s="59" t="str">
        <f t="shared" si="2"/>
        <v/>
      </c>
      <c r="I173" s="56"/>
      <c r="J173" s="56"/>
      <c r="K173" s="214"/>
    </row>
    <row r="174" spans="1:11" s="21" customFormat="1" x14ac:dyDescent="0.25">
      <c r="A174" s="211">
        <f>IF('PLANILHA ITENS FINANCIÁVEIS'!A174&gt;0,'PLANILHA ITENS FINANCIÁVEIS'!A174,"")</f>
        <v>1</v>
      </c>
      <c r="B174" s="211">
        <f>IF('PLANILHA ITENS FINANCIÁVEIS'!B174&gt;0,'PLANILHA ITENS FINANCIÁVEIS'!B174,"")</f>
        <v>140</v>
      </c>
      <c r="C174" s="211" t="str">
        <f>IF('PLANILHA ITENS FINANCIÁVEIS'!C174&gt;0,'PLANILHA ITENS FINANCIÁVEIS'!C174,"")</f>
        <v>22.7</v>
      </c>
      <c r="D174" s="211" t="str">
        <f>IF('PLANILHA ITENS FINANCIÁVEIS'!G174&gt;0,'PLANILHA ITENS FINANCIÁVEIS'!G174,"")</f>
        <v>REVESTIMENTO CERÂMICO PARA PAREDES INTERNAS COM PLACAS TIPO ESMALTADA EXTRA DE DIMENSÕES 10X10 CM COR BRANCA APLICADAS NA ALTURA INTEIRA DAS PAREDES</v>
      </c>
      <c r="E174" s="212">
        <f>IF('PLANILHA ITENS FINANCIÁVEIS'!H174&gt;0,'PLANILHA ITENS FINANCIÁVEIS'!H174,"")</f>
        <v>15.01</v>
      </c>
      <c r="F174" s="211" t="str">
        <f>IF('PLANILHA ITENS FINANCIÁVEIS'!I174&gt;0,'PLANILHA ITENS FINANCIÁVEIS'!I174,"")</f>
        <v>M2</v>
      </c>
      <c r="G174" s="213"/>
      <c r="H174" s="59" t="str">
        <f t="shared" si="2"/>
        <v/>
      </c>
      <c r="I174" s="56"/>
      <c r="J174" s="56"/>
      <c r="K174" s="214"/>
    </row>
    <row r="175" spans="1:11" s="21" customFormat="1" x14ac:dyDescent="0.25">
      <c r="A175" s="211">
        <f>IF('PLANILHA ITENS FINANCIÁVEIS'!A175&gt;0,'PLANILHA ITENS FINANCIÁVEIS'!A175,"")</f>
        <v>1</v>
      </c>
      <c r="B175" s="211">
        <f>IF('PLANILHA ITENS FINANCIÁVEIS'!B175&gt;0,'PLANILHA ITENS FINANCIÁVEIS'!B175,"")</f>
        <v>141</v>
      </c>
      <c r="C175" s="211" t="str">
        <f>IF('PLANILHA ITENS FINANCIÁVEIS'!C175&gt;0,'PLANILHA ITENS FINANCIÁVEIS'!C175,"")</f>
        <v>22.8</v>
      </c>
      <c r="D175" s="211" t="str">
        <f>IF('PLANILHA ITENS FINANCIÁVEIS'!G175&gt;0,'PLANILHA ITENS FINANCIÁVEIS'!G175,"")</f>
        <v>REVESTIMENTO CERÂMICO PARA PAREDES INTERNAS COM PLACAS TIPO ESMALTADA EXTRA DE DIMENSÕES 10X10 CM COR VERMELHA APLICADAS NA ALTURA INTEIRA DAS PAREDES</v>
      </c>
      <c r="E175" s="212">
        <f>IF('PLANILHA ITENS FINANCIÁVEIS'!H175&gt;0,'PLANILHA ITENS FINANCIÁVEIS'!H175,"")</f>
        <v>8.75</v>
      </c>
      <c r="F175" s="211" t="str">
        <f>IF('PLANILHA ITENS FINANCIÁVEIS'!I175&gt;0,'PLANILHA ITENS FINANCIÁVEIS'!I175,"")</f>
        <v>M2</v>
      </c>
      <c r="G175" s="213"/>
      <c r="H175" s="59" t="str">
        <f t="shared" si="2"/>
        <v/>
      </c>
      <c r="I175" s="56"/>
      <c r="J175" s="56"/>
      <c r="K175" s="214"/>
    </row>
    <row r="176" spans="1:11" s="21" customFormat="1" x14ac:dyDescent="0.25">
      <c r="A176" s="211">
        <f>IF('PLANILHA ITENS FINANCIÁVEIS'!A176&gt;0,'PLANILHA ITENS FINANCIÁVEIS'!A176,"")</f>
        <v>1</v>
      </c>
      <c r="B176" s="211">
        <f>IF('PLANILHA ITENS FINANCIÁVEIS'!B176&gt;0,'PLANILHA ITENS FINANCIÁVEIS'!B176,"")</f>
        <v>142</v>
      </c>
      <c r="C176" s="211" t="str">
        <f>IF('PLANILHA ITENS FINANCIÁVEIS'!C176&gt;0,'PLANILHA ITENS FINANCIÁVEIS'!C176,"")</f>
        <v>22.9</v>
      </c>
      <c r="D176" s="211" t="str">
        <f>IF('PLANILHA ITENS FINANCIÁVEIS'!G176&gt;0,'PLANILHA ITENS FINANCIÁVEIS'!G176,"")</f>
        <v>RODA MEIO EM MADEIRA, ALTURA 7CM, FIXADO COM COLA</v>
      </c>
      <c r="E176" s="212">
        <f>IF('PLANILHA ITENS FINANCIÁVEIS'!H176&gt;0,'PLANILHA ITENS FINANCIÁVEIS'!H176,"")</f>
        <v>218.4</v>
      </c>
      <c r="F176" s="211" t="str">
        <f>IF('PLANILHA ITENS FINANCIÁVEIS'!I176&gt;0,'PLANILHA ITENS FINANCIÁVEIS'!I176,"")</f>
        <v>M</v>
      </c>
      <c r="G176" s="213"/>
      <c r="H176" s="59" t="str">
        <f t="shared" si="2"/>
        <v/>
      </c>
      <c r="I176" s="56"/>
      <c r="J176" s="56"/>
      <c r="K176" s="214"/>
    </row>
    <row r="177" spans="1:11" s="21" customFormat="1" x14ac:dyDescent="0.25">
      <c r="A177" s="211">
        <f>IF('PLANILHA ITENS FINANCIÁVEIS'!A177&gt;0,'PLANILHA ITENS FINANCIÁVEIS'!A177,"")</f>
        <v>1</v>
      </c>
      <c r="B177" s="211">
        <f>IF('PLANILHA ITENS FINANCIÁVEIS'!B177&gt;0,'PLANILHA ITENS FINANCIÁVEIS'!B177,"")</f>
        <v>143</v>
      </c>
      <c r="C177" s="211" t="str">
        <f>IF('PLANILHA ITENS FINANCIÁVEIS'!C177&gt;0,'PLANILHA ITENS FINANCIÁVEIS'!C177,"")</f>
        <v>22.10</v>
      </c>
      <c r="D177" s="211" t="str">
        <f>IF('PLANILHA ITENS FINANCIÁVEIS'!G177&gt;0,'PLANILHA ITENS FINANCIÁVEIS'!G177,"")</f>
        <v>CANTONEIRA DE BORRACHA - AMBIENTE SOLÁRIO</v>
      </c>
      <c r="E177" s="212">
        <f>IF('PLANILHA ITENS FINANCIÁVEIS'!H177&gt;0,'PLANILHA ITENS FINANCIÁVEIS'!H177,"")</f>
        <v>69.45</v>
      </c>
      <c r="F177" s="211" t="str">
        <f>IF('PLANILHA ITENS FINANCIÁVEIS'!I177&gt;0,'PLANILHA ITENS FINANCIÁVEIS'!I177,"")</f>
        <v>M</v>
      </c>
      <c r="G177" s="213"/>
      <c r="H177" s="59" t="str">
        <f t="shared" si="2"/>
        <v/>
      </c>
      <c r="I177" s="56"/>
      <c r="J177" s="56"/>
      <c r="K177" s="214"/>
    </row>
    <row r="178" spans="1:11" s="21" customFormat="1" x14ac:dyDescent="0.25">
      <c r="A178" s="211">
        <f>IF('PLANILHA ITENS FINANCIÁVEIS'!A178&gt;0,'PLANILHA ITENS FINANCIÁVEIS'!A178,"")</f>
        <v>1</v>
      </c>
      <c r="B178" s="211">
        <f>IF('PLANILHA ITENS FINANCIÁVEIS'!B178&gt;0,'PLANILHA ITENS FINANCIÁVEIS'!B178,"")</f>
        <v>144</v>
      </c>
      <c r="C178" s="211" t="str">
        <f>IF('PLANILHA ITENS FINANCIÁVEIS'!C178&gt;0,'PLANILHA ITENS FINANCIÁVEIS'!C178,"")</f>
        <v>22.11</v>
      </c>
      <c r="D178" s="211" t="str">
        <f>IF('PLANILHA ITENS FINANCIÁVEIS'!G178&gt;0,'PLANILHA ITENS FINANCIÁVEIS'!G178,"")</f>
        <v>FORRO EM DRYWALL, PARA AMBIENTES COMERCIAIS, INCLUSIVE ESTRUTURA BIRECIONAL DE FIXAÇÃO. AF_08/2023_PS</v>
      </c>
      <c r="E178" s="212">
        <f>IF('PLANILHA ITENS FINANCIÁVEIS'!H178&gt;0,'PLANILHA ITENS FINANCIÁVEIS'!H178,"")</f>
        <v>471.12</v>
      </c>
      <c r="F178" s="211" t="str">
        <f>IF('PLANILHA ITENS FINANCIÁVEIS'!I178&gt;0,'PLANILHA ITENS FINANCIÁVEIS'!I178,"")</f>
        <v>M2</v>
      </c>
      <c r="G178" s="213"/>
      <c r="H178" s="59" t="str">
        <f t="shared" si="2"/>
        <v/>
      </c>
      <c r="I178" s="56"/>
      <c r="J178" s="56"/>
      <c r="K178" s="214"/>
    </row>
    <row r="179" spans="1:11" s="21" customFormat="1" x14ac:dyDescent="0.25">
      <c r="A179" s="211">
        <f>IF('PLANILHA ITENS FINANCIÁVEIS'!A179&gt;0,'PLANILHA ITENS FINANCIÁVEIS'!A179,"")</f>
        <v>1</v>
      </c>
      <c r="B179" s="211">
        <f>IF('PLANILHA ITENS FINANCIÁVEIS'!B179&gt;0,'PLANILHA ITENS FINANCIÁVEIS'!B179,"")</f>
        <v>145</v>
      </c>
      <c r="C179" s="211" t="str">
        <f>IF('PLANILHA ITENS FINANCIÁVEIS'!C179&gt;0,'PLANILHA ITENS FINANCIÁVEIS'!C179,"")</f>
        <v>22.12</v>
      </c>
      <c r="D179" s="211" t="str">
        <f>IF('PLANILHA ITENS FINANCIÁVEIS'!G179&gt;0,'PLANILHA ITENS FINANCIÁVEIS'!G179,"")</f>
        <v>FORRO DE FIBRA MINERAL EM PLACAS DE 625 X 625 MM, E = 15 MM, BORDA RETA, COM PINTURA ANTIMOFO, APOIADO EM PERFIL DE ACO GALVANIZADO COM 24 MM DE BASE - INSTALADO</v>
      </c>
      <c r="E179" s="212">
        <f>IF('PLANILHA ITENS FINANCIÁVEIS'!H179&gt;0,'PLANILHA ITENS FINANCIÁVEIS'!H179,"")</f>
        <v>734.55</v>
      </c>
      <c r="F179" s="211" t="str">
        <f>IF('PLANILHA ITENS FINANCIÁVEIS'!I179&gt;0,'PLANILHA ITENS FINANCIÁVEIS'!I179,"")</f>
        <v>M2</v>
      </c>
      <c r="G179" s="213"/>
      <c r="H179" s="59" t="str">
        <f t="shared" si="2"/>
        <v/>
      </c>
      <c r="I179" s="56"/>
      <c r="J179" s="56"/>
      <c r="K179" s="214"/>
    </row>
    <row r="180" spans="1:11" s="21" customFormat="1" x14ac:dyDescent="0.25">
      <c r="A180" s="211">
        <f>IF('PLANILHA ITENS FINANCIÁVEIS'!A180&gt;0,'PLANILHA ITENS FINANCIÁVEIS'!A180,"")</f>
        <v>1</v>
      </c>
      <c r="B180" s="211" t="str">
        <f>IF('PLANILHA ITENS FINANCIÁVEIS'!B180&gt;0,'PLANILHA ITENS FINANCIÁVEIS'!B180,"")</f>
        <v/>
      </c>
      <c r="C180" s="211" t="str">
        <f>IF('PLANILHA ITENS FINANCIÁVEIS'!C180&gt;0,'PLANILHA ITENS FINANCIÁVEIS'!C180,"")</f>
        <v>23</v>
      </c>
      <c r="D180" s="211" t="str">
        <f>IF('PLANILHA ITENS FINANCIÁVEIS'!G180&gt;0,'PLANILHA ITENS FINANCIÁVEIS'!G180,"")</f>
        <v>PAVIMENTAÇÃO INTERNA - PREPARO DE PISO 8CM</v>
      </c>
      <c r="E180" s="212" t="str">
        <f>IF('PLANILHA ITENS FINANCIÁVEIS'!H180&gt;0,'PLANILHA ITENS FINANCIÁVEIS'!H180,"")</f>
        <v/>
      </c>
      <c r="F180" s="211" t="str">
        <f>IF('PLANILHA ITENS FINANCIÁVEIS'!I180&gt;0,'PLANILHA ITENS FINANCIÁVEIS'!I180,"")</f>
        <v/>
      </c>
      <c r="G180" s="213"/>
      <c r="H180" s="59" t="str">
        <f t="shared" si="2"/>
        <v/>
      </c>
      <c r="I180" s="56"/>
      <c r="J180" s="56"/>
      <c r="K180" s="214"/>
    </row>
    <row r="181" spans="1:11" s="21" customFormat="1" x14ac:dyDescent="0.25">
      <c r="A181" s="211">
        <f>IF('PLANILHA ITENS FINANCIÁVEIS'!A181&gt;0,'PLANILHA ITENS FINANCIÁVEIS'!A181,"")</f>
        <v>1</v>
      </c>
      <c r="B181" s="211">
        <f>IF('PLANILHA ITENS FINANCIÁVEIS'!B181&gt;0,'PLANILHA ITENS FINANCIÁVEIS'!B181,"")</f>
        <v>146</v>
      </c>
      <c r="C181" s="211" t="str">
        <f>IF('PLANILHA ITENS FINANCIÁVEIS'!C181&gt;0,'PLANILHA ITENS FINANCIÁVEIS'!C181,"")</f>
        <v>23.1</v>
      </c>
      <c r="D181" s="211" t="str">
        <f>IF('PLANILHA ITENS FINANCIÁVEIS'!G181&gt;0,'PLANILHA ITENS FINANCIÁVEIS'!G181,"")</f>
        <v>COMPACTAÇÃO MECÂNICA DE SOLO PARA EXECUÇÃO DE RADIER, PISO DE CONCRETO OU LAJE SOBRE SOLO, COM COMPACTADOR DE SOLOS A PERCUSSÃO. AF_09/2021</v>
      </c>
      <c r="E181" s="212">
        <f>IF('PLANILHA ITENS FINANCIÁVEIS'!H181&gt;0,'PLANILHA ITENS FINANCIÁVEIS'!H181,"")</f>
        <v>1349.85</v>
      </c>
      <c r="F181" s="211" t="str">
        <f>IF('PLANILHA ITENS FINANCIÁVEIS'!I181&gt;0,'PLANILHA ITENS FINANCIÁVEIS'!I181,"")</f>
        <v>M2</v>
      </c>
      <c r="G181" s="213"/>
      <c r="H181" s="59" t="str">
        <f t="shared" si="2"/>
        <v/>
      </c>
      <c r="I181" s="56"/>
      <c r="J181" s="56"/>
      <c r="K181" s="214"/>
    </row>
    <row r="182" spans="1:11" s="21" customFormat="1" x14ac:dyDescent="0.25">
      <c r="A182" s="211">
        <f>IF('PLANILHA ITENS FINANCIÁVEIS'!A182&gt;0,'PLANILHA ITENS FINANCIÁVEIS'!A182,"")</f>
        <v>1</v>
      </c>
      <c r="B182" s="211">
        <f>IF('PLANILHA ITENS FINANCIÁVEIS'!B182&gt;0,'PLANILHA ITENS FINANCIÁVEIS'!B182,"")</f>
        <v>147</v>
      </c>
      <c r="C182" s="211" t="str">
        <f>IF('PLANILHA ITENS FINANCIÁVEIS'!C182&gt;0,'PLANILHA ITENS FINANCIÁVEIS'!C182,"")</f>
        <v>23.2</v>
      </c>
      <c r="D182" s="211" t="str">
        <f>IF('PLANILHA ITENS FINANCIÁVEIS'!G182&gt;0,'PLANILHA ITENS FINANCIÁVEIS'!G182,"")</f>
        <v>LASTRO COM MATERIAL GRANULAR (PEDRA BRITADA N.2), APLICADO EM PISOS OU LAJES SOBRE SOLO, ESPESSURA DE *10 CM*. AF_01/2024</v>
      </c>
      <c r="E182" s="212">
        <f>IF('PLANILHA ITENS FINANCIÁVEIS'!H182&gt;0,'PLANILHA ITENS FINANCIÁVEIS'!H182,"")</f>
        <v>134.97999999999999</v>
      </c>
      <c r="F182" s="211" t="str">
        <f>IF('PLANILHA ITENS FINANCIÁVEIS'!I182&gt;0,'PLANILHA ITENS FINANCIÁVEIS'!I182,"")</f>
        <v>M3</v>
      </c>
      <c r="G182" s="213"/>
      <c r="H182" s="59" t="str">
        <f t="shared" si="2"/>
        <v/>
      </c>
      <c r="I182" s="56"/>
      <c r="J182" s="56"/>
      <c r="K182" s="214"/>
    </row>
    <row r="183" spans="1:11" s="21" customFormat="1" x14ac:dyDescent="0.25">
      <c r="A183" s="211">
        <f>IF('PLANILHA ITENS FINANCIÁVEIS'!A183&gt;0,'PLANILHA ITENS FINANCIÁVEIS'!A183,"")</f>
        <v>1</v>
      </c>
      <c r="B183" s="211">
        <f>IF('PLANILHA ITENS FINANCIÁVEIS'!B183&gt;0,'PLANILHA ITENS FINANCIÁVEIS'!B183,"")</f>
        <v>148</v>
      </c>
      <c r="C183" s="211" t="str">
        <f>IF('PLANILHA ITENS FINANCIÁVEIS'!C183&gt;0,'PLANILHA ITENS FINANCIÁVEIS'!C183,"")</f>
        <v>23.3</v>
      </c>
      <c r="D183" s="211" t="str">
        <f>IF('PLANILHA ITENS FINANCIÁVEIS'!G183&gt;0,'PLANILHA ITENS FINANCIÁVEIS'!G183,"")</f>
        <v>CAMADA SEPARADORA PARA EXECUÇÃO DE RADIER, PISO DE CONCRETO OU LAJE SOBRE SOLO, EM LONA PLÁSTICA. AF_09/2021</v>
      </c>
      <c r="E183" s="212">
        <f>IF('PLANILHA ITENS FINANCIÁVEIS'!H183&gt;0,'PLANILHA ITENS FINANCIÁVEIS'!H183,"")</f>
        <v>1349.85</v>
      </c>
      <c r="F183" s="211" t="str">
        <f>IF('PLANILHA ITENS FINANCIÁVEIS'!I183&gt;0,'PLANILHA ITENS FINANCIÁVEIS'!I183,"")</f>
        <v>M2</v>
      </c>
      <c r="G183" s="213"/>
      <c r="H183" s="59" t="str">
        <f t="shared" si="2"/>
        <v/>
      </c>
      <c r="I183" s="56"/>
      <c r="J183" s="56"/>
      <c r="K183" s="214"/>
    </row>
    <row r="184" spans="1:11" s="21" customFormat="1" x14ac:dyDescent="0.25">
      <c r="A184" s="211">
        <f>IF('PLANILHA ITENS FINANCIÁVEIS'!A184&gt;0,'PLANILHA ITENS FINANCIÁVEIS'!A184,"")</f>
        <v>1</v>
      </c>
      <c r="B184" s="211">
        <f>IF('PLANILHA ITENS FINANCIÁVEIS'!B184&gt;0,'PLANILHA ITENS FINANCIÁVEIS'!B184,"")</f>
        <v>149</v>
      </c>
      <c r="C184" s="211" t="str">
        <f>IF('PLANILHA ITENS FINANCIÁVEIS'!C184&gt;0,'PLANILHA ITENS FINANCIÁVEIS'!C184,"")</f>
        <v>23.4</v>
      </c>
      <c r="D184" s="211" t="str">
        <f>IF('PLANILHA ITENS FINANCIÁVEIS'!G184&gt;0,'PLANILHA ITENS FINANCIÁVEIS'!G184,"")</f>
        <v>ARMAÇÃO PARA EXECUÇÃO DE RADIER, PISO DE CONCRETO OU LAJE SOBRE SOLO, COM USO DE TELA Q-92. AF_09/2021</v>
      </c>
      <c r="E184" s="212">
        <f>IF('PLANILHA ITENS FINANCIÁVEIS'!H184&gt;0,'PLANILHA ITENS FINANCIÁVEIS'!H184,"")</f>
        <v>1997.78</v>
      </c>
      <c r="F184" s="211" t="str">
        <f>IF('PLANILHA ITENS FINANCIÁVEIS'!I184&gt;0,'PLANILHA ITENS FINANCIÁVEIS'!I184,"")</f>
        <v>KG</v>
      </c>
      <c r="G184" s="213"/>
      <c r="H184" s="59" t="str">
        <f t="shared" si="2"/>
        <v/>
      </c>
      <c r="I184" s="56"/>
      <c r="J184" s="56"/>
      <c r="K184" s="214"/>
    </row>
    <row r="185" spans="1:11" s="21" customFormat="1" x14ac:dyDescent="0.25">
      <c r="A185" s="211">
        <f>IF('PLANILHA ITENS FINANCIÁVEIS'!A185&gt;0,'PLANILHA ITENS FINANCIÁVEIS'!A185,"")</f>
        <v>1</v>
      </c>
      <c r="B185" s="211">
        <f>IF('PLANILHA ITENS FINANCIÁVEIS'!B185&gt;0,'PLANILHA ITENS FINANCIÁVEIS'!B185,"")</f>
        <v>150</v>
      </c>
      <c r="C185" s="211" t="str">
        <f>IF('PLANILHA ITENS FINANCIÁVEIS'!C185&gt;0,'PLANILHA ITENS FINANCIÁVEIS'!C185,"")</f>
        <v>23.5</v>
      </c>
      <c r="D185" s="211" t="str">
        <f>IF('PLANILHA ITENS FINANCIÁVEIS'!G185&gt;0,'PLANILHA ITENS FINANCIÁVEIS'!G185,"")</f>
        <v>CONCRETAGEM DE RADIER, PISO DE CONCRETO OU LAJE SOBRE SOLO, FCK 30 MPA - LANÇAMENTO, ADENSAMENTO E ACABAMENTO. AF_09/2021</v>
      </c>
      <c r="E185" s="212">
        <f>IF('PLANILHA ITENS FINANCIÁVEIS'!H185&gt;0,'PLANILHA ITENS FINANCIÁVEIS'!H185,"")</f>
        <v>108.7</v>
      </c>
      <c r="F185" s="211" t="str">
        <f>IF('PLANILHA ITENS FINANCIÁVEIS'!I185&gt;0,'PLANILHA ITENS FINANCIÁVEIS'!I185,"")</f>
        <v>M3</v>
      </c>
      <c r="G185" s="213"/>
      <c r="H185" s="59" t="str">
        <f t="shared" si="2"/>
        <v/>
      </c>
      <c r="I185" s="56"/>
      <c r="J185" s="56"/>
      <c r="K185" s="214"/>
    </row>
    <row r="186" spans="1:11" s="21" customFormat="1" x14ac:dyDescent="0.25">
      <c r="A186" s="211">
        <f>IF('PLANILHA ITENS FINANCIÁVEIS'!A186&gt;0,'PLANILHA ITENS FINANCIÁVEIS'!A186,"")</f>
        <v>1</v>
      </c>
      <c r="B186" s="211" t="str">
        <f>IF('PLANILHA ITENS FINANCIÁVEIS'!B186&gt;0,'PLANILHA ITENS FINANCIÁVEIS'!B186,"")</f>
        <v/>
      </c>
      <c r="C186" s="211" t="str">
        <f>IF('PLANILHA ITENS FINANCIÁVEIS'!C186&gt;0,'PLANILHA ITENS FINANCIÁVEIS'!C186,"")</f>
        <v>24</v>
      </c>
      <c r="D186" s="211" t="str">
        <f>IF('PLANILHA ITENS FINANCIÁVEIS'!G186&gt;0,'PLANILHA ITENS FINANCIÁVEIS'!G186,"")</f>
        <v>PAVIMENTAÇÃO INTERNA</v>
      </c>
      <c r="E186" s="212" t="str">
        <f>IF('PLANILHA ITENS FINANCIÁVEIS'!H186&gt;0,'PLANILHA ITENS FINANCIÁVEIS'!H186,"")</f>
        <v/>
      </c>
      <c r="F186" s="211" t="str">
        <f>IF('PLANILHA ITENS FINANCIÁVEIS'!I186&gt;0,'PLANILHA ITENS FINANCIÁVEIS'!I186,"")</f>
        <v/>
      </c>
      <c r="G186" s="213"/>
      <c r="H186" s="59" t="str">
        <f t="shared" si="2"/>
        <v/>
      </c>
      <c r="I186" s="56"/>
      <c r="J186" s="56"/>
      <c r="K186" s="214"/>
    </row>
    <row r="187" spans="1:11" s="21" customFormat="1" x14ac:dyDescent="0.25">
      <c r="A187" s="211">
        <f>IF('PLANILHA ITENS FINANCIÁVEIS'!A187&gt;0,'PLANILHA ITENS FINANCIÁVEIS'!A187,"")</f>
        <v>1</v>
      </c>
      <c r="B187" s="211">
        <f>IF('PLANILHA ITENS FINANCIÁVEIS'!B187&gt;0,'PLANILHA ITENS FINANCIÁVEIS'!B187,"")</f>
        <v>151</v>
      </c>
      <c r="C187" s="211" t="str">
        <f>IF('PLANILHA ITENS FINANCIÁVEIS'!C187&gt;0,'PLANILHA ITENS FINANCIÁVEIS'!C187,"")</f>
        <v>24.1</v>
      </c>
      <c r="D187" s="211" t="str">
        <f>IF('PLANILHA ITENS FINANCIÁVEIS'!G187&gt;0,'PLANILHA ITENS FINANCIÁVEIS'!G187,"")</f>
        <v>CONTRAPISO EM ARGAMASSA TRAÇO 1:4 (CIMENTO E AREIA), PREPARO MECÂNICO COM BETONEIRA 400 L, APLICADO EM ÁREAS SECAS SOBRE LAJE, ADERIDO, ACABAMENTO NÃO REFORÇADO, ESPESSURA 3CM. AF_07/2021</v>
      </c>
      <c r="E187" s="212">
        <f>IF('PLANILHA ITENS FINANCIÁVEIS'!H187&gt;0,'PLANILHA ITENS FINANCIÁVEIS'!H187,"")</f>
        <v>766.78</v>
      </c>
      <c r="F187" s="211" t="str">
        <f>IF('PLANILHA ITENS FINANCIÁVEIS'!I187&gt;0,'PLANILHA ITENS FINANCIÁVEIS'!I187,"")</f>
        <v>M2</v>
      </c>
      <c r="G187" s="213"/>
      <c r="H187" s="59" t="str">
        <f t="shared" si="2"/>
        <v/>
      </c>
      <c r="I187" s="56"/>
      <c r="J187" s="56"/>
      <c r="K187" s="214"/>
    </row>
    <row r="188" spans="1:11" s="21" customFormat="1" x14ac:dyDescent="0.25">
      <c r="A188" s="211">
        <f>IF('PLANILHA ITENS FINANCIÁVEIS'!A188&gt;0,'PLANILHA ITENS FINANCIÁVEIS'!A188,"")</f>
        <v>1</v>
      </c>
      <c r="B188" s="211">
        <f>IF('PLANILHA ITENS FINANCIÁVEIS'!B188&gt;0,'PLANILHA ITENS FINANCIÁVEIS'!B188,"")</f>
        <v>152</v>
      </c>
      <c r="C188" s="211" t="str">
        <f>IF('PLANILHA ITENS FINANCIÁVEIS'!C188&gt;0,'PLANILHA ITENS FINANCIÁVEIS'!C188,"")</f>
        <v>24.2</v>
      </c>
      <c r="D188" s="211" t="str">
        <f>IF('PLANILHA ITENS FINANCIÁVEIS'!G188&gt;0,'PLANILHA ITENS FINANCIÁVEIS'!G188,"")</f>
        <v>CONTRAPISO EM ARGAMASSA TRAÇO 1:4 (CIMENTO E AREIA), PREPARO MECÂNICO COM BETONEIRA 400 L, APLICADO EM ÁREAS MOLHADAS SOBRE LAJE, ADERIDO, ACABAMENTO NÃO REFORÇADO, ESPESSURA 3CM. AF_07/2021</v>
      </c>
      <c r="E188" s="212">
        <f>IF('PLANILHA ITENS FINANCIÁVEIS'!H188&gt;0,'PLANILHA ITENS FINANCIÁVEIS'!H188,"")</f>
        <v>618.91</v>
      </c>
      <c r="F188" s="211" t="str">
        <f>IF('PLANILHA ITENS FINANCIÁVEIS'!I188&gt;0,'PLANILHA ITENS FINANCIÁVEIS'!I188,"")</f>
        <v>M2</v>
      </c>
      <c r="G188" s="213"/>
      <c r="H188" s="59" t="str">
        <f t="shared" si="2"/>
        <v/>
      </c>
      <c r="I188" s="56"/>
      <c r="J188" s="56"/>
      <c r="K188" s="214"/>
    </row>
    <row r="189" spans="1:11" s="21" customFormat="1" x14ac:dyDescent="0.25">
      <c r="A189" s="211">
        <f>IF('PLANILHA ITENS FINANCIÁVEIS'!A189&gt;0,'PLANILHA ITENS FINANCIÁVEIS'!A189,"")</f>
        <v>1</v>
      </c>
      <c r="B189" s="211">
        <f>IF('PLANILHA ITENS FINANCIÁVEIS'!B189&gt;0,'PLANILHA ITENS FINANCIÁVEIS'!B189,"")</f>
        <v>153</v>
      </c>
      <c r="C189" s="211" t="str">
        <f>IF('PLANILHA ITENS FINANCIÁVEIS'!C189&gt;0,'PLANILHA ITENS FINANCIÁVEIS'!C189,"")</f>
        <v>24.3</v>
      </c>
      <c r="D189" s="211" t="str">
        <f>IF('PLANILHA ITENS FINANCIÁVEIS'!G189&gt;0,'PLANILHA ITENS FINANCIÁVEIS'!G189,"")</f>
        <v>PISO EM GRANILITE, MARMORITE OU GRANITINA EM AMBIENTES INTERNOS, COM ESPESSURA DE 8 MM, INCLUSO MISTURA EM BETONEIRA, COLOCAÇÃO DAS JUNTAS, APLICAÇÃO DO PISO, 4 POLIMENTOS COM POLITRIZ, ESTUCAMENTO, SELADOR E CERA. AF_06/2022</v>
      </c>
      <c r="E189" s="212">
        <f>IF('PLANILHA ITENS FINANCIÁVEIS'!H189&gt;0,'PLANILHA ITENS FINANCIÁVEIS'!H189,"")</f>
        <v>412.53</v>
      </c>
      <c r="F189" s="211" t="str">
        <f>IF('PLANILHA ITENS FINANCIÁVEIS'!I189&gt;0,'PLANILHA ITENS FINANCIÁVEIS'!I189,"")</f>
        <v>M2</v>
      </c>
      <c r="G189" s="213"/>
      <c r="H189" s="59" t="str">
        <f t="shared" si="2"/>
        <v/>
      </c>
      <c r="I189" s="56"/>
      <c r="J189" s="56"/>
      <c r="K189" s="214"/>
    </row>
    <row r="190" spans="1:11" s="21" customFormat="1" x14ac:dyDescent="0.25">
      <c r="A190" s="211">
        <f>IF('PLANILHA ITENS FINANCIÁVEIS'!A190&gt;0,'PLANILHA ITENS FINANCIÁVEIS'!A190,"")</f>
        <v>1</v>
      </c>
      <c r="B190" s="211">
        <f>IF('PLANILHA ITENS FINANCIÁVEIS'!B190&gt;0,'PLANILHA ITENS FINANCIÁVEIS'!B190,"")</f>
        <v>154</v>
      </c>
      <c r="C190" s="211" t="str">
        <f>IF('PLANILHA ITENS FINANCIÁVEIS'!C190&gt;0,'PLANILHA ITENS FINANCIÁVEIS'!C190,"")</f>
        <v>24.4</v>
      </c>
      <c r="D190" s="211" t="str">
        <f>IF('PLANILHA ITENS FINANCIÁVEIS'!G190&gt;0,'PLANILHA ITENS FINANCIÁVEIS'!G190,"")</f>
        <v>REVESTIMENTO CERÂMICO PARA PISO COM PLACAS TIPO ESMALTADA DE DIMENSÕES 60X60 CM APLICADA EM AMBIENTES DE ÁREA MAIOR QUE 10 M2. AF_02/2023_PE</v>
      </c>
      <c r="E190" s="212">
        <f>IF('PLANILHA ITENS FINANCIÁVEIS'!H190&gt;0,'PLANILHA ITENS FINANCIÁVEIS'!H190,"")</f>
        <v>348</v>
      </c>
      <c r="F190" s="211" t="str">
        <f>IF('PLANILHA ITENS FINANCIÁVEIS'!I190&gt;0,'PLANILHA ITENS FINANCIÁVEIS'!I190,"")</f>
        <v>M2</v>
      </c>
      <c r="G190" s="213"/>
      <c r="H190" s="59" t="str">
        <f t="shared" si="2"/>
        <v/>
      </c>
      <c r="I190" s="56"/>
      <c r="J190" s="56"/>
      <c r="K190" s="214"/>
    </row>
    <row r="191" spans="1:11" s="21" customFormat="1" x14ac:dyDescent="0.25">
      <c r="A191" s="211">
        <f>IF('PLANILHA ITENS FINANCIÁVEIS'!A191&gt;0,'PLANILHA ITENS FINANCIÁVEIS'!A191,"")</f>
        <v>1</v>
      </c>
      <c r="B191" s="211">
        <f>IF('PLANILHA ITENS FINANCIÁVEIS'!B191&gt;0,'PLANILHA ITENS FINANCIÁVEIS'!B191,"")</f>
        <v>155</v>
      </c>
      <c r="C191" s="211" t="str">
        <f>IF('PLANILHA ITENS FINANCIÁVEIS'!C191&gt;0,'PLANILHA ITENS FINANCIÁVEIS'!C191,"")</f>
        <v>24.5</v>
      </c>
      <c r="D191" s="211" t="str">
        <f>IF('PLANILHA ITENS FINANCIÁVEIS'!G191&gt;0,'PLANILHA ITENS FINANCIÁVEIS'!G191,"")</f>
        <v>REVESTIMENTO CERÂMICO PARA PISO COM PLACAS TIPO ESMALTADA DE DIMENSÕES 45X45 CM APLICADA EM AMBIENTES DE ÁREA MAIOR QUE 10 M2. AF_02/2023_PE</v>
      </c>
      <c r="E191" s="212">
        <f>IF('PLANILHA ITENS FINANCIÁVEIS'!H191&gt;0,'PLANILHA ITENS FINANCIÁVEIS'!H191,"")</f>
        <v>235.9</v>
      </c>
      <c r="F191" s="211" t="str">
        <f>IF('PLANILHA ITENS FINANCIÁVEIS'!I191&gt;0,'PLANILHA ITENS FINANCIÁVEIS'!I191,"")</f>
        <v>M2</v>
      </c>
      <c r="G191" s="213"/>
      <c r="H191" s="59" t="str">
        <f t="shared" si="2"/>
        <v/>
      </c>
      <c r="I191" s="56"/>
      <c r="J191" s="56"/>
      <c r="K191" s="214"/>
    </row>
    <row r="192" spans="1:11" s="21" customFormat="1" x14ac:dyDescent="0.25">
      <c r="A192" s="211">
        <f>IF('PLANILHA ITENS FINANCIÁVEIS'!A192&gt;0,'PLANILHA ITENS FINANCIÁVEIS'!A192,"")</f>
        <v>1</v>
      </c>
      <c r="B192" s="211">
        <f>IF('PLANILHA ITENS FINANCIÁVEIS'!B192&gt;0,'PLANILHA ITENS FINANCIÁVEIS'!B192,"")</f>
        <v>156</v>
      </c>
      <c r="C192" s="211" t="str">
        <f>IF('PLANILHA ITENS FINANCIÁVEIS'!C192&gt;0,'PLANILHA ITENS FINANCIÁVEIS'!C192,"")</f>
        <v>24.6</v>
      </c>
      <c r="D192" s="211" t="str">
        <f>IF('PLANILHA ITENS FINANCIÁVEIS'!G192&gt;0,'PLANILHA ITENS FINANCIÁVEIS'!G192,"")</f>
        <v>NATA DE CIMENTO COM COLA PVA, PARA NIVELAMENTO  DE CONTRAPISO PARA ASSENTAMENTO DE PISO VINÍLICO</v>
      </c>
      <c r="E192" s="212">
        <f>IF('PLANILHA ITENS FINANCIÁVEIS'!H192&gt;0,'PLANILHA ITENS FINANCIÁVEIS'!H192,"")</f>
        <v>398.28</v>
      </c>
      <c r="F192" s="211" t="str">
        <f>IF('PLANILHA ITENS FINANCIÁVEIS'!I192&gt;0,'PLANILHA ITENS FINANCIÁVEIS'!I192,"")</f>
        <v>M2</v>
      </c>
      <c r="G192" s="213"/>
      <c r="H192" s="59" t="str">
        <f t="shared" si="2"/>
        <v/>
      </c>
      <c r="I192" s="56"/>
      <c r="J192" s="56"/>
      <c r="K192" s="214"/>
    </row>
    <row r="193" spans="1:11" s="21" customFormat="1" x14ac:dyDescent="0.25">
      <c r="A193" s="211">
        <f>IF('PLANILHA ITENS FINANCIÁVEIS'!A193&gt;0,'PLANILHA ITENS FINANCIÁVEIS'!A193,"")</f>
        <v>1</v>
      </c>
      <c r="B193" s="211">
        <f>IF('PLANILHA ITENS FINANCIÁVEIS'!B193&gt;0,'PLANILHA ITENS FINANCIÁVEIS'!B193,"")</f>
        <v>157</v>
      </c>
      <c r="C193" s="211" t="str">
        <f>IF('PLANILHA ITENS FINANCIÁVEIS'!C193&gt;0,'PLANILHA ITENS FINANCIÁVEIS'!C193,"")</f>
        <v>24.7</v>
      </c>
      <c r="D193" s="211" t="str">
        <f>IF('PLANILHA ITENS FINANCIÁVEIS'!G193&gt;0,'PLANILHA ITENS FINANCIÁVEIS'!G193,"")</f>
        <v>PISO VINÍLICO, PADRÃO LISO, AMARELO, ESPESSURA 3,2 MM, FIXADO COM COLA</v>
      </c>
      <c r="E193" s="212">
        <f>IF('PLANILHA ITENS FINANCIÁVEIS'!H193&gt;0,'PLANILHA ITENS FINANCIÁVEIS'!H193,"")</f>
        <v>32.9</v>
      </c>
      <c r="F193" s="211" t="str">
        <f>IF('PLANILHA ITENS FINANCIÁVEIS'!I193&gt;0,'PLANILHA ITENS FINANCIÁVEIS'!I193,"")</f>
        <v>M2</v>
      </c>
      <c r="G193" s="213"/>
      <c r="H193" s="59" t="str">
        <f t="shared" si="2"/>
        <v/>
      </c>
      <c r="I193" s="56"/>
      <c r="J193" s="56"/>
      <c r="K193" s="214"/>
    </row>
    <row r="194" spans="1:11" s="21" customFormat="1" x14ac:dyDescent="0.25">
      <c r="A194" s="211">
        <f>IF('PLANILHA ITENS FINANCIÁVEIS'!A194&gt;0,'PLANILHA ITENS FINANCIÁVEIS'!A194,"")</f>
        <v>1</v>
      </c>
      <c r="B194" s="211">
        <f>IF('PLANILHA ITENS FINANCIÁVEIS'!B194&gt;0,'PLANILHA ITENS FINANCIÁVEIS'!B194,"")</f>
        <v>158</v>
      </c>
      <c r="C194" s="211" t="str">
        <f>IF('PLANILHA ITENS FINANCIÁVEIS'!C194&gt;0,'PLANILHA ITENS FINANCIÁVEIS'!C194,"")</f>
        <v>24.8</v>
      </c>
      <c r="D194" s="211" t="str">
        <f>IF('PLANILHA ITENS FINANCIÁVEIS'!G194&gt;0,'PLANILHA ITENS FINANCIÁVEIS'!G194,"")</f>
        <v>PISO VINÍLICO, PADRÃO LISO, CINZA ESCURO, ESPESSURA 3,2 MM, FIXADO COM COLA</v>
      </c>
      <c r="E194" s="212">
        <f>IF('PLANILHA ITENS FINANCIÁVEIS'!H194&gt;0,'PLANILHA ITENS FINANCIÁVEIS'!H194,"")</f>
        <v>115.08</v>
      </c>
      <c r="F194" s="211" t="str">
        <f>IF('PLANILHA ITENS FINANCIÁVEIS'!I194&gt;0,'PLANILHA ITENS FINANCIÁVEIS'!I194,"")</f>
        <v>M2</v>
      </c>
      <c r="G194" s="213"/>
      <c r="H194" s="59" t="str">
        <f t="shared" si="2"/>
        <v/>
      </c>
      <c r="I194" s="56"/>
      <c r="J194" s="56"/>
      <c r="K194" s="214"/>
    </row>
    <row r="195" spans="1:11" s="21" customFormat="1" x14ac:dyDescent="0.25">
      <c r="A195" s="211">
        <f>IF('PLANILHA ITENS FINANCIÁVEIS'!A195&gt;0,'PLANILHA ITENS FINANCIÁVEIS'!A195,"")</f>
        <v>1</v>
      </c>
      <c r="B195" s="211">
        <f>IF('PLANILHA ITENS FINANCIÁVEIS'!B195&gt;0,'PLANILHA ITENS FINANCIÁVEIS'!B195,"")</f>
        <v>159</v>
      </c>
      <c r="C195" s="211" t="str">
        <f>IF('PLANILHA ITENS FINANCIÁVEIS'!C195&gt;0,'PLANILHA ITENS FINANCIÁVEIS'!C195,"")</f>
        <v>24.9</v>
      </c>
      <c r="D195" s="211" t="str">
        <f>IF('PLANILHA ITENS FINANCIÁVEIS'!G195&gt;0,'PLANILHA ITENS FINANCIÁVEIS'!G195,"")</f>
        <v>PISO VINÍLICO, PADRÃO LISO, AZUL, ESPESSURA 3,2 MM, FIXADO COM COLA</v>
      </c>
      <c r="E195" s="212">
        <f>IF('PLANILHA ITENS FINANCIÁVEIS'!H195&gt;0,'PLANILHA ITENS FINANCIÁVEIS'!H195,"")</f>
        <v>30.19</v>
      </c>
      <c r="F195" s="211" t="str">
        <f>IF('PLANILHA ITENS FINANCIÁVEIS'!I195&gt;0,'PLANILHA ITENS FINANCIÁVEIS'!I195,"")</f>
        <v>M2</v>
      </c>
      <c r="G195" s="213"/>
      <c r="H195" s="59" t="str">
        <f t="shared" si="2"/>
        <v/>
      </c>
      <c r="I195" s="56"/>
      <c r="J195" s="56"/>
      <c r="K195" s="214"/>
    </row>
    <row r="196" spans="1:11" s="21" customFormat="1" x14ac:dyDescent="0.25">
      <c r="A196" s="211">
        <f>IF('PLANILHA ITENS FINANCIÁVEIS'!A196&gt;0,'PLANILHA ITENS FINANCIÁVEIS'!A196,"")</f>
        <v>1</v>
      </c>
      <c r="B196" s="211">
        <f>IF('PLANILHA ITENS FINANCIÁVEIS'!B196&gt;0,'PLANILHA ITENS FINANCIÁVEIS'!B196,"")</f>
        <v>160</v>
      </c>
      <c r="C196" s="211" t="str">
        <f>IF('PLANILHA ITENS FINANCIÁVEIS'!C196&gt;0,'PLANILHA ITENS FINANCIÁVEIS'!C196,"")</f>
        <v>24.10</v>
      </c>
      <c r="D196" s="211" t="str">
        <f>IF('PLANILHA ITENS FINANCIÁVEIS'!G196&gt;0,'PLANILHA ITENS FINANCIÁVEIS'!G196,"")</f>
        <v>PISO VINÍLICO, PADRÃO LISO, CINZA CLARO, ESPESSURA 3,2 MM, FIXADO COM COLA</v>
      </c>
      <c r="E196" s="212">
        <f>IF('PLANILHA ITENS FINANCIÁVEIS'!H196&gt;0,'PLANILHA ITENS FINANCIÁVEIS'!H196,"")</f>
        <v>220.11</v>
      </c>
      <c r="F196" s="211" t="str">
        <f>IF('PLANILHA ITENS FINANCIÁVEIS'!I196&gt;0,'PLANILHA ITENS FINANCIÁVEIS'!I196,"")</f>
        <v>M2</v>
      </c>
      <c r="G196" s="213"/>
      <c r="H196" s="59" t="str">
        <f t="shared" si="2"/>
        <v/>
      </c>
      <c r="I196" s="56"/>
      <c r="J196" s="56"/>
      <c r="K196" s="214"/>
    </row>
    <row r="197" spans="1:11" s="21" customFormat="1" x14ac:dyDescent="0.25">
      <c r="A197" s="211">
        <f>IF('PLANILHA ITENS FINANCIÁVEIS'!A197&gt;0,'PLANILHA ITENS FINANCIÁVEIS'!A197,"")</f>
        <v>1</v>
      </c>
      <c r="B197" s="211">
        <f>IF('PLANILHA ITENS FINANCIÁVEIS'!B197&gt;0,'PLANILHA ITENS FINANCIÁVEIS'!B197,"")</f>
        <v>161</v>
      </c>
      <c r="C197" s="211" t="str">
        <f>IF('PLANILHA ITENS FINANCIÁVEIS'!C197&gt;0,'PLANILHA ITENS FINANCIÁVEIS'!C197,"")</f>
        <v>24.11</v>
      </c>
      <c r="D197" s="211" t="str">
        <f>IF('PLANILHA ITENS FINANCIÁVEIS'!G197&gt;0,'PLANILHA ITENS FINANCIÁVEIS'!G197,"")</f>
        <v>RODAPÉ CERÂMICO DE 7CM DE ALTURA COM PLACAS TIPO ESMALTADA DE DIMENSÕES 60X60CM. AF_02/2023</v>
      </c>
      <c r="E197" s="212">
        <f>IF('PLANILHA ITENS FINANCIÁVEIS'!H197&gt;0,'PLANILHA ITENS FINANCIÁVEIS'!H197,"")</f>
        <v>74.13</v>
      </c>
      <c r="F197" s="211" t="str">
        <f>IF('PLANILHA ITENS FINANCIÁVEIS'!I197&gt;0,'PLANILHA ITENS FINANCIÁVEIS'!I197,"")</f>
        <v>M</v>
      </c>
      <c r="G197" s="213"/>
      <c r="H197" s="59" t="str">
        <f t="shared" si="2"/>
        <v/>
      </c>
      <c r="I197" s="56"/>
      <c r="J197" s="56"/>
      <c r="K197" s="214"/>
    </row>
    <row r="198" spans="1:11" s="21" customFormat="1" x14ac:dyDescent="0.25">
      <c r="A198" s="211">
        <f>IF('PLANILHA ITENS FINANCIÁVEIS'!A198&gt;0,'PLANILHA ITENS FINANCIÁVEIS'!A198,"")</f>
        <v>1</v>
      </c>
      <c r="B198" s="211">
        <f>IF('PLANILHA ITENS FINANCIÁVEIS'!B198&gt;0,'PLANILHA ITENS FINANCIÁVEIS'!B198,"")</f>
        <v>162</v>
      </c>
      <c r="C198" s="211" t="str">
        <f>IF('PLANILHA ITENS FINANCIÁVEIS'!C198&gt;0,'PLANILHA ITENS FINANCIÁVEIS'!C198,"")</f>
        <v>24.12</v>
      </c>
      <c r="D198" s="211" t="str">
        <f>IF('PLANILHA ITENS FINANCIÁVEIS'!G198&gt;0,'PLANILHA ITENS FINANCIÁVEIS'!G198,"")</f>
        <v>RODAPÉ EM POLIESTIRENO, ALTURA 5 CM. AF_09/2020</v>
      </c>
      <c r="E198" s="212">
        <f>IF('PLANILHA ITENS FINANCIÁVEIS'!H198&gt;0,'PLANILHA ITENS FINANCIÁVEIS'!H198,"")</f>
        <v>199.86</v>
      </c>
      <c r="F198" s="211" t="str">
        <f>IF('PLANILHA ITENS FINANCIÁVEIS'!I198&gt;0,'PLANILHA ITENS FINANCIÁVEIS'!I198,"")</f>
        <v>M</v>
      </c>
      <c r="G198" s="213"/>
      <c r="H198" s="59" t="str">
        <f t="shared" si="2"/>
        <v/>
      </c>
      <c r="I198" s="56"/>
      <c r="J198" s="56"/>
      <c r="K198" s="214"/>
    </row>
    <row r="199" spans="1:11" s="21" customFormat="1" x14ac:dyDescent="0.25">
      <c r="A199" s="211">
        <f>IF('PLANILHA ITENS FINANCIÁVEIS'!A199&gt;0,'PLANILHA ITENS FINANCIÁVEIS'!A199,"")</f>
        <v>1</v>
      </c>
      <c r="B199" s="211">
        <f>IF('PLANILHA ITENS FINANCIÁVEIS'!B199&gt;0,'PLANILHA ITENS FINANCIÁVEIS'!B199,"")</f>
        <v>163</v>
      </c>
      <c r="C199" s="211" t="str">
        <f>IF('PLANILHA ITENS FINANCIÁVEIS'!C199&gt;0,'PLANILHA ITENS FINANCIÁVEIS'!C199,"")</f>
        <v>24.13</v>
      </c>
      <c r="D199" s="211" t="str">
        <f>IF('PLANILHA ITENS FINANCIÁVEIS'!G199&gt;0,'PLANILHA ITENS FINANCIÁVEIS'!G199,"")</f>
        <v>SOLEIRA EM GRANITO, LARGURA 15 CM, ESPESSURA 2,0 CM. AF_09/2020</v>
      </c>
      <c r="E199" s="212">
        <f>IF('PLANILHA ITENS FINANCIÁVEIS'!H199&gt;0,'PLANILHA ITENS FINANCIÁVEIS'!H199,"")</f>
        <v>107.69</v>
      </c>
      <c r="F199" s="211" t="str">
        <f>IF('PLANILHA ITENS FINANCIÁVEIS'!I199&gt;0,'PLANILHA ITENS FINANCIÁVEIS'!I199,"")</f>
        <v>M</v>
      </c>
      <c r="G199" s="213"/>
      <c r="H199" s="59" t="str">
        <f t="shared" si="2"/>
        <v/>
      </c>
      <c r="I199" s="56"/>
      <c r="J199" s="56"/>
      <c r="K199" s="214"/>
    </row>
    <row r="200" spans="1:11" s="21" customFormat="1" x14ac:dyDescent="0.25">
      <c r="A200" s="211">
        <f>IF('PLANILHA ITENS FINANCIÁVEIS'!A200&gt;0,'PLANILHA ITENS FINANCIÁVEIS'!A200,"")</f>
        <v>1</v>
      </c>
      <c r="B200" s="211" t="str">
        <f>IF('PLANILHA ITENS FINANCIÁVEIS'!B200&gt;0,'PLANILHA ITENS FINANCIÁVEIS'!B200,"")</f>
        <v/>
      </c>
      <c r="C200" s="211" t="str">
        <f>IF('PLANILHA ITENS FINANCIÁVEIS'!C200&gt;0,'PLANILHA ITENS FINANCIÁVEIS'!C200,"")</f>
        <v>25</v>
      </c>
      <c r="D200" s="211" t="str">
        <f>IF('PLANILHA ITENS FINANCIÁVEIS'!G200&gt;0,'PLANILHA ITENS FINANCIÁVEIS'!G200,"")</f>
        <v>PAVIMENTAÇÃO EXTERNA</v>
      </c>
      <c r="E200" s="212" t="str">
        <f>IF('PLANILHA ITENS FINANCIÁVEIS'!H200&gt;0,'PLANILHA ITENS FINANCIÁVEIS'!H200,"")</f>
        <v/>
      </c>
      <c r="F200" s="211" t="str">
        <f>IF('PLANILHA ITENS FINANCIÁVEIS'!I200&gt;0,'PLANILHA ITENS FINANCIÁVEIS'!I200,"")</f>
        <v/>
      </c>
      <c r="G200" s="213"/>
      <c r="H200" s="59" t="str">
        <f t="shared" si="2"/>
        <v/>
      </c>
      <c r="I200" s="56"/>
      <c r="J200" s="56"/>
      <c r="K200" s="214"/>
    </row>
    <row r="201" spans="1:11" s="21" customFormat="1" x14ac:dyDescent="0.25">
      <c r="A201" s="211">
        <f>IF('PLANILHA ITENS FINANCIÁVEIS'!A201&gt;0,'PLANILHA ITENS FINANCIÁVEIS'!A201,"")</f>
        <v>1</v>
      </c>
      <c r="B201" s="211">
        <f>IF('PLANILHA ITENS FINANCIÁVEIS'!B201&gt;0,'PLANILHA ITENS FINANCIÁVEIS'!B201,"")</f>
        <v>164</v>
      </c>
      <c r="C201" s="211" t="str">
        <f>IF('PLANILHA ITENS FINANCIÁVEIS'!C201&gt;0,'PLANILHA ITENS FINANCIÁVEIS'!C201,"")</f>
        <v>25.1</v>
      </c>
      <c r="D201" s="211" t="str">
        <f>IF('PLANILHA ITENS FINANCIÁVEIS'!G201&gt;0,'PLANILHA ITENS FINANCIÁVEIS'!G201,"")</f>
        <v>EXECUÇÃO DE PAVIMENTO EM PISO INTERTRAVADO, COM BLOCO RETANGULAR DE 20 X 10 CM, ESPESSURA 10 CM. AF_10/2022</v>
      </c>
      <c r="E201" s="212">
        <f>IF('PLANILHA ITENS FINANCIÁVEIS'!H201&gt;0,'PLANILHA ITENS FINANCIÁVEIS'!H201,"")</f>
        <v>84</v>
      </c>
      <c r="F201" s="211" t="str">
        <f>IF('PLANILHA ITENS FINANCIÁVEIS'!I201&gt;0,'PLANILHA ITENS FINANCIÁVEIS'!I201,"")</f>
        <v>M2</v>
      </c>
      <c r="G201" s="213"/>
      <c r="H201" s="59" t="str">
        <f t="shared" si="2"/>
        <v/>
      </c>
      <c r="I201" s="56"/>
      <c r="J201" s="56"/>
      <c r="K201" s="214"/>
    </row>
    <row r="202" spans="1:11" s="21" customFormat="1" x14ac:dyDescent="0.25">
      <c r="A202" s="211">
        <f>IF('PLANILHA ITENS FINANCIÁVEIS'!A202&gt;0,'PLANILHA ITENS FINANCIÁVEIS'!A202,"")</f>
        <v>1</v>
      </c>
      <c r="B202" s="211">
        <f>IF('PLANILHA ITENS FINANCIÁVEIS'!B202&gt;0,'PLANILHA ITENS FINANCIÁVEIS'!B202,"")</f>
        <v>165</v>
      </c>
      <c r="C202" s="211" t="str">
        <f>IF('PLANILHA ITENS FINANCIÁVEIS'!C202&gt;0,'PLANILHA ITENS FINANCIÁVEIS'!C202,"")</f>
        <v>25.2</v>
      </c>
      <c r="D202" s="211" t="str">
        <f>IF('PLANILHA ITENS FINANCIÁVEIS'!G202&gt;0,'PLANILHA ITENS FINANCIÁVEIS'!G202,"")</f>
        <v>PISO PODOTÁTIL DE ALERTA, COR AMARELA, DE BORRACHA, ASSENTADO SOBRE ARGAMASSA</v>
      </c>
      <c r="E202" s="212">
        <f>IF('PLANILHA ITENS FINANCIÁVEIS'!H202&gt;0,'PLANILHA ITENS FINANCIÁVEIS'!H202,"")</f>
        <v>21</v>
      </c>
      <c r="F202" s="211" t="str">
        <f>IF('PLANILHA ITENS FINANCIÁVEIS'!I202&gt;0,'PLANILHA ITENS FINANCIÁVEIS'!I202,"")</f>
        <v>M</v>
      </c>
      <c r="G202" s="213"/>
      <c r="H202" s="59" t="str">
        <f t="shared" si="2"/>
        <v/>
      </c>
      <c r="I202" s="56"/>
      <c r="J202" s="56"/>
      <c r="K202" s="214"/>
    </row>
    <row r="203" spans="1:11" s="21" customFormat="1" x14ac:dyDescent="0.25">
      <c r="A203" s="211">
        <f>IF('PLANILHA ITENS FINANCIÁVEIS'!A203&gt;0,'PLANILHA ITENS FINANCIÁVEIS'!A203,"")</f>
        <v>1</v>
      </c>
      <c r="B203" s="211">
        <f>IF('PLANILHA ITENS FINANCIÁVEIS'!B203&gt;0,'PLANILHA ITENS FINANCIÁVEIS'!B203,"")</f>
        <v>166</v>
      </c>
      <c r="C203" s="211" t="str">
        <f>IF('PLANILHA ITENS FINANCIÁVEIS'!C203&gt;0,'PLANILHA ITENS FINANCIÁVEIS'!C203,"")</f>
        <v>25.3</v>
      </c>
      <c r="D203" s="211" t="str">
        <f>IF('PLANILHA ITENS FINANCIÁVEIS'!G203&gt;0,'PLANILHA ITENS FINANCIÁVEIS'!G203,"")</f>
        <v>PISO PODOTÁTIL DE ALERTA, COR AMARELA, DE AZUL, ASSENTADO SOBRE ARGAMASSA</v>
      </c>
      <c r="E203" s="212">
        <f>IF('PLANILHA ITENS FINANCIÁVEIS'!H203&gt;0,'PLANILHA ITENS FINANCIÁVEIS'!H203,"")</f>
        <v>38.76</v>
      </c>
      <c r="F203" s="211" t="str">
        <f>IF('PLANILHA ITENS FINANCIÁVEIS'!I203&gt;0,'PLANILHA ITENS FINANCIÁVEIS'!I203,"")</f>
        <v>M</v>
      </c>
      <c r="G203" s="213"/>
      <c r="H203" s="59" t="str">
        <f t="shared" si="2"/>
        <v/>
      </c>
      <c r="I203" s="56"/>
      <c r="J203" s="56"/>
      <c r="K203" s="214"/>
    </row>
    <row r="204" spans="1:11" s="21" customFormat="1" x14ac:dyDescent="0.25">
      <c r="A204" s="211">
        <f>IF('PLANILHA ITENS FINANCIÁVEIS'!A204&gt;0,'PLANILHA ITENS FINANCIÁVEIS'!A204,"")</f>
        <v>1</v>
      </c>
      <c r="B204" s="211">
        <f>IF('PLANILHA ITENS FINANCIÁVEIS'!B204&gt;0,'PLANILHA ITENS FINANCIÁVEIS'!B204,"")</f>
        <v>167</v>
      </c>
      <c r="C204" s="211" t="str">
        <f>IF('PLANILHA ITENS FINANCIÁVEIS'!C204&gt;0,'PLANILHA ITENS FINANCIÁVEIS'!C204,"")</f>
        <v>25.4</v>
      </c>
      <c r="D204" s="211" t="str">
        <f>IF('PLANILHA ITENS FINANCIÁVEIS'!G204&gt;0,'PLANILHA ITENS FINANCIÁVEIS'!G204,"")</f>
        <v>PISO PODOTÁTIL DE ALERTA, COR VERMELHA, DE CONCRETO, ASSENTADO SOBRE ARGAMASSA</v>
      </c>
      <c r="E204" s="212">
        <f>IF('PLANILHA ITENS FINANCIÁVEIS'!H204&gt;0,'PLANILHA ITENS FINANCIÁVEIS'!H204,"")</f>
        <v>3.44</v>
      </c>
      <c r="F204" s="211" t="str">
        <f>IF('PLANILHA ITENS FINANCIÁVEIS'!I204&gt;0,'PLANILHA ITENS FINANCIÁVEIS'!I204,"")</f>
        <v>M2</v>
      </c>
      <c r="G204" s="213"/>
      <c r="H204" s="59" t="str">
        <f t="shared" si="2"/>
        <v/>
      </c>
      <c r="I204" s="56"/>
      <c r="J204" s="56"/>
      <c r="K204" s="214"/>
    </row>
    <row r="205" spans="1:11" s="21" customFormat="1" x14ac:dyDescent="0.25">
      <c r="A205" s="211">
        <f>IF('PLANILHA ITENS FINANCIÁVEIS'!A205&gt;0,'PLANILHA ITENS FINANCIÁVEIS'!A205,"")</f>
        <v>1</v>
      </c>
      <c r="B205" s="211">
        <f>IF('PLANILHA ITENS FINANCIÁVEIS'!B205&gt;0,'PLANILHA ITENS FINANCIÁVEIS'!B205,"")</f>
        <v>168</v>
      </c>
      <c r="C205" s="211" t="str">
        <f>IF('PLANILHA ITENS FINANCIÁVEIS'!C205&gt;0,'PLANILHA ITENS FINANCIÁVEIS'!C205,"")</f>
        <v>25.5</v>
      </c>
      <c r="D205" s="211" t="str">
        <f>IF('PLANILHA ITENS FINANCIÁVEIS'!G205&gt;0,'PLANILHA ITENS FINANCIÁVEIS'!G205,"")</f>
        <v>COLCHÃO DRENANTE DE AREIA H= 30 CM</v>
      </c>
      <c r="E205" s="212">
        <f>IF('PLANILHA ITENS FINANCIÁVEIS'!H205&gt;0,'PLANILHA ITENS FINANCIÁVEIS'!H205,"")</f>
        <v>26.04</v>
      </c>
      <c r="F205" s="211" t="str">
        <f>IF('PLANILHA ITENS FINANCIÁVEIS'!I205&gt;0,'PLANILHA ITENS FINANCIÁVEIS'!I205,"")</f>
        <v>M3</v>
      </c>
      <c r="G205" s="213"/>
      <c r="H205" s="59" t="str">
        <f t="shared" si="2"/>
        <v/>
      </c>
      <c r="I205" s="56"/>
      <c r="J205" s="56"/>
      <c r="K205" s="214"/>
    </row>
    <row r="206" spans="1:11" s="21" customFormat="1" x14ac:dyDescent="0.25">
      <c r="A206" s="211">
        <f>IF('PLANILHA ITENS FINANCIÁVEIS'!A206&gt;0,'PLANILHA ITENS FINANCIÁVEIS'!A206,"")</f>
        <v>1</v>
      </c>
      <c r="B206" s="211">
        <f>IF('PLANILHA ITENS FINANCIÁVEIS'!B206&gt;0,'PLANILHA ITENS FINANCIÁVEIS'!B206,"")</f>
        <v>169</v>
      </c>
      <c r="C206" s="211" t="str">
        <f>IF('PLANILHA ITENS FINANCIÁVEIS'!C206&gt;0,'PLANILHA ITENS FINANCIÁVEIS'!C206,"")</f>
        <v>25.6</v>
      </c>
      <c r="D206" s="211" t="str">
        <f>IF('PLANILHA ITENS FINANCIÁVEIS'!G206&gt;0,'PLANILHA ITENS FINANCIÁVEIS'!G206,"")</f>
        <v>PLANTIO DE GRAMA BATATAIS EM PLACAS. AF_07/2024</v>
      </c>
      <c r="E206" s="212">
        <f>IF('PLANILHA ITENS FINANCIÁVEIS'!H206&gt;0,'PLANILHA ITENS FINANCIÁVEIS'!H206,"")</f>
        <v>726.76</v>
      </c>
      <c r="F206" s="211" t="str">
        <f>IF('PLANILHA ITENS FINANCIÁVEIS'!I206&gt;0,'PLANILHA ITENS FINANCIÁVEIS'!I206,"")</f>
        <v>M2</v>
      </c>
      <c r="G206" s="213"/>
      <c r="H206" s="59" t="str">
        <f t="shared" ref="H206:H269" si="3">IFERROR(IF(E206*G206&lt;&gt;0,ROUND(ROUND(E206,4)*ROUND(G206,4),2),""),"")</f>
        <v/>
      </c>
      <c r="I206" s="56"/>
      <c r="J206" s="56"/>
      <c r="K206" s="214"/>
    </row>
    <row r="207" spans="1:11" s="21" customFormat="1" x14ac:dyDescent="0.25">
      <c r="A207" s="211">
        <f>IF('PLANILHA ITENS FINANCIÁVEIS'!A207&gt;0,'PLANILHA ITENS FINANCIÁVEIS'!A207,"")</f>
        <v>1</v>
      </c>
      <c r="B207" s="211">
        <f>IF('PLANILHA ITENS FINANCIÁVEIS'!B207&gt;0,'PLANILHA ITENS FINANCIÁVEIS'!B207,"")</f>
        <v>170</v>
      </c>
      <c r="C207" s="211" t="str">
        <f>IF('PLANILHA ITENS FINANCIÁVEIS'!C207&gt;0,'PLANILHA ITENS FINANCIÁVEIS'!C207,"")</f>
        <v>25.7</v>
      </c>
      <c r="D207" s="211" t="str">
        <f>IF('PLANILHA ITENS FINANCIÁVEIS'!G207&gt;0,'PLANILHA ITENS FINANCIÁVEIS'!G207,"")</f>
        <v>FITA 3M COLANTE ANTIDERRAPANTE PARA PISO</v>
      </c>
      <c r="E207" s="212">
        <f>IF('PLANILHA ITENS FINANCIÁVEIS'!H207&gt;0,'PLANILHA ITENS FINANCIÁVEIS'!H207,"")</f>
        <v>6.88</v>
      </c>
      <c r="F207" s="211" t="str">
        <f>IF('PLANILHA ITENS FINANCIÁVEIS'!I207&gt;0,'PLANILHA ITENS FINANCIÁVEIS'!I207,"")</f>
        <v>M</v>
      </c>
      <c r="G207" s="213"/>
      <c r="H207" s="59" t="str">
        <f t="shared" si="3"/>
        <v/>
      </c>
      <c r="I207" s="56"/>
      <c r="J207" s="56"/>
      <c r="K207" s="214"/>
    </row>
    <row r="208" spans="1:11" s="21" customFormat="1" x14ac:dyDescent="0.25">
      <c r="A208" s="211">
        <f>IF('PLANILHA ITENS FINANCIÁVEIS'!A208&gt;0,'PLANILHA ITENS FINANCIÁVEIS'!A208,"")</f>
        <v>1</v>
      </c>
      <c r="B208" s="211">
        <f>IF('PLANILHA ITENS FINANCIÁVEIS'!B208&gt;0,'PLANILHA ITENS FINANCIÁVEIS'!B208,"")</f>
        <v>171</v>
      </c>
      <c r="C208" s="211" t="str">
        <f>IF('PLANILHA ITENS FINANCIÁVEIS'!C208&gt;0,'PLANILHA ITENS FINANCIÁVEIS'!C208,"")</f>
        <v>25.8</v>
      </c>
      <c r="D208" s="211" t="str">
        <f>IF('PLANILHA ITENS FINANCIÁVEIS'!G208&gt;0,'PLANILHA ITENS FINANCIÁVEIS'!G208,"")</f>
        <v>ACABAMENTO POLIDO PARA PISO DE CONCRETO ARMADO OU LAJE SOBRE SOLO DE ALTA RESISTÊNCIA. AF_09/2021</v>
      </c>
      <c r="E208" s="212">
        <f>IF('PLANILHA ITENS FINANCIÁVEIS'!H208&gt;0,'PLANILHA ITENS FINANCIÁVEIS'!H208,"")</f>
        <v>7.25</v>
      </c>
      <c r="F208" s="211" t="str">
        <f>IF('PLANILHA ITENS FINANCIÁVEIS'!I208&gt;0,'PLANILHA ITENS FINANCIÁVEIS'!I208,"")</f>
        <v>M2</v>
      </c>
      <c r="G208" s="213"/>
      <c r="H208" s="59" t="str">
        <f t="shared" si="3"/>
        <v/>
      </c>
      <c r="I208" s="56"/>
      <c r="J208" s="56"/>
      <c r="K208" s="214"/>
    </row>
    <row r="209" spans="1:11" s="21" customFormat="1" x14ac:dyDescent="0.25">
      <c r="A209" s="211">
        <f>IF('PLANILHA ITENS FINANCIÁVEIS'!A209&gt;0,'PLANILHA ITENS FINANCIÁVEIS'!A209,"")</f>
        <v>1</v>
      </c>
      <c r="B209" s="211" t="str">
        <f>IF('PLANILHA ITENS FINANCIÁVEIS'!B209&gt;0,'PLANILHA ITENS FINANCIÁVEIS'!B209,"")</f>
        <v/>
      </c>
      <c r="C209" s="211" t="str">
        <f>IF('PLANILHA ITENS FINANCIÁVEIS'!C209&gt;0,'PLANILHA ITENS FINANCIÁVEIS'!C209,"")</f>
        <v>26</v>
      </c>
      <c r="D209" s="211" t="str">
        <f>IF('PLANILHA ITENS FINANCIÁVEIS'!G209&gt;0,'PLANILHA ITENS FINANCIÁVEIS'!G209,"")</f>
        <v>PAVIMENTAÇÃO EXTERNA - CALÇADA DE CONCRETO 8CM</v>
      </c>
      <c r="E209" s="212" t="str">
        <f>IF('PLANILHA ITENS FINANCIÁVEIS'!H209&gt;0,'PLANILHA ITENS FINANCIÁVEIS'!H209,"")</f>
        <v/>
      </c>
      <c r="F209" s="211" t="str">
        <f>IF('PLANILHA ITENS FINANCIÁVEIS'!I209&gt;0,'PLANILHA ITENS FINANCIÁVEIS'!I209,"")</f>
        <v/>
      </c>
      <c r="G209" s="213"/>
      <c r="H209" s="59" t="str">
        <f t="shared" si="3"/>
        <v/>
      </c>
      <c r="I209" s="56"/>
      <c r="J209" s="56"/>
      <c r="K209" s="214"/>
    </row>
    <row r="210" spans="1:11" s="21" customFormat="1" x14ac:dyDescent="0.25">
      <c r="A210" s="211">
        <f>IF('PLANILHA ITENS FINANCIÁVEIS'!A210&gt;0,'PLANILHA ITENS FINANCIÁVEIS'!A210,"")</f>
        <v>1</v>
      </c>
      <c r="B210" s="211">
        <f>IF('PLANILHA ITENS FINANCIÁVEIS'!B210&gt;0,'PLANILHA ITENS FINANCIÁVEIS'!B210,"")</f>
        <v>172</v>
      </c>
      <c r="C210" s="211" t="str">
        <f>IF('PLANILHA ITENS FINANCIÁVEIS'!C210&gt;0,'PLANILHA ITENS FINANCIÁVEIS'!C210,"")</f>
        <v>26.1</v>
      </c>
      <c r="D210" s="211" t="str">
        <f>IF('PLANILHA ITENS FINANCIÁVEIS'!G210&gt;0,'PLANILHA ITENS FINANCIÁVEIS'!G210,"")</f>
        <v>COMPACTAÇÃO MECÂNICA DE SOLO PARA EXECUÇÃO DE RADIER, PISO DE CONCRETO OU LAJE SOBRE SOLO, COM COMPACTADOR DE SOLOS A PERCUSSÃO. AF_09/2021</v>
      </c>
      <c r="E210" s="212">
        <f>IF('PLANILHA ITENS FINANCIÁVEIS'!H210&gt;0,'PLANILHA ITENS FINANCIÁVEIS'!H210,"")</f>
        <v>591.02</v>
      </c>
      <c r="F210" s="211" t="str">
        <f>IF('PLANILHA ITENS FINANCIÁVEIS'!I210&gt;0,'PLANILHA ITENS FINANCIÁVEIS'!I210,"")</f>
        <v>M2</v>
      </c>
      <c r="G210" s="213"/>
      <c r="H210" s="59" t="str">
        <f t="shared" si="3"/>
        <v/>
      </c>
      <c r="I210" s="56"/>
      <c r="J210" s="56"/>
      <c r="K210" s="214"/>
    </row>
    <row r="211" spans="1:11" s="21" customFormat="1" x14ac:dyDescent="0.25">
      <c r="A211" s="211">
        <f>IF('PLANILHA ITENS FINANCIÁVEIS'!A211&gt;0,'PLANILHA ITENS FINANCIÁVEIS'!A211,"")</f>
        <v>1</v>
      </c>
      <c r="B211" s="211">
        <f>IF('PLANILHA ITENS FINANCIÁVEIS'!B211&gt;0,'PLANILHA ITENS FINANCIÁVEIS'!B211,"")</f>
        <v>173</v>
      </c>
      <c r="C211" s="211" t="str">
        <f>IF('PLANILHA ITENS FINANCIÁVEIS'!C211&gt;0,'PLANILHA ITENS FINANCIÁVEIS'!C211,"")</f>
        <v>26.2</v>
      </c>
      <c r="D211" s="211" t="str">
        <f>IF('PLANILHA ITENS FINANCIÁVEIS'!G211&gt;0,'PLANILHA ITENS FINANCIÁVEIS'!G211,"")</f>
        <v>LASTRO COM MATERIAL GRANULAR (PEDRA BRITADA N.2), APLICADO EM PISOS OU LAJES SOBRE SOLO, ESPESSURA DE *10 CM*. AF_01/2024</v>
      </c>
      <c r="E211" s="212">
        <f>IF('PLANILHA ITENS FINANCIÁVEIS'!H211&gt;0,'PLANILHA ITENS FINANCIÁVEIS'!H211,"")</f>
        <v>51.53</v>
      </c>
      <c r="F211" s="211" t="str">
        <f>IF('PLANILHA ITENS FINANCIÁVEIS'!I211&gt;0,'PLANILHA ITENS FINANCIÁVEIS'!I211,"")</f>
        <v>M3</v>
      </c>
      <c r="G211" s="213"/>
      <c r="H211" s="59" t="str">
        <f t="shared" si="3"/>
        <v/>
      </c>
      <c r="I211" s="56"/>
      <c r="J211" s="56"/>
      <c r="K211" s="214"/>
    </row>
    <row r="212" spans="1:11" s="21" customFormat="1" x14ac:dyDescent="0.25">
      <c r="A212" s="211">
        <f>IF('PLANILHA ITENS FINANCIÁVEIS'!A212&gt;0,'PLANILHA ITENS FINANCIÁVEIS'!A212,"")</f>
        <v>1</v>
      </c>
      <c r="B212" s="211">
        <f>IF('PLANILHA ITENS FINANCIÁVEIS'!B212&gt;0,'PLANILHA ITENS FINANCIÁVEIS'!B212,"")</f>
        <v>174</v>
      </c>
      <c r="C212" s="211" t="str">
        <f>IF('PLANILHA ITENS FINANCIÁVEIS'!C212&gt;0,'PLANILHA ITENS FINANCIÁVEIS'!C212,"")</f>
        <v>26.3</v>
      </c>
      <c r="D212" s="211" t="str">
        <f>IF('PLANILHA ITENS FINANCIÁVEIS'!G212&gt;0,'PLANILHA ITENS FINANCIÁVEIS'!G212,"")</f>
        <v>EXECUÇÃO DE PASSEIO (CALÇADA) OU PISO DE CONCRETO COM CONCRETO MOLDADO IN LOCO, FEITO EM OBRA, ACABAMENTO CONVENCIONAL, ESPESSURA 8 CM, ARMADO. AF_08/2022</v>
      </c>
      <c r="E212" s="212">
        <f>IF('PLANILHA ITENS FINANCIÁVEIS'!H212&gt;0,'PLANILHA ITENS FINANCIÁVEIS'!H212,"")</f>
        <v>431.61</v>
      </c>
      <c r="F212" s="211" t="str">
        <f>IF('PLANILHA ITENS FINANCIÁVEIS'!I212&gt;0,'PLANILHA ITENS FINANCIÁVEIS'!I212,"")</f>
        <v>M2</v>
      </c>
      <c r="G212" s="213"/>
      <c r="H212" s="59" t="str">
        <f t="shared" si="3"/>
        <v/>
      </c>
      <c r="I212" s="56"/>
      <c r="J212" s="56"/>
      <c r="K212" s="214"/>
    </row>
    <row r="213" spans="1:11" s="21" customFormat="1" x14ac:dyDescent="0.25">
      <c r="A213" s="211">
        <f>IF('PLANILHA ITENS FINANCIÁVEIS'!A213&gt;0,'PLANILHA ITENS FINANCIÁVEIS'!A213,"")</f>
        <v>1</v>
      </c>
      <c r="B213" s="211" t="str">
        <f>IF('PLANILHA ITENS FINANCIÁVEIS'!B213&gt;0,'PLANILHA ITENS FINANCIÁVEIS'!B213,"")</f>
        <v/>
      </c>
      <c r="C213" s="211" t="str">
        <f>IF('PLANILHA ITENS FINANCIÁVEIS'!C213&gt;0,'PLANILHA ITENS FINANCIÁVEIS'!C213,"")</f>
        <v>27</v>
      </c>
      <c r="D213" s="211" t="str">
        <f>IF('PLANILHA ITENS FINANCIÁVEIS'!G213&gt;0,'PLANILHA ITENS FINANCIÁVEIS'!G213,"")</f>
        <v>PINTURA DE PAREDES</v>
      </c>
      <c r="E213" s="212" t="str">
        <f>IF('PLANILHA ITENS FINANCIÁVEIS'!H213&gt;0,'PLANILHA ITENS FINANCIÁVEIS'!H213,"")</f>
        <v/>
      </c>
      <c r="F213" s="211" t="str">
        <f>IF('PLANILHA ITENS FINANCIÁVEIS'!I213&gt;0,'PLANILHA ITENS FINANCIÁVEIS'!I213,"")</f>
        <v/>
      </c>
      <c r="G213" s="213"/>
      <c r="H213" s="59" t="str">
        <f t="shared" si="3"/>
        <v/>
      </c>
      <c r="I213" s="56"/>
      <c r="J213" s="56"/>
      <c r="K213" s="214"/>
    </row>
    <row r="214" spans="1:11" s="21" customFormat="1" x14ac:dyDescent="0.25">
      <c r="A214" s="211">
        <f>IF('PLANILHA ITENS FINANCIÁVEIS'!A214&gt;0,'PLANILHA ITENS FINANCIÁVEIS'!A214,"")</f>
        <v>1</v>
      </c>
      <c r="B214" s="211">
        <f>IF('PLANILHA ITENS FINANCIÁVEIS'!B214&gt;0,'PLANILHA ITENS FINANCIÁVEIS'!B214,"")</f>
        <v>175</v>
      </c>
      <c r="C214" s="211" t="str">
        <f>IF('PLANILHA ITENS FINANCIÁVEIS'!C214&gt;0,'PLANILHA ITENS FINANCIÁVEIS'!C214,"")</f>
        <v>27.1</v>
      </c>
      <c r="D214" s="211" t="str">
        <f>IF('PLANILHA ITENS FINANCIÁVEIS'!G214&gt;0,'PLANILHA ITENS FINANCIÁVEIS'!G214,"")</f>
        <v>EMASSAMENTO COM MASSA LÁTEX, APLICAÇÃO EM PAREDE, DUAS DEMÃOS, LIXAMENTO MANUAL. AF_04/2023</v>
      </c>
      <c r="E214" s="212">
        <f>IF('PLANILHA ITENS FINANCIÁVEIS'!H214&gt;0,'PLANILHA ITENS FINANCIÁVEIS'!H214,"")</f>
        <v>1380.6</v>
      </c>
      <c r="F214" s="211" t="str">
        <f>IF('PLANILHA ITENS FINANCIÁVEIS'!I214&gt;0,'PLANILHA ITENS FINANCIÁVEIS'!I214,"")</f>
        <v>M2</v>
      </c>
      <c r="G214" s="213"/>
      <c r="H214" s="59" t="str">
        <f t="shared" si="3"/>
        <v/>
      </c>
      <c r="I214" s="56"/>
      <c r="J214" s="56"/>
      <c r="K214" s="214"/>
    </row>
    <row r="215" spans="1:11" s="21" customFormat="1" x14ac:dyDescent="0.25">
      <c r="A215" s="211">
        <f>IF('PLANILHA ITENS FINANCIÁVEIS'!A215&gt;0,'PLANILHA ITENS FINANCIÁVEIS'!A215,"")</f>
        <v>1</v>
      </c>
      <c r="B215" s="211">
        <f>IF('PLANILHA ITENS FINANCIÁVEIS'!B215&gt;0,'PLANILHA ITENS FINANCIÁVEIS'!B215,"")</f>
        <v>176</v>
      </c>
      <c r="C215" s="211" t="str">
        <f>IF('PLANILHA ITENS FINANCIÁVEIS'!C215&gt;0,'PLANILHA ITENS FINANCIÁVEIS'!C215,"")</f>
        <v>27.2</v>
      </c>
      <c r="D215" s="211" t="str">
        <f>IF('PLANILHA ITENS FINANCIÁVEIS'!G215&gt;0,'PLANILHA ITENS FINANCIÁVEIS'!G215,"")</f>
        <v>APLICAÇÃO MANUAL DE MASSA ACRÍLICA EM PAREDES EXTERNAS DE CASAS, DUAS DEMÃOS. AF_03/2024</v>
      </c>
      <c r="E215" s="212">
        <f>IF('PLANILHA ITENS FINANCIÁVEIS'!H215&gt;0,'PLANILHA ITENS FINANCIÁVEIS'!H215,"")</f>
        <v>1360.44</v>
      </c>
      <c r="F215" s="211" t="str">
        <f>IF('PLANILHA ITENS FINANCIÁVEIS'!I215&gt;0,'PLANILHA ITENS FINANCIÁVEIS'!I215,"")</f>
        <v>M2</v>
      </c>
      <c r="G215" s="213"/>
      <c r="H215" s="59" t="str">
        <f t="shared" si="3"/>
        <v/>
      </c>
      <c r="I215" s="56"/>
      <c r="J215" s="56"/>
      <c r="K215" s="214"/>
    </row>
    <row r="216" spans="1:11" s="21" customFormat="1" x14ac:dyDescent="0.25">
      <c r="A216" s="211">
        <f>IF('PLANILHA ITENS FINANCIÁVEIS'!A216&gt;0,'PLANILHA ITENS FINANCIÁVEIS'!A216,"")</f>
        <v>1</v>
      </c>
      <c r="B216" s="211">
        <f>IF('PLANILHA ITENS FINANCIÁVEIS'!B216&gt;0,'PLANILHA ITENS FINANCIÁVEIS'!B216,"")</f>
        <v>177</v>
      </c>
      <c r="C216" s="211" t="str">
        <f>IF('PLANILHA ITENS FINANCIÁVEIS'!C216&gt;0,'PLANILHA ITENS FINANCIÁVEIS'!C216,"")</f>
        <v>27.3</v>
      </c>
      <c r="D216" s="211" t="str">
        <f>IF('PLANILHA ITENS FINANCIÁVEIS'!G216&gt;0,'PLANILHA ITENS FINANCIÁVEIS'!G216,"")</f>
        <v>PINTURA LÁTEX ACRÍLICA, COR BRANCO GELO, APLICAÇÃO MANUAL EM PAREDES, DUAS DEMÃOS</v>
      </c>
      <c r="E216" s="212">
        <f>IF('PLANILHA ITENS FINANCIÁVEIS'!H216&gt;0,'PLANILHA ITENS FINANCIÁVEIS'!H216,"")</f>
        <v>2203.5700000000002</v>
      </c>
      <c r="F216" s="211" t="str">
        <f>IF('PLANILHA ITENS FINANCIÁVEIS'!I216&gt;0,'PLANILHA ITENS FINANCIÁVEIS'!I216,"")</f>
        <v>M2</v>
      </c>
      <c r="G216" s="213"/>
      <c r="H216" s="59" t="str">
        <f t="shared" si="3"/>
        <v/>
      </c>
      <c r="I216" s="56"/>
      <c r="J216" s="56"/>
      <c r="K216" s="214"/>
    </row>
    <row r="217" spans="1:11" s="21" customFormat="1" x14ac:dyDescent="0.25">
      <c r="A217" s="211">
        <f>IF('PLANILHA ITENS FINANCIÁVEIS'!A217&gt;0,'PLANILHA ITENS FINANCIÁVEIS'!A217,"")</f>
        <v>1</v>
      </c>
      <c r="B217" s="211">
        <f>IF('PLANILHA ITENS FINANCIÁVEIS'!B217&gt;0,'PLANILHA ITENS FINANCIÁVEIS'!B217,"")</f>
        <v>178</v>
      </c>
      <c r="C217" s="211" t="str">
        <f>IF('PLANILHA ITENS FINANCIÁVEIS'!C217&gt;0,'PLANILHA ITENS FINANCIÁVEIS'!C217,"")</f>
        <v>27.4</v>
      </c>
      <c r="D217" s="211" t="str">
        <f>IF('PLANILHA ITENS FINANCIÁVEIS'!G217&gt;0,'PLANILHA ITENS FINANCIÁVEIS'!G217,"")</f>
        <v>PINTURA LÁTEX ACRÍLICA, COR VERMELHO, APLICAÇÃO MANUAL EM PAREDES, DUAS DEMÃOS</v>
      </c>
      <c r="E217" s="212">
        <f>IF('PLANILHA ITENS FINANCIÁVEIS'!H217&gt;0,'PLANILHA ITENS FINANCIÁVEIS'!H217,"")</f>
        <v>15.55</v>
      </c>
      <c r="F217" s="211" t="str">
        <f>IF('PLANILHA ITENS FINANCIÁVEIS'!I217&gt;0,'PLANILHA ITENS FINANCIÁVEIS'!I217,"")</f>
        <v>M2</v>
      </c>
      <c r="G217" s="213"/>
      <c r="H217" s="59" t="str">
        <f t="shared" si="3"/>
        <v/>
      </c>
      <c r="I217" s="56"/>
      <c r="J217" s="56"/>
      <c r="K217" s="214"/>
    </row>
    <row r="218" spans="1:11" s="21" customFormat="1" x14ac:dyDescent="0.25">
      <c r="A218" s="211">
        <f>IF('PLANILHA ITENS FINANCIÁVEIS'!A218&gt;0,'PLANILHA ITENS FINANCIÁVEIS'!A218,"")</f>
        <v>1</v>
      </c>
      <c r="B218" s="211">
        <f>IF('PLANILHA ITENS FINANCIÁVEIS'!B218&gt;0,'PLANILHA ITENS FINANCIÁVEIS'!B218,"")</f>
        <v>179</v>
      </c>
      <c r="C218" s="211" t="str">
        <f>IF('PLANILHA ITENS FINANCIÁVEIS'!C218&gt;0,'PLANILHA ITENS FINANCIÁVEIS'!C218,"")</f>
        <v>27.5</v>
      </c>
      <c r="D218" s="211" t="str">
        <f>IF('PLANILHA ITENS FINANCIÁVEIS'!G218&gt;0,'PLANILHA ITENS FINANCIÁVEIS'!G218,"")</f>
        <v>PINTURA LÁTEX ACRÍLICA, COR CINZA, APLICAÇÃO MANUAL EM PAREDES, DUAS DEMÃOS</v>
      </c>
      <c r="E218" s="212">
        <f>IF('PLANILHA ITENS FINANCIÁVEIS'!H218&gt;0,'PLANILHA ITENS FINANCIÁVEIS'!H218,"")</f>
        <v>454.59</v>
      </c>
      <c r="F218" s="211" t="str">
        <f>IF('PLANILHA ITENS FINANCIÁVEIS'!I218&gt;0,'PLANILHA ITENS FINANCIÁVEIS'!I218,"")</f>
        <v>M2</v>
      </c>
      <c r="G218" s="213"/>
      <c r="H218" s="59" t="str">
        <f t="shared" si="3"/>
        <v/>
      </c>
      <c r="I218" s="56"/>
      <c r="J218" s="56"/>
      <c r="K218" s="214"/>
    </row>
    <row r="219" spans="1:11" s="21" customFormat="1" x14ac:dyDescent="0.25">
      <c r="A219" s="211">
        <f>IF('PLANILHA ITENS FINANCIÁVEIS'!A219&gt;0,'PLANILHA ITENS FINANCIÁVEIS'!A219,"")</f>
        <v>1</v>
      </c>
      <c r="B219" s="211">
        <f>IF('PLANILHA ITENS FINANCIÁVEIS'!B219&gt;0,'PLANILHA ITENS FINANCIÁVEIS'!B219,"")</f>
        <v>180</v>
      </c>
      <c r="C219" s="211" t="str">
        <f>IF('PLANILHA ITENS FINANCIÁVEIS'!C219&gt;0,'PLANILHA ITENS FINANCIÁVEIS'!C219,"")</f>
        <v>27.6</v>
      </c>
      <c r="D219" s="211" t="str">
        <f>IF('PLANILHA ITENS FINANCIÁVEIS'!G219&gt;0,'PLANILHA ITENS FINANCIÁVEIS'!G219,"")</f>
        <v>PINTURA LÁTEX ACRÍLICA, COR AZUL, APLICAÇÃO MANUAL EM PAREDES, DUAS DEMÃOS</v>
      </c>
      <c r="E219" s="212">
        <f>IF('PLANILHA ITENS FINANCIÁVEIS'!H219&gt;0,'PLANILHA ITENS FINANCIÁVEIS'!H219,"")</f>
        <v>154.44</v>
      </c>
      <c r="F219" s="211" t="str">
        <f>IF('PLANILHA ITENS FINANCIÁVEIS'!I219&gt;0,'PLANILHA ITENS FINANCIÁVEIS'!I219,"")</f>
        <v>M2</v>
      </c>
      <c r="G219" s="213"/>
      <c r="H219" s="59" t="str">
        <f t="shared" si="3"/>
        <v/>
      </c>
      <c r="I219" s="56"/>
      <c r="J219" s="56"/>
      <c r="K219" s="214"/>
    </row>
    <row r="220" spans="1:11" s="21" customFormat="1" x14ac:dyDescent="0.25">
      <c r="A220" s="211">
        <f>IF('PLANILHA ITENS FINANCIÁVEIS'!A220&gt;0,'PLANILHA ITENS FINANCIÁVEIS'!A220,"")</f>
        <v>1</v>
      </c>
      <c r="B220" s="211">
        <f>IF('PLANILHA ITENS FINANCIÁVEIS'!B220&gt;0,'PLANILHA ITENS FINANCIÁVEIS'!B220,"")</f>
        <v>181</v>
      </c>
      <c r="C220" s="211" t="str">
        <f>IF('PLANILHA ITENS FINANCIÁVEIS'!C220&gt;0,'PLANILHA ITENS FINANCIÁVEIS'!C220,"")</f>
        <v>27.7</v>
      </c>
      <c r="D220" s="211" t="str">
        <f>IF('PLANILHA ITENS FINANCIÁVEIS'!G220&gt;0,'PLANILHA ITENS FINANCIÁVEIS'!G220,"")</f>
        <v>PINTURA COM TINTA EPÓXI EM PAREDES, COR VERDE,  APLICAÇÃO MANUAL, 2 DEMÃOS, INCLUSO PRIMER EPÓXI</v>
      </c>
      <c r="E220" s="212">
        <f>IF('PLANILHA ITENS FINANCIÁVEIS'!H220&gt;0,'PLANILHA ITENS FINANCIÁVEIS'!H220,"")</f>
        <v>98.15</v>
      </c>
      <c r="F220" s="211" t="str">
        <f>IF('PLANILHA ITENS FINANCIÁVEIS'!I220&gt;0,'PLANILHA ITENS FINANCIÁVEIS'!I220,"")</f>
        <v>M2</v>
      </c>
      <c r="G220" s="213"/>
      <c r="H220" s="59" t="str">
        <f t="shared" si="3"/>
        <v/>
      </c>
      <c r="I220" s="56"/>
      <c r="J220" s="56"/>
      <c r="K220" s="214"/>
    </row>
    <row r="221" spans="1:11" s="21" customFormat="1" x14ac:dyDescent="0.25">
      <c r="A221" s="211">
        <f>IF('PLANILHA ITENS FINANCIÁVEIS'!A221&gt;0,'PLANILHA ITENS FINANCIÁVEIS'!A221,"")</f>
        <v>1</v>
      </c>
      <c r="B221" s="211">
        <f>IF('PLANILHA ITENS FINANCIÁVEIS'!B221&gt;0,'PLANILHA ITENS FINANCIÁVEIS'!B221,"")</f>
        <v>182</v>
      </c>
      <c r="C221" s="211" t="str">
        <f>IF('PLANILHA ITENS FINANCIÁVEIS'!C221&gt;0,'PLANILHA ITENS FINANCIÁVEIS'!C221,"")</f>
        <v>27.8</v>
      </c>
      <c r="D221" s="211" t="str">
        <f>IF('PLANILHA ITENS FINANCIÁVEIS'!G221&gt;0,'PLANILHA ITENS FINANCIÁVEIS'!G221,"")</f>
        <v>PINTURA COM TINTA EPÓXI EM PAREDES, COR LARANJA,  APLICAÇÃO MANUAL, 2 DEMÃOS, INCLUSO PRIMER EPÓXI</v>
      </c>
      <c r="E221" s="212">
        <f>IF('PLANILHA ITENS FINANCIÁVEIS'!H221&gt;0,'PLANILHA ITENS FINANCIÁVEIS'!H221,"")</f>
        <v>84.65</v>
      </c>
      <c r="F221" s="211" t="str">
        <f>IF('PLANILHA ITENS FINANCIÁVEIS'!I221&gt;0,'PLANILHA ITENS FINANCIÁVEIS'!I221,"")</f>
        <v>M2</v>
      </c>
      <c r="G221" s="213"/>
      <c r="H221" s="59" t="str">
        <f t="shared" si="3"/>
        <v/>
      </c>
      <c r="I221" s="56"/>
      <c r="J221" s="56"/>
      <c r="K221" s="214"/>
    </row>
    <row r="222" spans="1:11" s="21" customFormat="1" x14ac:dyDescent="0.25">
      <c r="A222" s="211">
        <f>IF('PLANILHA ITENS FINANCIÁVEIS'!A222&gt;0,'PLANILHA ITENS FINANCIÁVEIS'!A222,"")</f>
        <v>1</v>
      </c>
      <c r="B222" s="211">
        <f>IF('PLANILHA ITENS FINANCIÁVEIS'!B222&gt;0,'PLANILHA ITENS FINANCIÁVEIS'!B222,"")</f>
        <v>183</v>
      </c>
      <c r="C222" s="211" t="str">
        <f>IF('PLANILHA ITENS FINANCIÁVEIS'!C222&gt;0,'PLANILHA ITENS FINANCIÁVEIS'!C222,"")</f>
        <v>27.9</v>
      </c>
      <c r="D222" s="211" t="str">
        <f>IF('PLANILHA ITENS FINANCIÁVEIS'!G222&gt;0,'PLANILHA ITENS FINANCIÁVEIS'!G222,"")</f>
        <v>PINTURA EM ESMALTE SINTÉTICO EM RODAMEIO DE MADEIRA, 2 DEMÃOS - COR BRANCO</v>
      </c>
      <c r="E222" s="212">
        <f>IF('PLANILHA ITENS FINANCIÁVEIS'!H222&gt;0,'PLANILHA ITENS FINANCIÁVEIS'!H222,"")</f>
        <v>15.3</v>
      </c>
      <c r="F222" s="211" t="str">
        <f>IF('PLANILHA ITENS FINANCIÁVEIS'!I222&gt;0,'PLANILHA ITENS FINANCIÁVEIS'!I222,"")</f>
        <v>M2</v>
      </c>
      <c r="G222" s="213"/>
      <c r="H222" s="59" t="str">
        <f t="shared" si="3"/>
        <v/>
      </c>
      <c r="I222" s="56"/>
      <c r="J222" s="56"/>
      <c r="K222" s="214"/>
    </row>
    <row r="223" spans="1:11" s="21" customFormat="1" x14ac:dyDescent="0.25">
      <c r="A223" s="211">
        <f>IF('PLANILHA ITENS FINANCIÁVEIS'!A223&gt;0,'PLANILHA ITENS FINANCIÁVEIS'!A223,"")</f>
        <v>1</v>
      </c>
      <c r="B223" s="211" t="str">
        <f>IF('PLANILHA ITENS FINANCIÁVEIS'!B223&gt;0,'PLANILHA ITENS FINANCIÁVEIS'!B223,"")</f>
        <v/>
      </c>
      <c r="C223" s="211" t="str">
        <f>IF('PLANILHA ITENS FINANCIÁVEIS'!C223&gt;0,'PLANILHA ITENS FINANCIÁVEIS'!C223,"")</f>
        <v>28</v>
      </c>
      <c r="D223" s="211" t="str">
        <f>IF('PLANILHA ITENS FINANCIÁVEIS'!G223&gt;0,'PLANILHA ITENS FINANCIÁVEIS'!G223,"")</f>
        <v>PINTURA DE FORROS</v>
      </c>
      <c r="E223" s="212" t="str">
        <f>IF('PLANILHA ITENS FINANCIÁVEIS'!H223&gt;0,'PLANILHA ITENS FINANCIÁVEIS'!H223,"")</f>
        <v/>
      </c>
      <c r="F223" s="211" t="str">
        <f>IF('PLANILHA ITENS FINANCIÁVEIS'!I223&gt;0,'PLANILHA ITENS FINANCIÁVEIS'!I223,"")</f>
        <v/>
      </c>
      <c r="G223" s="213"/>
      <c r="H223" s="59" t="str">
        <f t="shared" si="3"/>
        <v/>
      </c>
      <c r="I223" s="56"/>
      <c r="J223" s="56"/>
      <c r="K223" s="214"/>
    </row>
    <row r="224" spans="1:11" s="21" customFormat="1" x14ac:dyDescent="0.25">
      <c r="A224" s="211">
        <f>IF('PLANILHA ITENS FINANCIÁVEIS'!A224&gt;0,'PLANILHA ITENS FINANCIÁVEIS'!A224,"")</f>
        <v>1</v>
      </c>
      <c r="B224" s="211">
        <f>IF('PLANILHA ITENS FINANCIÁVEIS'!B224&gt;0,'PLANILHA ITENS FINANCIÁVEIS'!B224,"")</f>
        <v>184</v>
      </c>
      <c r="C224" s="211" t="str">
        <f>IF('PLANILHA ITENS FINANCIÁVEIS'!C224&gt;0,'PLANILHA ITENS FINANCIÁVEIS'!C224,"")</f>
        <v>28.1</v>
      </c>
      <c r="D224" s="211" t="str">
        <f>IF('PLANILHA ITENS FINANCIÁVEIS'!G224&gt;0,'PLANILHA ITENS FINANCIÁVEIS'!G224,"")</f>
        <v>EMASSAMENTO COM MASSA LÁTEX, APLICAÇÃO EM TETO, UMA DEMÃO, LIXAMENTO MANUAL. AF_04/2023</v>
      </c>
      <c r="E224" s="212">
        <f>IF('PLANILHA ITENS FINANCIÁVEIS'!H224&gt;0,'PLANILHA ITENS FINANCIÁVEIS'!H224,"")</f>
        <v>481.05</v>
      </c>
      <c r="F224" s="211" t="str">
        <f>IF('PLANILHA ITENS FINANCIÁVEIS'!I224&gt;0,'PLANILHA ITENS FINANCIÁVEIS'!I224,"")</f>
        <v>M2</v>
      </c>
      <c r="G224" s="213"/>
      <c r="H224" s="59" t="str">
        <f t="shared" si="3"/>
        <v/>
      </c>
      <c r="I224" s="56"/>
      <c r="J224" s="56"/>
      <c r="K224" s="214"/>
    </row>
    <row r="225" spans="1:11" s="21" customFormat="1" x14ac:dyDescent="0.25">
      <c r="A225" s="211">
        <f>IF('PLANILHA ITENS FINANCIÁVEIS'!A225&gt;0,'PLANILHA ITENS FINANCIÁVEIS'!A225,"")</f>
        <v>1</v>
      </c>
      <c r="B225" s="211">
        <f>IF('PLANILHA ITENS FINANCIÁVEIS'!B225&gt;0,'PLANILHA ITENS FINANCIÁVEIS'!B225,"")</f>
        <v>185</v>
      </c>
      <c r="C225" s="211" t="str">
        <f>IF('PLANILHA ITENS FINANCIÁVEIS'!C225&gt;0,'PLANILHA ITENS FINANCIÁVEIS'!C225,"")</f>
        <v>28.2</v>
      </c>
      <c r="D225" s="211" t="str">
        <f>IF('PLANILHA ITENS FINANCIÁVEIS'!G225&gt;0,'PLANILHA ITENS FINANCIÁVEIS'!G225,"")</f>
        <v>PINTURA LÁTEX ACRÍLICA PREMIUM, APLICAÇÃO MANUAL EM TETO, DUAS DEMÃOS. AF_04/2023</v>
      </c>
      <c r="E225" s="212">
        <f>IF('PLANILHA ITENS FINANCIÁVEIS'!H225&gt;0,'PLANILHA ITENS FINANCIÁVEIS'!H225,"")</f>
        <v>481.05</v>
      </c>
      <c r="F225" s="211" t="str">
        <f>IF('PLANILHA ITENS FINANCIÁVEIS'!I225&gt;0,'PLANILHA ITENS FINANCIÁVEIS'!I225,"")</f>
        <v>M2</v>
      </c>
      <c r="G225" s="213"/>
      <c r="H225" s="59" t="str">
        <f t="shared" si="3"/>
        <v/>
      </c>
      <c r="I225" s="56"/>
      <c r="J225" s="56"/>
      <c r="K225" s="214"/>
    </row>
    <row r="226" spans="1:11" s="21" customFormat="1" x14ac:dyDescent="0.25">
      <c r="A226" s="211">
        <f>IF('PLANILHA ITENS FINANCIÁVEIS'!A226&gt;0,'PLANILHA ITENS FINANCIÁVEIS'!A226,"")</f>
        <v>1</v>
      </c>
      <c r="B226" s="211" t="str">
        <f>IF('PLANILHA ITENS FINANCIÁVEIS'!B226&gt;0,'PLANILHA ITENS FINANCIÁVEIS'!B226,"")</f>
        <v/>
      </c>
      <c r="C226" s="211" t="str">
        <f>IF('PLANILHA ITENS FINANCIÁVEIS'!C226&gt;0,'PLANILHA ITENS FINANCIÁVEIS'!C226,"")</f>
        <v>29</v>
      </c>
      <c r="D226" s="211" t="str">
        <f>IF('PLANILHA ITENS FINANCIÁVEIS'!G226&gt;0,'PLANILHA ITENS FINANCIÁVEIS'!G226,"")</f>
        <v>PINTURA PISO ESTACIONAMENTO</v>
      </c>
      <c r="E226" s="212" t="str">
        <f>IF('PLANILHA ITENS FINANCIÁVEIS'!H226&gt;0,'PLANILHA ITENS FINANCIÁVEIS'!H226,"")</f>
        <v/>
      </c>
      <c r="F226" s="211" t="str">
        <f>IF('PLANILHA ITENS FINANCIÁVEIS'!I226&gt;0,'PLANILHA ITENS FINANCIÁVEIS'!I226,"")</f>
        <v/>
      </c>
      <c r="G226" s="213"/>
      <c r="H226" s="59" t="str">
        <f t="shared" si="3"/>
        <v/>
      </c>
      <c r="I226" s="56"/>
      <c r="J226" s="56"/>
      <c r="K226" s="214"/>
    </row>
    <row r="227" spans="1:11" s="21" customFormat="1" x14ac:dyDescent="0.25">
      <c r="A227" s="211">
        <f>IF('PLANILHA ITENS FINANCIÁVEIS'!A227&gt;0,'PLANILHA ITENS FINANCIÁVEIS'!A227,"")</f>
        <v>1</v>
      </c>
      <c r="B227" s="211">
        <f>IF('PLANILHA ITENS FINANCIÁVEIS'!B227&gt;0,'PLANILHA ITENS FINANCIÁVEIS'!B227,"")</f>
        <v>186</v>
      </c>
      <c r="C227" s="211" t="str">
        <f>IF('PLANILHA ITENS FINANCIÁVEIS'!C227&gt;0,'PLANILHA ITENS FINANCIÁVEIS'!C227,"")</f>
        <v>29.1</v>
      </c>
      <c r="D227" s="211" t="str">
        <f>IF('PLANILHA ITENS FINANCIÁVEIS'!G227&gt;0,'PLANILHA ITENS FINANCIÁVEIS'!G227,"")</f>
        <v>PINTURA DE PISO COM TINTA EPÓXI, COR AMARELO, APLICAÇÃO MANUAL, 2 DEMÃOS, INCLUSO PRIMER EPÓXI</v>
      </c>
      <c r="E227" s="212">
        <f>IF('PLANILHA ITENS FINANCIÁVEIS'!H227&gt;0,'PLANILHA ITENS FINANCIÁVEIS'!H227,"")</f>
        <v>3.32</v>
      </c>
      <c r="F227" s="211" t="str">
        <f>IF('PLANILHA ITENS FINANCIÁVEIS'!I227&gt;0,'PLANILHA ITENS FINANCIÁVEIS'!I227,"")</f>
        <v>M2</v>
      </c>
      <c r="G227" s="213"/>
      <c r="H227" s="59" t="str">
        <f t="shared" si="3"/>
        <v/>
      </c>
      <c r="I227" s="56"/>
      <c r="J227" s="56"/>
      <c r="K227" s="214"/>
    </row>
    <row r="228" spans="1:11" s="21" customFormat="1" x14ac:dyDescent="0.25">
      <c r="A228" s="211">
        <f>IF('PLANILHA ITENS FINANCIÁVEIS'!A228&gt;0,'PLANILHA ITENS FINANCIÁVEIS'!A228,"")</f>
        <v>1</v>
      </c>
      <c r="B228" s="211">
        <f>IF('PLANILHA ITENS FINANCIÁVEIS'!B228&gt;0,'PLANILHA ITENS FINANCIÁVEIS'!B228,"")</f>
        <v>187</v>
      </c>
      <c r="C228" s="211" t="str">
        <f>IF('PLANILHA ITENS FINANCIÁVEIS'!C228&gt;0,'PLANILHA ITENS FINANCIÁVEIS'!C228,"")</f>
        <v>29.2</v>
      </c>
      <c r="D228" s="211" t="str">
        <f>IF('PLANILHA ITENS FINANCIÁVEIS'!G228&gt;0,'PLANILHA ITENS FINANCIÁVEIS'!G228,"")</f>
        <v>PINTURA DE PISO COM TINTA EPÓXI, COR AZUL, APLICAÇÃO MANUAL, 2 DEMÃOS, INCLUSO PRIMER EPÓXI</v>
      </c>
      <c r="E228" s="212">
        <f>IF('PLANILHA ITENS FINANCIÁVEIS'!H228&gt;0,'PLANILHA ITENS FINANCIÁVEIS'!H228,"")</f>
        <v>2.4900000000000002</v>
      </c>
      <c r="F228" s="211" t="str">
        <f>IF('PLANILHA ITENS FINANCIÁVEIS'!I228&gt;0,'PLANILHA ITENS FINANCIÁVEIS'!I228,"")</f>
        <v>M2</v>
      </c>
      <c r="G228" s="213"/>
      <c r="H228" s="59" t="str">
        <f t="shared" si="3"/>
        <v/>
      </c>
      <c r="I228" s="56"/>
      <c r="J228" s="56"/>
      <c r="K228" s="214"/>
    </row>
    <row r="229" spans="1:11" s="21" customFormat="1" x14ac:dyDescent="0.25">
      <c r="A229" s="211">
        <f>IF('PLANILHA ITENS FINANCIÁVEIS'!A229&gt;0,'PLANILHA ITENS FINANCIÁVEIS'!A229,"")</f>
        <v>1</v>
      </c>
      <c r="B229" s="211">
        <f>IF('PLANILHA ITENS FINANCIÁVEIS'!B229&gt;0,'PLANILHA ITENS FINANCIÁVEIS'!B229,"")</f>
        <v>188</v>
      </c>
      <c r="C229" s="211" t="str">
        <f>IF('PLANILHA ITENS FINANCIÁVEIS'!C229&gt;0,'PLANILHA ITENS FINANCIÁVEIS'!C229,"")</f>
        <v>29.3</v>
      </c>
      <c r="D229" s="211" t="str">
        <f>IF('PLANILHA ITENS FINANCIÁVEIS'!G229&gt;0,'PLANILHA ITENS FINANCIÁVEIS'!G229,"")</f>
        <v>PINTURA DE PISO COM TINTA EPÓXI, COR CINZA, APLICAÇÃO MANUAL, 2 DEMÃOS, INCLUSO PRIMER EPÓXI</v>
      </c>
      <c r="E229" s="212">
        <f>IF('PLANILHA ITENS FINANCIÁVEIS'!H229&gt;0,'PLANILHA ITENS FINANCIÁVEIS'!H229,"")</f>
        <v>2.65</v>
      </c>
      <c r="F229" s="211" t="str">
        <f>IF('PLANILHA ITENS FINANCIÁVEIS'!I229&gt;0,'PLANILHA ITENS FINANCIÁVEIS'!I229,"")</f>
        <v>M2</v>
      </c>
      <c r="G229" s="213"/>
      <c r="H229" s="59" t="str">
        <f t="shared" si="3"/>
        <v/>
      </c>
      <c r="I229" s="56"/>
      <c r="J229" s="56"/>
      <c r="K229" s="214"/>
    </row>
    <row r="230" spans="1:11" s="21" customFormat="1" x14ac:dyDescent="0.25">
      <c r="A230" s="211">
        <f>IF('PLANILHA ITENS FINANCIÁVEIS'!A230&gt;0,'PLANILHA ITENS FINANCIÁVEIS'!A230,"")</f>
        <v>1</v>
      </c>
      <c r="B230" s="211" t="str">
        <f>IF('PLANILHA ITENS FINANCIÁVEIS'!B230&gt;0,'PLANILHA ITENS FINANCIÁVEIS'!B230,"")</f>
        <v/>
      </c>
      <c r="C230" s="211" t="str">
        <f>IF('PLANILHA ITENS FINANCIÁVEIS'!C230&gt;0,'PLANILHA ITENS FINANCIÁVEIS'!C230,"")</f>
        <v>30</v>
      </c>
      <c r="D230" s="211" t="str">
        <f>IF('PLANILHA ITENS FINANCIÁVEIS'!G230&gt;0,'PLANILHA ITENS FINANCIÁVEIS'!G230,"")</f>
        <v>PINTURA PISO PLAYGROUND</v>
      </c>
      <c r="E230" s="212" t="str">
        <f>IF('PLANILHA ITENS FINANCIÁVEIS'!H230&gt;0,'PLANILHA ITENS FINANCIÁVEIS'!H230,"")</f>
        <v/>
      </c>
      <c r="F230" s="211" t="str">
        <f>IF('PLANILHA ITENS FINANCIÁVEIS'!I230&gt;0,'PLANILHA ITENS FINANCIÁVEIS'!I230,"")</f>
        <v/>
      </c>
      <c r="G230" s="213"/>
      <c r="H230" s="59" t="str">
        <f t="shared" si="3"/>
        <v/>
      </c>
      <c r="I230" s="56"/>
      <c r="J230" s="56"/>
      <c r="K230" s="214"/>
    </row>
    <row r="231" spans="1:11" s="21" customFormat="1" x14ac:dyDescent="0.25">
      <c r="A231" s="211">
        <f>IF('PLANILHA ITENS FINANCIÁVEIS'!A231&gt;0,'PLANILHA ITENS FINANCIÁVEIS'!A231,"")</f>
        <v>1</v>
      </c>
      <c r="B231" s="211">
        <f>IF('PLANILHA ITENS FINANCIÁVEIS'!B231&gt;0,'PLANILHA ITENS FINANCIÁVEIS'!B231,"")</f>
        <v>189</v>
      </c>
      <c r="C231" s="211" t="str">
        <f>IF('PLANILHA ITENS FINANCIÁVEIS'!C231&gt;0,'PLANILHA ITENS FINANCIÁVEIS'!C231,"")</f>
        <v>30.1</v>
      </c>
      <c r="D231" s="211" t="str">
        <f>IF('PLANILHA ITENS FINANCIÁVEIS'!G231&gt;0,'PLANILHA ITENS FINANCIÁVEIS'!G231,"")</f>
        <v>PINTURA DE PISO COM TINTA EPÓXI, COR AMARELO, APLICAÇÃO MANUAL, 2 DEMÃOS, INCLUSO PRIMER EPÓXI</v>
      </c>
      <c r="E231" s="212">
        <f>IF('PLANILHA ITENS FINANCIÁVEIS'!H231&gt;0,'PLANILHA ITENS FINANCIÁVEIS'!H231,"")</f>
        <v>3.96</v>
      </c>
      <c r="F231" s="211" t="str">
        <f>IF('PLANILHA ITENS FINANCIÁVEIS'!I231&gt;0,'PLANILHA ITENS FINANCIÁVEIS'!I231,"")</f>
        <v>M2</v>
      </c>
      <c r="G231" s="213"/>
      <c r="H231" s="59" t="str">
        <f t="shared" si="3"/>
        <v/>
      </c>
      <c r="I231" s="56"/>
      <c r="J231" s="56"/>
      <c r="K231" s="214"/>
    </row>
    <row r="232" spans="1:11" s="21" customFormat="1" x14ac:dyDescent="0.25">
      <c r="A232" s="211">
        <f>IF('PLANILHA ITENS FINANCIÁVEIS'!A232&gt;0,'PLANILHA ITENS FINANCIÁVEIS'!A232,"")</f>
        <v>1</v>
      </c>
      <c r="B232" s="211">
        <f>IF('PLANILHA ITENS FINANCIÁVEIS'!B232&gt;0,'PLANILHA ITENS FINANCIÁVEIS'!B232,"")</f>
        <v>190</v>
      </c>
      <c r="C232" s="211" t="str">
        <f>IF('PLANILHA ITENS FINANCIÁVEIS'!C232&gt;0,'PLANILHA ITENS FINANCIÁVEIS'!C232,"")</f>
        <v>30.2</v>
      </c>
      <c r="D232" s="211" t="str">
        <f>IF('PLANILHA ITENS FINANCIÁVEIS'!G232&gt;0,'PLANILHA ITENS FINANCIÁVEIS'!G232,"")</f>
        <v>PINTURA DE PISO COM TINTA EPÓXI, COR AZUL, APLICAÇÃO MANUAL, 2 DEMÃOS, INCLUSO PRIMER EPÓXI</v>
      </c>
      <c r="E232" s="212">
        <f>IF('PLANILHA ITENS FINANCIÁVEIS'!H232&gt;0,'PLANILHA ITENS FINANCIÁVEIS'!H232,"")</f>
        <v>3.23</v>
      </c>
      <c r="F232" s="211" t="str">
        <f>IF('PLANILHA ITENS FINANCIÁVEIS'!I232&gt;0,'PLANILHA ITENS FINANCIÁVEIS'!I232,"")</f>
        <v>M2</v>
      </c>
      <c r="G232" s="213"/>
      <c r="H232" s="59" t="str">
        <f t="shared" si="3"/>
        <v/>
      </c>
      <c r="I232" s="56"/>
      <c r="J232" s="56"/>
      <c r="K232" s="214"/>
    </row>
    <row r="233" spans="1:11" s="21" customFormat="1" x14ac:dyDescent="0.25">
      <c r="A233" s="211">
        <f>IF('PLANILHA ITENS FINANCIÁVEIS'!A233&gt;0,'PLANILHA ITENS FINANCIÁVEIS'!A233,"")</f>
        <v>1</v>
      </c>
      <c r="B233" s="211">
        <f>IF('PLANILHA ITENS FINANCIÁVEIS'!B233&gt;0,'PLANILHA ITENS FINANCIÁVEIS'!B233,"")</f>
        <v>191</v>
      </c>
      <c r="C233" s="211" t="str">
        <f>IF('PLANILHA ITENS FINANCIÁVEIS'!C233&gt;0,'PLANILHA ITENS FINANCIÁVEIS'!C233,"")</f>
        <v>30.3</v>
      </c>
      <c r="D233" s="211" t="str">
        <f>IF('PLANILHA ITENS FINANCIÁVEIS'!G233&gt;0,'PLANILHA ITENS FINANCIÁVEIS'!G233,"")</f>
        <v>PINTURA DE PISO COM TINTA EPÓXI, COR CINZA, APLICAÇÃO MANUAL, 2 DEMÃOS, INCLUSO PRIMER EPÓXI</v>
      </c>
      <c r="E233" s="212">
        <f>IF('PLANILHA ITENS FINANCIÁVEIS'!H233&gt;0,'PLANILHA ITENS FINANCIÁVEIS'!H233,"")</f>
        <v>1.72</v>
      </c>
      <c r="F233" s="211" t="str">
        <f>IF('PLANILHA ITENS FINANCIÁVEIS'!I233&gt;0,'PLANILHA ITENS FINANCIÁVEIS'!I233,"")</f>
        <v>M2</v>
      </c>
      <c r="G233" s="213"/>
      <c r="H233" s="59" t="str">
        <f t="shared" si="3"/>
        <v/>
      </c>
      <c r="I233" s="56"/>
      <c r="J233" s="56"/>
      <c r="K233" s="214"/>
    </row>
    <row r="234" spans="1:11" s="21" customFormat="1" x14ac:dyDescent="0.25">
      <c r="A234" s="211">
        <f>IF('PLANILHA ITENS FINANCIÁVEIS'!A234&gt;0,'PLANILHA ITENS FINANCIÁVEIS'!A234,"")</f>
        <v>1</v>
      </c>
      <c r="B234" s="211">
        <f>IF('PLANILHA ITENS FINANCIÁVEIS'!B234&gt;0,'PLANILHA ITENS FINANCIÁVEIS'!B234,"")</f>
        <v>192</v>
      </c>
      <c r="C234" s="211" t="str">
        <f>IF('PLANILHA ITENS FINANCIÁVEIS'!C234&gt;0,'PLANILHA ITENS FINANCIÁVEIS'!C234,"")</f>
        <v>30.4</v>
      </c>
      <c r="D234" s="211" t="str">
        <f>IF('PLANILHA ITENS FINANCIÁVEIS'!G234&gt;0,'PLANILHA ITENS FINANCIÁVEIS'!G234,"")</f>
        <v>PINTURA DE PISO COM TINTA EPÓXI, COR CINZA, APLICAÇÃO MANUAL, 2 DEMÃOS, INCLUSO PRIMER EPÓXI</v>
      </c>
      <c r="E234" s="212">
        <f>IF('PLANILHA ITENS FINANCIÁVEIS'!H234&gt;0,'PLANILHA ITENS FINANCIÁVEIS'!H234,"")</f>
        <v>10.49</v>
      </c>
      <c r="F234" s="211" t="str">
        <f>IF('PLANILHA ITENS FINANCIÁVEIS'!I234&gt;0,'PLANILHA ITENS FINANCIÁVEIS'!I234,"")</f>
        <v>M2</v>
      </c>
      <c r="G234" s="213"/>
      <c r="H234" s="59" t="str">
        <f t="shared" si="3"/>
        <v/>
      </c>
      <c r="I234" s="56"/>
      <c r="J234" s="56"/>
      <c r="K234" s="214"/>
    </row>
    <row r="235" spans="1:11" s="21" customFormat="1" x14ac:dyDescent="0.25">
      <c r="A235" s="211">
        <f>IF('PLANILHA ITENS FINANCIÁVEIS'!A235&gt;0,'PLANILHA ITENS FINANCIÁVEIS'!A235,"")</f>
        <v>1</v>
      </c>
      <c r="B235" s="211">
        <f>IF('PLANILHA ITENS FINANCIÁVEIS'!B235&gt;0,'PLANILHA ITENS FINANCIÁVEIS'!B235,"")</f>
        <v>193</v>
      </c>
      <c r="C235" s="211" t="str">
        <f>IF('PLANILHA ITENS FINANCIÁVEIS'!C235&gt;0,'PLANILHA ITENS FINANCIÁVEIS'!C235,"")</f>
        <v>30.5</v>
      </c>
      <c r="D235" s="211" t="str">
        <f>IF('PLANILHA ITENS FINANCIÁVEIS'!G235&gt;0,'PLANILHA ITENS FINANCIÁVEIS'!G235,"")</f>
        <v>PINTURA DE PISO COM TINTA EPÓXI, COR LARANJA, APLICAÇÃO MANUAL, 2 DEMÃOS, INCLUSO PRIMER EPÓXI</v>
      </c>
      <c r="E235" s="212">
        <f>IF('PLANILHA ITENS FINANCIÁVEIS'!H235&gt;0,'PLANILHA ITENS FINANCIÁVEIS'!H235,"")</f>
        <v>2.2999999999999998</v>
      </c>
      <c r="F235" s="211" t="str">
        <f>IF('PLANILHA ITENS FINANCIÁVEIS'!I235&gt;0,'PLANILHA ITENS FINANCIÁVEIS'!I235,"")</f>
        <v>M2</v>
      </c>
      <c r="G235" s="213"/>
      <c r="H235" s="59" t="str">
        <f t="shared" si="3"/>
        <v/>
      </c>
      <c r="I235" s="56"/>
      <c r="J235" s="56"/>
      <c r="K235" s="214"/>
    </row>
    <row r="236" spans="1:11" s="21" customFormat="1" x14ac:dyDescent="0.25">
      <c r="A236" s="211">
        <f>IF('PLANILHA ITENS FINANCIÁVEIS'!A236&gt;0,'PLANILHA ITENS FINANCIÁVEIS'!A236,"")</f>
        <v>1</v>
      </c>
      <c r="B236" s="211">
        <f>IF('PLANILHA ITENS FINANCIÁVEIS'!B236&gt;0,'PLANILHA ITENS FINANCIÁVEIS'!B236,"")</f>
        <v>194</v>
      </c>
      <c r="C236" s="211" t="str">
        <f>IF('PLANILHA ITENS FINANCIÁVEIS'!C236&gt;0,'PLANILHA ITENS FINANCIÁVEIS'!C236,"")</f>
        <v>30.6</v>
      </c>
      <c r="D236" s="211" t="str">
        <f>IF('PLANILHA ITENS FINANCIÁVEIS'!G236&gt;0,'PLANILHA ITENS FINANCIÁVEIS'!G236,"")</f>
        <v>PINTURA DE PISO COM TINTA EPÓXI, COR VERDE, APLICAÇÃO MANUAL, 2 DEMÃOS, INCLUSO PRIMER EPÓXI</v>
      </c>
      <c r="E236" s="212">
        <f>IF('PLANILHA ITENS FINANCIÁVEIS'!H236&gt;0,'PLANILHA ITENS FINANCIÁVEIS'!H236,"")</f>
        <v>1.7</v>
      </c>
      <c r="F236" s="211" t="str">
        <f>IF('PLANILHA ITENS FINANCIÁVEIS'!I236&gt;0,'PLANILHA ITENS FINANCIÁVEIS'!I236,"")</f>
        <v>M2</v>
      </c>
      <c r="G236" s="213"/>
      <c r="H236" s="59" t="str">
        <f t="shared" si="3"/>
        <v/>
      </c>
      <c r="I236" s="56"/>
      <c r="J236" s="56"/>
      <c r="K236" s="214"/>
    </row>
    <row r="237" spans="1:11" s="21" customFormat="1" x14ac:dyDescent="0.25">
      <c r="A237" s="211">
        <f>IF('PLANILHA ITENS FINANCIÁVEIS'!A237&gt;0,'PLANILHA ITENS FINANCIÁVEIS'!A237,"")</f>
        <v>1</v>
      </c>
      <c r="B237" s="211">
        <f>IF('PLANILHA ITENS FINANCIÁVEIS'!B237&gt;0,'PLANILHA ITENS FINANCIÁVEIS'!B237,"")</f>
        <v>195</v>
      </c>
      <c r="C237" s="211" t="str">
        <f>IF('PLANILHA ITENS FINANCIÁVEIS'!C237&gt;0,'PLANILHA ITENS FINANCIÁVEIS'!C237,"")</f>
        <v>30.7</v>
      </c>
      <c r="D237" s="211" t="str">
        <f>IF('PLANILHA ITENS FINANCIÁVEIS'!G237&gt;0,'PLANILHA ITENS FINANCIÁVEIS'!G237,"")</f>
        <v>PINTURA DE PISO COM TINTA EPÓXI, COR VERMELHO, APLICAÇÃO MANUAL, 2 DEMÃOS, INCLUSO PRIMER EPÓXI</v>
      </c>
      <c r="E237" s="212">
        <f>IF('PLANILHA ITENS FINANCIÁVEIS'!H237&gt;0,'PLANILHA ITENS FINANCIÁVEIS'!H237,"")</f>
        <v>0.49</v>
      </c>
      <c r="F237" s="211" t="str">
        <f>IF('PLANILHA ITENS FINANCIÁVEIS'!I237&gt;0,'PLANILHA ITENS FINANCIÁVEIS'!I237,"")</f>
        <v>M2</v>
      </c>
      <c r="G237" s="213"/>
      <c r="H237" s="59" t="str">
        <f t="shared" si="3"/>
        <v/>
      </c>
      <c r="I237" s="56"/>
      <c r="J237" s="56"/>
      <c r="K237" s="214"/>
    </row>
    <row r="238" spans="1:11" s="21" customFormat="1" x14ac:dyDescent="0.25">
      <c r="A238" s="211">
        <f>IF('PLANILHA ITENS FINANCIÁVEIS'!A238&gt;0,'PLANILHA ITENS FINANCIÁVEIS'!A238,"")</f>
        <v>1</v>
      </c>
      <c r="B238" s="211" t="str">
        <f>IF('PLANILHA ITENS FINANCIÁVEIS'!B238&gt;0,'PLANILHA ITENS FINANCIÁVEIS'!B238,"")</f>
        <v/>
      </c>
      <c r="C238" s="211" t="str">
        <f>IF('PLANILHA ITENS FINANCIÁVEIS'!C238&gt;0,'PLANILHA ITENS FINANCIÁVEIS'!C238,"")</f>
        <v>31</v>
      </c>
      <c r="D238" s="211" t="str">
        <f>IF('PLANILHA ITENS FINANCIÁVEIS'!G238&gt;0,'PLANILHA ITENS FINANCIÁVEIS'!G238,"")</f>
        <v>INSTALAÇÃO HIDRÁULICA - TUBULAÇÕES E CONEXÕES DE PVC RÍGIDO</v>
      </c>
      <c r="E238" s="212" t="str">
        <f>IF('PLANILHA ITENS FINANCIÁVEIS'!H238&gt;0,'PLANILHA ITENS FINANCIÁVEIS'!H238,"")</f>
        <v/>
      </c>
      <c r="F238" s="211" t="str">
        <f>IF('PLANILHA ITENS FINANCIÁVEIS'!I238&gt;0,'PLANILHA ITENS FINANCIÁVEIS'!I238,"")</f>
        <v/>
      </c>
      <c r="G238" s="213"/>
      <c r="H238" s="59" t="str">
        <f t="shared" si="3"/>
        <v/>
      </c>
      <c r="I238" s="56"/>
      <c r="J238" s="56"/>
      <c r="K238" s="214"/>
    </row>
    <row r="239" spans="1:11" s="21" customFormat="1" x14ac:dyDescent="0.25">
      <c r="A239" s="211">
        <f>IF('PLANILHA ITENS FINANCIÁVEIS'!A239&gt;0,'PLANILHA ITENS FINANCIÁVEIS'!A239,"")</f>
        <v>1</v>
      </c>
      <c r="B239" s="211">
        <f>IF('PLANILHA ITENS FINANCIÁVEIS'!B239&gt;0,'PLANILHA ITENS FINANCIÁVEIS'!B239,"")</f>
        <v>196</v>
      </c>
      <c r="C239" s="211" t="str">
        <f>IF('PLANILHA ITENS FINANCIÁVEIS'!C239&gt;0,'PLANILHA ITENS FINANCIÁVEIS'!C239,"")</f>
        <v>31.1</v>
      </c>
      <c r="D239" s="211" t="str">
        <f>IF('PLANILHA ITENS FINANCIÁVEIS'!G239&gt;0,'PLANILHA ITENS FINANCIÁVEIS'!G239,"")</f>
        <v>TUBO, PVC, SOLDÁVEL, DE 25MM, INSTALADO EM RAMAL OU SUB-RAMAL DE ÁGUA - FORNECIMENTO E INSTALAÇÃO. AF_06/2022</v>
      </c>
      <c r="E239" s="212">
        <f>IF('PLANILHA ITENS FINANCIÁVEIS'!H239&gt;0,'PLANILHA ITENS FINANCIÁVEIS'!H239,"")</f>
        <v>407.4</v>
      </c>
      <c r="F239" s="211" t="str">
        <f>IF('PLANILHA ITENS FINANCIÁVEIS'!I239&gt;0,'PLANILHA ITENS FINANCIÁVEIS'!I239,"")</f>
        <v>M</v>
      </c>
      <c r="G239" s="213"/>
      <c r="H239" s="59" t="str">
        <f t="shared" si="3"/>
        <v/>
      </c>
      <c r="I239" s="56"/>
      <c r="J239" s="56"/>
      <c r="K239" s="214"/>
    </row>
    <row r="240" spans="1:11" s="21" customFormat="1" x14ac:dyDescent="0.25">
      <c r="A240" s="211">
        <f>IF('PLANILHA ITENS FINANCIÁVEIS'!A240&gt;0,'PLANILHA ITENS FINANCIÁVEIS'!A240,"")</f>
        <v>1</v>
      </c>
      <c r="B240" s="211">
        <f>IF('PLANILHA ITENS FINANCIÁVEIS'!B240&gt;0,'PLANILHA ITENS FINANCIÁVEIS'!B240,"")</f>
        <v>197</v>
      </c>
      <c r="C240" s="211" t="str">
        <f>IF('PLANILHA ITENS FINANCIÁVEIS'!C240&gt;0,'PLANILHA ITENS FINANCIÁVEIS'!C240,"")</f>
        <v>31.2</v>
      </c>
      <c r="D240" s="211" t="str">
        <f>IF('PLANILHA ITENS FINANCIÁVEIS'!G240&gt;0,'PLANILHA ITENS FINANCIÁVEIS'!G240,"")</f>
        <v>TUBO, PVC, SOLDÁVEL, DE 40MM, INSTALADO EM RAMAL DE DISTRIBUIÇÃO DE ÁGUA - FORNECIMENTO E INSTALAÇÃO. AF_06/2022</v>
      </c>
      <c r="E240" s="212">
        <f>IF('PLANILHA ITENS FINANCIÁVEIS'!H240&gt;0,'PLANILHA ITENS FINANCIÁVEIS'!H240,"")</f>
        <v>15.5</v>
      </c>
      <c r="F240" s="211" t="str">
        <f>IF('PLANILHA ITENS FINANCIÁVEIS'!I240&gt;0,'PLANILHA ITENS FINANCIÁVEIS'!I240,"")</f>
        <v>M</v>
      </c>
      <c r="G240" s="213"/>
      <c r="H240" s="59" t="str">
        <f t="shared" si="3"/>
        <v/>
      </c>
      <c r="I240" s="56"/>
      <c r="J240" s="56"/>
      <c r="K240" s="214"/>
    </row>
    <row r="241" spans="1:11" s="21" customFormat="1" x14ac:dyDescent="0.25">
      <c r="A241" s="211">
        <f>IF('PLANILHA ITENS FINANCIÁVEIS'!A241&gt;0,'PLANILHA ITENS FINANCIÁVEIS'!A241,"")</f>
        <v>1</v>
      </c>
      <c r="B241" s="211">
        <f>IF('PLANILHA ITENS FINANCIÁVEIS'!B241&gt;0,'PLANILHA ITENS FINANCIÁVEIS'!B241,"")</f>
        <v>198</v>
      </c>
      <c r="C241" s="211" t="str">
        <f>IF('PLANILHA ITENS FINANCIÁVEIS'!C241&gt;0,'PLANILHA ITENS FINANCIÁVEIS'!C241,"")</f>
        <v>31.3</v>
      </c>
      <c r="D241" s="211" t="str">
        <f>IF('PLANILHA ITENS FINANCIÁVEIS'!G241&gt;0,'PLANILHA ITENS FINANCIÁVEIS'!G241,"")</f>
        <v>TUBO, PVC, SOLDÁVEL, DE 50MM, INSTALADO EM RAMAL DE DISTRIBUIÇÃO DE ÁGUA - FORNECIMENTO E INSTALAÇÃO. AF_06/2022</v>
      </c>
      <c r="E241" s="212">
        <f>IF('PLANILHA ITENS FINANCIÁVEIS'!H241&gt;0,'PLANILHA ITENS FINANCIÁVEIS'!H241,"")</f>
        <v>51.5</v>
      </c>
      <c r="F241" s="211" t="str">
        <f>IF('PLANILHA ITENS FINANCIÁVEIS'!I241&gt;0,'PLANILHA ITENS FINANCIÁVEIS'!I241,"")</f>
        <v>M</v>
      </c>
      <c r="G241" s="213"/>
      <c r="H241" s="59" t="str">
        <f t="shared" si="3"/>
        <v/>
      </c>
      <c r="I241" s="56"/>
      <c r="J241" s="56"/>
      <c r="K241" s="214"/>
    </row>
    <row r="242" spans="1:11" s="21" customFormat="1" x14ac:dyDescent="0.25">
      <c r="A242" s="211">
        <f>IF('PLANILHA ITENS FINANCIÁVEIS'!A242&gt;0,'PLANILHA ITENS FINANCIÁVEIS'!A242,"")</f>
        <v>1</v>
      </c>
      <c r="B242" s="211">
        <f>IF('PLANILHA ITENS FINANCIÁVEIS'!B242&gt;0,'PLANILHA ITENS FINANCIÁVEIS'!B242,"")</f>
        <v>199</v>
      </c>
      <c r="C242" s="211" t="str">
        <f>IF('PLANILHA ITENS FINANCIÁVEIS'!C242&gt;0,'PLANILHA ITENS FINANCIÁVEIS'!C242,"")</f>
        <v>31.4</v>
      </c>
      <c r="D242" s="211" t="str">
        <f>IF('PLANILHA ITENS FINANCIÁVEIS'!G242&gt;0,'PLANILHA ITENS FINANCIÁVEIS'!G242,"")</f>
        <v>TUBO, PVC, SOLDÁVEL, DE 60MM, INSTALADO EM PRUMADA DE ÁGUA - FORNECIMENTO E INSTALAÇÃO. AF_06/2022</v>
      </c>
      <c r="E242" s="212">
        <f>IF('PLANILHA ITENS FINANCIÁVEIS'!H242&gt;0,'PLANILHA ITENS FINANCIÁVEIS'!H242,"")</f>
        <v>44.5</v>
      </c>
      <c r="F242" s="211" t="str">
        <f>IF('PLANILHA ITENS FINANCIÁVEIS'!I242&gt;0,'PLANILHA ITENS FINANCIÁVEIS'!I242,"")</f>
        <v>M</v>
      </c>
      <c r="G242" s="213"/>
      <c r="H242" s="59" t="str">
        <f t="shared" si="3"/>
        <v/>
      </c>
      <c r="I242" s="56"/>
      <c r="J242" s="56"/>
      <c r="K242" s="214"/>
    </row>
    <row r="243" spans="1:11" s="21" customFormat="1" x14ac:dyDescent="0.25">
      <c r="A243" s="211">
        <f>IF('PLANILHA ITENS FINANCIÁVEIS'!A243&gt;0,'PLANILHA ITENS FINANCIÁVEIS'!A243,"")</f>
        <v>1</v>
      </c>
      <c r="B243" s="211">
        <f>IF('PLANILHA ITENS FINANCIÁVEIS'!B243&gt;0,'PLANILHA ITENS FINANCIÁVEIS'!B243,"")</f>
        <v>200</v>
      </c>
      <c r="C243" s="211" t="str">
        <f>IF('PLANILHA ITENS FINANCIÁVEIS'!C243&gt;0,'PLANILHA ITENS FINANCIÁVEIS'!C243,"")</f>
        <v>31.5</v>
      </c>
      <c r="D243" s="211" t="str">
        <f>IF('PLANILHA ITENS FINANCIÁVEIS'!G243&gt;0,'PLANILHA ITENS FINANCIÁVEIS'!G243,"")</f>
        <v>TUBO, PVC, SOLDÁVEL, DE 85MM, INSTALADO EM PRUMADA DE ÁGUA - FORNECIMENTO E INSTALAÇÃO. AF_06/2022</v>
      </c>
      <c r="E243" s="212">
        <f>IF('PLANILHA ITENS FINANCIÁVEIS'!H243&gt;0,'PLANILHA ITENS FINANCIÁVEIS'!H243,"")</f>
        <v>316.7</v>
      </c>
      <c r="F243" s="211" t="str">
        <f>IF('PLANILHA ITENS FINANCIÁVEIS'!I243&gt;0,'PLANILHA ITENS FINANCIÁVEIS'!I243,"")</f>
        <v>M</v>
      </c>
      <c r="G243" s="213"/>
      <c r="H243" s="59" t="str">
        <f t="shared" si="3"/>
        <v/>
      </c>
      <c r="I243" s="56"/>
      <c r="J243" s="56"/>
      <c r="K243" s="214"/>
    </row>
    <row r="244" spans="1:11" s="21" customFormat="1" x14ac:dyDescent="0.25">
      <c r="A244" s="211">
        <f>IF('PLANILHA ITENS FINANCIÁVEIS'!A244&gt;0,'PLANILHA ITENS FINANCIÁVEIS'!A244,"")</f>
        <v>1</v>
      </c>
      <c r="B244" s="211">
        <f>IF('PLANILHA ITENS FINANCIÁVEIS'!B244&gt;0,'PLANILHA ITENS FINANCIÁVEIS'!B244,"")</f>
        <v>201</v>
      </c>
      <c r="C244" s="211" t="str">
        <f>IF('PLANILHA ITENS FINANCIÁVEIS'!C244&gt;0,'PLANILHA ITENS FINANCIÁVEIS'!C244,"")</f>
        <v>31.6</v>
      </c>
      <c r="D244" s="211" t="str">
        <f>IF('PLANILHA ITENS FINANCIÁVEIS'!G244&gt;0,'PLANILHA ITENS FINANCIÁVEIS'!G244,"")</f>
        <v>TUBO DE DESCARGA, TIPO BENGALA, PARA LIGACAO CAIXA DE DESCARGA - EMBUTIR, PVC, 40 MM X 150 CM</v>
      </c>
      <c r="E244" s="212">
        <f>IF('PLANILHA ITENS FINANCIÁVEIS'!H244&gt;0,'PLANILHA ITENS FINANCIÁVEIS'!H244,"")</f>
        <v>24</v>
      </c>
      <c r="F244" s="211" t="str">
        <f>IF('PLANILHA ITENS FINANCIÁVEIS'!I244&gt;0,'PLANILHA ITENS FINANCIÁVEIS'!I244,"")</f>
        <v>UN</v>
      </c>
      <c r="G244" s="213"/>
      <c r="H244" s="59" t="str">
        <f t="shared" si="3"/>
        <v/>
      </c>
      <c r="I244" s="56"/>
      <c r="J244" s="56"/>
      <c r="K244" s="214"/>
    </row>
    <row r="245" spans="1:11" s="21" customFormat="1" x14ac:dyDescent="0.25">
      <c r="A245" s="211">
        <f>IF('PLANILHA ITENS FINANCIÁVEIS'!A245&gt;0,'PLANILHA ITENS FINANCIÁVEIS'!A245,"")</f>
        <v>1</v>
      </c>
      <c r="B245" s="211">
        <f>IF('PLANILHA ITENS FINANCIÁVEIS'!B245&gt;0,'PLANILHA ITENS FINANCIÁVEIS'!B245,"")</f>
        <v>202</v>
      </c>
      <c r="C245" s="211" t="str">
        <f>IF('PLANILHA ITENS FINANCIÁVEIS'!C245&gt;0,'PLANILHA ITENS FINANCIÁVEIS'!C245,"")</f>
        <v>31.7</v>
      </c>
      <c r="D245" s="211" t="str">
        <f>IF('PLANILHA ITENS FINANCIÁVEIS'!G245&gt;0,'PLANILHA ITENS FINANCIÁVEIS'!G245,"")</f>
        <v>ADAPTADOR CURTO COM BOLSA E ROSCA PARA REGISTRO, PVC, SOLDÁVEL, DN 25MM X 3/4 , INSTALADO EM RAMAL DE DISTRIBUIÇÃO DE ÁGUA - FORNECIMENTO E INSTALAÇÃO. AF_06/2022</v>
      </c>
      <c r="E245" s="212">
        <f>IF('PLANILHA ITENS FINANCIÁVEIS'!H245&gt;0,'PLANILHA ITENS FINANCIÁVEIS'!H245,"")</f>
        <v>83</v>
      </c>
      <c r="F245" s="211" t="str">
        <f>IF('PLANILHA ITENS FINANCIÁVEIS'!I245&gt;0,'PLANILHA ITENS FINANCIÁVEIS'!I245,"")</f>
        <v>UN</v>
      </c>
      <c r="G245" s="213"/>
      <c r="H245" s="59" t="str">
        <f t="shared" si="3"/>
        <v/>
      </c>
      <c r="I245" s="56"/>
      <c r="J245" s="56"/>
      <c r="K245" s="214"/>
    </row>
    <row r="246" spans="1:11" s="21" customFormat="1" x14ac:dyDescent="0.25">
      <c r="A246" s="211">
        <f>IF('PLANILHA ITENS FINANCIÁVEIS'!A246&gt;0,'PLANILHA ITENS FINANCIÁVEIS'!A246,"")</f>
        <v>1</v>
      </c>
      <c r="B246" s="211">
        <f>IF('PLANILHA ITENS FINANCIÁVEIS'!B246&gt;0,'PLANILHA ITENS FINANCIÁVEIS'!B246,"")</f>
        <v>203</v>
      </c>
      <c r="C246" s="211" t="str">
        <f>IF('PLANILHA ITENS FINANCIÁVEIS'!C246&gt;0,'PLANILHA ITENS FINANCIÁVEIS'!C246,"")</f>
        <v>31.8</v>
      </c>
      <c r="D246" s="211" t="str">
        <f>IF('PLANILHA ITENS FINANCIÁVEIS'!G246&gt;0,'PLANILHA ITENS FINANCIÁVEIS'!G246,"")</f>
        <v>ADAPTADOR CURTO COM BOLSA E ROSCA PARA REGISTRO, PVC, SOLDÁVEL, DN 40 MM X 1 1/4", INSTALADO EM RESERVAÇÃO PREDIAL DE ÁGUA - FORNECIMENTO E INSTALAÇÃO. AF_04/2024</v>
      </c>
      <c r="E246" s="212">
        <f>IF('PLANILHA ITENS FINANCIÁVEIS'!H246&gt;0,'PLANILHA ITENS FINANCIÁVEIS'!H246,"")</f>
        <v>2</v>
      </c>
      <c r="F246" s="211" t="str">
        <f>IF('PLANILHA ITENS FINANCIÁVEIS'!I246&gt;0,'PLANILHA ITENS FINANCIÁVEIS'!I246,"")</f>
        <v>UN</v>
      </c>
      <c r="G246" s="213"/>
      <c r="H246" s="59" t="str">
        <f t="shared" si="3"/>
        <v/>
      </c>
      <c r="I246" s="56"/>
      <c r="J246" s="56"/>
      <c r="K246" s="214"/>
    </row>
    <row r="247" spans="1:11" s="21" customFormat="1" x14ac:dyDescent="0.25">
      <c r="A247" s="211">
        <f>IF('PLANILHA ITENS FINANCIÁVEIS'!A247&gt;0,'PLANILHA ITENS FINANCIÁVEIS'!A247,"")</f>
        <v>1</v>
      </c>
      <c r="B247" s="211">
        <f>IF('PLANILHA ITENS FINANCIÁVEIS'!B247&gt;0,'PLANILHA ITENS FINANCIÁVEIS'!B247,"")</f>
        <v>204</v>
      </c>
      <c r="C247" s="211" t="str">
        <f>IF('PLANILHA ITENS FINANCIÁVEIS'!C247&gt;0,'PLANILHA ITENS FINANCIÁVEIS'!C247,"")</f>
        <v>31.9</v>
      </c>
      <c r="D247" s="211" t="str">
        <f>IF('PLANILHA ITENS FINANCIÁVEIS'!G247&gt;0,'PLANILHA ITENS FINANCIÁVEIS'!G247,"")</f>
        <v>ADAPTADOR CURTO COM BOLSA E ROSCA PARA REGISTRO, PVC, SOLDÁVEL, DN 50MM X 1.1/2", INSTALADO EM RAMAL DE DISTRIBUIÇÃO DE ÁGUA - FORNECIMENTO E INSTALAÇÃO. AF_06/2022</v>
      </c>
      <c r="E247" s="212">
        <f>IF('PLANILHA ITENS FINANCIÁVEIS'!H247&gt;0,'PLANILHA ITENS FINANCIÁVEIS'!H247,"")</f>
        <v>56</v>
      </c>
      <c r="F247" s="211" t="str">
        <f>IF('PLANILHA ITENS FINANCIÁVEIS'!I247&gt;0,'PLANILHA ITENS FINANCIÁVEIS'!I247,"")</f>
        <v>UN</v>
      </c>
      <c r="G247" s="213"/>
      <c r="H247" s="59" t="str">
        <f t="shared" si="3"/>
        <v/>
      </c>
      <c r="I247" s="56"/>
      <c r="J247" s="56"/>
      <c r="K247" s="214"/>
    </row>
    <row r="248" spans="1:11" s="21" customFormat="1" x14ac:dyDescent="0.25">
      <c r="A248" s="211">
        <f>IF('PLANILHA ITENS FINANCIÁVEIS'!A248&gt;0,'PLANILHA ITENS FINANCIÁVEIS'!A248,"")</f>
        <v>1</v>
      </c>
      <c r="B248" s="211">
        <f>IF('PLANILHA ITENS FINANCIÁVEIS'!B248&gt;0,'PLANILHA ITENS FINANCIÁVEIS'!B248,"")</f>
        <v>205</v>
      </c>
      <c r="C248" s="211" t="str">
        <f>IF('PLANILHA ITENS FINANCIÁVEIS'!C248&gt;0,'PLANILHA ITENS FINANCIÁVEIS'!C248,"")</f>
        <v>31.10</v>
      </c>
      <c r="D248" s="211" t="str">
        <f>IF('PLANILHA ITENS FINANCIÁVEIS'!G248&gt;0,'PLANILHA ITENS FINANCIÁVEIS'!G248,"")</f>
        <v>ADAPTADOR CURTO COM BOLSA E ROSCA PARA REGISTRO, PVC, SOLDÁVEL, DN 85MM X 3 , INSTALADO EM PRUMADA DE ÁGUA - FORNECIMENTO E INSTALAÇÃO. AF_06/2022</v>
      </c>
      <c r="E248" s="212">
        <f>IF('PLANILHA ITENS FINANCIÁVEIS'!H248&gt;0,'PLANILHA ITENS FINANCIÁVEIS'!H248,"")</f>
        <v>16</v>
      </c>
      <c r="F248" s="211" t="str">
        <f>IF('PLANILHA ITENS FINANCIÁVEIS'!I248&gt;0,'PLANILHA ITENS FINANCIÁVEIS'!I248,"")</f>
        <v>UN</v>
      </c>
      <c r="G248" s="213"/>
      <c r="H248" s="59" t="str">
        <f t="shared" si="3"/>
        <v/>
      </c>
      <c r="I248" s="56"/>
      <c r="J248" s="56"/>
      <c r="K248" s="214"/>
    </row>
    <row r="249" spans="1:11" s="21" customFormat="1" x14ac:dyDescent="0.25">
      <c r="A249" s="211">
        <f>IF('PLANILHA ITENS FINANCIÁVEIS'!A249&gt;0,'PLANILHA ITENS FINANCIÁVEIS'!A249,"")</f>
        <v>1</v>
      </c>
      <c r="B249" s="211">
        <f>IF('PLANILHA ITENS FINANCIÁVEIS'!B249&gt;0,'PLANILHA ITENS FINANCIÁVEIS'!B249,"")</f>
        <v>206</v>
      </c>
      <c r="C249" s="211" t="str">
        <f>IF('PLANILHA ITENS FINANCIÁVEIS'!C249&gt;0,'PLANILHA ITENS FINANCIÁVEIS'!C249,"")</f>
        <v>31.11</v>
      </c>
      <c r="D249" s="211" t="str">
        <f>IF('PLANILHA ITENS FINANCIÁVEIS'!G249&gt;0,'PLANILHA ITENS FINANCIÁVEIS'!G249,"")</f>
        <v>BUCHA DE REDUÇÃO, CURTA, PVC, SOLDÁVEL, DN 60 X 50 MM, INSTALADO EM PRUMADA DE ÁGUA - FORNECIMENTO E INSTALAÇÃO. AF_06/2022</v>
      </c>
      <c r="E249" s="212">
        <f>IF('PLANILHA ITENS FINANCIÁVEIS'!H249&gt;0,'PLANILHA ITENS FINANCIÁVEIS'!H249,"")</f>
        <v>16</v>
      </c>
      <c r="F249" s="211" t="str">
        <f>IF('PLANILHA ITENS FINANCIÁVEIS'!I249&gt;0,'PLANILHA ITENS FINANCIÁVEIS'!I249,"")</f>
        <v>UN</v>
      </c>
      <c r="G249" s="213"/>
      <c r="H249" s="59" t="str">
        <f t="shared" si="3"/>
        <v/>
      </c>
      <c r="I249" s="56"/>
      <c r="J249" s="56"/>
      <c r="K249" s="214"/>
    </row>
    <row r="250" spans="1:11" s="21" customFormat="1" x14ac:dyDescent="0.25">
      <c r="A250" s="211">
        <f>IF('PLANILHA ITENS FINANCIÁVEIS'!A250&gt;0,'PLANILHA ITENS FINANCIÁVEIS'!A250,"")</f>
        <v>1</v>
      </c>
      <c r="B250" s="211">
        <f>IF('PLANILHA ITENS FINANCIÁVEIS'!B250&gt;0,'PLANILHA ITENS FINANCIÁVEIS'!B250,"")</f>
        <v>207</v>
      </c>
      <c r="C250" s="211" t="str">
        <f>IF('PLANILHA ITENS FINANCIÁVEIS'!C250&gt;0,'PLANILHA ITENS FINANCIÁVEIS'!C250,"")</f>
        <v>31.12</v>
      </c>
      <c r="D250" s="211" t="str">
        <f>IF('PLANILHA ITENS FINANCIÁVEIS'!G250&gt;0,'PLANILHA ITENS FINANCIÁVEIS'!G250,"")</f>
        <v>BUCHA DE REDUÇÃO, LONGA, PVC, SOLDÁVEL, DN 60 X 25 MM, INSTALADO EM PRUMADA DE ÁGUA - FORNECIMENTO E INSTALAÇÃO. AF_06/2022</v>
      </c>
      <c r="E250" s="212">
        <f>IF('PLANILHA ITENS FINANCIÁVEIS'!H250&gt;0,'PLANILHA ITENS FINANCIÁVEIS'!H250,"")</f>
        <v>38</v>
      </c>
      <c r="F250" s="211" t="str">
        <f>IF('PLANILHA ITENS FINANCIÁVEIS'!I250&gt;0,'PLANILHA ITENS FINANCIÁVEIS'!I250,"")</f>
        <v>UN</v>
      </c>
      <c r="G250" s="213"/>
      <c r="H250" s="59" t="str">
        <f t="shared" si="3"/>
        <v/>
      </c>
      <c r="I250" s="56"/>
      <c r="J250" s="56"/>
      <c r="K250" s="214"/>
    </row>
    <row r="251" spans="1:11" s="21" customFormat="1" x14ac:dyDescent="0.25">
      <c r="A251" s="211">
        <f>IF('PLANILHA ITENS FINANCIÁVEIS'!A251&gt;0,'PLANILHA ITENS FINANCIÁVEIS'!A251,"")</f>
        <v>1</v>
      </c>
      <c r="B251" s="211">
        <f>IF('PLANILHA ITENS FINANCIÁVEIS'!B251&gt;0,'PLANILHA ITENS FINANCIÁVEIS'!B251,"")</f>
        <v>208</v>
      </c>
      <c r="C251" s="211" t="str">
        <f>IF('PLANILHA ITENS FINANCIÁVEIS'!C251&gt;0,'PLANILHA ITENS FINANCIÁVEIS'!C251,"")</f>
        <v>31.13</v>
      </c>
      <c r="D251" s="211" t="str">
        <f>IF('PLANILHA ITENS FINANCIÁVEIS'!G251&gt;0,'PLANILHA ITENS FINANCIÁVEIS'!G251,"")</f>
        <v>BUCHA DE REDUÇÃO, LONGA, PVC, SOLDÁVEL, DN 85 X 60 MM, INSTALADO EM PRUMADA DE ÁGUA - FORNECIMENTO E INSTALAÇÃO</v>
      </c>
      <c r="E251" s="212">
        <f>IF('PLANILHA ITENS FINANCIÁVEIS'!H251&gt;0,'PLANILHA ITENS FINANCIÁVEIS'!H251,"")</f>
        <v>18</v>
      </c>
      <c r="F251" s="211" t="str">
        <f>IF('PLANILHA ITENS FINANCIÁVEIS'!I251&gt;0,'PLANILHA ITENS FINANCIÁVEIS'!I251,"")</f>
        <v>UN</v>
      </c>
      <c r="G251" s="213"/>
      <c r="H251" s="59" t="str">
        <f t="shared" si="3"/>
        <v/>
      </c>
      <c r="I251" s="56"/>
      <c r="J251" s="56"/>
      <c r="K251" s="214"/>
    </row>
    <row r="252" spans="1:11" s="21" customFormat="1" x14ac:dyDescent="0.25">
      <c r="A252" s="211">
        <f>IF('PLANILHA ITENS FINANCIÁVEIS'!A252&gt;0,'PLANILHA ITENS FINANCIÁVEIS'!A252,"")</f>
        <v>1</v>
      </c>
      <c r="B252" s="211">
        <f>IF('PLANILHA ITENS FINANCIÁVEIS'!B252&gt;0,'PLANILHA ITENS FINANCIÁVEIS'!B252,"")</f>
        <v>209</v>
      </c>
      <c r="C252" s="211" t="str">
        <f>IF('PLANILHA ITENS FINANCIÁVEIS'!C252&gt;0,'PLANILHA ITENS FINANCIÁVEIS'!C252,"")</f>
        <v>31.14</v>
      </c>
      <c r="D252" s="211" t="str">
        <f>IF('PLANILHA ITENS FINANCIÁVEIS'!G252&gt;0,'PLANILHA ITENS FINANCIÁVEIS'!G252,"")</f>
        <v>TÊ DE REDUÇÃO, PVC, SOLDÁVEL, DN 50MM X 25MM, INSTALADO EM PRUMADA DE ÁGUA - FORNECIMENTO E INSTALAÇÃO. AF_06/2022</v>
      </c>
      <c r="E252" s="212">
        <f>IF('PLANILHA ITENS FINANCIÁVEIS'!H252&gt;0,'PLANILHA ITENS FINANCIÁVEIS'!H252,"")</f>
        <v>1</v>
      </c>
      <c r="F252" s="211" t="str">
        <f>IF('PLANILHA ITENS FINANCIÁVEIS'!I252&gt;0,'PLANILHA ITENS FINANCIÁVEIS'!I252,"")</f>
        <v>UN</v>
      </c>
      <c r="G252" s="213"/>
      <c r="H252" s="59" t="str">
        <f t="shared" si="3"/>
        <v/>
      </c>
      <c r="I252" s="56"/>
      <c r="J252" s="56"/>
      <c r="K252" s="214"/>
    </row>
    <row r="253" spans="1:11" s="21" customFormat="1" x14ac:dyDescent="0.25">
      <c r="A253" s="211">
        <f>IF('PLANILHA ITENS FINANCIÁVEIS'!A253&gt;0,'PLANILHA ITENS FINANCIÁVEIS'!A253,"")</f>
        <v>1</v>
      </c>
      <c r="B253" s="211">
        <f>IF('PLANILHA ITENS FINANCIÁVEIS'!B253&gt;0,'PLANILHA ITENS FINANCIÁVEIS'!B253,"")</f>
        <v>210</v>
      </c>
      <c r="C253" s="211" t="str">
        <f>IF('PLANILHA ITENS FINANCIÁVEIS'!C253&gt;0,'PLANILHA ITENS FINANCIÁVEIS'!C253,"")</f>
        <v>31.15</v>
      </c>
      <c r="D253" s="211" t="str">
        <f>IF('PLANILHA ITENS FINANCIÁVEIS'!G253&gt;0,'PLANILHA ITENS FINANCIÁVEIS'!G253,"")</f>
        <v>CURVA 90 GRAUS, PVC, SOLDÁVEL, DN 50MM, INSTALADO EM RAMAL DE DISTRIBUIÇÃO DE ÁGUA - FORNECIMENTO E INSTALAÇÃO. AF_06/2022</v>
      </c>
      <c r="E253" s="212">
        <f>IF('PLANILHA ITENS FINANCIÁVEIS'!H253&gt;0,'PLANILHA ITENS FINANCIÁVEIS'!H253,"")</f>
        <v>25</v>
      </c>
      <c r="F253" s="211" t="str">
        <f>IF('PLANILHA ITENS FINANCIÁVEIS'!I253&gt;0,'PLANILHA ITENS FINANCIÁVEIS'!I253,"")</f>
        <v>UN</v>
      </c>
      <c r="G253" s="213"/>
      <c r="H253" s="59" t="str">
        <f t="shared" si="3"/>
        <v/>
      </c>
      <c r="I253" s="56"/>
      <c r="J253" s="56"/>
      <c r="K253" s="214"/>
    </row>
    <row r="254" spans="1:11" s="21" customFormat="1" x14ac:dyDescent="0.25">
      <c r="A254" s="211">
        <f>IF('PLANILHA ITENS FINANCIÁVEIS'!A254&gt;0,'PLANILHA ITENS FINANCIÁVEIS'!A254,"")</f>
        <v>1</v>
      </c>
      <c r="B254" s="211">
        <f>IF('PLANILHA ITENS FINANCIÁVEIS'!B254&gt;0,'PLANILHA ITENS FINANCIÁVEIS'!B254,"")</f>
        <v>211</v>
      </c>
      <c r="C254" s="211" t="str">
        <f>IF('PLANILHA ITENS FINANCIÁVEIS'!C254&gt;0,'PLANILHA ITENS FINANCIÁVEIS'!C254,"")</f>
        <v>31.16</v>
      </c>
      <c r="D254" s="211" t="str">
        <f>IF('PLANILHA ITENS FINANCIÁVEIS'!G254&gt;0,'PLANILHA ITENS FINANCIÁVEIS'!G254,"")</f>
        <v>JOELHO 90 GRAUS, PVC, SOLDÁVEL, DN 25MM, INSTALADO EM RAMAL DE DISTRIBUIÇÃO DE ÁGUA - FORNECIMENTO E INSTALAÇÃO. AF_06/2022</v>
      </c>
      <c r="E254" s="212">
        <f>IF('PLANILHA ITENS FINANCIÁVEIS'!H254&gt;0,'PLANILHA ITENS FINANCIÁVEIS'!H254,"")</f>
        <v>216</v>
      </c>
      <c r="F254" s="211" t="str">
        <f>IF('PLANILHA ITENS FINANCIÁVEIS'!I254&gt;0,'PLANILHA ITENS FINANCIÁVEIS'!I254,"")</f>
        <v>UN</v>
      </c>
      <c r="G254" s="213"/>
      <c r="H254" s="59" t="str">
        <f t="shared" si="3"/>
        <v/>
      </c>
      <c r="I254" s="56"/>
      <c r="J254" s="56"/>
      <c r="K254" s="214"/>
    </row>
    <row r="255" spans="1:11" s="21" customFormat="1" x14ac:dyDescent="0.25">
      <c r="A255" s="211">
        <f>IF('PLANILHA ITENS FINANCIÁVEIS'!A255&gt;0,'PLANILHA ITENS FINANCIÁVEIS'!A255,"")</f>
        <v>1</v>
      </c>
      <c r="B255" s="211">
        <f>IF('PLANILHA ITENS FINANCIÁVEIS'!B255&gt;0,'PLANILHA ITENS FINANCIÁVEIS'!B255,"")</f>
        <v>212</v>
      </c>
      <c r="C255" s="211" t="str">
        <f>IF('PLANILHA ITENS FINANCIÁVEIS'!C255&gt;0,'PLANILHA ITENS FINANCIÁVEIS'!C255,"")</f>
        <v>31.17</v>
      </c>
      <c r="D255" s="211" t="str">
        <f>IF('PLANILHA ITENS FINANCIÁVEIS'!G255&gt;0,'PLANILHA ITENS FINANCIÁVEIS'!G255,"")</f>
        <v>JOELHO 90 GRAUS, PVC, SOLDÁVEL, DN 40MM, INSTALADO EM RAMAL DE DISTRIBUIÇÃO DE ÁGUA - FORNECIMENTO E INSTALAÇÃO. AF_06/2022</v>
      </c>
      <c r="E255" s="212">
        <f>IF('PLANILHA ITENS FINANCIÁVEIS'!H255&gt;0,'PLANILHA ITENS FINANCIÁVEIS'!H255,"")</f>
        <v>2</v>
      </c>
      <c r="F255" s="211" t="str">
        <f>IF('PLANILHA ITENS FINANCIÁVEIS'!I255&gt;0,'PLANILHA ITENS FINANCIÁVEIS'!I255,"")</f>
        <v>UN</v>
      </c>
      <c r="G255" s="213"/>
      <c r="H255" s="59" t="str">
        <f t="shared" si="3"/>
        <v/>
      </c>
      <c r="I255" s="56"/>
      <c r="J255" s="56"/>
      <c r="K255" s="214"/>
    </row>
    <row r="256" spans="1:11" s="21" customFormat="1" x14ac:dyDescent="0.25">
      <c r="A256" s="211">
        <f>IF('PLANILHA ITENS FINANCIÁVEIS'!A256&gt;0,'PLANILHA ITENS FINANCIÁVEIS'!A256,"")</f>
        <v>1</v>
      </c>
      <c r="B256" s="211">
        <f>IF('PLANILHA ITENS FINANCIÁVEIS'!B256&gt;0,'PLANILHA ITENS FINANCIÁVEIS'!B256,"")</f>
        <v>213</v>
      </c>
      <c r="C256" s="211" t="str">
        <f>IF('PLANILHA ITENS FINANCIÁVEIS'!C256&gt;0,'PLANILHA ITENS FINANCIÁVEIS'!C256,"")</f>
        <v>31.18</v>
      </c>
      <c r="D256" s="211" t="str">
        <f>IF('PLANILHA ITENS FINANCIÁVEIS'!G256&gt;0,'PLANILHA ITENS FINANCIÁVEIS'!G256,"")</f>
        <v>JOELHO 90 GRAUS, PVC, SOLDÁVEL, DN 50MM, INSTALADO EM RAMAL DE DISTRIBUIÇÃO DE ÁGUA - FORNECIMENTO E INSTALAÇÃO. AF_06/2022</v>
      </c>
      <c r="E256" s="212">
        <f>IF('PLANILHA ITENS FINANCIÁVEIS'!H256&gt;0,'PLANILHA ITENS FINANCIÁVEIS'!H256,"")</f>
        <v>5</v>
      </c>
      <c r="F256" s="211" t="str">
        <f>IF('PLANILHA ITENS FINANCIÁVEIS'!I256&gt;0,'PLANILHA ITENS FINANCIÁVEIS'!I256,"")</f>
        <v>UN</v>
      </c>
      <c r="G256" s="213"/>
      <c r="H256" s="59" t="str">
        <f t="shared" si="3"/>
        <v/>
      </c>
      <c r="I256" s="56"/>
      <c r="J256" s="56"/>
      <c r="K256" s="214"/>
    </row>
    <row r="257" spans="1:11" s="21" customFormat="1" x14ac:dyDescent="0.25">
      <c r="A257" s="211">
        <f>IF('PLANILHA ITENS FINANCIÁVEIS'!A257&gt;0,'PLANILHA ITENS FINANCIÁVEIS'!A257,"")</f>
        <v>1</v>
      </c>
      <c r="B257" s="211">
        <f>IF('PLANILHA ITENS FINANCIÁVEIS'!B257&gt;0,'PLANILHA ITENS FINANCIÁVEIS'!B257,"")</f>
        <v>214</v>
      </c>
      <c r="C257" s="211" t="str">
        <f>IF('PLANILHA ITENS FINANCIÁVEIS'!C257&gt;0,'PLANILHA ITENS FINANCIÁVEIS'!C257,"")</f>
        <v>31.19</v>
      </c>
      <c r="D257" s="211" t="str">
        <f>IF('PLANILHA ITENS FINANCIÁVEIS'!G257&gt;0,'PLANILHA ITENS FINANCIÁVEIS'!G257,"")</f>
        <v>JOELHO 90 GRAUS, PVC, SOLDÁVEL, DN 60MM, INSTALADO EM PRUMADA DE ÁGUA - FORNECIMENTO E INSTALAÇÃO. AF_06/2022</v>
      </c>
      <c r="E257" s="212">
        <f>IF('PLANILHA ITENS FINANCIÁVEIS'!H257&gt;0,'PLANILHA ITENS FINANCIÁVEIS'!H257,"")</f>
        <v>1</v>
      </c>
      <c r="F257" s="211" t="str">
        <f>IF('PLANILHA ITENS FINANCIÁVEIS'!I257&gt;0,'PLANILHA ITENS FINANCIÁVEIS'!I257,"")</f>
        <v>UN</v>
      </c>
      <c r="G257" s="213"/>
      <c r="H257" s="59" t="str">
        <f t="shared" si="3"/>
        <v/>
      </c>
      <c r="I257" s="56"/>
      <c r="J257" s="56"/>
      <c r="K257" s="214"/>
    </row>
    <row r="258" spans="1:11" s="21" customFormat="1" x14ac:dyDescent="0.25">
      <c r="A258" s="211">
        <f>IF('PLANILHA ITENS FINANCIÁVEIS'!A258&gt;0,'PLANILHA ITENS FINANCIÁVEIS'!A258,"")</f>
        <v>1</v>
      </c>
      <c r="B258" s="211">
        <f>IF('PLANILHA ITENS FINANCIÁVEIS'!B258&gt;0,'PLANILHA ITENS FINANCIÁVEIS'!B258,"")</f>
        <v>215</v>
      </c>
      <c r="C258" s="211" t="str">
        <f>IF('PLANILHA ITENS FINANCIÁVEIS'!C258&gt;0,'PLANILHA ITENS FINANCIÁVEIS'!C258,"")</f>
        <v>31.20</v>
      </c>
      <c r="D258" s="211" t="str">
        <f>IF('PLANILHA ITENS FINANCIÁVEIS'!G258&gt;0,'PLANILHA ITENS FINANCIÁVEIS'!G258,"")</f>
        <v>JOELHO 90 GRAUS, PVC, SOLDÁVEL, DN 85MM, INSTALADO EM PRUMADA DE ÁGUA - FORNECIMENTO E INSTALAÇÃO. AF_06/2022</v>
      </c>
      <c r="E258" s="212">
        <f>IF('PLANILHA ITENS FINANCIÁVEIS'!H258&gt;0,'PLANILHA ITENS FINANCIÁVEIS'!H258,"")</f>
        <v>45</v>
      </c>
      <c r="F258" s="211" t="str">
        <f>IF('PLANILHA ITENS FINANCIÁVEIS'!I258&gt;0,'PLANILHA ITENS FINANCIÁVEIS'!I258,"")</f>
        <v>UN</v>
      </c>
      <c r="G258" s="213"/>
      <c r="H258" s="59" t="str">
        <f t="shared" si="3"/>
        <v/>
      </c>
      <c r="I258" s="56"/>
      <c r="J258" s="56"/>
      <c r="K258" s="214"/>
    </row>
    <row r="259" spans="1:11" s="21" customFormat="1" x14ac:dyDescent="0.25">
      <c r="A259" s="211">
        <f>IF('PLANILHA ITENS FINANCIÁVEIS'!A259&gt;0,'PLANILHA ITENS FINANCIÁVEIS'!A259,"")</f>
        <v>1</v>
      </c>
      <c r="B259" s="211">
        <f>IF('PLANILHA ITENS FINANCIÁVEIS'!B259&gt;0,'PLANILHA ITENS FINANCIÁVEIS'!B259,"")</f>
        <v>216</v>
      </c>
      <c r="C259" s="211" t="str">
        <f>IF('PLANILHA ITENS FINANCIÁVEIS'!C259&gt;0,'PLANILHA ITENS FINANCIÁVEIS'!C259,"")</f>
        <v>31.21</v>
      </c>
      <c r="D259" s="211" t="str">
        <f>IF('PLANILHA ITENS FINANCIÁVEIS'!G259&gt;0,'PLANILHA ITENS FINANCIÁVEIS'!G259,"")</f>
        <v>JOELHO 90 GRAUS, PVC, SOLDÁVEL, COM ROSCA, DN 25MM x 3/4 - FORNECIMENTO E INSTALAÇÃO. AF_06/2022</v>
      </c>
      <c r="E259" s="212">
        <f>IF('PLANILHA ITENS FINANCIÁVEIS'!H259&gt;0,'PLANILHA ITENS FINANCIÁVEIS'!H259,"")</f>
        <v>4</v>
      </c>
      <c r="F259" s="211" t="str">
        <f>IF('PLANILHA ITENS FINANCIÁVEIS'!I259&gt;0,'PLANILHA ITENS FINANCIÁVEIS'!I259,"")</f>
        <v>UN</v>
      </c>
      <c r="G259" s="213"/>
      <c r="H259" s="59" t="str">
        <f t="shared" si="3"/>
        <v/>
      </c>
      <c r="I259" s="56"/>
      <c r="J259" s="56"/>
      <c r="K259" s="214"/>
    </row>
    <row r="260" spans="1:11" s="21" customFormat="1" x14ac:dyDescent="0.25">
      <c r="A260" s="211">
        <f>IF('PLANILHA ITENS FINANCIÁVEIS'!A260&gt;0,'PLANILHA ITENS FINANCIÁVEIS'!A260,"")</f>
        <v>1</v>
      </c>
      <c r="B260" s="211">
        <f>IF('PLANILHA ITENS FINANCIÁVEIS'!B260&gt;0,'PLANILHA ITENS FINANCIÁVEIS'!B260,"")</f>
        <v>217</v>
      </c>
      <c r="C260" s="211" t="str">
        <f>IF('PLANILHA ITENS FINANCIÁVEIS'!C260&gt;0,'PLANILHA ITENS FINANCIÁVEIS'!C260,"")</f>
        <v>31.22</v>
      </c>
      <c r="D260" s="211" t="str">
        <f>IF('PLANILHA ITENS FINANCIÁVEIS'!G260&gt;0,'PLANILHA ITENS FINANCIÁVEIS'!G260,"")</f>
        <v>JOELHO 45 GRAUS, PVC, SOLDÁVEL, DN 25MM, INSTALADO EM RAMAL DE DISTRIBUIÇÃO DE ÁGUA - FORNECIMENTO E INSTALAÇÃO. AF_06/2022</v>
      </c>
      <c r="E260" s="212">
        <f>IF('PLANILHA ITENS FINANCIÁVEIS'!H260&gt;0,'PLANILHA ITENS FINANCIÁVEIS'!H260,"")</f>
        <v>2</v>
      </c>
      <c r="F260" s="211" t="str">
        <f>IF('PLANILHA ITENS FINANCIÁVEIS'!I260&gt;0,'PLANILHA ITENS FINANCIÁVEIS'!I260,"")</f>
        <v>UN</v>
      </c>
      <c r="G260" s="213"/>
      <c r="H260" s="59" t="str">
        <f t="shared" si="3"/>
        <v/>
      </c>
      <c r="I260" s="56"/>
      <c r="J260" s="56"/>
      <c r="K260" s="214"/>
    </row>
    <row r="261" spans="1:11" s="21" customFormat="1" x14ac:dyDescent="0.25">
      <c r="A261" s="211">
        <f>IF('PLANILHA ITENS FINANCIÁVEIS'!A261&gt;0,'PLANILHA ITENS FINANCIÁVEIS'!A261,"")</f>
        <v>1</v>
      </c>
      <c r="B261" s="211">
        <f>IF('PLANILHA ITENS FINANCIÁVEIS'!B261&gt;0,'PLANILHA ITENS FINANCIÁVEIS'!B261,"")</f>
        <v>218</v>
      </c>
      <c r="C261" s="211" t="str">
        <f>IF('PLANILHA ITENS FINANCIÁVEIS'!C261&gt;0,'PLANILHA ITENS FINANCIÁVEIS'!C261,"")</f>
        <v>31.23</v>
      </c>
      <c r="D261" s="211" t="str">
        <f>IF('PLANILHA ITENS FINANCIÁVEIS'!G261&gt;0,'PLANILHA ITENS FINANCIÁVEIS'!G261,"")</f>
        <v>JOELHO 45 GRAUS, PVC, SOLDÁVEL, DN 40MM, INSTALADO EM RAMAL DE DISTRIBUIÇÃO DE ÁGUA - FORNECIMENTO E INSTALAÇÃO. AF_06/2022</v>
      </c>
      <c r="E261" s="212">
        <f>IF('PLANILHA ITENS FINANCIÁVEIS'!H261&gt;0,'PLANILHA ITENS FINANCIÁVEIS'!H261,"")</f>
        <v>1</v>
      </c>
      <c r="F261" s="211" t="str">
        <f>IF('PLANILHA ITENS FINANCIÁVEIS'!I261&gt;0,'PLANILHA ITENS FINANCIÁVEIS'!I261,"")</f>
        <v>UN</v>
      </c>
      <c r="G261" s="213"/>
      <c r="H261" s="59" t="str">
        <f t="shared" si="3"/>
        <v/>
      </c>
      <c r="I261" s="56"/>
      <c r="J261" s="56"/>
      <c r="K261" s="214"/>
    </row>
    <row r="262" spans="1:11" s="21" customFormat="1" x14ac:dyDescent="0.25">
      <c r="A262" s="211">
        <f>IF('PLANILHA ITENS FINANCIÁVEIS'!A262&gt;0,'PLANILHA ITENS FINANCIÁVEIS'!A262,"")</f>
        <v>1</v>
      </c>
      <c r="B262" s="211">
        <f>IF('PLANILHA ITENS FINANCIÁVEIS'!B262&gt;0,'PLANILHA ITENS FINANCIÁVEIS'!B262,"")</f>
        <v>219</v>
      </c>
      <c r="C262" s="211" t="str">
        <f>IF('PLANILHA ITENS FINANCIÁVEIS'!C262&gt;0,'PLANILHA ITENS FINANCIÁVEIS'!C262,"")</f>
        <v>31.24</v>
      </c>
      <c r="D262" s="211" t="str">
        <f>IF('PLANILHA ITENS FINANCIÁVEIS'!G262&gt;0,'PLANILHA ITENS FINANCIÁVEIS'!G262,"")</f>
        <v>JOELHO 90 GRAUS COM BUCHA DE LATÃO, PVC, SOLDÁVEL, DN 25MM, X 3/4  INSTALADO EM RAMAL OU SUB-RAMAL DE ÁGUA - FORNECIMENTO E INSTALAÇÃO. AF_06/2022</v>
      </c>
      <c r="E262" s="212">
        <f>IF('PLANILHA ITENS FINANCIÁVEIS'!H262&gt;0,'PLANILHA ITENS FINANCIÁVEIS'!H262,"")</f>
        <v>38</v>
      </c>
      <c r="F262" s="211" t="str">
        <f>IF('PLANILHA ITENS FINANCIÁVEIS'!I262&gt;0,'PLANILHA ITENS FINANCIÁVEIS'!I262,"")</f>
        <v>UN</v>
      </c>
      <c r="G262" s="213"/>
      <c r="H262" s="59" t="str">
        <f t="shared" si="3"/>
        <v/>
      </c>
      <c r="I262" s="56"/>
      <c r="J262" s="56"/>
      <c r="K262" s="214"/>
    </row>
    <row r="263" spans="1:11" s="21" customFormat="1" x14ac:dyDescent="0.25">
      <c r="A263" s="211">
        <f>IF('PLANILHA ITENS FINANCIÁVEIS'!A263&gt;0,'PLANILHA ITENS FINANCIÁVEIS'!A263,"")</f>
        <v>1</v>
      </c>
      <c r="B263" s="211">
        <f>IF('PLANILHA ITENS FINANCIÁVEIS'!B263&gt;0,'PLANILHA ITENS FINANCIÁVEIS'!B263,"")</f>
        <v>220</v>
      </c>
      <c r="C263" s="211" t="str">
        <f>IF('PLANILHA ITENS FINANCIÁVEIS'!C263&gt;0,'PLANILHA ITENS FINANCIÁVEIS'!C263,"")</f>
        <v>31.25</v>
      </c>
      <c r="D263" s="211" t="str">
        <f>IF('PLANILHA ITENS FINANCIÁVEIS'!G263&gt;0,'PLANILHA ITENS FINANCIÁVEIS'!G263,"")</f>
        <v>JOELHO 90 GRAUS COM BUCHA DE LATÃO, PVC, SOLDÁVEL, DN 25MM, X 1/2  INSTALADO EM RAMAL OU SUB-RAMAL DE ÁGUA - FORNECIMENTO E INSTALAÇÃO. AF_06/2022</v>
      </c>
      <c r="E263" s="212">
        <f>IF('PLANILHA ITENS FINANCIÁVEIS'!H263&gt;0,'PLANILHA ITENS FINANCIÁVEIS'!H263,"")</f>
        <v>83</v>
      </c>
      <c r="F263" s="211" t="str">
        <f>IF('PLANILHA ITENS FINANCIÁVEIS'!I263&gt;0,'PLANILHA ITENS FINANCIÁVEIS'!I263,"")</f>
        <v>UN</v>
      </c>
      <c r="G263" s="213"/>
      <c r="H263" s="59" t="str">
        <f t="shared" si="3"/>
        <v/>
      </c>
      <c r="I263" s="56"/>
      <c r="J263" s="56"/>
      <c r="K263" s="214"/>
    </row>
    <row r="264" spans="1:11" s="21" customFormat="1" x14ac:dyDescent="0.25">
      <c r="A264" s="211">
        <f>IF('PLANILHA ITENS FINANCIÁVEIS'!A264&gt;0,'PLANILHA ITENS FINANCIÁVEIS'!A264,"")</f>
        <v>1</v>
      </c>
      <c r="B264" s="211">
        <f>IF('PLANILHA ITENS FINANCIÁVEIS'!B264&gt;0,'PLANILHA ITENS FINANCIÁVEIS'!B264,"")</f>
        <v>221</v>
      </c>
      <c r="C264" s="211" t="str">
        <f>IF('PLANILHA ITENS FINANCIÁVEIS'!C264&gt;0,'PLANILHA ITENS FINANCIÁVEIS'!C264,"")</f>
        <v>31.26</v>
      </c>
      <c r="D264" s="211" t="str">
        <f>IF('PLANILHA ITENS FINANCIÁVEIS'!G264&gt;0,'PLANILHA ITENS FINANCIÁVEIS'!G264,"")</f>
        <v>LUVA, PVC, SOLDÁVEL, DN 25MM, INSTALADO EM RAMAL DE DISTRIBUIÇÃO DE ÁGUA - FORNECIMENTO E INSTALAÇÃO. AF_06/2022</v>
      </c>
      <c r="E264" s="212">
        <f>IF('PLANILHA ITENS FINANCIÁVEIS'!H264&gt;0,'PLANILHA ITENS FINANCIÁVEIS'!H264,"")</f>
        <v>40</v>
      </c>
      <c r="F264" s="211" t="str">
        <f>IF('PLANILHA ITENS FINANCIÁVEIS'!I264&gt;0,'PLANILHA ITENS FINANCIÁVEIS'!I264,"")</f>
        <v>UN</v>
      </c>
      <c r="G264" s="213"/>
      <c r="H264" s="59" t="str">
        <f t="shared" si="3"/>
        <v/>
      </c>
      <c r="I264" s="56"/>
      <c r="J264" s="56"/>
      <c r="K264" s="214"/>
    </row>
    <row r="265" spans="1:11" s="21" customFormat="1" x14ac:dyDescent="0.25">
      <c r="A265" s="211">
        <f>IF('PLANILHA ITENS FINANCIÁVEIS'!A265&gt;0,'PLANILHA ITENS FINANCIÁVEIS'!A265,"")</f>
        <v>1</v>
      </c>
      <c r="B265" s="211">
        <f>IF('PLANILHA ITENS FINANCIÁVEIS'!B265&gt;0,'PLANILHA ITENS FINANCIÁVEIS'!B265,"")</f>
        <v>222</v>
      </c>
      <c r="C265" s="211" t="str">
        <f>IF('PLANILHA ITENS FINANCIÁVEIS'!C265&gt;0,'PLANILHA ITENS FINANCIÁVEIS'!C265,"")</f>
        <v>31.27</v>
      </c>
      <c r="D265" s="211" t="str">
        <f>IF('PLANILHA ITENS FINANCIÁVEIS'!G265&gt;0,'PLANILHA ITENS FINANCIÁVEIS'!G265,"")</f>
        <v>LUVA, PVC, SOLDÁVEL, DN 50MM, INSTALADO EM RAMAL DE DISTRIBUIÇÃO DE ÁGUA - FORNECIMENTO E INSTALAÇÃO. AF_06/2022</v>
      </c>
      <c r="E265" s="212">
        <f>IF('PLANILHA ITENS FINANCIÁVEIS'!H265&gt;0,'PLANILHA ITENS FINANCIÁVEIS'!H265,"")</f>
        <v>16</v>
      </c>
      <c r="F265" s="211" t="str">
        <f>IF('PLANILHA ITENS FINANCIÁVEIS'!I265&gt;0,'PLANILHA ITENS FINANCIÁVEIS'!I265,"")</f>
        <v>UN</v>
      </c>
      <c r="G265" s="213"/>
      <c r="H265" s="59" t="str">
        <f t="shared" si="3"/>
        <v/>
      </c>
      <c r="I265" s="56"/>
      <c r="J265" s="56"/>
      <c r="K265" s="214"/>
    </row>
    <row r="266" spans="1:11" s="21" customFormat="1" x14ac:dyDescent="0.25">
      <c r="A266" s="211">
        <f>IF('PLANILHA ITENS FINANCIÁVEIS'!A266&gt;0,'PLANILHA ITENS FINANCIÁVEIS'!A266,"")</f>
        <v>1</v>
      </c>
      <c r="B266" s="211">
        <f>IF('PLANILHA ITENS FINANCIÁVEIS'!B266&gt;0,'PLANILHA ITENS FINANCIÁVEIS'!B266,"")</f>
        <v>223</v>
      </c>
      <c r="C266" s="211" t="str">
        <f>IF('PLANILHA ITENS FINANCIÁVEIS'!C266&gt;0,'PLANILHA ITENS FINANCIÁVEIS'!C266,"")</f>
        <v>31.28</v>
      </c>
      <c r="D266" s="211" t="str">
        <f>IF('PLANILHA ITENS FINANCIÁVEIS'!G266&gt;0,'PLANILHA ITENS FINANCIÁVEIS'!G266,"")</f>
        <v>LUVA, PVC, SOLDÁVEL, DN 60MM, INSTALADO EM PRUMADA DE ÁGUA - FORNECIMENTO E INSTALAÇÃO. AF_06/2022</v>
      </c>
      <c r="E266" s="212">
        <f>IF('PLANILHA ITENS FINANCIÁVEIS'!H266&gt;0,'PLANILHA ITENS FINANCIÁVEIS'!H266,"")</f>
        <v>53</v>
      </c>
      <c r="F266" s="211" t="str">
        <f>IF('PLANILHA ITENS FINANCIÁVEIS'!I266&gt;0,'PLANILHA ITENS FINANCIÁVEIS'!I266,"")</f>
        <v>UN</v>
      </c>
      <c r="G266" s="213"/>
      <c r="H266" s="59" t="str">
        <f t="shared" si="3"/>
        <v/>
      </c>
      <c r="I266" s="56"/>
      <c r="J266" s="56"/>
      <c r="K266" s="214"/>
    </row>
    <row r="267" spans="1:11" s="21" customFormat="1" x14ac:dyDescent="0.25">
      <c r="A267" s="211">
        <f>IF('PLANILHA ITENS FINANCIÁVEIS'!A267&gt;0,'PLANILHA ITENS FINANCIÁVEIS'!A267,"")</f>
        <v>1</v>
      </c>
      <c r="B267" s="211">
        <f>IF('PLANILHA ITENS FINANCIÁVEIS'!B267&gt;0,'PLANILHA ITENS FINANCIÁVEIS'!B267,"")</f>
        <v>224</v>
      </c>
      <c r="C267" s="211" t="str">
        <f>IF('PLANILHA ITENS FINANCIÁVEIS'!C267&gt;0,'PLANILHA ITENS FINANCIÁVEIS'!C267,"")</f>
        <v>31.29</v>
      </c>
      <c r="D267" s="211" t="str">
        <f>IF('PLANILHA ITENS FINANCIÁVEIS'!G267&gt;0,'PLANILHA ITENS FINANCIÁVEIS'!G267,"")</f>
        <v>LUVA SOLDÁVEL E COM ROSCA, PVC, SOLDÁVEL, DN 25MM X 3/4 , INSTALADO EM RAMAL OU SUB-RAMAL DE ÁGUA - FORNECIMENTO E INSTALAÇÃO. AF_06/2022</v>
      </c>
      <c r="E267" s="212">
        <f>IF('PLANILHA ITENS FINANCIÁVEIS'!H267&gt;0,'PLANILHA ITENS FINANCIÁVEIS'!H267,"")</f>
        <v>3</v>
      </c>
      <c r="F267" s="211" t="str">
        <f>IF('PLANILHA ITENS FINANCIÁVEIS'!I267&gt;0,'PLANILHA ITENS FINANCIÁVEIS'!I267,"")</f>
        <v>UN</v>
      </c>
      <c r="G267" s="213"/>
      <c r="H267" s="59" t="str">
        <f t="shared" si="3"/>
        <v/>
      </c>
      <c r="I267" s="56"/>
      <c r="J267" s="56"/>
      <c r="K267" s="214"/>
    </row>
    <row r="268" spans="1:11" s="21" customFormat="1" x14ac:dyDescent="0.25">
      <c r="A268" s="211">
        <f>IF('PLANILHA ITENS FINANCIÁVEIS'!A268&gt;0,'PLANILHA ITENS FINANCIÁVEIS'!A268,"")</f>
        <v>1</v>
      </c>
      <c r="B268" s="211">
        <f>IF('PLANILHA ITENS FINANCIÁVEIS'!B268&gt;0,'PLANILHA ITENS FINANCIÁVEIS'!B268,"")</f>
        <v>225</v>
      </c>
      <c r="C268" s="211" t="str">
        <f>IF('PLANILHA ITENS FINANCIÁVEIS'!C268&gt;0,'PLANILHA ITENS FINANCIÁVEIS'!C268,"")</f>
        <v>31.30</v>
      </c>
      <c r="D268" s="211" t="str">
        <f>IF('PLANILHA ITENS FINANCIÁVEIS'!G268&gt;0,'PLANILHA ITENS FINANCIÁVEIS'!G268,"")</f>
        <v>LUVA, PVC, SOLDÁVEL, DN 85MM, INSTALADO EM PRUMADA DE ÁGUA - FORNECIMENTO E INSTALAÇÃO. AF_06/2022</v>
      </c>
      <c r="E268" s="212">
        <f>IF('PLANILHA ITENS FINANCIÁVEIS'!H268&gt;0,'PLANILHA ITENS FINANCIÁVEIS'!H268,"")</f>
        <v>15</v>
      </c>
      <c r="F268" s="211" t="str">
        <f>IF('PLANILHA ITENS FINANCIÁVEIS'!I268&gt;0,'PLANILHA ITENS FINANCIÁVEIS'!I268,"")</f>
        <v>UN</v>
      </c>
      <c r="G268" s="213"/>
      <c r="H268" s="59" t="str">
        <f t="shared" si="3"/>
        <v/>
      </c>
      <c r="I268" s="56"/>
      <c r="J268" s="56"/>
      <c r="K268" s="214"/>
    </row>
    <row r="269" spans="1:11" s="21" customFormat="1" x14ac:dyDescent="0.25">
      <c r="A269" s="211">
        <f>IF('PLANILHA ITENS FINANCIÁVEIS'!A269&gt;0,'PLANILHA ITENS FINANCIÁVEIS'!A269,"")</f>
        <v>1</v>
      </c>
      <c r="B269" s="211">
        <f>IF('PLANILHA ITENS FINANCIÁVEIS'!B269&gt;0,'PLANILHA ITENS FINANCIÁVEIS'!B269,"")</f>
        <v>226</v>
      </c>
      <c r="C269" s="211" t="str">
        <f>IF('PLANILHA ITENS FINANCIÁVEIS'!C269&gt;0,'PLANILHA ITENS FINANCIÁVEIS'!C269,"")</f>
        <v>31.31</v>
      </c>
      <c r="D269" s="211" t="str">
        <f>IF('PLANILHA ITENS FINANCIÁVEIS'!G269&gt;0,'PLANILHA ITENS FINANCIÁVEIS'!G269,"")</f>
        <v>TE, PVC, SOLDÁVEL, DN 25MM, INSTALADO EM RAMAL DE DISTRIBUIÇÃO DE ÁGUA - FORNECIMENTO E INSTALAÇÃO. AF_06/2022</v>
      </c>
      <c r="E269" s="212">
        <f>IF('PLANILHA ITENS FINANCIÁVEIS'!H269&gt;0,'PLANILHA ITENS FINANCIÁVEIS'!H269,"")</f>
        <v>64</v>
      </c>
      <c r="F269" s="211" t="str">
        <f>IF('PLANILHA ITENS FINANCIÁVEIS'!I269&gt;0,'PLANILHA ITENS FINANCIÁVEIS'!I269,"")</f>
        <v>UN</v>
      </c>
      <c r="G269" s="213"/>
      <c r="H269" s="59" t="str">
        <f t="shared" si="3"/>
        <v/>
      </c>
      <c r="I269" s="56"/>
      <c r="J269" s="56"/>
      <c r="K269" s="214"/>
    </row>
    <row r="270" spans="1:11" s="21" customFormat="1" x14ac:dyDescent="0.25">
      <c r="A270" s="211">
        <f>IF('PLANILHA ITENS FINANCIÁVEIS'!A270&gt;0,'PLANILHA ITENS FINANCIÁVEIS'!A270,"")</f>
        <v>1</v>
      </c>
      <c r="B270" s="211">
        <f>IF('PLANILHA ITENS FINANCIÁVEIS'!B270&gt;0,'PLANILHA ITENS FINANCIÁVEIS'!B270,"")</f>
        <v>227</v>
      </c>
      <c r="C270" s="211" t="str">
        <f>IF('PLANILHA ITENS FINANCIÁVEIS'!C270&gt;0,'PLANILHA ITENS FINANCIÁVEIS'!C270,"")</f>
        <v>31.32</v>
      </c>
      <c r="D270" s="211" t="str">
        <f>IF('PLANILHA ITENS FINANCIÁVEIS'!G270&gt;0,'PLANILHA ITENS FINANCIÁVEIS'!G270,"")</f>
        <v>TE, PVC, SOLDÁVEL, DN 40MM, INSTALADO EM RAMAL DE DISTRIBUIÇÃO DE ÁGUA - FORNECIMENTO E INSTALAÇÃO. AF_06/2022</v>
      </c>
      <c r="E270" s="212">
        <f>IF('PLANILHA ITENS FINANCIÁVEIS'!H270&gt;0,'PLANILHA ITENS FINANCIÁVEIS'!H270,"")</f>
        <v>1</v>
      </c>
      <c r="F270" s="211" t="str">
        <f>IF('PLANILHA ITENS FINANCIÁVEIS'!I270&gt;0,'PLANILHA ITENS FINANCIÁVEIS'!I270,"")</f>
        <v>UN</v>
      </c>
      <c r="G270" s="213"/>
      <c r="H270" s="59" t="str">
        <f t="shared" ref="H270:H333" si="4">IFERROR(IF(E270*G270&lt;&gt;0,ROUND(ROUND(E270,4)*ROUND(G270,4),2),""),"")</f>
        <v/>
      </c>
      <c r="I270" s="56"/>
      <c r="J270" s="56"/>
      <c r="K270" s="214"/>
    </row>
    <row r="271" spans="1:11" s="21" customFormat="1" x14ac:dyDescent="0.25">
      <c r="A271" s="211">
        <f>IF('PLANILHA ITENS FINANCIÁVEIS'!A271&gt;0,'PLANILHA ITENS FINANCIÁVEIS'!A271,"")</f>
        <v>1</v>
      </c>
      <c r="B271" s="211">
        <f>IF('PLANILHA ITENS FINANCIÁVEIS'!B271&gt;0,'PLANILHA ITENS FINANCIÁVEIS'!B271,"")</f>
        <v>228</v>
      </c>
      <c r="C271" s="211" t="str">
        <f>IF('PLANILHA ITENS FINANCIÁVEIS'!C271&gt;0,'PLANILHA ITENS FINANCIÁVEIS'!C271,"")</f>
        <v>31.33</v>
      </c>
      <c r="D271" s="211" t="str">
        <f>IF('PLANILHA ITENS FINANCIÁVEIS'!G271&gt;0,'PLANILHA ITENS FINANCIÁVEIS'!G271,"")</f>
        <v>TE, PVC, SOLDÁVEL, DN 50MM, INSTALADO EM RAMAL DE DISTRIBUIÇÃO DE ÁGUA - FORNECIMENTO E INSTALAÇÃO. AF_06/2022</v>
      </c>
      <c r="E271" s="212">
        <f>IF('PLANILHA ITENS FINANCIÁVEIS'!H271&gt;0,'PLANILHA ITENS FINANCIÁVEIS'!H271,"")</f>
        <v>8</v>
      </c>
      <c r="F271" s="211" t="str">
        <f>IF('PLANILHA ITENS FINANCIÁVEIS'!I271&gt;0,'PLANILHA ITENS FINANCIÁVEIS'!I271,"")</f>
        <v>UN</v>
      </c>
      <c r="G271" s="213"/>
      <c r="H271" s="59" t="str">
        <f t="shared" si="4"/>
        <v/>
      </c>
      <c r="I271" s="56"/>
      <c r="J271" s="56"/>
      <c r="K271" s="214"/>
    </row>
    <row r="272" spans="1:11" s="21" customFormat="1" x14ac:dyDescent="0.25">
      <c r="A272" s="211">
        <f>IF('PLANILHA ITENS FINANCIÁVEIS'!A272&gt;0,'PLANILHA ITENS FINANCIÁVEIS'!A272,"")</f>
        <v>1</v>
      </c>
      <c r="B272" s="211">
        <f>IF('PLANILHA ITENS FINANCIÁVEIS'!B272&gt;0,'PLANILHA ITENS FINANCIÁVEIS'!B272,"")</f>
        <v>229</v>
      </c>
      <c r="C272" s="211" t="str">
        <f>IF('PLANILHA ITENS FINANCIÁVEIS'!C272&gt;0,'PLANILHA ITENS FINANCIÁVEIS'!C272,"")</f>
        <v>31.34</v>
      </c>
      <c r="D272" s="211" t="str">
        <f>IF('PLANILHA ITENS FINANCIÁVEIS'!G272&gt;0,'PLANILHA ITENS FINANCIÁVEIS'!G272,"")</f>
        <v>TE, PVC, SOLDÁVEL, DN 60MM, INSTALADO EM PRUMADA DE ÁGUA - FORNECIMENTO E INSTALAÇÃO. AF_06/2022</v>
      </c>
      <c r="E272" s="212">
        <f>IF('PLANILHA ITENS FINANCIÁVEIS'!H272&gt;0,'PLANILHA ITENS FINANCIÁVEIS'!H272,"")</f>
        <v>3</v>
      </c>
      <c r="F272" s="211" t="str">
        <f>IF('PLANILHA ITENS FINANCIÁVEIS'!I272&gt;0,'PLANILHA ITENS FINANCIÁVEIS'!I272,"")</f>
        <v>UN</v>
      </c>
      <c r="G272" s="213"/>
      <c r="H272" s="59" t="str">
        <f t="shared" si="4"/>
        <v/>
      </c>
      <c r="I272" s="56"/>
      <c r="J272" s="56"/>
      <c r="K272" s="214"/>
    </row>
    <row r="273" spans="1:11" s="21" customFormat="1" x14ac:dyDescent="0.25">
      <c r="A273" s="211">
        <f>IF('PLANILHA ITENS FINANCIÁVEIS'!A273&gt;0,'PLANILHA ITENS FINANCIÁVEIS'!A273,"")</f>
        <v>1</v>
      </c>
      <c r="B273" s="211">
        <f>IF('PLANILHA ITENS FINANCIÁVEIS'!B273&gt;0,'PLANILHA ITENS FINANCIÁVEIS'!B273,"")</f>
        <v>230</v>
      </c>
      <c r="C273" s="211" t="str">
        <f>IF('PLANILHA ITENS FINANCIÁVEIS'!C273&gt;0,'PLANILHA ITENS FINANCIÁVEIS'!C273,"")</f>
        <v>31.35</v>
      </c>
      <c r="D273" s="211" t="str">
        <f>IF('PLANILHA ITENS FINANCIÁVEIS'!G273&gt;0,'PLANILHA ITENS FINANCIÁVEIS'!G273,"")</f>
        <v>TE, PVC, SOLDÁVEL, DN 85MM, INSTALADO EM PRUMADA DE ÁGUA - FORNECIMENTO E INSTALAÇÃO. AF_06/2022</v>
      </c>
      <c r="E273" s="212">
        <f>IF('PLANILHA ITENS FINANCIÁVEIS'!H273&gt;0,'PLANILHA ITENS FINANCIÁVEIS'!H273,"")</f>
        <v>18</v>
      </c>
      <c r="F273" s="211" t="str">
        <f>IF('PLANILHA ITENS FINANCIÁVEIS'!I273&gt;0,'PLANILHA ITENS FINANCIÁVEIS'!I273,"")</f>
        <v>UN</v>
      </c>
      <c r="G273" s="213"/>
      <c r="H273" s="59" t="str">
        <f t="shared" si="4"/>
        <v/>
      </c>
      <c r="I273" s="56"/>
      <c r="J273" s="56"/>
      <c r="K273" s="214"/>
    </row>
    <row r="274" spans="1:11" s="21" customFormat="1" x14ac:dyDescent="0.25">
      <c r="A274" s="211">
        <f>IF('PLANILHA ITENS FINANCIÁVEIS'!A274&gt;0,'PLANILHA ITENS FINANCIÁVEIS'!A274,"")</f>
        <v>1</v>
      </c>
      <c r="B274" s="211">
        <f>IF('PLANILHA ITENS FINANCIÁVEIS'!B274&gt;0,'PLANILHA ITENS FINANCIÁVEIS'!B274,"")</f>
        <v>231</v>
      </c>
      <c r="C274" s="211" t="str">
        <f>IF('PLANILHA ITENS FINANCIÁVEIS'!C274&gt;0,'PLANILHA ITENS FINANCIÁVEIS'!C274,"")</f>
        <v>31.36</v>
      </c>
      <c r="D274" s="211" t="str">
        <f>IF('PLANILHA ITENS FINANCIÁVEIS'!G274&gt;0,'PLANILHA ITENS FINANCIÁVEIS'!G274,"")</f>
        <v>TÊ DE REDUÇÃO, PVC, SOLDÁVEL, DN 50MM X 25MM, INSTALADO EM PRUMADA DE ÁGUA - FORNECIMENTO E INSTALAÇÃO. AF_06/2022</v>
      </c>
      <c r="E274" s="212">
        <f>IF('PLANILHA ITENS FINANCIÁVEIS'!H274&gt;0,'PLANILHA ITENS FINANCIÁVEIS'!H274,"")</f>
        <v>19</v>
      </c>
      <c r="F274" s="211" t="str">
        <f>IF('PLANILHA ITENS FINANCIÁVEIS'!I274&gt;0,'PLANILHA ITENS FINANCIÁVEIS'!I274,"")</f>
        <v>UN</v>
      </c>
      <c r="G274" s="213"/>
      <c r="H274" s="59" t="str">
        <f t="shared" si="4"/>
        <v/>
      </c>
      <c r="I274" s="56"/>
      <c r="J274" s="56"/>
      <c r="K274" s="214"/>
    </row>
    <row r="275" spans="1:11" s="21" customFormat="1" x14ac:dyDescent="0.25">
      <c r="A275" s="211">
        <f>IF('PLANILHA ITENS FINANCIÁVEIS'!A275&gt;0,'PLANILHA ITENS FINANCIÁVEIS'!A275,"")</f>
        <v>1</v>
      </c>
      <c r="B275" s="211">
        <f>IF('PLANILHA ITENS FINANCIÁVEIS'!B275&gt;0,'PLANILHA ITENS FINANCIÁVEIS'!B275,"")</f>
        <v>232</v>
      </c>
      <c r="C275" s="211" t="str">
        <f>IF('PLANILHA ITENS FINANCIÁVEIS'!C275&gt;0,'PLANILHA ITENS FINANCIÁVEIS'!C275,"")</f>
        <v>31.37</v>
      </c>
      <c r="D275" s="211" t="str">
        <f>IF('PLANILHA ITENS FINANCIÁVEIS'!G275&gt;0,'PLANILHA ITENS FINANCIÁVEIS'!G275,"")</f>
        <v>TE DE REDUÇÃO, PVC, SOLDÁVEL, DN 85MM X 60MM, INSTALADO EM PRUMADA DE ÁGUA - FORNECIMENTO E INSTALAÇÃO. AF_06/2022</v>
      </c>
      <c r="E275" s="212">
        <f>IF('PLANILHA ITENS FINANCIÁVEIS'!H275&gt;0,'PLANILHA ITENS FINANCIÁVEIS'!H275,"")</f>
        <v>33</v>
      </c>
      <c r="F275" s="211" t="str">
        <f>IF('PLANILHA ITENS FINANCIÁVEIS'!I275&gt;0,'PLANILHA ITENS FINANCIÁVEIS'!I275,"")</f>
        <v>UN</v>
      </c>
      <c r="G275" s="213"/>
      <c r="H275" s="59" t="str">
        <f t="shared" si="4"/>
        <v/>
      </c>
      <c r="I275" s="56"/>
      <c r="J275" s="56"/>
      <c r="K275" s="214"/>
    </row>
    <row r="276" spans="1:11" s="21" customFormat="1" x14ac:dyDescent="0.25">
      <c r="A276" s="211">
        <f>IF('PLANILHA ITENS FINANCIÁVEIS'!A276&gt;0,'PLANILHA ITENS FINANCIÁVEIS'!A276,"")</f>
        <v>1</v>
      </c>
      <c r="B276" s="211">
        <f>IF('PLANILHA ITENS FINANCIÁVEIS'!B276&gt;0,'PLANILHA ITENS FINANCIÁVEIS'!B276,"")</f>
        <v>233</v>
      </c>
      <c r="C276" s="211" t="str">
        <f>IF('PLANILHA ITENS FINANCIÁVEIS'!C276&gt;0,'PLANILHA ITENS FINANCIÁVEIS'!C276,"")</f>
        <v>31.38</v>
      </c>
      <c r="D276" s="211" t="str">
        <f>IF('PLANILHA ITENS FINANCIÁVEIS'!G276&gt;0,'PLANILHA ITENS FINANCIÁVEIS'!G276,"")</f>
        <v>TÊ COM BUCHA DE LATÃO NA BOLSA CENTRAL, PVC, SOLDÁVEL, DN 25MM X 1/2 , INSTALADO EM RAMAL OU SUB-RAMAL DE ÁGUA - FORNECIMENTO E INSTALAÇÃO. AF_06/2022</v>
      </c>
      <c r="E276" s="212">
        <f>IF('PLANILHA ITENS FINANCIÁVEIS'!H276&gt;0,'PLANILHA ITENS FINANCIÁVEIS'!H276,"")</f>
        <v>4</v>
      </c>
      <c r="F276" s="211" t="str">
        <f>IF('PLANILHA ITENS FINANCIÁVEIS'!I276&gt;0,'PLANILHA ITENS FINANCIÁVEIS'!I276,"")</f>
        <v>UN</v>
      </c>
      <c r="G276" s="213"/>
      <c r="H276" s="59" t="str">
        <f t="shared" si="4"/>
        <v/>
      </c>
      <c r="I276" s="56"/>
      <c r="J276" s="56"/>
      <c r="K276" s="214"/>
    </row>
    <row r="277" spans="1:11" s="21" customFormat="1" x14ac:dyDescent="0.25">
      <c r="A277" s="211">
        <f>IF('PLANILHA ITENS FINANCIÁVEIS'!A277&gt;0,'PLANILHA ITENS FINANCIÁVEIS'!A277,"")</f>
        <v>1</v>
      </c>
      <c r="B277" s="211" t="str">
        <f>IF('PLANILHA ITENS FINANCIÁVEIS'!B277&gt;0,'PLANILHA ITENS FINANCIÁVEIS'!B277,"")</f>
        <v/>
      </c>
      <c r="C277" s="211" t="str">
        <f>IF('PLANILHA ITENS FINANCIÁVEIS'!C277&gt;0,'PLANILHA ITENS FINANCIÁVEIS'!C277,"")</f>
        <v>32</v>
      </c>
      <c r="D277" s="211" t="str">
        <f>IF('PLANILHA ITENS FINANCIÁVEIS'!G277&gt;0,'PLANILHA ITENS FINANCIÁVEIS'!G277,"")</f>
        <v>INSTALAÇÃO HIDRÁULICA - TUBULAÇÕES E CONEXÕES DE METAL</v>
      </c>
      <c r="E277" s="212" t="str">
        <f>IF('PLANILHA ITENS FINANCIÁVEIS'!H277&gt;0,'PLANILHA ITENS FINANCIÁVEIS'!H277,"")</f>
        <v/>
      </c>
      <c r="F277" s="211" t="str">
        <f>IF('PLANILHA ITENS FINANCIÁVEIS'!I277&gt;0,'PLANILHA ITENS FINANCIÁVEIS'!I277,"")</f>
        <v/>
      </c>
      <c r="G277" s="213"/>
      <c r="H277" s="59" t="str">
        <f t="shared" si="4"/>
        <v/>
      </c>
      <c r="I277" s="56"/>
      <c r="J277" s="56"/>
      <c r="K277" s="214"/>
    </row>
    <row r="278" spans="1:11" s="21" customFormat="1" x14ac:dyDescent="0.25">
      <c r="A278" s="211">
        <f>IF('PLANILHA ITENS FINANCIÁVEIS'!A278&gt;0,'PLANILHA ITENS FINANCIÁVEIS'!A278,"")</f>
        <v>1</v>
      </c>
      <c r="B278" s="211">
        <f>IF('PLANILHA ITENS FINANCIÁVEIS'!B278&gt;0,'PLANILHA ITENS FINANCIÁVEIS'!B278,"")</f>
        <v>234</v>
      </c>
      <c r="C278" s="211" t="str">
        <f>IF('PLANILHA ITENS FINANCIÁVEIS'!C278&gt;0,'PLANILHA ITENS FINANCIÁVEIS'!C278,"")</f>
        <v>32.1</v>
      </c>
      <c r="D278" s="211" t="str">
        <f>IF('PLANILHA ITENS FINANCIÁVEIS'!G278&gt;0,'PLANILHA ITENS FINANCIÁVEIS'!G278,"")</f>
        <v>REGISTRO DE GAVETA BRUTO, LATÃO, ROSCÁVEL, 3" - FORNECIMENTO E INSTALAÇÃO. AF_08/2021</v>
      </c>
      <c r="E278" s="212">
        <f>IF('PLANILHA ITENS FINANCIÁVEIS'!H278&gt;0,'PLANILHA ITENS FINANCIÁVEIS'!H278,"")</f>
        <v>8</v>
      </c>
      <c r="F278" s="211" t="str">
        <f>IF('PLANILHA ITENS FINANCIÁVEIS'!I278&gt;0,'PLANILHA ITENS FINANCIÁVEIS'!I278,"")</f>
        <v>UN</v>
      </c>
      <c r="G278" s="213"/>
      <c r="H278" s="59" t="str">
        <f t="shared" si="4"/>
        <v/>
      </c>
      <c r="I278" s="56"/>
      <c r="J278" s="56"/>
      <c r="K278" s="214"/>
    </row>
    <row r="279" spans="1:11" s="21" customFormat="1" x14ac:dyDescent="0.25">
      <c r="A279" s="211">
        <f>IF('PLANILHA ITENS FINANCIÁVEIS'!A279&gt;0,'PLANILHA ITENS FINANCIÁVEIS'!A279,"")</f>
        <v>1</v>
      </c>
      <c r="B279" s="211">
        <f>IF('PLANILHA ITENS FINANCIÁVEIS'!B279&gt;0,'PLANILHA ITENS FINANCIÁVEIS'!B279,"")</f>
        <v>235</v>
      </c>
      <c r="C279" s="211" t="str">
        <f>IF('PLANILHA ITENS FINANCIÁVEIS'!C279&gt;0,'PLANILHA ITENS FINANCIÁVEIS'!C279,"")</f>
        <v>32.2</v>
      </c>
      <c r="D279" s="211" t="str">
        <f>IF('PLANILHA ITENS FINANCIÁVEIS'!G279&gt;0,'PLANILHA ITENS FINANCIÁVEIS'!G279,"")</f>
        <v>REGISTRO DE GAVETA BRUTO, LATÃO, ROSCÁVEL, 1 1/2", COM ACABAMENTO E CANOPLA CROMADOS - FORNECIMENTO E INSTALAÇÃO. AF_08/2021</v>
      </c>
      <c r="E279" s="212">
        <f>IF('PLANILHA ITENS FINANCIÁVEIS'!H279&gt;0,'PLANILHA ITENS FINANCIÁVEIS'!H279,"")</f>
        <v>16</v>
      </c>
      <c r="F279" s="211" t="str">
        <f>IF('PLANILHA ITENS FINANCIÁVEIS'!I279&gt;0,'PLANILHA ITENS FINANCIÁVEIS'!I279,"")</f>
        <v>UN</v>
      </c>
      <c r="G279" s="213"/>
      <c r="H279" s="59" t="str">
        <f t="shared" si="4"/>
        <v/>
      </c>
      <c r="I279" s="56"/>
      <c r="J279" s="56"/>
      <c r="K279" s="214"/>
    </row>
    <row r="280" spans="1:11" s="21" customFormat="1" x14ac:dyDescent="0.25">
      <c r="A280" s="211">
        <f>IF('PLANILHA ITENS FINANCIÁVEIS'!A280&gt;0,'PLANILHA ITENS FINANCIÁVEIS'!A280,"")</f>
        <v>1</v>
      </c>
      <c r="B280" s="211">
        <f>IF('PLANILHA ITENS FINANCIÁVEIS'!B280&gt;0,'PLANILHA ITENS FINANCIÁVEIS'!B280,"")</f>
        <v>236</v>
      </c>
      <c r="C280" s="211" t="str">
        <f>IF('PLANILHA ITENS FINANCIÁVEIS'!C280&gt;0,'PLANILHA ITENS FINANCIÁVEIS'!C280,"")</f>
        <v>32.3</v>
      </c>
      <c r="D280" s="211" t="str">
        <f>IF('PLANILHA ITENS FINANCIÁVEIS'!G280&gt;0,'PLANILHA ITENS FINANCIÁVEIS'!G280,"")</f>
        <v>REGISTRO DE GAVETA BRUTO, LATÃO, ROSCÁVEL, 3/4", COM ACABAMENTO E CANOPLA CROMADOS - FORNECIMENTO E INSTALAÇÃO. AF_08/2021</v>
      </c>
      <c r="E280" s="212">
        <f>IF('PLANILHA ITENS FINANCIÁVEIS'!H280&gt;0,'PLANILHA ITENS FINANCIÁVEIS'!H280,"")</f>
        <v>39</v>
      </c>
      <c r="F280" s="211" t="str">
        <f>IF('PLANILHA ITENS FINANCIÁVEIS'!I280&gt;0,'PLANILHA ITENS FINANCIÁVEIS'!I280,"")</f>
        <v>UN</v>
      </c>
      <c r="G280" s="213"/>
      <c r="H280" s="59" t="str">
        <f t="shared" si="4"/>
        <v/>
      </c>
      <c r="I280" s="56"/>
      <c r="J280" s="56"/>
      <c r="K280" s="214"/>
    </row>
    <row r="281" spans="1:11" s="21" customFormat="1" x14ac:dyDescent="0.25">
      <c r="A281" s="211">
        <f>IF('PLANILHA ITENS FINANCIÁVEIS'!A281&gt;0,'PLANILHA ITENS FINANCIÁVEIS'!A281,"")</f>
        <v>1</v>
      </c>
      <c r="B281" s="211">
        <f>IF('PLANILHA ITENS FINANCIÁVEIS'!B281&gt;0,'PLANILHA ITENS FINANCIÁVEIS'!B281,"")</f>
        <v>237</v>
      </c>
      <c r="C281" s="211" t="str">
        <f>IF('PLANILHA ITENS FINANCIÁVEIS'!C281&gt;0,'PLANILHA ITENS FINANCIÁVEIS'!C281,"")</f>
        <v>32.4</v>
      </c>
      <c r="D281" s="211" t="str">
        <f>IF('PLANILHA ITENS FINANCIÁVEIS'!G281&gt;0,'PLANILHA ITENS FINANCIÁVEIS'!G281,"")</f>
        <v>REGISTRO DE PRESSÃO BRUTO, LATÃO, ROSCÁVEL, 3/4", COM ACABAMENTO E CANOPLA CROMADOS - FORNECIMENTO E INSTALAÇÃO. AF_08/2021</v>
      </c>
      <c r="E281" s="212">
        <f>IF('PLANILHA ITENS FINANCIÁVEIS'!H281&gt;0,'PLANILHA ITENS FINANCIÁVEIS'!H281,"")</f>
        <v>13</v>
      </c>
      <c r="F281" s="211" t="str">
        <f>IF('PLANILHA ITENS FINANCIÁVEIS'!I281&gt;0,'PLANILHA ITENS FINANCIÁVEIS'!I281,"")</f>
        <v>UN</v>
      </c>
      <c r="G281" s="213"/>
      <c r="H281" s="59" t="str">
        <f t="shared" si="4"/>
        <v/>
      </c>
      <c r="I281" s="56"/>
      <c r="J281" s="56"/>
      <c r="K281" s="214"/>
    </row>
    <row r="282" spans="1:11" s="21" customFormat="1" x14ac:dyDescent="0.25">
      <c r="A282" s="211">
        <f>IF('PLANILHA ITENS FINANCIÁVEIS'!A282&gt;0,'PLANILHA ITENS FINANCIÁVEIS'!A282,"")</f>
        <v>1</v>
      </c>
      <c r="B282" s="211">
        <f>IF('PLANILHA ITENS FINANCIÁVEIS'!B282&gt;0,'PLANILHA ITENS FINANCIÁVEIS'!B282,"")</f>
        <v>238</v>
      </c>
      <c r="C282" s="211" t="str">
        <f>IF('PLANILHA ITENS FINANCIÁVEIS'!C282&gt;0,'PLANILHA ITENS FINANCIÁVEIS'!C282,"")</f>
        <v>32.5</v>
      </c>
      <c r="D282" s="211" t="str">
        <f>IF('PLANILHA ITENS FINANCIÁVEIS'!G282&gt;0,'PLANILHA ITENS FINANCIÁVEIS'!G282,"")</f>
        <v>REGISTRO DE ESFERA, PVC, ROSCÁVEL, COM BORBOLETA, 3/4" - FORNECIMENTO E INSTALAÇÃO. AF_08/2021</v>
      </c>
      <c r="E282" s="212">
        <f>IF('PLANILHA ITENS FINANCIÁVEIS'!H282&gt;0,'PLANILHA ITENS FINANCIÁVEIS'!H282,"")</f>
        <v>1</v>
      </c>
      <c r="F282" s="211" t="str">
        <f>IF('PLANILHA ITENS FINANCIÁVEIS'!I282&gt;0,'PLANILHA ITENS FINANCIÁVEIS'!I282,"")</f>
        <v>UN</v>
      </c>
      <c r="G282" s="213"/>
      <c r="H282" s="59" t="str">
        <f t="shared" si="4"/>
        <v/>
      </c>
      <c r="I282" s="56"/>
      <c r="J282" s="56"/>
      <c r="K282" s="214"/>
    </row>
    <row r="283" spans="1:11" s="21" customFormat="1" x14ac:dyDescent="0.25">
      <c r="A283" s="211">
        <f>IF('PLANILHA ITENS FINANCIÁVEIS'!A283&gt;0,'PLANILHA ITENS FINANCIÁVEIS'!A283,"")</f>
        <v>1</v>
      </c>
      <c r="B283" s="211">
        <f>IF('PLANILHA ITENS FINANCIÁVEIS'!B283&gt;0,'PLANILHA ITENS FINANCIÁVEIS'!B283,"")</f>
        <v>239</v>
      </c>
      <c r="C283" s="211" t="str">
        <f>IF('PLANILHA ITENS FINANCIÁVEIS'!C283&gt;0,'PLANILHA ITENS FINANCIÁVEIS'!C283,"")</f>
        <v>32.6</v>
      </c>
      <c r="D283" s="211" t="str">
        <f>IF('PLANILHA ITENS FINANCIÁVEIS'!G283&gt;0,'PLANILHA ITENS FINANCIÁVEIS'!G283,"")</f>
        <v>REGISTRO DE ESFERA, PVC, ROSCÁVEL, COM VOLANTE, 3/4" - FORNECIMENTO E INSTALAÇÃO. AF_08/2021</v>
      </c>
      <c r="E283" s="212">
        <f>IF('PLANILHA ITENS FINANCIÁVEIS'!H283&gt;0,'PLANILHA ITENS FINANCIÁVEIS'!H283,"")</f>
        <v>1</v>
      </c>
      <c r="F283" s="211" t="str">
        <f>IF('PLANILHA ITENS FINANCIÁVEIS'!I283&gt;0,'PLANILHA ITENS FINANCIÁVEIS'!I283,"")</f>
        <v>UN</v>
      </c>
      <c r="G283" s="213"/>
      <c r="H283" s="59" t="str">
        <f t="shared" si="4"/>
        <v/>
      </c>
      <c r="I283" s="56"/>
      <c r="J283" s="56"/>
      <c r="K283" s="214"/>
    </row>
    <row r="284" spans="1:11" s="21" customFormat="1" x14ac:dyDescent="0.25">
      <c r="A284" s="211">
        <f>IF('PLANILHA ITENS FINANCIÁVEIS'!A284&gt;0,'PLANILHA ITENS FINANCIÁVEIS'!A284,"")</f>
        <v>1</v>
      </c>
      <c r="B284" s="211">
        <f>IF('PLANILHA ITENS FINANCIÁVEIS'!B284&gt;0,'PLANILHA ITENS FINANCIÁVEIS'!B284,"")</f>
        <v>240</v>
      </c>
      <c r="C284" s="211" t="str">
        <f>IF('PLANILHA ITENS FINANCIÁVEIS'!C284&gt;0,'PLANILHA ITENS FINANCIÁVEIS'!C284,"")</f>
        <v>32.7</v>
      </c>
      <c r="D284" s="211" t="str">
        <f>IF('PLANILHA ITENS FINANCIÁVEIS'!G284&gt;0,'PLANILHA ITENS FINANCIÁVEIS'!G284,"")</f>
        <v>REGISTRO DE GAVETA BRUTO, LATÃO, ROSCÁVEL, 1 1/4" - FORNECIMENTO E INSTALAÇÃO. AF_08/2021</v>
      </c>
      <c r="E284" s="212">
        <f>IF('PLANILHA ITENS FINANCIÁVEIS'!H284&gt;0,'PLANILHA ITENS FINANCIÁVEIS'!H284,"")</f>
        <v>1</v>
      </c>
      <c r="F284" s="211" t="str">
        <f>IF('PLANILHA ITENS FINANCIÁVEIS'!I284&gt;0,'PLANILHA ITENS FINANCIÁVEIS'!I284,"")</f>
        <v>UN</v>
      </c>
      <c r="G284" s="213"/>
      <c r="H284" s="59" t="str">
        <f t="shared" si="4"/>
        <v/>
      </c>
      <c r="I284" s="56"/>
      <c r="J284" s="56"/>
      <c r="K284" s="214"/>
    </row>
    <row r="285" spans="1:11" s="21" customFormat="1" x14ac:dyDescent="0.25">
      <c r="A285" s="211">
        <f>IF('PLANILHA ITENS FINANCIÁVEIS'!A285&gt;0,'PLANILHA ITENS FINANCIÁVEIS'!A285,"")</f>
        <v>1</v>
      </c>
      <c r="B285" s="211">
        <f>IF('PLANILHA ITENS FINANCIÁVEIS'!B285&gt;0,'PLANILHA ITENS FINANCIÁVEIS'!B285,"")</f>
        <v>241</v>
      </c>
      <c r="C285" s="211" t="str">
        <f>IF('PLANILHA ITENS FINANCIÁVEIS'!C285&gt;0,'PLANILHA ITENS FINANCIÁVEIS'!C285,"")</f>
        <v>32.8</v>
      </c>
      <c r="D285" s="211" t="str">
        <f>IF('PLANILHA ITENS FINANCIÁVEIS'!G285&gt;0,'PLANILHA ITENS FINANCIÁVEIS'!G285,"")</f>
        <v>VÁLVULA DE DESCARGA METÁLICA, DUPLO ACIONAMENTO ECO, BASE 1 1/2", ACABAMENTO METALICO CROMADO - FORNECIMENTO E INSTALAÇÃO</v>
      </c>
      <c r="E285" s="212">
        <f>IF('PLANILHA ITENS FINANCIÁVEIS'!H285&gt;0,'PLANILHA ITENS FINANCIÁVEIS'!H285,"")</f>
        <v>24</v>
      </c>
      <c r="F285" s="211" t="str">
        <f>IF('PLANILHA ITENS FINANCIÁVEIS'!I285&gt;0,'PLANILHA ITENS FINANCIÁVEIS'!I285,"")</f>
        <v>UN</v>
      </c>
      <c r="G285" s="213"/>
      <c r="H285" s="59" t="str">
        <f t="shared" si="4"/>
        <v/>
      </c>
      <c r="I285" s="56"/>
      <c r="J285" s="56"/>
      <c r="K285" s="214"/>
    </row>
    <row r="286" spans="1:11" s="21" customFormat="1" x14ac:dyDescent="0.25">
      <c r="A286" s="211">
        <f>IF('PLANILHA ITENS FINANCIÁVEIS'!A286&gt;0,'PLANILHA ITENS FINANCIÁVEIS'!A286,"")</f>
        <v>1</v>
      </c>
      <c r="B286" s="211" t="str">
        <f>IF('PLANILHA ITENS FINANCIÁVEIS'!B286&gt;0,'PLANILHA ITENS FINANCIÁVEIS'!B286,"")</f>
        <v/>
      </c>
      <c r="C286" s="211" t="str">
        <f>IF('PLANILHA ITENS FINANCIÁVEIS'!C286&gt;0,'PLANILHA ITENS FINANCIÁVEIS'!C286,"")</f>
        <v>33</v>
      </c>
      <c r="D286" s="211" t="str">
        <f>IF('PLANILHA ITENS FINANCIÁVEIS'!G286&gt;0,'PLANILHA ITENS FINANCIÁVEIS'!G286,"")</f>
        <v>INSTALAÇÃO HIDRÁULICA - RESERVATÓRIO</v>
      </c>
      <c r="E286" s="212" t="str">
        <f>IF('PLANILHA ITENS FINANCIÁVEIS'!H286&gt;0,'PLANILHA ITENS FINANCIÁVEIS'!H286,"")</f>
        <v/>
      </c>
      <c r="F286" s="211" t="str">
        <f>IF('PLANILHA ITENS FINANCIÁVEIS'!I286&gt;0,'PLANILHA ITENS FINANCIÁVEIS'!I286,"")</f>
        <v/>
      </c>
      <c r="G286" s="213"/>
      <c r="H286" s="59" t="str">
        <f t="shared" si="4"/>
        <v/>
      </c>
      <c r="I286" s="56"/>
      <c r="J286" s="56"/>
      <c r="K286" s="214"/>
    </row>
    <row r="287" spans="1:11" s="21" customFormat="1" x14ac:dyDescent="0.25">
      <c r="A287" s="211">
        <f>IF('PLANILHA ITENS FINANCIÁVEIS'!A287&gt;0,'PLANILHA ITENS FINANCIÁVEIS'!A287,"")</f>
        <v>1</v>
      </c>
      <c r="B287" s="211">
        <f>IF('PLANILHA ITENS FINANCIÁVEIS'!B287&gt;0,'PLANILHA ITENS FINANCIÁVEIS'!B287,"")</f>
        <v>242</v>
      </c>
      <c r="C287" s="211" t="str">
        <f>IF('PLANILHA ITENS FINANCIÁVEIS'!C287&gt;0,'PLANILHA ITENS FINANCIÁVEIS'!C287,"")</f>
        <v>33.1</v>
      </c>
      <c r="D287" s="211" t="str">
        <f>IF('PLANILHA ITENS FINANCIÁVEIS'!G287&gt;0,'PLANILHA ITENS FINANCIÁVEIS'!G287,"")</f>
        <v>RESERVATÓRIO METÁLICO CILINDRICO CAP. 30.000 LITROS, COM GUARDA-CORPO, ESCADA E PINTURA</v>
      </c>
      <c r="E287" s="212">
        <f>IF('PLANILHA ITENS FINANCIÁVEIS'!H287&gt;0,'PLANILHA ITENS FINANCIÁVEIS'!H287,"")</f>
        <v>1</v>
      </c>
      <c r="F287" s="211" t="str">
        <f>IF('PLANILHA ITENS FINANCIÁVEIS'!I287&gt;0,'PLANILHA ITENS FINANCIÁVEIS'!I287,"")</f>
        <v>UN</v>
      </c>
      <c r="G287" s="213"/>
      <c r="H287" s="59" t="str">
        <f t="shared" si="4"/>
        <v/>
      </c>
      <c r="I287" s="56"/>
      <c r="J287" s="56"/>
      <c r="K287" s="214"/>
    </row>
    <row r="288" spans="1:11" s="21" customFormat="1" x14ac:dyDescent="0.25">
      <c r="A288" s="211">
        <f>IF('PLANILHA ITENS FINANCIÁVEIS'!A288&gt;0,'PLANILHA ITENS FINANCIÁVEIS'!A288,"")</f>
        <v>1</v>
      </c>
      <c r="B288" s="211" t="str">
        <f>IF('PLANILHA ITENS FINANCIÁVEIS'!B288&gt;0,'PLANILHA ITENS FINANCIÁVEIS'!B288,"")</f>
        <v/>
      </c>
      <c r="C288" s="211" t="str">
        <f>IF('PLANILHA ITENS FINANCIÁVEIS'!C288&gt;0,'PLANILHA ITENS FINANCIÁVEIS'!C288,"")</f>
        <v>34</v>
      </c>
      <c r="D288" s="211" t="str">
        <f>IF('PLANILHA ITENS FINANCIÁVEIS'!G288&gt;0,'PLANILHA ITENS FINANCIÁVEIS'!G288,"")</f>
        <v>DRENAGEM DE ÁGUAS PLUVIAIS - TUBULAÇÕES E CONEXÕES DE PVC</v>
      </c>
      <c r="E288" s="212" t="str">
        <f>IF('PLANILHA ITENS FINANCIÁVEIS'!H288&gt;0,'PLANILHA ITENS FINANCIÁVEIS'!H288,"")</f>
        <v/>
      </c>
      <c r="F288" s="211" t="str">
        <f>IF('PLANILHA ITENS FINANCIÁVEIS'!I288&gt;0,'PLANILHA ITENS FINANCIÁVEIS'!I288,"")</f>
        <v/>
      </c>
      <c r="G288" s="213"/>
      <c r="H288" s="59" t="str">
        <f t="shared" si="4"/>
        <v/>
      </c>
      <c r="I288" s="56"/>
      <c r="J288" s="56"/>
      <c r="K288" s="214"/>
    </row>
    <row r="289" spans="1:11" s="21" customFormat="1" x14ac:dyDescent="0.25">
      <c r="A289" s="211">
        <f>IF('PLANILHA ITENS FINANCIÁVEIS'!A289&gt;0,'PLANILHA ITENS FINANCIÁVEIS'!A289,"")</f>
        <v>1</v>
      </c>
      <c r="B289" s="211">
        <f>IF('PLANILHA ITENS FINANCIÁVEIS'!B289&gt;0,'PLANILHA ITENS FINANCIÁVEIS'!B289,"")</f>
        <v>243</v>
      </c>
      <c r="C289" s="211" t="str">
        <f>IF('PLANILHA ITENS FINANCIÁVEIS'!C289&gt;0,'PLANILHA ITENS FINANCIÁVEIS'!C289,"")</f>
        <v>34.1</v>
      </c>
      <c r="D289" s="211" t="str">
        <f>IF('PLANILHA ITENS FINANCIÁVEIS'!G289&gt;0,'PLANILHA ITENS FINANCIÁVEIS'!G289,"")</f>
        <v>TUBO PVC, SÉRIE R, ÁGUA PLUVIAL, DN 100 MM, FORNECIDO E INSTALADO EM CONDUTORES VERTICAIS DE ÁGUAS PLUVIAIS. AF_06/2022</v>
      </c>
      <c r="E289" s="212">
        <f>IF('PLANILHA ITENS FINANCIÁVEIS'!H289&gt;0,'PLANILHA ITENS FINANCIÁVEIS'!H289,"")</f>
        <v>163</v>
      </c>
      <c r="F289" s="211" t="str">
        <f>IF('PLANILHA ITENS FINANCIÁVEIS'!I289&gt;0,'PLANILHA ITENS FINANCIÁVEIS'!I289,"")</f>
        <v>M</v>
      </c>
      <c r="G289" s="213"/>
      <c r="H289" s="59" t="str">
        <f t="shared" si="4"/>
        <v/>
      </c>
      <c r="I289" s="56"/>
      <c r="J289" s="56"/>
      <c r="K289" s="214"/>
    </row>
    <row r="290" spans="1:11" s="21" customFormat="1" x14ac:dyDescent="0.25">
      <c r="A290" s="211">
        <f>IF('PLANILHA ITENS FINANCIÁVEIS'!A290&gt;0,'PLANILHA ITENS FINANCIÁVEIS'!A290,"")</f>
        <v>1</v>
      </c>
      <c r="B290" s="211">
        <f>IF('PLANILHA ITENS FINANCIÁVEIS'!B290&gt;0,'PLANILHA ITENS FINANCIÁVEIS'!B290,"")</f>
        <v>244</v>
      </c>
      <c r="C290" s="211" t="str">
        <f>IF('PLANILHA ITENS FINANCIÁVEIS'!C290&gt;0,'PLANILHA ITENS FINANCIÁVEIS'!C290,"")</f>
        <v>34.2</v>
      </c>
      <c r="D290" s="211" t="str">
        <f>IF('PLANILHA ITENS FINANCIÁVEIS'!G290&gt;0,'PLANILHA ITENS FINANCIÁVEIS'!G290,"")</f>
        <v>TUBO PVC, SÉRIE R, ÁGUA PLUVIAL, DN 150 MM, FORNECIDO E INSTALADO EM CONDUTORES VERTICAIS DE ÁGUAS PLUVIAIS. AF_06/2022</v>
      </c>
      <c r="E290" s="212">
        <f>IF('PLANILHA ITENS FINANCIÁVEIS'!H290&gt;0,'PLANILHA ITENS FINANCIÁVEIS'!H290,"")</f>
        <v>65.7</v>
      </c>
      <c r="F290" s="211" t="str">
        <f>IF('PLANILHA ITENS FINANCIÁVEIS'!I290&gt;0,'PLANILHA ITENS FINANCIÁVEIS'!I290,"")</f>
        <v>M</v>
      </c>
      <c r="G290" s="213"/>
      <c r="H290" s="59" t="str">
        <f t="shared" si="4"/>
        <v/>
      </c>
      <c r="I290" s="56"/>
      <c r="J290" s="56"/>
      <c r="K290" s="214"/>
    </row>
    <row r="291" spans="1:11" s="21" customFormat="1" x14ac:dyDescent="0.25">
      <c r="A291" s="211">
        <f>IF('PLANILHA ITENS FINANCIÁVEIS'!A291&gt;0,'PLANILHA ITENS FINANCIÁVEIS'!A291,"")</f>
        <v>1</v>
      </c>
      <c r="B291" s="211">
        <f>IF('PLANILHA ITENS FINANCIÁVEIS'!B291&gt;0,'PLANILHA ITENS FINANCIÁVEIS'!B291,"")</f>
        <v>245</v>
      </c>
      <c r="C291" s="211" t="str">
        <f>IF('PLANILHA ITENS FINANCIÁVEIS'!C291&gt;0,'PLANILHA ITENS FINANCIÁVEIS'!C291,"")</f>
        <v>34.3</v>
      </c>
      <c r="D291" s="211" t="str">
        <f>IF('PLANILHA ITENS FINANCIÁVEIS'!G291&gt;0,'PLANILHA ITENS FINANCIÁVEIS'!G291,"")</f>
        <v>TUBO DE PVC CORRUGADO DE DUPLA PAREDE PARA REDE COLETORA DE ESGOTO, DN 200 MM, JUNTA ELÁSTICA - FORNECIMENTO E ASSENTAMENTO. AF_01/2021</v>
      </c>
      <c r="E291" s="212">
        <f>IF('PLANILHA ITENS FINANCIÁVEIS'!H291&gt;0,'PLANILHA ITENS FINANCIÁVEIS'!H291,"")</f>
        <v>39.700000000000003</v>
      </c>
      <c r="F291" s="211" t="str">
        <f>IF('PLANILHA ITENS FINANCIÁVEIS'!I291&gt;0,'PLANILHA ITENS FINANCIÁVEIS'!I291,"")</f>
        <v>M</v>
      </c>
      <c r="G291" s="213"/>
      <c r="H291" s="59" t="str">
        <f t="shared" si="4"/>
        <v/>
      </c>
      <c r="I291" s="56"/>
      <c r="J291" s="56"/>
      <c r="K291" s="214"/>
    </row>
    <row r="292" spans="1:11" s="21" customFormat="1" x14ac:dyDescent="0.25">
      <c r="A292" s="211">
        <f>IF('PLANILHA ITENS FINANCIÁVEIS'!A292&gt;0,'PLANILHA ITENS FINANCIÁVEIS'!A292,"")</f>
        <v>1</v>
      </c>
      <c r="B292" s="211">
        <f>IF('PLANILHA ITENS FINANCIÁVEIS'!B292&gt;0,'PLANILHA ITENS FINANCIÁVEIS'!B292,"")</f>
        <v>246</v>
      </c>
      <c r="C292" s="211" t="str">
        <f>IF('PLANILHA ITENS FINANCIÁVEIS'!C292&gt;0,'PLANILHA ITENS FINANCIÁVEIS'!C292,"")</f>
        <v>34.4</v>
      </c>
      <c r="D292" s="211" t="str">
        <f>IF('PLANILHA ITENS FINANCIÁVEIS'!G292&gt;0,'PLANILHA ITENS FINANCIÁVEIS'!G292,"")</f>
        <v>TUBO DE PVC CORRUGADO DE DUPLA PAREDE PARA REDE COLETORA DE ESGOTO, DN 250 MM, JUNTA ELÁSTICA - FORNECIMENTO E ASSENTAMENTO. AF_01/2021</v>
      </c>
      <c r="E292" s="212">
        <f>IF('PLANILHA ITENS FINANCIÁVEIS'!H292&gt;0,'PLANILHA ITENS FINANCIÁVEIS'!H292,"")</f>
        <v>62.8</v>
      </c>
      <c r="F292" s="211" t="str">
        <f>IF('PLANILHA ITENS FINANCIÁVEIS'!I292&gt;0,'PLANILHA ITENS FINANCIÁVEIS'!I292,"")</f>
        <v>M</v>
      </c>
      <c r="G292" s="213"/>
      <c r="H292" s="59" t="str">
        <f t="shared" si="4"/>
        <v/>
      </c>
      <c r="I292" s="56"/>
      <c r="J292" s="56"/>
      <c r="K292" s="214"/>
    </row>
    <row r="293" spans="1:11" s="21" customFormat="1" x14ac:dyDescent="0.25">
      <c r="A293" s="211">
        <f>IF('PLANILHA ITENS FINANCIÁVEIS'!A293&gt;0,'PLANILHA ITENS FINANCIÁVEIS'!A293,"")</f>
        <v>1</v>
      </c>
      <c r="B293" s="211">
        <f>IF('PLANILHA ITENS FINANCIÁVEIS'!B293&gt;0,'PLANILHA ITENS FINANCIÁVEIS'!B293,"")</f>
        <v>247</v>
      </c>
      <c r="C293" s="211" t="str">
        <f>IF('PLANILHA ITENS FINANCIÁVEIS'!C293&gt;0,'PLANILHA ITENS FINANCIÁVEIS'!C293,"")</f>
        <v>34.5</v>
      </c>
      <c r="D293" s="211" t="str">
        <f>IF('PLANILHA ITENS FINANCIÁVEIS'!G293&gt;0,'PLANILHA ITENS FINANCIÁVEIS'!G293,"")</f>
        <v>TUBO PVC, SÉRIE R, ÁGUA PLUVIAL, DN 50 MM, FORNECIDO E INSTALADO EM RAMAL DE ENCAMINHAMENTO. AF_06/2022</v>
      </c>
      <c r="E293" s="212">
        <f>IF('PLANILHA ITENS FINANCIÁVEIS'!H293&gt;0,'PLANILHA ITENS FINANCIÁVEIS'!H293,"")</f>
        <v>32.4</v>
      </c>
      <c r="F293" s="211" t="str">
        <f>IF('PLANILHA ITENS FINANCIÁVEIS'!I293&gt;0,'PLANILHA ITENS FINANCIÁVEIS'!I293,"")</f>
        <v>M</v>
      </c>
      <c r="G293" s="213"/>
      <c r="H293" s="59" t="str">
        <f t="shared" si="4"/>
        <v/>
      </c>
      <c r="I293" s="56"/>
      <c r="J293" s="56"/>
      <c r="K293" s="214"/>
    </row>
    <row r="294" spans="1:11" s="21" customFormat="1" x14ac:dyDescent="0.25">
      <c r="A294" s="211">
        <f>IF('PLANILHA ITENS FINANCIÁVEIS'!A294&gt;0,'PLANILHA ITENS FINANCIÁVEIS'!A294,"")</f>
        <v>1</v>
      </c>
      <c r="B294" s="211">
        <f>IF('PLANILHA ITENS FINANCIÁVEIS'!B294&gt;0,'PLANILHA ITENS FINANCIÁVEIS'!B294,"")</f>
        <v>248</v>
      </c>
      <c r="C294" s="211" t="str">
        <f>IF('PLANILHA ITENS FINANCIÁVEIS'!C294&gt;0,'PLANILHA ITENS FINANCIÁVEIS'!C294,"")</f>
        <v>34.6</v>
      </c>
      <c r="D294" s="211" t="str">
        <f>IF('PLANILHA ITENS FINANCIÁVEIS'!G294&gt;0,'PLANILHA ITENS FINANCIÁVEIS'!G294,"")</f>
        <v>TÊ, PVC, SERIE R, ÁGUA PLUVIAL, DN 100 X 100 MM, JUNTA ELÁSTICA, FORNECIDO E INSTALADO EM RAMAL DE ENCAMINHAMENTO. AF_06/2022</v>
      </c>
      <c r="E294" s="212">
        <f>IF('PLANILHA ITENS FINANCIÁVEIS'!H294&gt;0,'PLANILHA ITENS FINANCIÁVEIS'!H294,"")</f>
        <v>6</v>
      </c>
      <c r="F294" s="211" t="str">
        <f>IF('PLANILHA ITENS FINANCIÁVEIS'!I294&gt;0,'PLANILHA ITENS FINANCIÁVEIS'!I294,"")</f>
        <v>UN</v>
      </c>
      <c r="G294" s="213"/>
      <c r="H294" s="59" t="str">
        <f t="shared" si="4"/>
        <v/>
      </c>
      <c r="I294" s="56"/>
      <c r="J294" s="56"/>
      <c r="K294" s="214"/>
    </row>
    <row r="295" spans="1:11" s="21" customFormat="1" x14ac:dyDescent="0.25">
      <c r="A295" s="211">
        <f>IF('PLANILHA ITENS FINANCIÁVEIS'!A295&gt;0,'PLANILHA ITENS FINANCIÁVEIS'!A295,"")</f>
        <v>1</v>
      </c>
      <c r="B295" s="211">
        <f>IF('PLANILHA ITENS FINANCIÁVEIS'!B295&gt;0,'PLANILHA ITENS FINANCIÁVEIS'!B295,"")</f>
        <v>249</v>
      </c>
      <c r="C295" s="211" t="str">
        <f>IF('PLANILHA ITENS FINANCIÁVEIS'!C295&gt;0,'PLANILHA ITENS FINANCIÁVEIS'!C295,"")</f>
        <v>34.7</v>
      </c>
      <c r="D295" s="211" t="str">
        <f>IF('PLANILHA ITENS FINANCIÁVEIS'!G295&gt;0,'PLANILHA ITENS FINANCIÁVEIS'!G295,"")</f>
        <v>CAP, PVC, SERIE R, ÁGUA PLUVIAL, DN 100 MM, JUNTA ELÁSTICA, FORNECIDO E INSTALADO EM RAMAL DE ENCAMINHAMENTO. AF_06/2022</v>
      </c>
      <c r="E295" s="212">
        <f>IF('PLANILHA ITENS FINANCIÁVEIS'!H295&gt;0,'PLANILHA ITENS FINANCIÁVEIS'!H295,"")</f>
        <v>6</v>
      </c>
      <c r="F295" s="211" t="str">
        <f>IF('PLANILHA ITENS FINANCIÁVEIS'!I295&gt;0,'PLANILHA ITENS FINANCIÁVEIS'!I295,"")</f>
        <v>UN</v>
      </c>
      <c r="G295" s="213"/>
      <c r="H295" s="59" t="str">
        <f t="shared" si="4"/>
        <v/>
      </c>
      <c r="I295" s="56"/>
      <c r="J295" s="56"/>
      <c r="K295" s="214"/>
    </row>
    <row r="296" spans="1:11" s="21" customFormat="1" x14ac:dyDescent="0.25">
      <c r="A296" s="211">
        <f>IF('PLANILHA ITENS FINANCIÁVEIS'!A296&gt;0,'PLANILHA ITENS FINANCIÁVEIS'!A296,"")</f>
        <v>1</v>
      </c>
      <c r="B296" s="211">
        <f>IF('PLANILHA ITENS FINANCIÁVEIS'!B296&gt;0,'PLANILHA ITENS FINANCIÁVEIS'!B296,"")</f>
        <v>250</v>
      </c>
      <c r="C296" s="211" t="str">
        <f>IF('PLANILHA ITENS FINANCIÁVEIS'!C296&gt;0,'PLANILHA ITENS FINANCIÁVEIS'!C296,"")</f>
        <v>34.8</v>
      </c>
      <c r="D296" s="211" t="str">
        <f>IF('PLANILHA ITENS FINANCIÁVEIS'!G296&gt;0,'PLANILHA ITENS FINANCIÁVEIS'!G296,"")</f>
        <v>CURVA 45 GRAUS, PVC, SERIE R, ÁGUA PLUVIAL, DN 200 MM,  VINILFORT, JUNTA ELÁSTICA, FORNECIDO E INSTALADO EM RAMAL DE ENCAMINHAMENTO</v>
      </c>
      <c r="E296" s="212">
        <f>IF('PLANILHA ITENS FINANCIÁVEIS'!H296&gt;0,'PLANILHA ITENS FINANCIÁVEIS'!H296,"")</f>
        <v>2</v>
      </c>
      <c r="F296" s="211" t="str">
        <f>IF('PLANILHA ITENS FINANCIÁVEIS'!I296&gt;0,'PLANILHA ITENS FINANCIÁVEIS'!I296,"")</f>
        <v>UN</v>
      </c>
      <c r="G296" s="213"/>
      <c r="H296" s="59" t="str">
        <f t="shared" si="4"/>
        <v/>
      </c>
      <c r="I296" s="56"/>
      <c r="J296" s="56"/>
      <c r="K296" s="214"/>
    </row>
    <row r="297" spans="1:11" s="21" customFormat="1" x14ac:dyDescent="0.25">
      <c r="A297" s="211">
        <f>IF('PLANILHA ITENS FINANCIÁVEIS'!A297&gt;0,'PLANILHA ITENS FINANCIÁVEIS'!A297,"")</f>
        <v>1</v>
      </c>
      <c r="B297" s="211">
        <f>IF('PLANILHA ITENS FINANCIÁVEIS'!B297&gt;0,'PLANILHA ITENS FINANCIÁVEIS'!B297,"")</f>
        <v>251</v>
      </c>
      <c r="C297" s="211" t="str">
        <f>IF('PLANILHA ITENS FINANCIÁVEIS'!C297&gt;0,'PLANILHA ITENS FINANCIÁVEIS'!C297,"")</f>
        <v>34.9</v>
      </c>
      <c r="D297" s="211" t="str">
        <f>IF('PLANILHA ITENS FINANCIÁVEIS'!G297&gt;0,'PLANILHA ITENS FINANCIÁVEIS'!G297,"")</f>
        <v>JOELHO 45 GRAUS, PVC, SERIE R, ÁGUA PLUVIAL, DN 100 MM, JUNTA ELÁSTICA, FORNECIDO E INSTALADO EM CONDUTORES VERTICAIS DE ÁGUAS PLUVIAIS. AF_06/2022</v>
      </c>
      <c r="E297" s="212">
        <f>IF('PLANILHA ITENS FINANCIÁVEIS'!H297&gt;0,'PLANILHA ITENS FINANCIÁVEIS'!H297,"")</f>
        <v>16</v>
      </c>
      <c r="F297" s="211" t="str">
        <f>IF('PLANILHA ITENS FINANCIÁVEIS'!I297&gt;0,'PLANILHA ITENS FINANCIÁVEIS'!I297,"")</f>
        <v>UN</v>
      </c>
      <c r="G297" s="213"/>
      <c r="H297" s="59" t="str">
        <f t="shared" si="4"/>
        <v/>
      </c>
      <c r="I297" s="56"/>
      <c r="J297" s="56"/>
      <c r="K297" s="214"/>
    </row>
    <row r="298" spans="1:11" s="21" customFormat="1" x14ac:dyDescent="0.25">
      <c r="A298" s="211">
        <f>IF('PLANILHA ITENS FINANCIÁVEIS'!A298&gt;0,'PLANILHA ITENS FINANCIÁVEIS'!A298,"")</f>
        <v>1</v>
      </c>
      <c r="B298" s="211">
        <f>IF('PLANILHA ITENS FINANCIÁVEIS'!B298&gt;0,'PLANILHA ITENS FINANCIÁVEIS'!B298,"")</f>
        <v>252</v>
      </c>
      <c r="C298" s="211" t="str">
        <f>IF('PLANILHA ITENS FINANCIÁVEIS'!C298&gt;0,'PLANILHA ITENS FINANCIÁVEIS'!C298,"")</f>
        <v>34.10</v>
      </c>
      <c r="D298" s="211" t="str">
        <f>IF('PLANILHA ITENS FINANCIÁVEIS'!G298&gt;0,'PLANILHA ITENS FINANCIÁVEIS'!G298,"")</f>
        <v>JOELHO 45 GRAUS, PVC, SERIE R, ÁGUA PLUVIAL, DN 50 MM, JUNTA ELÁSTICA, FORNECIDO E INSTALADO EM RAMAL DE ENCAMINHAMENTO. AF_06/2022</v>
      </c>
      <c r="E298" s="212">
        <f>IF('PLANILHA ITENS FINANCIÁVEIS'!H298&gt;0,'PLANILHA ITENS FINANCIÁVEIS'!H298,"")</f>
        <v>2</v>
      </c>
      <c r="F298" s="211" t="str">
        <f>IF('PLANILHA ITENS FINANCIÁVEIS'!I298&gt;0,'PLANILHA ITENS FINANCIÁVEIS'!I298,"")</f>
        <v>UN</v>
      </c>
      <c r="G298" s="213"/>
      <c r="H298" s="59" t="str">
        <f t="shared" si="4"/>
        <v/>
      </c>
      <c r="I298" s="56"/>
      <c r="J298" s="56"/>
      <c r="K298" s="214"/>
    </row>
    <row r="299" spans="1:11" s="21" customFormat="1" x14ac:dyDescent="0.25">
      <c r="A299" s="211">
        <f>IF('PLANILHA ITENS FINANCIÁVEIS'!A299&gt;0,'PLANILHA ITENS FINANCIÁVEIS'!A299,"")</f>
        <v>1</v>
      </c>
      <c r="B299" s="211">
        <f>IF('PLANILHA ITENS FINANCIÁVEIS'!B299&gt;0,'PLANILHA ITENS FINANCIÁVEIS'!B299,"")</f>
        <v>253</v>
      </c>
      <c r="C299" s="211" t="str">
        <f>IF('PLANILHA ITENS FINANCIÁVEIS'!C299&gt;0,'PLANILHA ITENS FINANCIÁVEIS'!C299,"")</f>
        <v>34.11</v>
      </c>
      <c r="D299" s="211" t="str">
        <f>IF('PLANILHA ITENS FINANCIÁVEIS'!G299&gt;0,'PLANILHA ITENS FINANCIÁVEIS'!G299,"")</f>
        <v>JOELHO 90 GRAUS, PVC, SERIE R, ÁGUA PLUVIAL, DN 100 MM, JUNTA ELÁSTICA, FORNECIDO E INSTALADO EM CONDUTORES VERTICAIS DE ÁGUAS PLUVIAIS. AF_06/2022</v>
      </c>
      <c r="E299" s="212">
        <f>IF('PLANILHA ITENS FINANCIÁVEIS'!H299&gt;0,'PLANILHA ITENS FINANCIÁVEIS'!H299,"")</f>
        <v>48</v>
      </c>
      <c r="F299" s="211" t="str">
        <f>IF('PLANILHA ITENS FINANCIÁVEIS'!I299&gt;0,'PLANILHA ITENS FINANCIÁVEIS'!I299,"")</f>
        <v>UN</v>
      </c>
      <c r="G299" s="213"/>
      <c r="H299" s="59" t="str">
        <f t="shared" si="4"/>
        <v/>
      </c>
      <c r="I299" s="56"/>
      <c r="J299" s="56"/>
      <c r="K299" s="214"/>
    </row>
    <row r="300" spans="1:11" s="21" customFormat="1" x14ac:dyDescent="0.25">
      <c r="A300" s="211">
        <f>IF('PLANILHA ITENS FINANCIÁVEIS'!A300&gt;0,'PLANILHA ITENS FINANCIÁVEIS'!A300,"")</f>
        <v>1</v>
      </c>
      <c r="B300" s="211">
        <f>IF('PLANILHA ITENS FINANCIÁVEIS'!B300&gt;0,'PLANILHA ITENS FINANCIÁVEIS'!B300,"")</f>
        <v>254</v>
      </c>
      <c r="C300" s="211" t="str">
        <f>IF('PLANILHA ITENS FINANCIÁVEIS'!C300&gt;0,'PLANILHA ITENS FINANCIÁVEIS'!C300,"")</f>
        <v>34.12</v>
      </c>
      <c r="D300" s="211" t="str">
        <f>IF('PLANILHA ITENS FINANCIÁVEIS'!G300&gt;0,'PLANILHA ITENS FINANCIÁVEIS'!G300,"")</f>
        <v>JUNÇÃO DE REDUÇÃO INVERTIDA, PVC, SÉRIE NORMAL, ESGOTO PREDIAL, DN 100 X 50 MM, JUNTA ELÁSTICA, FORNECIDO E INSTALADO EM RAMAL DE DESCARGA OU RAMAL DE ESGOTO SANITÁRIO. AF_08/2022</v>
      </c>
      <c r="E300" s="212">
        <f>IF('PLANILHA ITENS FINANCIÁVEIS'!H300&gt;0,'PLANILHA ITENS FINANCIÁVEIS'!H300,"")</f>
        <v>1</v>
      </c>
      <c r="F300" s="211" t="str">
        <f>IF('PLANILHA ITENS FINANCIÁVEIS'!I300&gt;0,'PLANILHA ITENS FINANCIÁVEIS'!I300,"")</f>
        <v>UN</v>
      </c>
      <c r="G300" s="213"/>
      <c r="H300" s="59" t="str">
        <f t="shared" si="4"/>
        <v/>
      </c>
      <c r="I300" s="56"/>
      <c r="J300" s="56"/>
      <c r="K300" s="214"/>
    </row>
    <row r="301" spans="1:11" s="21" customFormat="1" x14ac:dyDescent="0.25">
      <c r="A301" s="211">
        <f>IF('PLANILHA ITENS FINANCIÁVEIS'!A301&gt;0,'PLANILHA ITENS FINANCIÁVEIS'!A301,"")</f>
        <v>1</v>
      </c>
      <c r="B301" s="211">
        <f>IF('PLANILHA ITENS FINANCIÁVEIS'!B301&gt;0,'PLANILHA ITENS FINANCIÁVEIS'!B301,"")</f>
        <v>255</v>
      </c>
      <c r="C301" s="211" t="str">
        <f>IF('PLANILHA ITENS FINANCIÁVEIS'!C301&gt;0,'PLANILHA ITENS FINANCIÁVEIS'!C301,"")</f>
        <v>34.13</v>
      </c>
      <c r="D301" s="211" t="str">
        <f>IF('PLANILHA ITENS FINANCIÁVEIS'!G301&gt;0,'PLANILHA ITENS FINANCIÁVEIS'!G301,"")</f>
        <v>JUNÇÃO SIMPLES, PVC, SERIE R, ÁGUA PLUVIAL, DN 100 X 50 MM, JUNTA ELÁSTICA, FORNECIDO E INSTALADO EM CONDUTORES VERTICAIS DE ÁGUAS PLUVIAIS</v>
      </c>
      <c r="E301" s="212">
        <f>IF('PLANILHA ITENS FINANCIÁVEIS'!H301&gt;0,'PLANILHA ITENS FINANCIÁVEIS'!H301,"")</f>
        <v>3</v>
      </c>
      <c r="F301" s="211" t="str">
        <f>IF('PLANILHA ITENS FINANCIÁVEIS'!I301&gt;0,'PLANILHA ITENS FINANCIÁVEIS'!I301,"")</f>
        <v>UN</v>
      </c>
      <c r="G301" s="213"/>
      <c r="H301" s="59" t="str">
        <f t="shared" si="4"/>
        <v/>
      </c>
      <c r="I301" s="56"/>
      <c r="J301" s="56"/>
      <c r="K301" s="214"/>
    </row>
    <row r="302" spans="1:11" s="21" customFormat="1" x14ac:dyDescent="0.25">
      <c r="A302" s="211">
        <f>IF('PLANILHA ITENS FINANCIÁVEIS'!A302&gt;0,'PLANILHA ITENS FINANCIÁVEIS'!A302,"")</f>
        <v>1</v>
      </c>
      <c r="B302" s="211">
        <f>IF('PLANILHA ITENS FINANCIÁVEIS'!B302&gt;0,'PLANILHA ITENS FINANCIÁVEIS'!B302,"")</f>
        <v>256</v>
      </c>
      <c r="C302" s="211" t="str">
        <f>IF('PLANILHA ITENS FINANCIÁVEIS'!C302&gt;0,'PLANILHA ITENS FINANCIÁVEIS'!C302,"")</f>
        <v>34.14</v>
      </c>
      <c r="D302" s="211" t="str">
        <f>IF('PLANILHA ITENS FINANCIÁVEIS'!G302&gt;0,'PLANILHA ITENS FINANCIÁVEIS'!G302,"")</f>
        <v>JUNÇÃO SIMPLES, PVC, SERIE R, ÁGUA PLUVIAL, DN 150 X 75 MM, JUNTA ELÁSTICA, FORNECIDO E INSTALADO EM CONDUTORES VERTICAIS DE ÁGUAS PLUVIAIS</v>
      </c>
      <c r="E302" s="212">
        <f>IF('PLANILHA ITENS FINANCIÁVEIS'!H302&gt;0,'PLANILHA ITENS FINANCIÁVEIS'!H302,"")</f>
        <v>2</v>
      </c>
      <c r="F302" s="211" t="str">
        <f>IF('PLANILHA ITENS FINANCIÁVEIS'!I302&gt;0,'PLANILHA ITENS FINANCIÁVEIS'!I302,"")</f>
        <v>UN</v>
      </c>
      <c r="G302" s="213"/>
      <c r="H302" s="59" t="str">
        <f t="shared" si="4"/>
        <v/>
      </c>
      <c r="I302" s="56"/>
      <c r="J302" s="56"/>
      <c r="K302" s="214"/>
    </row>
    <row r="303" spans="1:11" s="21" customFormat="1" x14ac:dyDescent="0.25">
      <c r="A303" s="211">
        <f>IF('PLANILHA ITENS FINANCIÁVEIS'!A303&gt;0,'PLANILHA ITENS FINANCIÁVEIS'!A303,"")</f>
        <v>1</v>
      </c>
      <c r="B303" s="211">
        <f>IF('PLANILHA ITENS FINANCIÁVEIS'!B303&gt;0,'PLANILHA ITENS FINANCIÁVEIS'!B303,"")</f>
        <v>257</v>
      </c>
      <c r="C303" s="211" t="str">
        <f>IF('PLANILHA ITENS FINANCIÁVEIS'!C303&gt;0,'PLANILHA ITENS FINANCIÁVEIS'!C303,"")</f>
        <v>34.15</v>
      </c>
      <c r="D303" s="211" t="str">
        <f>IF('PLANILHA ITENS FINANCIÁVEIS'!G303&gt;0,'PLANILHA ITENS FINANCIÁVEIS'!G303,"")</f>
        <v>REDUÇÃO EXCÊNTRICA, PVC, SERIE R, ÁGUA PLUVIAL, DN 75 X 50 MM, JUNTA ELÁSTICA, FORNECIDO E INSTALADO EM RAMAL DE ENCAMINHAMENTO. AF_06/2022</v>
      </c>
      <c r="E303" s="212">
        <f>IF('PLANILHA ITENS FINANCIÁVEIS'!H303&gt;0,'PLANILHA ITENS FINANCIÁVEIS'!H303,"")</f>
        <v>2</v>
      </c>
      <c r="F303" s="211" t="str">
        <f>IF('PLANILHA ITENS FINANCIÁVEIS'!I303&gt;0,'PLANILHA ITENS FINANCIÁVEIS'!I303,"")</f>
        <v>UN</v>
      </c>
      <c r="G303" s="213"/>
      <c r="H303" s="59" t="str">
        <f t="shared" si="4"/>
        <v/>
      </c>
      <c r="I303" s="56"/>
      <c r="J303" s="56"/>
      <c r="K303" s="214"/>
    </row>
    <row r="304" spans="1:11" s="21" customFormat="1" x14ac:dyDescent="0.25">
      <c r="A304" s="211">
        <f>IF('PLANILHA ITENS FINANCIÁVEIS'!A304&gt;0,'PLANILHA ITENS FINANCIÁVEIS'!A304,"")</f>
        <v>1</v>
      </c>
      <c r="B304" s="211" t="str">
        <f>IF('PLANILHA ITENS FINANCIÁVEIS'!B304&gt;0,'PLANILHA ITENS FINANCIÁVEIS'!B304,"")</f>
        <v/>
      </c>
      <c r="C304" s="211" t="str">
        <f>IF('PLANILHA ITENS FINANCIÁVEIS'!C304&gt;0,'PLANILHA ITENS FINANCIÁVEIS'!C304,"")</f>
        <v>35</v>
      </c>
      <c r="D304" s="211" t="str">
        <f>IF('PLANILHA ITENS FINANCIÁVEIS'!G304&gt;0,'PLANILHA ITENS FINANCIÁVEIS'!G304,"")</f>
        <v>DRENAGEM DE ÁGUAS PLUVIAIS - ACESSÓRIOS</v>
      </c>
      <c r="E304" s="212" t="str">
        <f>IF('PLANILHA ITENS FINANCIÁVEIS'!H304&gt;0,'PLANILHA ITENS FINANCIÁVEIS'!H304,"")</f>
        <v/>
      </c>
      <c r="F304" s="211" t="str">
        <f>IF('PLANILHA ITENS FINANCIÁVEIS'!I304&gt;0,'PLANILHA ITENS FINANCIÁVEIS'!I304,"")</f>
        <v/>
      </c>
      <c r="G304" s="213"/>
      <c r="H304" s="59" t="str">
        <f t="shared" si="4"/>
        <v/>
      </c>
      <c r="I304" s="56"/>
      <c r="J304" s="56"/>
      <c r="K304" s="214"/>
    </row>
    <row r="305" spans="1:11" s="21" customFormat="1" x14ac:dyDescent="0.25">
      <c r="A305" s="211">
        <f>IF('PLANILHA ITENS FINANCIÁVEIS'!A305&gt;0,'PLANILHA ITENS FINANCIÁVEIS'!A305,"")</f>
        <v>1</v>
      </c>
      <c r="B305" s="211">
        <f>IF('PLANILHA ITENS FINANCIÁVEIS'!B305&gt;0,'PLANILHA ITENS FINANCIÁVEIS'!B305,"")</f>
        <v>258</v>
      </c>
      <c r="C305" s="211" t="str">
        <f>IF('PLANILHA ITENS FINANCIÁVEIS'!C305&gt;0,'PLANILHA ITENS FINANCIÁVEIS'!C305,"")</f>
        <v>35.1</v>
      </c>
      <c r="D305" s="211" t="str">
        <f>IF('PLANILHA ITENS FINANCIÁVEIS'!G305&gt;0,'PLANILHA ITENS FINANCIÁVEIS'!G305,"")</f>
        <v>CAIXA ENTERRADA HIDRÁULICA RETANGULAR EM ALVENARIA COM TIJOLOS CERÂMICOS MACIÇOS, DIMENSÕES INTERNAS: 0,6X0,6X0,6 M PARA REDE DE DRENAGEM. AF_12/2020</v>
      </c>
      <c r="E305" s="212">
        <f>IF('PLANILHA ITENS FINANCIÁVEIS'!H305&gt;0,'PLANILHA ITENS FINANCIÁVEIS'!H305,"")</f>
        <v>13</v>
      </c>
      <c r="F305" s="211" t="str">
        <f>IF('PLANILHA ITENS FINANCIÁVEIS'!I305&gt;0,'PLANILHA ITENS FINANCIÁVEIS'!I305,"")</f>
        <v>UN</v>
      </c>
      <c r="G305" s="213"/>
      <c r="H305" s="59" t="str">
        <f t="shared" si="4"/>
        <v/>
      </c>
      <c r="I305" s="56"/>
      <c r="J305" s="56"/>
      <c r="K305" s="214"/>
    </row>
    <row r="306" spans="1:11" s="21" customFormat="1" x14ac:dyDescent="0.25">
      <c r="A306" s="211">
        <f>IF('PLANILHA ITENS FINANCIÁVEIS'!A306&gt;0,'PLANILHA ITENS FINANCIÁVEIS'!A306,"")</f>
        <v>1</v>
      </c>
      <c r="B306" s="211">
        <f>IF('PLANILHA ITENS FINANCIÁVEIS'!B306&gt;0,'PLANILHA ITENS FINANCIÁVEIS'!B306,"")</f>
        <v>259</v>
      </c>
      <c r="C306" s="211" t="str">
        <f>IF('PLANILHA ITENS FINANCIÁVEIS'!C306&gt;0,'PLANILHA ITENS FINANCIÁVEIS'!C306,"")</f>
        <v>35.2</v>
      </c>
      <c r="D306" s="211" t="str">
        <f>IF('PLANILHA ITENS FINANCIÁVEIS'!G306&gt;0,'PLANILHA ITENS FINANCIÁVEIS'!G306,"")</f>
        <v>CAIXA SIFONADA, PVC, DN 100 X 100 X 50 MM, FORNECIDA E INSTALADA EM RAMAIS DE ENCAMINHAMENTO DE ÁGUA PLUVIAL. AF_06/2022</v>
      </c>
      <c r="E306" s="212">
        <f>IF('PLANILHA ITENS FINANCIÁVEIS'!H306&gt;0,'PLANILHA ITENS FINANCIÁVEIS'!H306,"")</f>
        <v>11</v>
      </c>
      <c r="F306" s="211" t="str">
        <f>IF('PLANILHA ITENS FINANCIÁVEIS'!I306&gt;0,'PLANILHA ITENS FINANCIÁVEIS'!I306,"")</f>
        <v>UN</v>
      </c>
      <c r="G306" s="213"/>
      <c r="H306" s="59" t="str">
        <f t="shared" si="4"/>
        <v/>
      </c>
      <c r="I306" s="56"/>
      <c r="J306" s="56"/>
      <c r="K306" s="214"/>
    </row>
    <row r="307" spans="1:11" s="21" customFormat="1" x14ac:dyDescent="0.25">
      <c r="A307" s="211">
        <f>IF('PLANILHA ITENS FINANCIÁVEIS'!A307&gt;0,'PLANILHA ITENS FINANCIÁVEIS'!A307,"")</f>
        <v>1</v>
      </c>
      <c r="B307" s="211" t="str">
        <f>IF('PLANILHA ITENS FINANCIÁVEIS'!B307&gt;0,'PLANILHA ITENS FINANCIÁVEIS'!B307,"")</f>
        <v/>
      </c>
      <c r="C307" s="211" t="str">
        <f>IF('PLANILHA ITENS FINANCIÁVEIS'!C307&gt;0,'PLANILHA ITENS FINANCIÁVEIS'!C307,"")</f>
        <v>36</v>
      </c>
      <c r="D307" s="211" t="str">
        <f>IF('PLANILHA ITENS FINANCIÁVEIS'!G307&gt;0,'PLANILHA ITENS FINANCIÁVEIS'!G307,"")</f>
        <v>DRENAGEM DE ÁGUAS PLUVIAIS - SISTEMA DE REUSO DE ÁGUA</v>
      </c>
      <c r="E307" s="212" t="str">
        <f>IF('PLANILHA ITENS FINANCIÁVEIS'!H307&gt;0,'PLANILHA ITENS FINANCIÁVEIS'!H307,"")</f>
        <v/>
      </c>
      <c r="F307" s="211" t="str">
        <f>IF('PLANILHA ITENS FINANCIÁVEIS'!I307&gt;0,'PLANILHA ITENS FINANCIÁVEIS'!I307,"")</f>
        <v/>
      </c>
      <c r="G307" s="213"/>
      <c r="H307" s="59" t="str">
        <f t="shared" si="4"/>
        <v/>
      </c>
      <c r="I307" s="56"/>
      <c r="J307" s="56"/>
      <c r="K307" s="214"/>
    </row>
    <row r="308" spans="1:11" s="21" customFormat="1" x14ac:dyDescent="0.25">
      <c r="A308" s="211">
        <f>IF('PLANILHA ITENS FINANCIÁVEIS'!A308&gt;0,'PLANILHA ITENS FINANCIÁVEIS'!A308,"")</f>
        <v>1</v>
      </c>
      <c r="B308" s="211">
        <f>IF('PLANILHA ITENS FINANCIÁVEIS'!B308&gt;0,'PLANILHA ITENS FINANCIÁVEIS'!B308,"")</f>
        <v>260</v>
      </c>
      <c r="C308" s="211" t="str">
        <f>IF('PLANILHA ITENS FINANCIÁVEIS'!C308&gt;0,'PLANILHA ITENS FINANCIÁVEIS'!C308,"")</f>
        <v>36.1</v>
      </c>
      <c r="D308" s="211" t="str">
        <f>IF('PLANILHA ITENS FINANCIÁVEIS'!G308&gt;0,'PLANILHA ITENS FINANCIÁVEIS'!G308,"")</f>
        <v>CISTERNA MODULAR 600 Litros</v>
      </c>
      <c r="E308" s="212">
        <f>IF('PLANILHA ITENS FINANCIÁVEIS'!H308&gt;0,'PLANILHA ITENS FINANCIÁVEIS'!H308,"")</f>
        <v>6</v>
      </c>
      <c r="F308" s="211" t="str">
        <f>IF('PLANILHA ITENS FINANCIÁVEIS'!I308&gt;0,'PLANILHA ITENS FINANCIÁVEIS'!I308,"")</f>
        <v>UN</v>
      </c>
      <c r="G308" s="213"/>
      <c r="H308" s="59" t="str">
        <f t="shared" si="4"/>
        <v/>
      </c>
      <c r="I308" s="56"/>
      <c r="J308" s="56"/>
      <c r="K308" s="214"/>
    </row>
    <row r="309" spans="1:11" s="21" customFormat="1" x14ac:dyDescent="0.25">
      <c r="A309" s="211">
        <f>IF('PLANILHA ITENS FINANCIÁVEIS'!A309&gt;0,'PLANILHA ITENS FINANCIÁVEIS'!A309,"")</f>
        <v>1</v>
      </c>
      <c r="B309" s="211">
        <f>IF('PLANILHA ITENS FINANCIÁVEIS'!B309&gt;0,'PLANILHA ITENS FINANCIÁVEIS'!B309,"")</f>
        <v>261</v>
      </c>
      <c r="C309" s="211" t="str">
        <f>IF('PLANILHA ITENS FINANCIÁVEIS'!C309&gt;0,'PLANILHA ITENS FINANCIÁVEIS'!C309,"")</f>
        <v>36.2</v>
      </c>
      <c r="D309" s="211" t="str">
        <f>IF('PLANILHA ITENS FINANCIÁVEIS'!G309&gt;0,'PLANILHA ITENS FINANCIÁVEIS'!G309,"")</f>
        <v>SMART FILTRO</v>
      </c>
      <c r="E309" s="212">
        <f>IF('PLANILHA ITENS FINANCIÁVEIS'!H309&gt;0,'PLANILHA ITENS FINANCIÁVEIS'!H309,"")</f>
        <v>6</v>
      </c>
      <c r="F309" s="211" t="str">
        <f>IF('PLANILHA ITENS FINANCIÁVEIS'!I309&gt;0,'PLANILHA ITENS FINANCIÁVEIS'!I309,"")</f>
        <v>UN</v>
      </c>
      <c r="G309" s="213"/>
      <c r="H309" s="59" t="str">
        <f t="shared" si="4"/>
        <v/>
      </c>
      <c r="I309" s="56"/>
      <c r="J309" s="56"/>
      <c r="K309" s="214"/>
    </row>
    <row r="310" spans="1:11" s="21" customFormat="1" x14ac:dyDescent="0.25">
      <c r="A310" s="211">
        <f>IF('PLANILHA ITENS FINANCIÁVEIS'!A310&gt;0,'PLANILHA ITENS FINANCIÁVEIS'!A310,"")</f>
        <v>1</v>
      </c>
      <c r="B310" s="211" t="str">
        <f>IF('PLANILHA ITENS FINANCIÁVEIS'!B310&gt;0,'PLANILHA ITENS FINANCIÁVEIS'!B310,"")</f>
        <v/>
      </c>
      <c r="C310" s="211" t="str">
        <f>IF('PLANILHA ITENS FINANCIÁVEIS'!C310&gt;0,'PLANILHA ITENS FINANCIÁVEIS'!C310,"")</f>
        <v>37</v>
      </c>
      <c r="D310" s="211" t="str">
        <f>IF('PLANILHA ITENS FINANCIÁVEIS'!G310&gt;0,'PLANILHA ITENS FINANCIÁVEIS'!G310,"")</f>
        <v>INSTALAÇÃO SANITÁRIA - TUBULAÇÕES E CONEXÕES</v>
      </c>
      <c r="E310" s="212" t="str">
        <f>IF('PLANILHA ITENS FINANCIÁVEIS'!H310&gt;0,'PLANILHA ITENS FINANCIÁVEIS'!H310,"")</f>
        <v/>
      </c>
      <c r="F310" s="211" t="str">
        <f>IF('PLANILHA ITENS FINANCIÁVEIS'!I310&gt;0,'PLANILHA ITENS FINANCIÁVEIS'!I310,"")</f>
        <v/>
      </c>
      <c r="G310" s="213"/>
      <c r="H310" s="59" t="str">
        <f t="shared" si="4"/>
        <v/>
      </c>
      <c r="I310" s="56"/>
      <c r="J310" s="56"/>
      <c r="K310" s="214"/>
    </row>
    <row r="311" spans="1:11" s="21" customFormat="1" x14ac:dyDescent="0.25">
      <c r="A311" s="211">
        <f>IF('PLANILHA ITENS FINANCIÁVEIS'!A311&gt;0,'PLANILHA ITENS FINANCIÁVEIS'!A311,"")</f>
        <v>1</v>
      </c>
      <c r="B311" s="211">
        <f>IF('PLANILHA ITENS FINANCIÁVEIS'!B311&gt;0,'PLANILHA ITENS FINANCIÁVEIS'!B311,"")</f>
        <v>262</v>
      </c>
      <c r="C311" s="211" t="str">
        <f>IF('PLANILHA ITENS FINANCIÁVEIS'!C311&gt;0,'PLANILHA ITENS FINANCIÁVEIS'!C311,"")</f>
        <v>37.1</v>
      </c>
      <c r="D311" s="211" t="str">
        <f>IF('PLANILHA ITENS FINANCIÁVEIS'!G311&gt;0,'PLANILHA ITENS FINANCIÁVEIS'!G311,"")</f>
        <v>TUBO PVC, SERIE NORMAL, ESGOTO PREDIAL, DN 40 MM, FORNECIDO E INSTALADO EM RAMAL DE DESCARGA OU RAMAL DE ESGOTO SANITÁRIO. AF_08/2022</v>
      </c>
      <c r="E311" s="212">
        <f>IF('PLANILHA ITENS FINANCIÁVEIS'!H311&gt;0,'PLANILHA ITENS FINANCIÁVEIS'!H311,"")</f>
        <v>88.7</v>
      </c>
      <c r="F311" s="211" t="str">
        <f>IF('PLANILHA ITENS FINANCIÁVEIS'!I311&gt;0,'PLANILHA ITENS FINANCIÁVEIS'!I311,"")</f>
        <v>M</v>
      </c>
      <c r="G311" s="213"/>
      <c r="H311" s="59" t="str">
        <f t="shared" si="4"/>
        <v/>
      </c>
      <c r="I311" s="56"/>
      <c r="J311" s="56"/>
      <c r="K311" s="214"/>
    </row>
    <row r="312" spans="1:11" s="21" customFormat="1" x14ac:dyDescent="0.25">
      <c r="A312" s="211">
        <f>IF('PLANILHA ITENS FINANCIÁVEIS'!A312&gt;0,'PLANILHA ITENS FINANCIÁVEIS'!A312,"")</f>
        <v>1</v>
      </c>
      <c r="B312" s="211">
        <f>IF('PLANILHA ITENS FINANCIÁVEIS'!B312&gt;0,'PLANILHA ITENS FINANCIÁVEIS'!B312,"")</f>
        <v>263</v>
      </c>
      <c r="C312" s="211" t="str">
        <f>IF('PLANILHA ITENS FINANCIÁVEIS'!C312&gt;0,'PLANILHA ITENS FINANCIÁVEIS'!C312,"")</f>
        <v>37.2</v>
      </c>
      <c r="D312" s="211" t="str">
        <f>IF('PLANILHA ITENS FINANCIÁVEIS'!G312&gt;0,'PLANILHA ITENS FINANCIÁVEIS'!G312,"")</f>
        <v>TUBO PVC, SERIE NORMAL, ESGOTO PREDIAL, DN 50 MM, FORNECIDO E INSTALADO EM RAMAL DE DESCARGA OU RAMAL DE ESGOTO SANITÁRIO. AF_08/2022</v>
      </c>
      <c r="E312" s="212">
        <f>IF('PLANILHA ITENS FINANCIÁVEIS'!H312&gt;0,'PLANILHA ITENS FINANCIÁVEIS'!H312,"")</f>
        <v>207.2</v>
      </c>
      <c r="F312" s="211" t="str">
        <f>IF('PLANILHA ITENS FINANCIÁVEIS'!I312&gt;0,'PLANILHA ITENS FINANCIÁVEIS'!I312,"")</f>
        <v>M</v>
      </c>
      <c r="G312" s="213"/>
      <c r="H312" s="59" t="str">
        <f t="shared" si="4"/>
        <v/>
      </c>
      <c r="I312" s="56"/>
      <c r="J312" s="56"/>
      <c r="K312" s="214"/>
    </row>
    <row r="313" spans="1:11" s="21" customFormat="1" x14ac:dyDescent="0.25">
      <c r="A313" s="211">
        <f>IF('PLANILHA ITENS FINANCIÁVEIS'!A313&gt;0,'PLANILHA ITENS FINANCIÁVEIS'!A313,"")</f>
        <v>1</v>
      </c>
      <c r="B313" s="211">
        <f>IF('PLANILHA ITENS FINANCIÁVEIS'!B313&gt;0,'PLANILHA ITENS FINANCIÁVEIS'!B313,"")</f>
        <v>264</v>
      </c>
      <c r="C313" s="211" t="str">
        <f>IF('PLANILHA ITENS FINANCIÁVEIS'!C313&gt;0,'PLANILHA ITENS FINANCIÁVEIS'!C313,"")</f>
        <v>37.3</v>
      </c>
      <c r="D313" s="211" t="str">
        <f>IF('PLANILHA ITENS FINANCIÁVEIS'!G313&gt;0,'PLANILHA ITENS FINANCIÁVEIS'!G313,"")</f>
        <v>TUBO PVC, SERIE NORMAL, ESGOTO PREDIAL, DN 75 MM, FORNECIDO E INSTALADO EM RAMAL DE DESCARGA OU RAMAL DE ESGOTO SANITÁRIO. AF_08/2022</v>
      </c>
      <c r="E313" s="212">
        <f>IF('PLANILHA ITENS FINANCIÁVEIS'!H313&gt;0,'PLANILHA ITENS FINANCIÁVEIS'!H313,"")</f>
        <v>21.1</v>
      </c>
      <c r="F313" s="211" t="str">
        <f>IF('PLANILHA ITENS FINANCIÁVEIS'!I313&gt;0,'PLANILHA ITENS FINANCIÁVEIS'!I313,"")</f>
        <v>M</v>
      </c>
      <c r="G313" s="213"/>
      <c r="H313" s="59" t="str">
        <f t="shared" si="4"/>
        <v/>
      </c>
      <c r="I313" s="56"/>
      <c r="J313" s="56"/>
      <c r="K313" s="214"/>
    </row>
    <row r="314" spans="1:11" s="21" customFormat="1" x14ac:dyDescent="0.25">
      <c r="A314" s="211">
        <f>IF('PLANILHA ITENS FINANCIÁVEIS'!A314&gt;0,'PLANILHA ITENS FINANCIÁVEIS'!A314,"")</f>
        <v>1</v>
      </c>
      <c r="B314" s="211">
        <f>IF('PLANILHA ITENS FINANCIÁVEIS'!B314&gt;0,'PLANILHA ITENS FINANCIÁVEIS'!B314,"")</f>
        <v>265</v>
      </c>
      <c r="C314" s="211" t="str">
        <f>IF('PLANILHA ITENS FINANCIÁVEIS'!C314&gt;0,'PLANILHA ITENS FINANCIÁVEIS'!C314,"")</f>
        <v>37.4</v>
      </c>
      <c r="D314" s="211" t="str">
        <f>IF('PLANILHA ITENS FINANCIÁVEIS'!G314&gt;0,'PLANILHA ITENS FINANCIÁVEIS'!G314,"")</f>
        <v>TUBO PVC, SERIE NORMAL, ESGOTO PREDIAL, DN 100 MM, FORNECIDO E INSTALADO EM RAMAL DE DESCARGA OU RAMAL DE ESGOTO SANITÁRIO. AF_08/2022</v>
      </c>
      <c r="E314" s="212">
        <f>IF('PLANILHA ITENS FINANCIÁVEIS'!H314&gt;0,'PLANILHA ITENS FINANCIÁVEIS'!H314,"")</f>
        <v>252.1</v>
      </c>
      <c r="F314" s="211" t="str">
        <f>IF('PLANILHA ITENS FINANCIÁVEIS'!I314&gt;0,'PLANILHA ITENS FINANCIÁVEIS'!I314,"")</f>
        <v>M</v>
      </c>
      <c r="G314" s="213"/>
      <c r="H314" s="59" t="str">
        <f t="shared" si="4"/>
        <v/>
      </c>
      <c r="I314" s="56"/>
      <c r="J314" s="56"/>
      <c r="K314" s="214"/>
    </row>
    <row r="315" spans="1:11" s="21" customFormat="1" x14ac:dyDescent="0.25">
      <c r="A315" s="211">
        <f>IF('PLANILHA ITENS FINANCIÁVEIS'!A315&gt;0,'PLANILHA ITENS FINANCIÁVEIS'!A315,"")</f>
        <v>1</v>
      </c>
      <c r="B315" s="211">
        <f>IF('PLANILHA ITENS FINANCIÁVEIS'!B315&gt;0,'PLANILHA ITENS FINANCIÁVEIS'!B315,"")</f>
        <v>266</v>
      </c>
      <c r="C315" s="211" t="str">
        <f>IF('PLANILHA ITENS FINANCIÁVEIS'!C315&gt;0,'PLANILHA ITENS FINANCIÁVEIS'!C315,"")</f>
        <v>37.5</v>
      </c>
      <c r="D315" s="211" t="str">
        <f>IF('PLANILHA ITENS FINANCIÁVEIS'!G315&gt;0,'PLANILHA ITENS FINANCIÁVEIS'!G315,"")</f>
        <v>TUBO PVC, SERIE NORMAL, ESGOTO PREDIAL, DN 150 MM, FORNECIDO E INSTALADO EM SUBCOLETOR AÉREO DE ESGOTO SANITÁRIO. AF_08/2022</v>
      </c>
      <c r="E315" s="212">
        <f>IF('PLANILHA ITENS FINANCIÁVEIS'!H315&gt;0,'PLANILHA ITENS FINANCIÁVEIS'!H315,"")</f>
        <v>39</v>
      </c>
      <c r="F315" s="211" t="str">
        <f>IF('PLANILHA ITENS FINANCIÁVEIS'!I315&gt;0,'PLANILHA ITENS FINANCIÁVEIS'!I315,"")</f>
        <v>M</v>
      </c>
      <c r="G315" s="213"/>
      <c r="H315" s="59" t="str">
        <f t="shared" si="4"/>
        <v/>
      </c>
      <c r="I315" s="56"/>
      <c r="J315" s="56"/>
      <c r="K315" s="214"/>
    </row>
    <row r="316" spans="1:11" s="21" customFormat="1" x14ac:dyDescent="0.25">
      <c r="A316" s="211">
        <f>IF('PLANILHA ITENS FINANCIÁVEIS'!A316&gt;0,'PLANILHA ITENS FINANCIÁVEIS'!A316,"")</f>
        <v>1</v>
      </c>
      <c r="B316" s="211">
        <f>IF('PLANILHA ITENS FINANCIÁVEIS'!B316&gt;0,'PLANILHA ITENS FINANCIÁVEIS'!B316,"")</f>
        <v>267</v>
      </c>
      <c r="C316" s="211" t="str">
        <f>IF('PLANILHA ITENS FINANCIÁVEIS'!C316&gt;0,'PLANILHA ITENS FINANCIÁVEIS'!C316,"")</f>
        <v>37.6</v>
      </c>
      <c r="D316" s="211" t="str">
        <f>IF('PLANILHA ITENS FINANCIÁVEIS'!G316&gt;0,'PLANILHA ITENS FINANCIÁVEIS'!G316,"")</f>
        <v>BUCHA DE REDUÇÃO LONGA, PVC, SÉRIE NORMAL, ESGOTO PREDIAL, DN 50 X 40 MM, JUNTA SOLDÁVEL E ELÁSTICA, FORNECIDO E INSTALADO EM RAMAL DE DESCARGA OU RAMAL DE ESGOTO SANITÁRIO. AF_08/2022</v>
      </c>
      <c r="E316" s="212">
        <f>IF('PLANILHA ITENS FINANCIÁVEIS'!H316&gt;0,'PLANILHA ITENS FINANCIÁVEIS'!H316,"")</f>
        <v>24</v>
      </c>
      <c r="F316" s="211" t="str">
        <f>IF('PLANILHA ITENS FINANCIÁVEIS'!I316&gt;0,'PLANILHA ITENS FINANCIÁVEIS'!I316,"")</f>
        <v>UN</v>
      </c>
      <c r="G316" s="213"/>
      <c r="H316" s="59" t="str">
        <f t="shared" si="4"/>
        <v/>
      </c>
      <c r="I316" s="56"/>
      <c r="J316" s="56"/>
      <c r="K316" s="214"/>
    </row>
    <row r="317" spans="1:11" s="21" customFormat="1" x14ac:dyDescent="0.25">
      <c r="A317" s="211">
        <f>IF('PLANILHA ITENS FINANCIÁVEIS'!A317&gt;0,'PLANILHA ITENS FINANCIÁVEIS'!A317,"")</f>
        <v>1</v>
      </c>
      <c r="B317" s="211">
        <f>IF('PLANILHA ITENS FINANCIÁVEIS'!B317&gt;0,'PLANILHA ITENS FINANCIÁVEIS'!B317,"")</f>
        <v>268</v>
      </c>
      <c r="C317" s="211" t="str">
        <f>IF('PLANILHA ITENS FINANCIÁVEIS'!C317&gt;0,'PLANILHA ITENS FINANCIÁVEIS'!C317,"")</f>
        <v>37.7</v>
      </c>
      <c r="D317" s="211" t="str">
        <f>IF('PLANILHA ITENS FINANCIÁVEIS'!G317&gt;0,'PLANILHA ITENS FINANCIÁVEIS'!G317,"")</f>
        <v>CURVA CURTA 90 GRAUS, PVC, SERIE NORMAL, ESGOTO PREDIAL, DN 40 MM, JUNTA SOLDÁVEL, FORNECIDO E INSTALADO EM RAMAL DE DESCARGA OU RAMAL DE ESGOTO SANITÁRIO. AF_08/2022</v>
      </c>
      <c r="E317" s="212">
        <f>IF('PLANILHA ITENS FINANCIÁVEIS'!H317&gt;0,'PLANILHA ITENS FINANCIÁVEIS'!H317,"")</f>
        <v>74</v>
      </c>
      <c r="F317" s="211" t="str">
        <f>IF('PLANILHA ITENS FINANCIÁVEIS'!I317&gt;0,'PLANILHA ITENS FINANCIÁVEIS'!I317,"")</f>
        <v>UN</v>
      </c>
      <c r="G317" s="213"/>
      <c r="H317" s="59" t="str">
        <f t="shared" si="4"/>
        <v/>
      </c>
      <c r="I317" s="56"/>
      <c r="J317" s="56"/>
      <c r="K317" s="214"/>
    </row>
    <row r="318" spans="1:11" s="21" customFormat="1" x14ac:dyDescent="0.25">
      <c r="A318" s="211">
        <f>IF('PLANILHA ITENS FINANCIÁVEIS'!A318&gt;0,'PLANILHA ITENS FINANCIÁVEIS'!A318,"")</f>
        <v>1</v>
      </c>
      <c r="B318" s="211">
        <f>IF('PLANILHA ITENS FINANCIÁVEIS'!B318&gt;0,'PLANILHA ITENS FINANCIÁVEIS'!B318,"")</f>
        <v>269</v>
      </c>
      <c r="C318" s="211" t="str">
        <f>IF('PLANILHA ITENS FINANCIÁVEIS'!C318&gt;0,'PLANILHA ITENS FINANCIÁVEIS'!C318,"")</f>
        <v>37.8</v>
      </c>
      <c r="D318" s="211" t="str">
        <f>IF('PLANILHA ITENS FINANCIÁVEIS'!G318&gt;0,'PLANILHA ITENS FINANCIÁVEIS'!G318,"")</f>
        <v>CURVA CURTA 90 GRAUS, PVC, SERIE NORMAL, ESGOTO PREDIAL, DN 50 MM, JUNTA ELÁSTICA, FORNECIDO E INSTALADO EM PRUMADA DE ESGOTO SANITÁRIO OU VENTILAÇÃO. AF_08/2022</v>
      </c>
      <c r="E318" s="212">
        <f>IF('PLANILHA ITENS FINANCIÁVEIS'!H318&gt;0,'PLANILHA ITENS FINANCIÁVEIS'!H318,"")</f>
        <v>8</v>
      </c>
      <c r="F318" s="211" t="str">
        <f>IF('PLANILHA ITENS FINANCIÁVEIS'!I318&gt;0,'PLANILHA ITENS FINANCIÁVEIS'!I318,"")</f>
        <v>UN</v>
      </c>
      <c r="G318" s="213"/>
      <c r="H318" s="59" t="str">
        <f t="shared" si="4"/>
        <v/>
      </c>
      <c r="I318" s="56"/>
      <c r="J318" s="56"/>
      <c r="K318" s="214"/>
    </row>
    <row r="319" spans="1:11" s="21" customFormat="1" x14ac:dyDescent="0.25">
      <c r="A319" s="211">
        <f>IF('PLANILHA ITENS FINANCIÁVEIS'!A319&gt;0,'PLANILHA ITENS FINANCIÁVEIS'!A319,"")</f>
        <v>1</v>
      </c>
      <c r="B319" s="211">
        <f>IF('PLANILHA ITENS FINANCIÁVEIS'!B319&gt;0,'PLANILHA ITENS FINANCIÁVEIS'!B319,"")</f>
        <v>270</v>
      </c>
      <c r="C319" s="211" t="str">
        <f>IF('PLANILHA ITENS FINANCIÁVEIS'!C319&gt;0,'PLANILHA ITENS FINANCIÁVEIS'!C319,"")</f>
        <v>37.9</v>
      </c>
      <c r="D319" s="211" t="str">
        <f>IF('PLANILHA ITENS FINANCIÁVEIS'!G319&gt;0,'PLANILHA ITENS FINANCIÁVEIS'!G319,"")</f>
        <v>CURVA CURTA 90 GRAUS, PVC, SERIE NORMAL, ESGOTO PREDIAL, DN 100 MM, JUNTA ELÁSTICA, FORNECIDO E INSTALADO EM RAMAL DE DESCARGA OU RAMAL DE ESGOTO SANITÁRIO. AF_08/2022</v>
      </c>
      <c r="E319" s="212">
        <f>IF('PLANILHA ITENS FINANCIÁVEIS'!H319&gt;0,'PLANILHA ITENS FINANCIÁVEIS'!H319,"")</f>
        <v>24</v>
      </c>
      <c r="F319" s="211" t="str">
        <f>IF('PLANILHA ITENS FINANCIÁVEIS'!I319&gt;0,'PLANILHA ITENS FINANCIÁVEIS'!I319,"")</f>
        <v>UN</v>
      </c>
      <c r="G319" s="213"/>
      <c r="H319" s="59" t="str">
        <f t="shared" si="4"/>
        <v/>
      </c>
      <c r="I319" s="56"/>
      <c r="J319" s="56"/>
      <c r="K319" s="214"/>
    </row>
    <row r="320" spans="1:11" s="21" customFormat="1" x14ac:dyDescent="0.25">
      <c r="A320" s="211">
        <f>IF('PLANILHA ITENS FINANCIÁVEIS'!A320&gt;0,'PLANILHA ITENS FINANCIÁVEIS'!A320,"")</f>
        <v>1</v>
      </c>
      <c r="B320" s="211">
        <f>IF('PLANILHA ITENS FINANCIÁVEIS'!B320&gt;0,'PLANILHA ITENS FINANCIÁVEIS'!B320,"")</f>
        <v>271</v>
      </c>
      <c r="C320" s="211" t="str">
        <f>IF('PLANILHA ITENS FINANCIÁVEIS'!C320&gt;0,'PLANILHA ITENS FINANCIÁVEIS'!C320,"")</f>
        <v>37.10</v>
      </c>
      <c r="D320" s="211" t="str">
        <f>IF('PLANILHA ITENS FINANCIÁVEIS'!G320&gt;0,'PLANILHA ITENS FINANCIÁVEIS'!G320,"")</f>
        <v>CURVA LONGA 45 GRAUS, PVC, SERIE NORMAL, ESGOTO PREDIAL, DN 75 MM, JUNTA ELÁSTICA, FORNECIDO E INSTALADO EM PRUMADA DE ESGOTO SANITÁRIO OU VENTILAÇÃO</v>
      </c>
      <c r="E320" s="212">
        <f>IF('PLANILHA ITENS FINANCIÁVEIS'!H320&gt;0,'PLANILHA ITENS FINANCIÁVEIS'!H320,"")</f>
        <v>3</v>
      </c>
      <c r="F320" s="211" t="str">
        <f>IF('PLANILHA ITENS FINANCIÁVEIS'!I320&gt;0,'PLANILHA ITENS FINANCIÁVEIS'!I320,"")</f>
        <v>UN</v>
      </c>
      <c r="G320" s="213"/>
      <c r="H320" s="59" t="str">
        <f t="shared" si="4"/>
        <v/>
      </c>
      <c r="I320" s="56"/>
      <c r="J320" s="56"/>
      <c r="K320" s="214"/>
    </row>
    <row r="321" spans="1:11" s="21" customFormat="1" x14ac:dyDescent="0.25">
      <c r="A321" s="211">
        <f>IF('PLANILHA ITENS FINANCIÁVEIS'!A321&gt;0,'PLANILHA ITENS FINANCIÁVEIS'!A321,"")</f>
        <v>1</v>
      </c>
      <c r="B321" s="211">
        <f>IF('PLANILHA ITENS FINANCIÁVEIS'!B321&gt;0,'PLANILHA ITENS FINANCIÁVEIS'!B321,"")</f>
        <v>272</v>
      </c>
      <c r="C321" s="211" t="str">
        <f>IF('PLANILHA ITENS FINANCIÁVEIS'!C321&gt;0,'PLANILHA ITENS FINANCIÁVEIS'!C321,"")</f>
        <v>37.11</v>
      </c>
      <c r="D321" s="211" t="str">
        <f>IF('PLANILHA ITENS FINANCIÁVEIS'!G321&gt;0,'PLANILHA ITENS FINANCIÁVEIS'!G321,"")</f>
        <v>CURVA LONGA, 45 GRAUS, PVC OCRE, JUNTA ELÁSTICA, DN 100 MM, PARA COLETOR PREDIAL DE ESGOTO. AF_06/2022</v>
      </c>
      <c r="E321" s="212">
        <f>IF('PLANILHA ITENS FINANCIÁVEIS'!H321&gt;0,'PLANILHA ITENS FINANCIÁVEIS'!H321,"")</f>
        <v>5</v>
      </c>
      <c r="F321" s="211" t="str">
        <f>IF('PLANILHA ITENS FINANCIÁVEIS'!I321&gt;0,'PLANILHA ITENS FINANCIÁVEIS'!I321,"")</f>
        <v>UN</v>
      </c>
      <c r="G321" s="213"/>
      <c r="H321" s="59" t="str">
        <f t="shared" si="4"/>
        <v/>
      </c>
      <c r="I321" s="56"/>
      <c r="J321" s="56"/>
      <c r="K321" s="214"/>
    </row>
    <row r="322" spans="1:11" s="21" customFormat="1" x14ac:dyDescent="0.25">
      <c r="A322" s="211">
        <f>IF('PLANILHA ITENS FINANCIÁVEIS'!A322&gt;0,'PLANILHA ITENS FINANCIÁVEIS'!A322,"")</f>
        <v>1</v>
      </c>
      <c r="B322" s="211">
        <f>IF('PLANILHA ITENS FINANCIÁVEIS'!B322&gt;0,'PLANILHA ITENS FINANCIÁVEIS'!B322,"")</f>
        <v>273</v>
      </c>
      <c r="C322" s="211" t="str">
        <f>IF('PLANILHA ITENS FINANCIÁVEIS'!C322&gt;0,'PLANILHA ITENS FINANCIÁVEIS'!C322,"")</f>
        <v>37.12</v>
      </c>
      <c r="D322" s="211" t="str">
        <f>IF('PLANILHA ITENS FINANCIÁVEIS'!G322&gt;0,'PLANILHA ITENS FINANCIÁVEIS'!G322,"")</f>
        <v>CURVA CURTA 45 GRAUS, PVC, SERIE NORMAL, ESGOTO PREDIAL, DN 100 MM, JUNTA ELÁSTICA, FORNECIDO E INSTALADO EM RAMAL DE DESCARGA OU RAMAL DE ESGOTO SANITÁRIO</v>
      </c>
      <c r="E322" s="212">
        <f>IF('PLANILHA ITENS FINANCIÁVEIS'!H322&gt;0,'PLANILHA ITENS FINANCIÁVEIS'!H322,"")</f>
        <v>4</v>
      </c>
      <c r="F322" s="211" t="str">
        <f>IF('PLANILHA ITENS FINANCIÁVEIS'!I322&gt;0,'PLANILHA ITENS FINANCIÁVEIS'!I322,"")</f>
        <v>UN</v>
      </c>
      <c r="G322" s="213"/>
      <c r="H322" s="59" t="str">
        <f t="shared" si="4"/>
        <v/>
      </c>
      <c r="I322" s="56"/>
      <c r="J322" s="56"/>
      <c r="K322" s="214"/>
    </row>
    <row r="323" spans="1:11" s="21" customFormat="1" x14ac:dyDescent="0.25">
      <c r="A323" s="211">
        <f>IF('PLANILHA ITENS FINANCIÁVEIS'!A323&gt;0,'PLANILHA ITENS FINANCIÁVEIS'!A323,"")</f>
        <v>1</v>
      </c>
      <c r="B323" s="211">
        <f>IF('PLANILHA ITENS FINANCIÁVEIS'!B323&gt;0,'PLANILHA ITENS FINANCIÁVEIS'!B323,"")</f>
        <v>274</v>
      </c>
      <c r="C323" s="211" t="str">
        <f>IF('PLANILHA ITENS FINANCIÁVEIS'!C323&gt;0,'PLANILHA ITENS FINANCIÁVEIS'!C323,"")</f>
        <v>37.13</v>
      </c>
      <c r="D323" s="211" t="str">
        <f>IF('PLANILHA ITENS FINANCIÁVEIS'!G323&gt;0,'PLANILHA ITENS FINANCIÁVEIS'!G323,"")</f>
        <v>JOELHO 45 GRAUS, PVC, SERIE NORMAL, ESGOTO PREDIAL, DN 40 MM, JUNTA SOLDÁVEL, FORNECIDO E INSTALADO EM RAMAL DE DESCARGA OU RAMAL DE ESGOTO SANITÁRIO. AF_08/2022</v>
      </c>
      <c r="E323" s="212">
        <f>IF('PLANILHA ITENS FINANCIÁVEIS'!H323&gt;0,'PLANILHA ITENS FINANCIÁVEIS'!H323,"")</f>
        <v>40</v>
      </c>
      <c r="F323" s="211" t="str">
        <f>IF('PLANILHA ITENS FINANCIÁVEIS'!I323&gt;0,'PLANILHA ITENS FINANCIÁVEIS'!I323,"")</f>
        <v>UN</v>
      </c>
      <c r="G323" s="213"/>
      <c r="H323" s="59" t="str">
        <f t="shared" si="4"/>
        <v/>
      </c>
      <c r="I323" s="56"/>
      <c r="J323" s="56"/>
      <c r="K323" s="214"/>
    </row>
    <row r="324" spans="1:11" s="21" customFormat="1" x14ac:dyDescent="0.25">
      <c r="A324" s="211">
        <f>IF('PLANILHA ITENS FINANCIÁVEIS'!A324&gt;0,'PLANILHA ITENS FINANCIÁVEIS'!A324,"")</f>
        <v>1</v>
      </c>
      <c r="B324" s="211">
        <f>IF('PLANILHA ITENS FINANCIÁVEIS'!B324&gt;0,'PLANILHA ITENS FINANCIÁVEIS'!B324,"")</f>
        <v>275</v>
      </c>
      <c r="C324" s="211" t="str">
        <f>IF('PLANILHA ITENS FINANCIÁVEIS'!C324&gt;0,'PLANILHA ITENS FINANCIÁVEIS'!C324,"")</f>
        <v>37.14</v>
      </c>
      <c r="D324" s="211" t="str">
        <f>IF('PLANILHA ITENS FINANCIÁVEIS'!G324&gt;0,'PLANILHA ITENS FINANCIÁVEIS'!G324,"")</f>
        <v>JOELHO 45 GRAUS, PVC, SERIE NORMAL, ESGOTO PREDIAL, DN 50 MM, JUNTA ELÁSTICA, FORNECIDO E INSTALADO EM RAMAL DE DESCARGA OU RAMAL DE ESGOTO SANITÁRIO. AF_08/2022</v>
      </c>
      <c r="E324" s="212">
        <f>IF('PLANILHA ITENS FINANCIÁVEIS'!H324&gt;0,'PLANILHA ITENS FINANCIÁVEIS'!H324,"")</f>
        <v>60</v>
      </c>
      <c r="F324" s="211" t="str">
        <f>IF('PLANILHA ITENS FINANCIÁVEIS'!I324&gt;0,'PLANILHA ITENS FINANCIÁVEIS'!I324,"")</f>
        <v>UN</v>
      </c>
      <c r="G324" s="213"/>
      <c r="H324" s="59" t="str">
        <f t="shared" si="4"/>
        <v/>
      </c>
      <c r="I324" s="56"/>
      <c r="J324" s="56"/>
      <c r="K324" s="214"/>
    </row>
    <row r="325" spans="1:11" s="21" customFormat="1" x14ac:dyDescent="0.25">
      <c r="A325" s="211">
        <f>IF('PLANILHA ITENS FINANCIÁVEIS'!A325&gt;0,'PLANILHA ITENS FINANCIÁVEIS'!A325,"")</f>
        <v>1</v>
      </c>
      <c r="B325" s="211">
        <f>IF('PLANILHA ITENS FINANCIÁVEIS'!B325&gt;0,'PLANILHA ITENS FINANCIÁVEIS'!B325,"")</f>
        <v>276</v>
      </c>
      <c r="C325" s="211" t="str">
        <f>IF('PLANILHA ITENS FINANCIÁVEIS'!C325&gt;0,'PLANILHA ITENS FINANCIÁVEIS'!C325,"")</f>
        <v>37.15</v>
      </c>
      <c r="D325" s="211" t="str">
        <f>IF('PLANILHA ITENS FINANCIÁVEIS'!G325&gt;0,'PLANILHA ITENS FINANCIÁVEIS'!G325,"")</f>
        <v>JOELHO 45 GRAUS, PVC, SERIE NORMAL, ESGOTO PREDIAL, DN 75 MM, JUNTA ELÁSTICA, FORNECIDO E INSTALADO EM RAMAL DE DESCARGA OU RAMAL DE ESGOTO SANITÁRIO. AF_08/2022</v>
      </c>
      <c r="E325" s="212">
        <f>IF('PLANILHA ITENS FINANCIÁVEIS'!H325&gt;0,'PLANILHA ITENS FINANCIÁVEIS'!H325,"")</f>
        <v>4</v>
      </c>
      <c r="F325" s="211" t="str">
        <f>IF('PLANILHA ITENS FINANCIÁVEIS'!I325&gt;0,'PLANILHA ITENS FINANCIÁVEIS'!I325,"")</f>
        <v>UN</v>
      </c>
      <c r="G325" s="213"/>
      <c r="H325" s="59" t="str">
        <f t="shared" si="4"/>
        <v/>
      </c>
      <c r="I325" s="56"/>
      <c r="J325" s="56"/>
      <c r="K325" s="214"/>
    </row>
    <row r="326" spans="1:11" s="21" customFormat="1" x14ac:dyDescent="0.25">
      <c r="A326" s="211">
        <f>IF('PLANILHA ITENS FINANCIÁVEIS'!A326&gt;0,'PLANILHA ITENS FINANCIÁVEIS'!A326,"")</f>
        <v>1</v>
      </c>
      <c r="B326" s="211">
        <f>IF('PLANILHA ITENS FINANCIÁVEIS'!B326&gt;0,'PLANILHA ITENS FINANCIÁVEIS'!B326,"")</f>
        <v>277</v>
      </c>
      <c r="C326" s="211" t="str">
        <f>IF('PLANILHA ITENS FINANCIÁVEIS'!C326&gt;0,'PLANILHA ITENS FINANCIÁVEIS'!C326,"")</f>
        <v>37.16</v>
      </c>
      <c r="D326" s="211" t="str">
        <f>IF('PLANILHA ITENS FINANCIÁVEIS'!G326&gt;0,'PLANILHA ITENS FINANCIÁVEIS'!G326,"")</f>
        <v>JOELHO 45 GRAUS, PVC, SERIE NORMAL, ESGOTO PREDIAL, DN 100 MM, JUNTA ELÁSTICA, FORNECIDO E INSTALADO EM RAMAL DE DESCARGA OU RAMAL DE ESGOTO SANITÁRIO. AF_08/2022</v>
      </c>
      <c r="E326" s="212">
        <f>IF('PLANILHA ITENS FINANCIÁVEIS'!H326&gt;0,'PLANILHA ITENS FINANCIÁVEIS'!H326,"")</f>
        <v>7</v>
      </c>
      <c r="F326" s="211" t="str">
        <f>IF('PLANILHA ITENS FINANCIÁVEIS'!I326&gt;0,'PLANILHA ITENS FINANCIÁVEIS'!I326,"")</f>
        <v>UN</v>
      </c>
      <c r="G326" s="213"/>
      <c r="H326" s="59" t="str">
        <f t="shared" si="4"/>
        <v/>
      </c>
      <c r="I326" s="56"/>
      <c r="J326" s="56"/>
      <c r="K326" s="214"/>
    </row>
    <row r="327" spans="1:11" s="21" customFormat="1" x14ac:dyDescent="0.25">
      <c r="A327" s="211">
        <f>IF('PLANILHA ITENS FINANCIÁVEIS'!A327&gt;0,'PLANILHA ITENS FINANCIÁVEIS'!A327,"")</f>
        <v>1</v>
      </c>
      <c r="B327" s="211">
        <f>IF('PLANILHA ITENS FINANCIÁVEIS'!B327&gt;0,'PLANILHA ITENS FINANCIÁVEIS'!B327,"")</f>
        <v>278</v>
      </c>
      <c r="C327" s="211" t="str">
        <f>IF('PLANILHA ITENS FINANCIÁVEIS'!C327&gt;0,'PLANILHA ITENS FINANCIÁVEIS'!C327,"")</f>
        <v>37.17</v>
      </c>
      <c r="D327" s="211" t="str">
        <f>IF('PLANILHA ITENS FINANCIÁVEIS'!G327&gt;0,'PLANILHA ITENS FINANCIÁVEIS'!G327,"")</f>
        <v>JOELHO 45 GRAUS, PVC, SERIE NORMAL, ESGOTO PREDIAL, DN 150 MM, JUNTA ELÁSTICA, FORNECIDO E INSTALADO EM SUBCOLETOR AÉREO DE ESGOTO SANITÁRIO. AF_08/2022</v>
      </c>
      <c r="E327" s="212">
        <f>IF('PLANILHA ITENS FINANCIÁVEIS'!H327&gt;0,'PLANILHA ITENS FINANCIÁVEIS'!H327,"")</f>
        <v>3</v>
      </c>
      <c r="F327" s="211" t="str">
        <f>IF('PLANILHA ITENS FINANCIÁVEIS'!I327&gt;0,'PLANILHA ITENS FINANCIÁVEIS'!I327,"")</f>
        <v>UN</v>
      </c>
      <c r="G327" s="213"/>
      <c r="H327" s="59" t="str">
        <f t="shared" si="4"/>
        <v/>
      </c>
      <c r="I327" s="56"/>
      <c r="J327" s="56"/>
      <c r="K327" s="214"/>
    </row>
    <row r="328" spans="1:11" s="21" customFormat="1" x14ac:dyDescent="0.25">
      <c r="A328" s="211">
        <f>IF('PLANILHA ITENS FINANCIÁVEIS'!A328&gt;0,'PLANILHA ITENS FINANCIÁVEIS'!A328,"")</f>
        <v>1</v>
      </c>
      <c r="B328" s="211">
        <f>IF('PLANILHA ITENS FINANCIÁVEIS'!B328&gt;0,'PLANILHA ITENS FINANCIÁVEIS'!B328,"")</f>
        <v>279</v>
      </c>
      <c r="C328" s="211" t="str">
        <f>IF('PLANILHA ITENS FINANCIÁVEIS'!C328&gt;0,'PLANILHA ITENS FINANCIÁVEIS'!C328,"")</f>
        <v>37.18</v>
      </c>
      <c r="D328" s="211" t="str">
        <f>IF('PLANILHA ITENS FINANCIÁVEIS'!G328&gt;0,'PLANILHA ITENS FINANCIÁVEIS'!G328,"")</f>
        <v>JOELHO 90 GRAUS, PVC, SERIE NORMAL, ESGOTO PREDIAL, DN 40 MM, JUNTA SOLDÁVEL, FORNECIDO E INSTALADO EM RAMAL DE DESCARGA OU RAMAL DE ESGOTO SANITÁRIO. AF_08/2022</v>
      </c>
      <c r="E328" s="212">
        <f>IF('PLANILHA ITENS FINANCIÁVEIS'!H328&gt;0,'PLANILHA ITENS FINANCIÁVEIS'!H328,"")</f>
        <v>46</v>
      </c>
      <c r="F328" s="211" t="str">
        <f>IF('PLANILHA ITENS FINANCIÁVEIS'!I328&gt;0,'PLANILHA ITENS FINANCIÁVEIS'!I328,"")</f>
        <v>UN</v>
      </c>
      <c r="G328" s="213"/>
      <c r="H328" s="59" t="str">
        <f t="shared" si="4"/>
        <v/>
      </c>
      <c r="I328" s="56"/>
      <c r="J328" s="56"/>
      <c r="K328" s="214"/>
    </row>
    <row r="329" spans="1:11" s="21" customFormat="1" x14ac:dyDescent="0.25">
      <c r="A329" s="211">
        <f>IF('PLANILHA ITENS FINANCIÁVEIS'!A329&gt;0,'PLANILHA ITENS FINANCIÁVEIS'!A329,"")</f>
        <v>1</v>
      </c>
      <c r="B329" s="211">
        <f>IF('PLANILHA ITENS FINANCIÁVEIS'!B329&gt;0,'PLANILHA ITENS FINANCIÁVEIS'!B329,"")</f>
        <v>280</v>
      </c>
      <c r="C329" s="211" t="str">
        <f>IF('PLANILHA ITENS FINANCIÁVEIS'!C329&gt;0,'PLANILHA ITENS FINANCIÁVEIS'!C329,"")</f>
        <v>37.19</v>
      </c>
      <c r="D329" s="211" t="str">
        <f>IF('PLANILHA ITENS FINANCIÁVEIS'!G329&gt;0,'PLANILHA ITENS FINANCIÁVEIS'!G329,"")</f>
        <v>JOELHO 90 GRAUS, PVC, SERIE NORMAL, ESGOTO PREDIAL, DN 50 MM, JUNTA ELÁSTICA, FORNECIDO E INSTALADO EM RAMAL DE DESCARGA OU RAMAL DE ESGOTO SANITÁRIO. AF_08/2022</v>
      </c>
      <c r="E329" s="212">
        <f>IF('PLANILHA ITENS FINANCIÁVEIS'!H329&gt;0,'PLANILHA ITENS FINANCIÁVEIS'!H329,"")</f>
        <v>51</v>
      </c>
      <c r="F329" s="211" t="str">
        <f>IF('PLANILHA ITENS FINANCIÁVEIS'!I329&gt;0,'PLANILHA ITENS FINANCIÁVEIS'!I329,"")</f>
        <v>UN</v>
      </c>
      <c r="G329" s="213"/>
      <c r="H329" s="59" t="str">
        <f t="shared" si="4"/>
        <v/>
      </c>
      <c r="I329" s="56"/>
      <c r="J329" s="56"/>
      <c r="K329" s="214"/>
    </row>
    <row r="330" spans="1:11" s="21" customFormat="1" x14ac:dyDescent="0.25">
      <c r="A330" s="211">
        <f>IF('PLANILHA ITENS FINANCIÁVEIS'!A330&gt;0,'PLANILHA ITENS FINANCIÁVEIS'!A330,"")</f>
        <v>1</v>
      </c>
      <c r="B330" s="211">
        <f>IF('PLANILHA ITENS FINANCIÁVEIS'!B330&gt;0,'PLANILHA ITENS FINANCIÁVEIS'!B330,"")</f>
        <v>281</v>
      </c>
      <c r="C330" s="211" t="str">
        <f>IF('PLANILHA ITENS FINANCIÁVEIS'!C330&gt;0,'PLANILHA ITENS FINANCIÁVEIS'!C330,"")</f>
        <v>37.20</v>
      </c>
      <c r="D330" s="211" t="str">
        <f>IF('PLANILHA ITENS FINANCIÁVEIS'!G330&gt;0,'PLANILHA ITENS FINANCIÁVEIS'!G330,"")</f>
        <v>JOELHO 90 GRAUS, PVC, SERIE NORMAL, ESGOTO PREDIAL, DN 100 MM, JUNTA ELÁSTICA, FORNECIDO E INSTALADO EM RAMAL DE DESCARGA OU RAMAL DE ESGOTO SANITÁRIO. AF_08/2022</v>
      </c>
      <c r="E330" s="212">
        <f>IF('PLANILHA ITENS FINANCIÁVEIS'!H330&gt;0,'PLANILHA ITENS FINANCIÁVEIS'!H330,"")</f>
        <v>15</v>
      </c>
      <c r="F330" s="211" t="str">
        <f>IF('PLANILHA ITENS FINANCIÁVEIS'!I330&gt;0,'PLANILHA ITENS FINANCIÁVEIS'!I330,"")</f>
        <v>UN</v>
      </c>
      <c r="G330" s="213"/>
      <c r="H330" s="59" t="str">
        <f t="shared" si="4"/>
        <v/>
      </c>
      <c r="I330" s="56"/>
      <c r="J330" s="56"/>
      <c r="K330" s="214"/>
    </row>
    <row r="331" spans="1:11" s="21" customFormat="1" x14ac:dyDescent="0.25">
      <c r="A331" s="211">
        <f>IF('PLANILHA ITENS FINANCIÁVEIS'!A331&gt;0,'PLANILHA ITENS FINANCIÁVEIS'!A331,"")</f>
        <v>1</v>
      </c>
      <c r="B331" s="211">
        <f>IF('PLANILHA ITENS FINANCIÁVEIS'!B331&gt;0,'PLANILHA ITENS FINANCIÁVEIS'!B331,"")</f>
        <v>282</v>
      </c>
      <c r="C331" s="211" t="str">
        <f>IF('PLANILHA ITENS FINANCIÁVEIS'!C331&gt;0,'PLANILHA ITENS FINANCIÁVEIS'!C331,"")</f>
        <v>37.21</v>
      </c>
      <c r="D331" s="211" t="str">
        <f>IF('PLANILHA ITENS FINANCIÁVEIS'!G331&gt;0,'PLANILHA ITENS FINANCIÁVEIS'!G331,"")</f>
        <v>JUNÇÃO SIMPLES, PVC, SERIE NORMAL, ESGOTO PREDIAL, DN 100 X 100 MM, JUNTA ELÁSTICA, FORNECIDO E INSTALADO EM PRUMADA DE ESGOTO SANITÁRIO OU VENTILAÇÃO. AF_08/2022</v>
      </c>
      <c r="E331" s="212">
        <f>IF('PLANILHA ITENS FINANCIÁVEIS'!H331&gt;0,'PLANILHA ITENS FINANCIÁVEIS'!H331,"")</f>
        <v>13</v>
      </c>
      <c r="F331" s="211" t="str">
        <f>IF('PLANILHA ITENS FINANCIÁVEIS'!I331&gt;0,'PLANILHA ITENS FINANCIÁVEIS'!I331,"")</f>
        <v>UN</v>
      </c>
      <c r="G331" s="213"/>
      <c r="H331" s="59" t="str">
        <f t="shared" si="4"/>
        <v/>
      </c>
      <c r="I331" s="56"/>
      <c r="J331" s="56"/>
      <c r="K331" s="214"/>
    </row>
    <row r="332" spans="1:11" s="21" customFormat="1" x14ac:dyDescent="0.25">
      <c r="A332" s="211">
        <f>IF('PLANILHA ITENS FINANCIÁVEIS'!A332&gt;0,'PLANILHA ITENS FINANCIÁVEIS'!A332,"")</f>
        <v>1</v>
      </c>
      <c r="B332" s="211">
        <f>IF('PLANILHA ITENS FINANCIÁVEIS'!B332&gt;0,'PLANILHA ITENS FINANCIÁVEIS'!B332,"")</f>
        <v>283</v>
      </c>
      <c r="C332" s="211" t="str">
        <f>IF('PLANILHA ITENS FINANCIÁVEIS'!C332&gt;0,'PLANILHA ITENS FINANCIÁVEIS'!C332,"")</f>
        <v>37.22</v>
      </c>
      <c r="D332" s="211" t="str">
        <f>IF('PLANILHA ITENS FINANCIÁVEIS'!G332&gt;0,'PLANILHA ITENS FINANCIÁVEIS'!G332,"")</f>
        <v>JUNÇÃO SIMPLES, PVC, SERIE NORMAL, ESGOTO PREDIAL, DN 50 X 50 MM, JUNTA ELÁSTICA, FORNECIDO E INSTALADO EM PRUMADA DE ESGOTO SANITÁRIO OU VENTILAÇÃO. AF_08/2022</v>
      </c>
      <c r="E332" s="212">
        <f>IF('PLANILHA ITENS FINANCIÁVEIS'!H332&gt;0,'PLANILHA ITENS FINANCIÁVEIS'!H332,"")</f>
        <v>21</v>
      </c>
      <c r="F332" s="211" t="str">
        <f>IF('PLANILHA ITENS FINANCIÁVEIS'!I332&gt;0,'PLANILHA ITENS FINANCIÁVEIS'!I332,"")</f>
        <v>UN</v>
      </c>
      <c r="G332" s="213"/>
      <c r="H332" s="59" t="str">
        <f t="shared" si="4"/>
        <v/>
      </c>
      <c r="I332" s="56"/>
      <c r="J332" s="56"/>
      <c r="K332" s="214"/>
    </row>
    <row r="333" spans="1:11" s="21" customFormat="1" x14ac:dyDescent="0.25">
      <c r="A333" s="211">
        <f>IF('PLANILHA ITENS FINANCIÁVEIS'!A333&gt;0,'PLANILHA ITENS FINANCIÁVEIS'!A333,"")</f>
        <v>1</v>
      </c>
      <c r="B333" s="211">
        <f>IF('PLANILHA ITENS FINANCIÁVEIS'!B333&gt;0,'PLANILHA ITENS FINANCIÁVEIS'!B333,"")</f>
        <v>284</v>
      </c>
      <c r="C333" s="211" t="str">
        <f>IF('PLANILHA ITENS FINANCIÁVEIS'!C333&gt;0,'PLANILHA ITENS FINANCIÁVEIS'!C333,"")</f>
        <v>37.23</v>
      </c>
      <c r="D333" s="211" t="str">
        <f>IF('PLANILHA ITENS FINANCIÁVEIS'!G333&gt;0,'PLANILHA ITENS FINANCIÁVEIS'!G333,"")</f>
        <v>JUNÇÃO SIMPLES, PVC, SERIE NORMAL, ESGOTO PREDIAL, DN 40 MM, JUNTA SOLDÁVEL, FORNECIDO E INSTALADO EM RAMAL DE DESCARGA OU RAMAL DE ESGOTO SANITÁRIO. AF_08/2022</v>
      </c>
      <c r="E333" s="212">
        <f>IF('PLANILHA ITENS FINANCIÁVEIS'!H333&gt;0,'PLANILHA ITENS FINANCIÁVEIS'!H333,"")</f>
        <v>9</v>
      </c>
      <c r="F333" s="211" t="str">
        <f>IF('PLANILHA ITENS FINANCIÁVEIS'!I333&gt;0,'PLANILHA ITENS FINANCIÁVEIS'!I333,"")</f>
        <v>UN</v>
      </c>
      <c r="G333" s="213"/>
      <c r="H333" s="59" t="str">
        <f t="shared" si="4"/>
        <v/>
      </c>
      <c r="I333" s="56"/>
      <c r="J333" s="56"/>
      <c r="K333" s="214"/>
    </row>
    <row r="334" spans="1:11" s="21" customFormat="1" x14ac:dyDescent="0.25">
      <c r="A334" s="211">
        <f>IF('PLANILHA ITENS FINANCIÁVEIS'!A334&gt;0,'PLANILHA ITENS FINANCIÁVEIS'!A334,"")</f>
        <v>1</v>
      </c>
      <c r="B334" s="211">
        <f>IF('PLANILHA ITENS FINANCIÁVEIS'!B334&gt;0,'PLANILHA ITENS FINANCIÁVEIS'!B334,"")</f>
        <v>285</v>
      </c>
      <c r="C334" s="211" t="str">
        <f>IF('PLANILHA ITENS FINANCIÁVEIS'!C334&gt;0,'PLANILHA ITENS FINANCIÁVEIS'!C334,"")</f>
        <v>37.24</v>
      </c>
      <c r="D334" s="211" t="str">
        <f>IF('PLANILHA ITENS FINANCIÁVEIS'!G334&gt;0,'PLANILHA ITENS FINANCIÁVEIS'!G334,"")</f>
        <v>JUNÇÃO SIMPLES, PVC, SERIE R, ÁGUA PLUVIAL, DN 100 X 75 MM, JUNTA ELÁSTICA, FORNECIDO E INSTALADO EM RAMAL DE ENCAMINHAMENTO. AF_06/2022</v>
      </c>
      <c r="E334" s="212">
        <f>IF('PLANILHA ITENS FINANCIÁVEIS'!H334&gt;0,'PLANILHA ITENS FINANCIÁVEIS'!H334,"")</f>
        <v>6</v>
      </c>
      <c r="F334" s="211" t="str">
        <f>IF('PLANILHA ITENS FINANCIÁVEIS'!I334&gt;0,'PLANILHA ITENS FINANCIÁVEIS'!I334,"")</f>
        <v>UN</v>
      </c>
      <c r="G334" s="213"/>
      <c r="H334" s="59" t="str">
        <f t="shared" ref="H334:H397" si="5">IFERROR(IF(E334*G334&lt;&gt;0,ROUND(ROUND(E334,4)*ROUND(G334,4),2),""),"")</f>
        <v/>
      </c>
      <c r="I334" s="56"/>
      <c r="J334" s="56"/>
      <c r="K334" s="214"/>
    </row>
    <row r="335" spans="1:11" s="21" customFormat="1" x14ac:dyDescent="0.25">
      <c r="A335" s="211">
        <f>IF('PLANILHA ITENS FINANCIÁVEIS'!A335&gt;0,'PLANILHA ITENS FINANCIÁVEIS'!A335,"")</f>
        <v>1</v>
      </c>
      <c r="B335" s="211">
        <f>IF('PLANILHA ITENS FINANCIÁVEIS'!B335&gt;0,'PLANILHA ITENS FINANCIÁVEIS'!B335,"")</f>
        <v>286</v>
      </c>
      <c r="C335" s="211" t="str">
        <f>IF('PLANILHA ITENS FINANCIÁVEIS'!C335&gt;0,'PLANILHA ITENS FINANCIÁVEIS'!C335,"")</f>
        <v>37.25</v>
      </c>
      <c r="D335" s="211" t="str">
        <f>IF('PLANILHA ITENS FINANCIÁVEIS'!G335&gt;0,'PLANILHA ITENS FINANCIÁVEIS'!G335,"")</f>
        <v>JUNÇÃO SIMPLES, PVC, SERIE R, ÁGUA PLUVIAL, DN 100 x 50 MM, JUNTA ELÁSTICA, FORNECIDO E INSTALADO EM RAMAL DE ENCAMINHAMENTO</v>
      </c>
      <c r="E335" s="212">
        <f>IF('PLANILHA ITENS FINANCIÁVEIS'!H335&gt;0,'PLANILHA ITENS FINANCIÁVEIS'!H335,"")</f>
        <v>16</v>
      </c>
      <c r="F335" s="211" t="str">
        <f>IF('PLANILHA ITENS FINANCIÁVEIS'!I335&gt;0,'PLANILHA ITENS FINANCIÁVEIS'!I335,"")</f>
        <v>UN</v>
      </c>
      <c r="G335" s="213"/>
      <c r="H335" s="59" t="str">
        <f t="shared" si="5"/>
        <v/>
      </c>
      <c r="I335" s="56"/>
      <c r="J335" s="56"/>
      <c r="K335" s="214"/>
    </row>
    <row r="336" spans="1:11" s="21" customFormat="1" x14ac:dyDescent="0.25">
      <c r="A336" s="211">
        <f>IF('PLANILHA ITENS FINANCIÁVEIS'!A336&gt;0,'PLANILHA ITENS FINANCIÁVEIS'!A336,"")</f>
        <v>1</v>
      </c>
      <c r="B336" s="211">
        <f>IF('PLANILHA ITENS FINANCIÁVEIS'!B336&gt;0,'PLANILHA ITENS FINANCIÁVEIS'!B336,"")</f>
        <v>287</v>
      </c>
      <c r="C336" s="211" t="str">
        <f>IF('PLANILHA ITENS FINANCIÁVEIS'!C336&gt;0,'PLANILHA ITENS FINANCIÁVEIS'!C336,"")</f>
        <v>37.26</v>
      </c>
      <c r="D336" s="211" t="str">
        <f>IF('PLANILHA ITENS FINANCIÁVEIS'!G336&gt;0,'PLANILHA ITENS FINANCIÁVEIS'!G336,"")</f>
        <v>JUNÇÃO SIMPLES, PVC, SERIE R, ÁGUA PLUVIAL, DN 75 x 50 MM, JUNTA ELÁSTICA, FORNECIDO E INSTALADO EM RAMAL DE ENCAMINHAMENTO</v>
      </c>
      <c r="E336" s="212">
        <f>IF('PLANILHA ITENS FINANCIÁVEIS'!H336&gt;0,'PLANILHA ITENS FINANCIÁVEIS'!H336,"")</f>
        <v>2</v>
      </c>
      <c r="F336" s="211" t="str">
        <f>IF('PLANILHA ITENS FINANCIÁVEIS'!I336&gt;0,'PLANILHA ITENS FINANCIÁVEIS'!I336,"")</f>
        <v>UN</v>
      </c>
      <c r="G336" s="213"/>
      <c r="H336" s="59" t="str">
        <f t="shared" si="5"/>
        <v/>
      </c>
      <c r="I336" s="56"/>
      <c r="J336" s="56"/>
      <c r="K336" s="214"/>
    </row>
    <row r="337" spans="1:11" s="21" customFormat="1" x14ac:dyDescent="0.25">
      <c r="A337" s="211">
        <f>IF('PLANILHA ITENS FINANCIÁVEIS'!A337&gt;0,'PLANILHA ITENS FINANCIÁVEIS'!A337,"")</f>
        <v>1</v>
      </c>
      <c r="B337" s="211">
        <f>IF('PLANILHA ITENS FINANCIÁVEIS'!B337&gt;0,'PLANILHA ITENS FINANCIÁVEIS'!B337,"")</f>
        <v>288</v>
      </c>
      <c r="C337" s="211" t="str">
        <f>IF('PLANILHA ITENS FINANCIÁVEIS'!C337&gt;0,'PLANILHA ITENS FINANCIÁVEIS'!C337,"")</f>
        <v>37.27</v>
      </c>
      <c r="D337" s="211" t="str">
        <f>IF('PLANILHA ITENS FINANCIÁVEIS'!G337&gt;0,'PLANILHA ITENS FINANCIÁVEIS'!G337,"")</f>
        <v>REDUÇÃO EXCÊNTRICA, PVC, SERIE R, ÁGUA PLUVIAL, DN 75 X 50 MM, JUNTA ELÁSTICA, FORNECIDO E INSTALADO EM RAMAL DE ENCAMINHAMENTO. AF_06/2022</v>
      </c>
      <c r="E337" s="212">
        <f>IF('PLANILHA ITENS FINANCIÁVEIS'!H337&gt;0,'PLANILHA ITENS FINANCIÁVEIS'!H337,"")</f>
        <v>1</v>
      </c>
      <c r="F337" s="211" t="str">
        <f>IF('PLANILHA ITENS FINANCIÁVEIS'!I337&gt;0,'PLANILHA ITENS FINANCIÁVEIS'!I337,"")</f>
        <v>UN</v>
      </c>
      <c r="G337" s="213"/>
      <c r="H337" s="59" t="str">
        <f t="shared" si="5"/>
        <v/>
      </c>
      <c r="I337" s="56"/>
      <c r="J337" s="56"/>
      <c r="K337" s="214"/>
    </row>
    <row r="338" spans="1:11" s="21" customFormat="1" x14ac:dyDescent="0.25">
      <c r="A338" s="211">
        <f>IF('PLANILHA ITENS FINANCIÁVEIS'!A338&gt;0,'PLANILHA ITENS FINANCIÁVEIS'!A338,"")</f>
        <v>1</v>
      </c>
      <c r="B338" s="211" t="str">
        <f>IF('PLANILHA ITENS FINANCIÁVEIS'!B338&gt;0,'PLANILHA ITENS FINANCIÁVEIS'!B338,"")</f>
        <v/>
      </c>
      <c r="C338" s="211" t="str">
        <f>IF('PLANILHA ITENS FINANCIÁVEIS'!C338&gt;0,'PLANILHA ITENS FINANCIÁVEIS'!C338,"")</f>
        <v>38</v>
      </c>
      <c r="D338" s="211" t="str">
        <f>IF('PLANILHA ITENS FINANCIÁVEIS'!G338&gt;0,'PLANILHA ITENS FINANCIÁVEIS'!G338,"")</f>
        <v>INSTALAÇÃO SANITÁRIA - ACESSÓRIOS</v>
      </c>
      <c r="E338" s="212" t="str">
        <f>IF('PLANILHA ITENS FINANCIÁVEIS'!H338&gt;0,'PLANILHA ITENS FINANCIÁVEIS'!H338,"")</f>
        <v/>
      </c>
      <c r="F338" s="211" t="str">
        <f>IF('PLANILHA ITENS FINANCIÁVEIS'!I338&gt;0,'PLANILHA ITENS FINANCIÁVEIS'!I338,"")</f>
        <v/>
      </c>
      <c r="G338" s="213"/>
      <c r="H338" s="59" t="str">
        <f t="shared" si="5"/>
        <v/>
      </c>
      <c r="I338" s="56"/>
      <c r="J338" s="56"/>
      <c r="K338" s="214"/>
    </row>
    <row r="339" spans="1:11" s="21" customFormat="1" x14ac:dyDescent="0.25">
      <c r="A339" s="211">
        <f>IF('PLANILHA ITENS FINANCIÁVEIS'!A339&gt;0,'PLANILHA ITENS FINANCIÁVEIS'!A339,"")</f>
        <v>1</v>
      </c>
      <c r="B339" s="211">
        <f>IF('PLANILHA ITENS FINANCIÁVEIS'!B339&gt;0,'PLANILHA ITENS FINANCIÁVEIS'!B339,"")</f>
        <v>289</v>
      </c>
      <c r="C339" s="211" t="str">
        <f>IF('PLANILHA ITENS FINANCIÁVEIS'!C339&gt;0,'PLANILHA ITENS FINANCIÁVEIS'!C339,"")</f>
        <v>38.1</v>
      </c>
      <c r="D339" s="211" t="str">
        <f>IF('PLANILHA ITENS FINANCIÁVEIS'!G339&gt;0,'PLANILHA ITENS FINANCIÁVEIS'!G339,"")</f>
        <v>CAIXA ENTERRADA HIDRÁULICA RETANGULAR EM ALVENARIA COM TIJOLOS CERÂMICOS MACIÇOS, DIMENSÕES INTERNAS: 0,6X0,6X0,6 M PARA REDE DE DRENAGEM. AF_12/2020</v>
      </c>
      <c r="E339" s="212">
        <f>IF('PLANILHA ITENS FINANCIÁVEIS'!H339&gt;0,'PLANILHA ITENS FINANCIÁVEIS'!H339,"")</f>
        <v>17</v>
      </c>
      <c r="F339" s="211" t="str">
        <f>IF('PLANILHA ITENS FINANCIÁVEIS'!I339&gt;0,'PLANILHA ITENS FINANCIÁVEIS'!I339,"")</f>
        <v>UN</v>
      </c>
      <c r="G339" s="213"/>
      <c r="H339" s="59" t="str">
        <f t="shared" si="5"/>
        <v/>
      </c>
      <c r="I339" s="56"/>
      <c r="J339" s="56"/>
      <c r="K339" s="214"/>
    </row>
    <row r="340" spans="1:11" s="21" customFormat="1" x14ac:dyDescent="0.25">
      <c r="A340" s="211">
        <f>IF('PLANILHA ITENS FINANCIÁVEIS'!A340&gt;0,'PLANILHA ITENS FINANCIÁVEIS'!A340,"")</f>
        <v>1</v>
      </c>
      <c r="B340" s="211">
        <f>IF('PLANILHA ITENS FINANCIÁVEIS'!B340&gt;0,'PLANILHA ITENS FINANCIÁVEIS'!B340,"")</f>
        <v>290</v>
      </c>
      <c r="C340" s="211" t="str">
        <f>IF('PLANILHA ITENS FINANCIÁVEIS'!C340&gt;0,'PLANILHA ITENS FINANCIÁVEIS'!C340,"")</f>
        <v>38.2</v>
      </c>
      <c r="D340" s="211" t="str">
        <f>IF('PLANILHA ITENS FINANCIÁVEIS'!G340&gt;0,'PLANILHA ITENS FINANCIÁVEIS'!G340,"")</f>
        <v>CAIXA SIFONADA, COM GRELHA QUADRADA, PVC, DN 150 X 150 X 50 MM, JUNTA SOLDÁVEL, FORNECIDA E INSTALADA EM RAMAL DE DESCARGA OU EM RAMAL DE ESGOTO SANITÁRIO. AF_08/2022</v>
      </c>
      <c r="E340" s="212">
        <f>IF('PLANILHA ITENS FINANCIÁVEIS'!H340&gt;0,'PLANILHA ITENS FINANCIÁVEIS'!H340,"")</f>
        <v>17</v>
      </c>
      <c r="F340" s="211" t="str">
        <f>IF('PLANILHA ITENS FINANCIÁVEIS'!I340&gt;0,'PLANILHA ITENS FINANCIÁVEIS'!I340,"")</f>
        <v>UN</v>
      </c>
      <c r="G340" s="213"/>
      <c r="H340" s="59" t="str">
        <f t="shared" si="5"/>
        <v/>
      </c>
      <c r="I340" s="56"/>
      <c r="J340" s="56"/>
      <c r="K340" s="214"/>
    </row>
    <row r="341" spans="1:11" s="21" customFormat="1" x14ac:dyDescent="0.25">
      <c r="A341" s="211">
        <f>IF('PLANILHA ITENS FINANCIÁVEIS'!A341&gt;0,'PLANILHA ITENS FINANCIÁVEIS'!A341,"")</f>
        <v>1</v>
      </c>
      <c r="B341" s="211">
        <f>IF('PLANILHA ITENS FINANCIÁVEIS'!B341&gt;0,'PLANILHA ITENS FINANCIÁVEIS'!B341,"")</f>
        <v>291</v>
      </c>
      <c r="C341" s="211" t="str">
        <f>IF('PLANILHA ITENS FINANCIÁVEIS'!C341&gt;0,'PLANILHA ITENS FINANCIÁVEIS'!C341,"")</f>
        <v>38.3</v>
      </c>
      <c r="D341" s="211" t="str">
        <f>IF('PLANILHA ITENS FINANCIÁVEIS'!G341&gt;0,'PLANILHA ITENS FINANCIÁVEIS'!G341,"")</f>
        <v>CAIXA SIFONADA, PVC, DN 150 X 185 X 75 MM, JUNTA ELÁSTICA, FORNECIDA E INSTALADA EM RAMAL DE DESCARGA OU EM RAMAL DE ESGOTO SANITÁRIO. AF_08/2022</v>
      </c>
      <c r="E341" s="212">
        <f>IF('PLANILHA ITENS FINANCIÁVEIS'!H341&gt;0,'PLANILHA ITENS FINANCIÁVEIS'!H341,"")</f>
        <v>6</v>
      </c>
      <c r="F341" s="211" t="str">
        <f>IF('PLANILHA ITENS FINANCIÁVEIS'!I341&gt;0,'PLANILHA ITENS FINANCIÁVEIS'!I341,"")</f>
        <v>UN</v>
      </c>
      <c r="G341" s="213"/>
      <c r="H341" s="59" t="str">
        <f t="shared" si="5"/>
        <v/>
      </c>
      <c r="I341" s="56"/>
      <c r="J341" s="56"/>
      <c r="K341" s="214"/>
    </row>
    <row r="342" spans="1:11" s="21" customFormat="1" x14ac:dyDescent="0.25">
      <c r="A342" s="211">
        <f>IF('PLANILHA ITENS FINANCIÁVEIS'!A342&gt;0,'PLANILHA ITENS FINANCIÁVEIS'!A342,"")</f>
        <v>1</v>
      </c>
      <c r="B342" s="211">
        <f>IF('PLANILHA ITENS FINANCIÁVEIS'!B342&gt;0,'PLANILHA ITENS FINANCIÁVEIS'!B342,"")</f>
        <v>292</v>
      </c>
      <c r="C342" s="211" t="str">
        <f>IF('PLANILHA ITENS FINANCIÁVEIS'!C342&gt;0,'PLANILHA ITENS FINANCIÁVEIS'!C342,"")</f>
        <v>38.4</v>
      </c>
      <c r="D342" s="211" t="str">
        <f>IF('PLANILHA ITENS FINANCIÁVEIS'!G342&gt;0,'PLANILHA ITENS FINANCIÁVEIS'!G342,"")</f>
        <v>RALO SIFONADO, PVC, DN 100 X 40 MM, JUNTA SOLDÁVEL, FORNECIDO E INSTALADO EM RAMAIS DE ENCAMINHAMENTO DE ÁGUA PLUVIAL. AF_06/2022</v>
      </c>
      <c r="E342" s="212">
        <f>IF('PLANILHA ITENS FINANCIÁVEIS'!H342&gt;0,'PLANILHA ITENS FINANCIÁVEIS'!H342,"")</f>
        <v>28</v>
      </c>
      <c r="F342" s="211" t="str">
        <f>IF('PLANILHA ITENS FINANCIÁVEIS'!I342&gt;0,'PLANILHA ITENS FINANCIÁVEIS'!I342,"")</f>
        <v>UN</v>
      </c>
      <c r="G342" s="213"/>
      <c r="H342" s="59" t="str">
        <f t="shared" si="5"/>
        <v/>
      </c>
      <c r="I342" s="56"/>
      <c r="J342" s="56"/>
      <c r="K342" s="214"/>
    </row>
    <row r="343" spans="1:11" s="21" customFormat="1" x14ac:dyDescent="0.25">
      <c r="A343" s="211">
        <f>IF('PLANILHA ITENS FINANCIÁVEIS'!A343&gt;0,'PLANILHA ITENS FINANCIÁVEIS'!A343,"")</f>
        <v>1</v>
      </c>
      <c r="B343" s="211">
        <f>IF('PLANILHA ITENS FINANCIÁVEIS'!B343&gt;0,'PLANILHA ITENS FINANCIÁVEIS'!B343,"")</f>
        <v>293</v>
      </c>
      <c r="C343" s="211" t="str">
        <f>IF('PLANILHA ITENS FINANCIÁVEIS'!C343&gt;0,'PLANILHA ITENS FINANCIÁVEIS'!C343,"")</f>
        <v>38.5</v>
      </c>
      <c r="D343" s="211" t="str">
        <f>IF('PLANILHA ITENS FINANCIÁVEIS'!G343&gt;0,'PLANILHA ITENS FINANCIÁVEIS'!G343,"")</f>
        <v>CAIXA DE GORDURA SIMPLES (CAPACIDADE: 36 L), RETANGULAR, EM ALVENARIA COM BLOCOS DE CONCRETO, DIMENSÕES INTERNAS = 0,2X0,4 M, ALTURA INTERNA = 0,8 M. AF_12/2020</v>
      </c>
      <c r="E343" s="212">
        <f>IF('PLANILHA ITENS FINANCIÁVEIS'!H343&gt;0,'PLANILHA ITENS FINANCIÁVEIS'!H343,"")</f>
        <v>7</v>
      </c>
      <c r="F343" s="211" t="str">
        <f>IF('PLANILHA ITENS FINANCIÁVEIS'!I343&gt;0,'PLANILHA ITENS FINANCIÁVEIS'!I343,"")</f>
        <v>UN</v>
      </c>
      <c r="G343" s="213"/>
      <c r="H343" s="59" t="str">
        <f t="shared" si="5"/>
        <v/>
      </c>
      <c r="I343" s="56"/>
      <c r="J343" s="56"/>
      <c r="K343" s="214"/>
    </row>
    <row r="344" spans="1:11" s="21" customFormat="1" x14ac:dyDescent="0.25">
      <c r="A344" s="211">
        <f>IF('PLANILHA ITENS FINANCIÁVEIS'!A344&gt;0,'PLANILHA ITENS FINANCIÁVEIS'!A344,"")</f>
        <v>1</v>
      </c>
      <c r="B344" s="211" t="str">
        <f>IF('PLANILHA ITENS FINANCIÁVEIS'!B344&gt;0,'PLANILHA ITENS FINANCIÁVEIS'!B344,"")</f>
        <v/>
      </c>
      <c r="C344" s="211" t="str">
        <f>IF('PLANILHA ITENS FINANCIÁVEIS'!C344&gt;0,'PLANILHA ITENS FINANCIÁVEIS'!C344,"")</f>
        <v>39</v>
      </c>
      <c r="D344" s="211" t="str">
        <f>IF('PLANILHA ITENS FINANCIÁVEIS'!G344&gt;0,'PLANILHA ITENS FINANCIÁVEIS'!G344,"")</f>
        <v>INSTALAÇÃO SANITÁRIA - UNIDADE DE TRATAMENTO</v>
      </c>
      <c r="E344" s="212" t="str">
        <f>IF('PLANILHA ITENS FINANCIÁVEIS'!H344&gt;0,'PLANILHA ITENS FINANCIÁVEIS'!H344,"")</f>
        <v/>
      </c>
      <c r="F344" s="211" t="str">
        <f>IF('PLANILHA ITENS FINANCIÁVEIS'!I344&gt;0,'PLANILHA ITENS FINANCIÁVEIS'!I344,"")</f>
        <v/>
      </c>
      <c r="G344" s="213"/>
      <c r="H344" s="59" t="str">
        <f t="shared" si="5"/>
        <v/>
      </c>
      <c r="I344" s="56"/>
      <c r="J344" s="56"/>
      <c r="K344" s="214"/>
    </row>
    <row r="345" spans="1:11" s="21" customFormat="1" x14ac:dyDescent="0.25">
      <c r="A345" s="211">
        <f>IF('PLANILHA ITENS FINANCIÁVEIS'!A345&gt;0,'PLANILHA ITENS FINANCIÁVEIS'!A345,"")</f>
        <v>1</v>
      </c>
      <c r="B345" s="211">
        <f>IF('PLANILHA ITENS FINANCIÁVEIS'!B345&gt;0,'PLANILHA ITENS FINANCIÁVEIS'!B345,"")</f>
        <v>294</v>
      </c>
      <c r="C345" s="211" t="str">
        <f>IF('PLANILHA ITENS FINANCIÁVEIS'!C345&gt;0,'PLANILHA ITENS FINANCIÁVEIS'!C345,"")</f>
        <v>39.1</v>
      </c>
      <c r="D345" s="211" t="str">
        <f>IF('PLANILHA ITENS FINANCIÁVEIS'!G345&gt;0,'PLANILHA ITENS FINANCIÁVEIS'!G345,"")</f>
        <v>TANQUE SÉPTICO RETANGULAR, EM ALVENARIA COM BLOCOS DE CONCRETO, DIMENSÕES INTERNAS: 1,6 X 4,6 X H=2,4 M, VOLUME ÚTIL: 14720 L (PARA 105 CONTRIBUINTES). AF_12/2020</v>
      </c>
      <c r="E345" s="212">
        <f>IF('PLANILHA ITENS FINANCIÁVEIS'!H345&gt;0,'PLANILHA ITENS FINANCIÁVEIS'!H345,"")</f>
        <v>1</v>
      </c>
      <c r="F345" s="211" t="str">
        <f>IF('PLANILHA ITENS FINANCIÁVEIS'!I345&gt;0,'PLANILHA ITENS FINANCIÁVEIS'!I345,"")</f>
        <v>UN</v>
      </c>
      <c r="G345" s="213"/>
      <c r="H345" s="59" t="str">
        <f t="shared" si="5"/>
        <v/>
      </c>
      <c r="I345" s="56"/>
      <c r="J345" s="56"/>
      <c r="K345" s="214"/>
    </row>
    <row r="346" spans="1:11" s="21" customFormat="1" x14ac:dyDescent="0.25">
      <c r="A346" s="211">
        <f>IF('PLANILHA ITENS FINANCIÁVEIS'!A346&gt;0,'PLANILHA ITENS FINANCIÁVEIS'!A346,"")</f>
        <v>1</v>
      </c>
      <c r="B346" s="211">
        <f>IF('PLANILHA ITENS FINANCIÁVEIS'!B346&gt;0,'PLANILHA ITENS FINANCIÁVEIS'!B346,"")</f>
        <v>295</v>
      </c>
      <c r="C346" s="211" t="str">
        <f>IF('PLANILHA ITENS FINANCIÁVEIS'!C346&gt;0,'PLANILHA ITENS FINANCIÁVEIS'!C346,"")</f>
        <v>39.2</v>
      </c>
      <c r="D346" s="211" t="str">
        <f>IF('PLANILHA ITENS FINANCIÁVEIS'!G346&gt;0,'PLANILHA ITENS FINANCIÁVEIS'!G346,"")</f>
        <v>SUMIDOURO CIRCULAR, EM CONCRETO PRÉ-MOLDADO, DIÂMETRO INTERNO = 2,88 M, ALTURA INTERNA = 3,0 M, ÁREA DE INFILTRAÇÃO: 31,4 M² (PARA 12 CONTRIBUINTES). AF_12/2020_PA</v>
      </c>
      <c r="E346" s="212">
        <f>IF('PLANILHA ITENS FINANCIÁVEIS'!H346&gt;0,'PLANILHA ITENS FINANCIÁVEIS'!H346,"")</f>
        <v>1</v>
      </c>
      <c r="F346" s="211" t="str">
        <f>IF('PLANILHA ITENS FINANCIÁVEIS'!I346&gt;0,'PLANILHA ITENS FINANCIÁVEIS'!I346,"")</f>
        <v>UN</v>
      </c>
      <c r="G346" s="213"/>
      <c r="H346" s="59" t="str">
        <f t="shared" si="5"/>
        <v/>
      </c>
      <c r="I346" s="56"/>
      <c r="J346" s="56"/>
      <c r="K346" s="214"/>
    </row>
    <row r="347" spans="1:11" s="21" customFormat="1" x14ac:dyDescent="0.25">
      <c r="A347" s="211">
        <f>IF('PLANILHA ITENS FINANCIÁVEIS'!A347&gt;0,'PLANILHA ITENS FINANCIÁVEIS'!A347,"")</f>
        <v>1</v>
      </c>
      <c r="B347" s="211">
        <f>IF('PLANILHA ITENS FINANCIÁVEIS'!B347&gt;0,'PLANILHA ITENS FINANCIÁVEIS'!B347,"")</f>
        <v>296</v>
      </c>
      <c r="C347" s="211" t="str">
        <f>IF('PLANILHA ITENS FINANCIÁVEIS'!C347&gt;0,'PLANILHA ITENS FINANCIÁVEIS'!C347,"")</f>
        <v>39.3</v>
      </c>
      <c r="D347" s="211" t="str">
        <f>IF('PLANILHA ITENS FINANCIÁVEIS'!G347&gt;0,'PLANILHA ITENS FINANCIÁVEIS'!G347,"")</f>
        <v>FILTRO ANAERÓBIO RETANGULAR, EM ALVENARIA COM BLOCOS DE CONCRETO, DIMENSÕES INTERNAS: 1,4 X 3,0 X H=1,67 M, VOLUME ÚTIL: 5040 L (PARA 32 CONTRIBUINTES). AF_12/2020</v>
      </c>
      <c r="E347" s="212">
        <f>IF('PLANILHA ITENS FINANCIÁVEIS'!H347&gt;0,'PLANILHA ITENS FINANCIÁVEIS'!H347,"")</f>
        <v>1</v>
      </c>
      <c r="F347" s="211" t="str">
        <f>IF('PLANILHA ITENS FINANCIÁVEIS'!I347&gt;0,'PLANILHA ITENS FINANCIÁVEIS'!I347,"")</f>
        <v>UN</v>
      </c>
      <c r="G347" s="213"/>
      <c r="H347" s="59" t="str">
        <f t="shared" si="5"/>
        <v/>
      </c>
      <c r="I347" s="56"/>
      <c r="J347" s="56"/>
      <c r="K347" s="214"/>
    </row>
    <row r="348" spans="1:11" s="21" customFormat="1" x14ac:dyDescent="0.25">
      <c r="A348" s="211">
        <f>IF('PLANILHA ITENS FINANCIÁVEIS'!A348&gt;0,'PLANILHA ITENS FINANCIÁVEIS'!A348,"")</f>
        <v>1</v>
      </c>
      <c r="B348" s="211" t="str">
        <f>IF('PLANILHA ITENS FINANCIÁVEIS'!B348&gt;0,'PLANILHA ITENS FINANCIÁVEIS'!B348,"")</f>
        <v/>
      </c>
      <c r="C348" s="211" t="str">
        <f>IF('PLANILHA ITENS FINANCIÁVEIS'!C348&gt;0,'PLANILHA ITENS FINANCIÁVEIS'!C348,"")</f>
        <v>40</v>
      </c>
      <c r="D348" s="211" t="str">
        <f>IF('PLANILHA ITENS FINANCIÁVEIS'!G348&gt;0,'PLANILHA ITENS FINANCIÁVEIS'!G348,"")</f>
        <v>INSTALAÇÃO SANITÁRIA - VENTILAÇÃO</v>
      </c>
      <c r="E348" s="212" t="str">
        <f>IF('PLANILHA ITENS FINANCIÁVEIS'!H348&gt;0,'PLANILHA ITENS FINANCIÁVEIS'!H348,"")</f>
        <v/>
      </c>
      <c r="F348" s="211" t="str">
        <f>IF('PLANILHA ITENS FINANCIÁVEIS'!I348&gt;0,'PLANILHA ITENS FINANCIÁVEIS'!I348,"")</f>
        <v/>
      </c>
      <c r="G348" s="213"/>
      <c r="H348" s="59" t="str">
        <f t="shared" si="5"/>
        <v/>
      </c>
      <c r="I348" s="56"/>
      <c r="J348" s="56"/>
      <c r="K348" s="214"/>
    </row>
    <row r="349" spans="1:11" s="21" customFormat="1" x14ac:dyDescent="0.25">
      <c r="A349" s="211">
        <f>IF('PLANILHA ITENS FINANCIÁVEIS'!A349&gt;0,'PLANILHA ITENS FINANCIÁVEIS'!A349,"")</f>
        <v>1</v>
      </c>
      <c r="B349" s="211">
        <f>IF('PLANILHA ITENS FINANCIÁVEIS'!B349&gt;0,'PLANILHA ITENS FINANCIÁVEIS'!B349,"")</f>
        <v>297</v>
      </c>
      <c r="C349" s="211" t="str">
        <f>IF('PLANILHA ITENS FINANCIÁVEIS'!C349&gt;0,'PLANILHA ITENS FINANCIÁVEIS'!C349,"")</f>
        <v>40.1</v>
      </c>
      <c r="D349" s="211" t="str">
        <f>IF('PLANILHA ITENS FINANCIÁVEIS'!G349&gt;0,'PLANILHA ITENS FINANCIÁVEIS'!G349,"")</f>
        <v>JOELHO 45 GRAUS, PVC, SERIE NORMAL, ESGOTO PREDIAL, DN 50 MM, JUNTA ELÁSTICA, FORNECIDO E INSTALADO EM RAMAL DE DESCARGA OU RAMAL DE ESGOTO SANITÁRIO. AF_08/2022</v>
      </c>
      <c r="E349" s="212">
        <f>IF('PLANILHA ITENS FINANCIÁVEIS'!H349&gt;0,'PLANILHA ITENS FINANCIÁVEIS'!H349,"")</f>
        <v>46</v>
      </c>
      <c r="F349" s="211" t="str">
        <f>IF('PLANILHA ITENS FINANCIÁVEIS'!I349&gt;0,'PLANILHA ITENS FINANCIÁVEIS'!I349,"")</f>
        <v>UN</v>
      </c>
      <c r="G349" s="213"/>
      <c r="H349" s="59" t="str">
        <f t="shared" si="5"/>
        <v/>
      </c>
      <c r="I349" s="56"/>
      <c r="J349" s="56"/>
      <c r="K349" s="214"/>
    </row>
    <row r="350" spans="1:11" s="21" customFormat="1" x14ac:dyDescent="0.25">
      <c r="A350" s="211">
        <f>IF('PLANILHA ITENS FINANCIÁVEIS'!A350&gt;0,'PLANILHA ITENS FINANCIÁVEIS'!A350,"")</f>
        <v>1</v>
      </c>
      <c r="B350" s="211">
        <f>IF('PLANILHA ITENS FINANCIÁVEIS'!B350&gt;0,'PLANILHA ITENS FINANCIÁVEIS'!B350,"")</f>
        <v>298</v>
      </c>
      <c r="C350" s="211" t="str">
        <f>IF('PLANILHA ITENS FINANCIÁVEIS'!C350&gt;0,'PLANILHA ITENS FINANCIÁVEIS'!C350,"")</f>
        <v>40.2</v>
      </c>
      <c r="D350" s="211" t="str">
        <f>IF('PLANILHA ITENS FINANCIÁVEIS'!G350&gt;0,'PLANILHA ITENS FINANCIÁVEIS'!G350,"")</f>
        <v>JOELHO 90 GRAUS, PVC, SERIE NORMAL, ESGOTO PREDIAL, DN 50 MM, JUNTA ELÁSTICA, FORNECIDO E INSTALADO EM PRUMADA DE ESGOTO SANITÁRIO OU VENTILAÇÃO. AF_08/2022</v>
      </c>
      <c r="E350" s="212">
        <f>IF('PLANILHA ITENS FINANCIÁVEIS'!H350&gt;0,'PLANILHA ITENS FINANCIÁVEIS'!H350,"")</f>
        <v>248</v>
      </c>
      <c r="F350" s="211" t="str">
        <f>IF('PLANILHA ITENS FINANCIÁVEIS'!I350&gt;0,'PLANILHA ITENS FINANCIÁVEIS'!I350,"")</f>
        <v>UN</v>
      </c>
      <c r="G350" s="213"/>
      <c r="H350" s="59" t="str">
        <f t="shared" si="5"/>
        <v/>
      </c>
      <c r="I350" s="56"/>
      <c r="J350" s="56"/>
      <c r="K350" s="214"/>
    </row>
    <row r="351" spans="1:11" s="21" customFormat="1" x14ac:dyDescent="0.25">
      <c r="A351" s="211">
        <f>IF('PLANILHA ITENS FINANCIÁVEIS'!A351&gt;0,'PLANILHA ITENS FINANCIÁVEIS'!A351,"")</f>
        <v>1</v>
      </c>
      <c r="B351" s="211">
        <f>IF('PLANILHA ITENS FINANCIÁVEIS'!B351&gt;0,'PLANILHA ITENS FINANCIÁVEIS'!B351,"")</f>
        <v>299</v>
      </c>
      <c r="C351" s="211" t="str">
        <f>IF('PLANILHA ITENS FINANCIÁVEIS'!C351&gt;0,'PLANILHA ITENS FINANCIÁVEIS'!C351,"")</f>
        <v>40.3</v>
      </c>
      <c r="D351" s="211" t="str">
        <f>IF('PLANILHA ITENS FINANCIÁVEIS'!G351&gt;0,'PLANILHA ITENS FINANCIÁVEIS'!G351,"")</f>
        <v>JOELHO 90 GRAUS, PVC, SERIE NORMAL, ESGOTO PREDIAL, DN 75 MM, JUNTA ELÁSTICA, FORNECIDO E INSTALADO EM PRUMADA DE ESGOTO SANITÁRIO OU VENTILAÇÃO. AF_08/2022</v>
      </c>
      <c r="E351" s="212">
        <f>IF('PLANILHA ITENS FINANCIÁVEIS'!H351&gt;0,'PLANILHA ITENS FINANCIÁVEIS'!H351,"")</f>
        <v>2</v>
      </c>
      <c r="F351" s="211" t="str">
        <f>IF('PLANILHA ITENS FINANCIÁVEIS'!I351&gt;0,'PLANILHA ITENS FINANCIÁVEIS'!I351,"")</f>
        <v>UN</v>
      </c>
      <c r="G351" s="213"/>
      <c r="H351" s="59" t="str">
        <f t="shared" si="5"/>
        <v/>
      </c>
      <c r="I351" s="56"/>
      <c r="J351" s="56"/>
      <c r="K351" s="214"/>
    </row>
    <row r="352" spans="1:11" s="21" customFormat="1" x14ac:dyDescent="0.25">
      <c r="A352" s="211">
        <f>IF('PLANILHA ITENS FINANCIÁVEIS'!A352&gt;0,'PLANILHA ITENS FINANCIÁVEIS'!A352,"")</f>
        <v>1</v>
      </c>
      <c r="B352" s="211">
        <f>IF('PLANILHA ITENS FINANCIÁVEIS'!B352&gt;0,'PLANILHA ITENS FINANCIÁVEIS'!B352,"")</f>
        <v>300</v>
      </c>
      <c r="C352" s="211" t="str">
        <f>IF('PLANILHA ITENS FINANCIÁVEIS'!C352&gt;0,'PLANILHA ITENS FINANCIÁVEIS'!C352,"")</f>
        <v>40.4</v>
      </c>
      <c r="D352" s="211" t="str">
        <f>IF('PLANILHA ITENS FINANCIÁVEIS'!G352&gt;0,'PLANILHA ITENS FINANCIÁVEIS'!G352,"")</f>
        <v>JUNÇÃO SIMPLES, PVC, SERIE NORMAL, ESGOTO PREDIAL, DN 50 X 50 MM, JUNTA ELÁSTICA, FORNECIDO E INSTALADO EM PRUMADA DE ESGOTO SANITÁRIO OU VENTILAÇÃO. AF_08/2022</v>
      </c>
      <c r="E352" s="212">
        <f>IF('PLANILHA ITENS FINANCIÁVEIS'!H352&gt;0,'PLANILHA ITENS FINANCIÁVEIS'!H352,"")</f>
        <v>39</v>
      </c>
      <c r="F352" s="211" t="str">
        <f>IF('PLANILHA ITENS FINANCIÁVEIS'!I352&gt;0,'PLANILHA ITENS FINANCIÁVEIS'!I352,"")</f>
        <v>UN</v>
      </c>
      <c r="G352" s="213"/>
      <c r="H352" s="59" t="str">
        <f t="shared" si="5"/>
        <v/>
      </c>
      <c r="I352" s="56"/>
      <c r="J352" s="56"/>
      <c r="K352" s="214"/>
    </row>
    <row r="353" spans="1:11" s="21" customFormat="1" x14ac:dyDescent="0.25">
      <c r="A353" s="211">
        <f>IF('PLANILHA ITENS FINANCIÁVEIS'!A353&gt;0,'PLANILHA ITENS FINANCIÁVEIS'!A353,"")</f>
        <v>1</v>
      </c>
      <c r="B353" s="211">
        <f>IF('PLANILHA ITENS FINANCIÁVEIS'!B353&gt;0,'PLANILHA ITENS FINANCIÁVEIS'!B353,"")</f>
        <v>301</v>
      </c>
      <c r="C353" s="211" t="str">
        <f>IF('PLANILHA ITENS FINANCIÁVEIS'!C353&gt;0,'PLANILHA ITENS FINANCIÁVEIS'!C353,"")</f>
        <v>40.5</v>
      </c>
      <c r="D353" s="211" t="str">
        <f>IF('PLANILHA ITENS FINANCIÁVEIS'!G353&gt;0,'PLANILHA ITENS FINANCIÁVEIS'!G353,"")</f>
        <v>LUVA SIMPLES, PVC, SERIE NORMAL, ESGOTO PREDIAL, DN 50 MM, JUNTA ELÁSTICA, FORNECIDO E INSTALADO EM PRUMADA DE ESGOTO SANITÁRIO OU VENTILAÇÃO. AF_08/2022</v>
      </c>
      <c r="E353" s="212">
        <f>IF('PLANILHA ITENS FINANCIÁVEIS'!H353&gt;0,'PLANILHA ITENS FINANCIÁVEIS'!H353,"")</f>
        <v>2</v>
      </c>
      <c r="F353" s="211" t="str">
        <f>IF('PLANILHA ITENS FINANCIÁVEIS'!I353&gt;0,'PLANILHA ITENS FINANCIÁVEIS'!I353,"")</f>
        <v>UN</v>
      </c>
      <c r="G353" s="213"/>
      <c r="H353" s="59" t="str">
        <f t="shared" si="5"/>
        <v/>
      </c>
      <c r="I353" s="56"/>
      <c r="J353" s="56"/>
      <c r="K353" s="214"/>
    </row>
    <row r="354" spans="1:11" s="21" customFormat="1" x14ac:dyDescent="0.25">
      <c r="A354" s="211">
        <f>IF('PLANILHA ITENS FINANCIÁVEIS'!A354&gt;0,'PLANILHA ITENS FINANCIÁVEIS'!A354,"")</f>
        <v>1</v>
      </c>
      <c r="B354" s="211">
        <f>IF('PLANILHA ITENS FINANCIÁVEIS'!B354&gt;0,'PLANILHA ITENS FINANCIÁVEIS'!B354,"")</f>
        <v>302</v>
      </c>
      <c r="C354" s="211" t="str">
        <f>IF('PLANILHA ITENS FINANCIÁVEIS'!C354&gt;0,'PLANILHA ITENS FINANCIÁVEIS'!C354,"")</f>
        <v>40.6</v>
      </c>
      <c r="D354" s="211" t="str">
        <f>IF('PLANILHA ITENS FINANCIÁVEIS'!G354&gt;0,'PLANILHA ITENS FINANCIÁVEIS'!G354,"")</f>
        <v>TERMINAL DE VENTILAÇÃO, PVC, SÉRIE NORMAL, ESGOTO PREDIAL, DN 50 MM, JUNTA SOLDÁVEL, FORNECIDO E INSTALADO EM PRUMADA DE ESGOTO SANITÁRIO OU VENTILAÇÃO. AF_08/2022</v>
      </c>
      <c r="E354" s="212">
        <f>IF('PLANILHA ITENS FINANCIÁVEIS'!H354&gt;0,'PLANILHA ITENS FINANCIÁVEIS'!H354,"")</f>
        <v>24</v>
      </c>
      <c r="F354" s="211" t="str">
        <f>IF('PLANILHA ITENS FINANCIÁVEIS'!I354&gt;0,'PLANILHA ITENS FINANCIÁVEIS'!I354,"")</f>
        <v>UN</v>
      </c>
      <c r="G354" s="213"/>
      <c r="H354" s="59" t="str">
        <f t="shared" si="5"/>
        <v/>
      </c>
      <c r="I354" s="56"/>
      <c r="J354" s="56"/>
      <c r="K354" s="214"/>
    </row>
    <row r="355" spans="1:11" s="21" customFormat="1" x14ac:dyDescent="0.25">
      <c r="A355" s="211">
        <f>IF('PLANILHA ITENS FINANCIÁVEIS'!A355&gt;0,'PLANILHA ITENS FINANCIÁVEIS'!A355,"")</f>
        <v>1</v>
      </c>
      <c r="B355" s="211">
        <f>IF('PLANILHA ITENS FINANCIÁVEIS'!B355&gt;0,'PLANILHA ITENS FINANCIÁVEIS'!B355,"")</f>
        <v>303</v>
      </c>
      <c r="C355" s="211" t="str">
        <f>IF('PLANILHA ITENS FINANCIÁVEIS'!C355&gt;0,'PLANILHA ITENS FINANCIÁVEIS'!C355,"")</f>
        <v>40.7</v>
      </c>
      <c r="D355" s="211" t="str">
        <f>IF('PLANILHA ITENS FINANCIÁVEIS'!G355&gt;0,'PLANILHA ITENS FINANCIÁVEIS'!G355,"")</f>
        <v>TUBO PVC, SERIE NORMAL, ESGOTO PREDIAL, DN 50 MM, FORNECIDO E INSTALADO EM RAMAL DE DESCARGA OU RAMAL DE ESGOTO SANITÁRIO. AF_08/2022</v>
      </c>
      <c r="E355" s="212">
        <f>IF('PLANILHA ITENS FINANCIÁVEIS'!H355&gt;0,'PLANILHA ITENS FINANCIÁVEIS'!H355,"")</f>
        <v>388.2</v>
      </c>
      <c r="F355" s="211" t="str">
        <f>IF('PLANILHA ITENS FINANCIÁVEIS'!I355&gt;0,'PLANILHA ITENS FINANCIÁVEIS'!I355,"")</f>
        <v>M</v>
      </c>
      <c r="G355" s="213"/>
      <c r="H355" s="59" t="str">
        <f t="shared" si="5"/>
        <v/>
      </c>
      <c r="I355" s="56"/>
      <c r="J355" s="56"/>
      <c r="K355" s="214"/>
    </row>
    <row r="356" spans="1:11" s="21" customFormat="1" x14ac:dyDescent="0.25">
      <c r="A356" s="211">
        <f>IF('PLANILHA ITENS FINANCIÁVEIS'!A356&gt;0,'PLANILHA ITENS FINANCIÁVEIS'!A356,"")</f>
        <v>1</v>
      </c>
      <c r="B356" s="211">
        <f>IF('PLANILHA ITENS FINANCIÁVEIS'!B356&gt;0,'PLANILHA ITENS FINANCIÁVEIS'!B356,"")</f>
        <v>304</v>
      </c>
      <c r="C356" s="211" t="str">
        <f>IF('PLANILHA ITENS FINANCIÁVEIS'!C356&gt;0,'PLANILHA ITENS FINANCIÁVEIS'!C356,"")</f>
        <v>40.8</v>
      </c>
      <c r="D356" s="211" t="str">
        <f>IF('PLANILHA ITENS FINANCIÁVEIS'!G356&gt;0,'PLANILHA ITENS FINANCIÁVEIS'!G356,"")</f>
        <v>TÊ, PVC, SERIE R, ÁGUA PLUVIAL, DN 100 X 75 MM, JUNTA ELÁSTICA, FORNECIDO E INSTALADO EM CONDUTORES VERTICAIS DE ÁGUAS PLUVIAIS. AF_06/2022</v>
      </c>
      <c r="E356" s="212">
        <f>IF('PLANILHA ITENS FINANCIÁVEIS'!H356&gt;0,'PLANILHA ITENS FINANCIÁVEIS'!H356,"")</f>
        <v>2</v>
      </c>
      <c r="F356" s="211" t="str">
        <f>IF('PLANILHA ITENS FINANCIÁVEIS'!I356&gt;0,'PLANILHA ITENS FINANCIÁVEIS'!I356,"")</f>
        <v>UN</v>
      </c>
      <c r="G356" s="213"/>
      <c r="H356" s="59" t="str">
        <f t="shared" si="5"/>
        <v/>
      </c>
      <c r="I356" s="56"/>
      <c r="J356" s="56"/>
      <c r="K356" s="214"/>
    </row>
    <row r="357" spans="1:11" s="21" customFormat="1" x14ac:dyDescent="0.25">
      <c r="A357" s="211">
        <f>IF('PLANILHA ITENS FINANCIÁVEIS'!A357&gt;0,'PLANILHA ITENS FINANCIÁVEIS'!A357,"")</f>
        <v>1</v>
      </c>
      <c r="B357" s="211">
        <f>IF('PLANILHA ITENS FINANCIÁVEIS'!B357&gt;0,'PLANILHA ITENS FINANCIÁVEIS'!B357,"")</f>
        <v>305</v>
      </c>
      <c r="C357" s="211" t="str">
        <f>IF('PLANILHA ITENS FINANCIÁVEIS'!C357&gt;0,'PLANILHA ITENS FINANCIÁVEIS'!C357,"")</f>
        <v>40.9</v>
      </c>
      <c r="D357" s="211" t="str">
        <f>IF('PLANILHA ITENS FINANCIÁVEIS'!G357&gt;0,'PLANILHA ITENS FINANCIÁVEIS'!G357,"")</f>
        <v>TE, PVC, SÉRIE NORMAL, ESGOTO PREDIAL, DN 100 X 50 MM, JUNTA ELÁSTICA, FORNECIDO E INSTALADO EM PRUMADA DE ESGOTO SANITÁRIO OU VENTILAÇÃO. AF_08/2022</v>
      </c>
      <c r="E357" s="212">
        <f>IF('PLANILHA ITENS FINANCIÁVEIS'!H357&gt;0,'PLANILHA ITENS FINANCIÁVEIS'!H357,"")</f>
        <v>6</v>
      </c>
      <c r="F357" s="211" t="str">
        <f>IF('PLANILHA ITENS FINANCIÁVEIS'!I357&gt;0,'PLANILHA ITENS FINANCIÁVEIS'!I357,"")</f>
        <v>UN</v>
      </c>
      <c r="G357" s="213"/>
      <c r="H357" s="59" t="str">
        <f t="shared" si="5"/>
        <v/>
      </c>
      <c r="I357" s="56"/>
      <c r="J357" s="56"/>
      <c r="K357" s="214"/>
    </row>
    <row r="358" spans="1:11" s="21" customFormat="1" x14ac:dyDescent="0.25">
      <c r="A358" s="211">
        <f>IF('PLANILHA ITENS FINANCIÁVEIS'!A358&gt;0,'PLANILHA ITENS FINANCIÁVEIS'!A358,"")</f>
        <v>1</v>
      </c>
      <c r="B358" s="211">
        <f>IF('PLANILHA ITENS FINANCIÁVEIS'!B358&gt;0,'PLANILHA ITENS FINANCIÁVEIS'!B358,"")</f>
        <v>306</v>
      </c>
      <c r="C358" s="211" t="str">
        <f>IF('PLANILHA ITENS FINANCIÁVEIS'!C358&gt;0,'PLANILHA ITENS FINANCIÁVEIS'!C358,"")</f>
        <v>40.10</v>
      </c>
      <c r="D358" s="211" t="str">
        <f>IF('PLANILHA ITENS FINANCIÁVEIS'!G358&gt;0,'PLANILHA ITENS FINANCIÁVEIS'!G358,"")</f>
        <v>TE, PVC, SERIE NORMAL, ESGOTO PREDIAL, DN 50 X 50 MM, JUNTA ELÁSTICA, FORNECIDO E INSTALADO EM PRUMADA DE ESGOTO SANITÁRIO OU VENTILAÇÃO. AF_08/2022</v>
      </c>
      <c r="E358" s="212">
        <f>IF('PLANILHA ITENS FINANCIÁVEIS'!H358&gt;0,'PLANILHA ITENS FINANCIÁVEIS'!H358,"")</f>
        <v>56</v>
      </c>
      <c r="F358" s="211" t="str">
        <f>IF('PLANILHA ITENS FINANCIÁVEIS'!I358&gt;0,'PLANILHA ITENS FINANCIÁVEIS'!I358,"")</f>
        <v>UN</v>
      </c>
      <c r="G358" s="213"/>
      <c r="H358" s="59" t="str">
        <f t="shared" si="5"/>
        <v/>
      </c>
      <c r="I358" s="56"/>
      <c r="J358" s="56"/>
      <c r="K358" s="214"/>
    </row>
    <row r="359" spans="1:11" s="21" customFormat="1" x14ac:dyDescent="0.25">
      <c r="A359" s="211">
        <f>IF('PLANILHA ITENS FINANCIÁVEIS'!A359&gt;0,'PLANILHA ITENS FINANCIÁVEIS'!A359,"")</f>
        <v>1</v>
      </c>
      <c r="B359" s="211">
        <f>IF('PLANILHA ITENS FINANCIÁVEIS'!B359&gt;0,'PLANILHA ITENS FINANCIÁVEIS'!B359,"")</f>
        <v>307</v>
      </c>
      <c r="C359" s="211" t="str">
        <f>IF('PLANILHA ITENS FINANCIÁVEIS'!C359&gt;0,'PLANILHA ITENS FINANCIÁVEIS'!C359,"")</f>
        <v>40.11</v>
      </c>
      <c r="D359" s="211" t="str">
        <f>IF('PLANILHA ITENS FINANCIÁVEIS'!G359&gt;0,'PLANILHA ITENS FINANCIÁVEIS'!G359,"")</f>
        <v>TE DE REDUÇÃO, PVC, SOLDÁVEL, DN 75MM X 50MM, INSTALADO EM PRUMADA DE ÁGUA - FORNECIMENTO E INSTALAÇÃO. AF_06/2022</v>
      </c>
      <c r="E359" s="212">
        <f>IF('PLANILHA ITENS FINANCIÁVEIS'!H359&gt;0,'PLANILHA ITENS FINANCIÁVEIS'!H359,"")</f>
        <v>7</v>
      </c>
      <c r="F359" s="211" t="str">
        <f>IF('PLANILHA ITENS FINANCIÁVEIS'!I359&gt;0,'PLANILHA ITENS FINANCIÁVEIS'!I359,"")</f>
        <v>UN</v>
      </c>
      <c r="G359" s="213"/>
      <c r="H359" s="59" t="str">
        <f t="shared" si="5"/>
        <v/>
      </c>
      <c r="I359" s="56"/>
      <c r="J359" s="56"/>
      <c r="K359" s="214"/>
    </row>
    <row r="360" spans="1:11" s="21" customFormat="1" x14ac:dyDescent="0.25">
      <c r="A360" s="211">
        <f>IF('PLANILHA ITENS FINANCIÁVEIS'!A360&gt;0,'PLANILHA ITENS FINANCIÁVEIS'!A360,"")</f>
        <v>1</v>
      </c>
      <c r="B360" s="211" t="str">
        <f>IF('PLANILHA ITENS FINANCIÁVEIS'!B360&gt;0,'PLANILHA ITENS FINANCIÁVEIS'!B360,"")</f>
        <v/>
      </c>
      <c r="C360" s="211" t="str">
        <f>IF('PLANILHA ITENS FINANCIÁVEIS'!C360&gt;0,'PLANILHA ITENS FINANCIÁVEIS'!C360,"")</f>
        <v>41</v>
      </c>
      <c r="D360" s="211" t="str">
        <f>IF('PLANILHA ITENS FINANCIÁVEIS'!G360&gt;0,'PLANILHA ITENS FINANCIÁVEIS'!G360,"")</f>
        <v>INSTALAÇÃO SANITÁRIA - LOUÇAS, ACESSÓRIOS E METAIS</v>
      </c>
      <c r="E360" s="212" t="str">
        <f>IF('PLANILHA ITENS FINANCIÁVEIS'!H360&gt;0,'PLANILHA ITENS FINANCIÁVEIS'!H360,"")</f>
        <v/>
      </c>
      <c r="F360" s="211" t="str">
        <f>IF('PLANILHA ITENS FINANCIÁVEIS'!I360&gt;0,'PLANILHA ITENS FINANCIÁVEIS'!I360,"")</f>
        <v/>
      </c>
      <c r="G360" s="213"/>
      <c r="H360" s="59" t="str">
        <f t="shared" si="5"/>
        <v/>
      </c>
      <c r="I360" s="56"/>
      <c r="J360" s="56"/>
      <c r="K360" s="214"/>
    </row>
    <row r="361" spans="1:11" s="21" customFormat="1" x14ac:dyDescent="0.25">
      <c r="A361" s="211">
        <f>IF('PLANILHA ITENS FINANCIÁVEIS'!A361&gt;0,'PLANILHA ITENS FINANCIÁVEIS'!A361,"")</f>
        <v>1</v>
      </c>
      <c r="B361" s="211">
        <f>IF('PLANILHA ITENS FINANCIÁVEIS'!B361&gt;0,'PLANILHA ITENS FINANCIÁVEIS'!B361,"")</f>
        <v>308</v>
      </c>
      <c r="C361" s="211" t="str">
        <f>IF('PLANILHA ITENS FINANCIÁVEIS'!C361&gt;0,'PLANILHA ITENS FINANCIÁVEIS'!C361,"")</f>
        <v>41.1</v>
      </c>
      <c r="D361" s="211" t="str">
        <f>IF('PLANILHA ITENS FINANCIÁVEIS'!G361&gt;0,'PLANILHA ITENS FINANCIÁVEIS'!G361,"")</f>
        <v>VASO SANITARIO SIFONADO CONVENCIONAL COM LOUÇA BRANCA, INCLUSO CONJUNTO DE LIGAÇÃO PARA BACIA SANITÁRIA AJUSTÁVEL - FORNECIMENTO E INSTALAÇÃO. AF_01/2020</v>
      </c>
      <c r="E361" s="212">
        <f>IF('PLANILHA ITENS FINANCIÁVEIS'!H361&gt;0,'PLANILHA ITENS FINANCIÁVEIS'!H361,"")</f>
        <v>6</v>
      </c>
      <c r="F361" s="211" t="str">
        <f>IF('PLANILHA ITENS FINANCIÁVEIS'!I361&gt;0,'PLANILHA ITENS FINANCIÁVEIS'!I361,"")</f>
        <v>UN</v>
      </c>
      <c r="G361" s="213"/>
      <c r="H361" s="59" t="str">
        <f t="shared" si="5"/>
        <v/>
      </c>
      <c r="I361" s="56"/>
      <c r="J361" s="56"/>
      <c r="K361" s="214"/>
    </row>
    <row r="362" spans="1:11" s="21" customFormat="1" x14ac:dyDescent="0.25">
      <c r="A362" s="211">
        <f>IF('PLANILHA ITENS FINANCIÁVEIS'!A362&gt;0,'PLANILHA ITENS FINANCIÁVEIS'!A362,"")</f>
        <v>1</v>
      </c>
      <c r="B362" s="211">
        <f>IF('PLANILHA ITENS FINANCIÁVEIS'!B362&gt;0,'PLANILHA ITENS FINANCIÁVEIS'!B362,"")</f>
        <v>309</v>
      </c>
      <c r="C362" s="211" t="str">
        <f>IF('PLANILHA ITENS FINANCIÁVEIS'!C362&gt;0,'PLANILHA ITENS FINANCIÁVEIS'!C362,"")</f>
        <v>41.2</v>
      </c>
      <c r="D362" s="211" t="str">
        <f>IF('PLANILHA ITENS FINANCIÁVEIS'!G362&gt;0,'PLANILHA ITENS FINANCIÁVEIS'!G362,"")</f>
        <v>VASO SANITÁRIO INFANTIL LOUÇA BRANCA - FORNECIMENTO E INSTALACAO. AF_01/2020</v>
      </c>
      <c r="E362" s="212">
        <f>IF('PLANILHA ITENS FINANCIÁVEIS'!H362&gt;0,'PLANILHA ITENS FINANCIÁVEIS'!H362,"")</f>
        <v>18</v>
      </c>
      <c r="F362" s="211" t="str">
        <f>IF('PLANILHA ITENS FINANCIÁVEIS'!I362&gt;0,'PLANILHA ITENS FINANCIÁVEIS'!I362,"")</f>
        <v>UN</v>
      </c>
      <c r="G362" s="213"/>
      <c r="H362" s="59" t="str">
        <f t="shared" si="5"/>
        <v/>
      </c>
      <c r="I362" s="56"/>
      <c r="J362" s="56"/>
      <c r="K362" s="214"/>
    </row>
    <row r="363" spans="1:11" s="21" customFormat="1" x14ac:dyDescent="0.25">
      <c r="A363" s="211">
        <f>IF('PLANILHA ITENS FINANCIÁVEIS'!A363&gt;0,'PLANILHA ITENS FINANCIÁVEIS'!A363,"")</f>
        <v>1</v>
      </c>
      <c r="B363" s="211">
        <f>IF('PLANILHA ITENS FINANCIÁVEIS'!B363&gt;0,'PLANILHA ITENS FINANCIÁVEIS'!B363,"")</f>
        <v>310</v>
      </c>
      <c r="C363" s="211" t="str">
        <f>IF('PLANILHA ITENS FINANCIÁVEIS'!C363&gt;0,'PLANILHA ITENS FINANCIÁVEIS'!C363,"")</f>
        <v>41.3</v>
      </c>
      <c r="D363" s="211" t="str">
        <f>IF('PLANILHA ITENS FINANCIÁVEIS'!G363&gt;0,'PLANILHA ITENS FINANCIÁVEIS'!G363,"")</f>
        <v>ASSENTO SANITÁRIO CONVENCIONAL - FORNECIMENTO E INSTALACAO. AF_01/2020</v>
      </c>
      <c r="E363" s="212">
        <f>IF('PLANILHA ITENS FINANCIÁVEIS'!H363&gt;0,'PLANILHA ITENS FINANCIÁVEIS'!H363,"")</f>
        <v>6</v>
      </c>
      <c r="F363" s="211" t="str">
        <f>IF('PLANILHA ITENS FINANCIÁVEIS'!I363&gt;0,'PLANILHA ITENS FINANCIÁVEIS'!I363,"")</f>
        <v>UN</v>
      </c>
      <c r="G363" s="213"/>
      <c r="H363" s="59" t="str">
        <f t="shared" si="5"/>
        <v/>
      </c>
      <c r="I363" s="56"/>
      <c r="J363" s="56"/>
      <c r="K363" s="214"/>
    </row>
    <row r="364" spans="1:11" s="21" customFormat="1" x14ac:dyDescent="0.25">
      <c r="A364" s="211">
        <f>IF('PLANILHA ITENS FINANCIÁVEIS'!A364&gt;0,'PLANILHA ITENS FINANCIÁVEIS'!A364,"")</f>
        <v>1</v>
      </c>
      <c r="B364" s="211">
        <f>IF('PLANILHA ITENS FINANCIÁVEIS'!B364&gt;0,'PLANILHA ITENS FINANCIÁVEIS'!B364,"")</f>
        <v>311</v>
      </c>
      <c r="C364" s="211" t="str">
        <f>IF('PLANILHA ITENS FINANCIÁVEIS'!C364&gt;0,'PLANILHA ITENS FINANCIÁVEIS'!C364,"")</f>
        <v>41.4</v>
      </c>
      <c r="D364" s="211" t="str">
        <f>IF('PLANILHA ITENS FINANCIÁVEIS'!G364&gt;0,'PLANILHA ITENS FINANCIÁVEIS'!G364,"")</f>
        <v>ASSENTO SANITÁRIO INFANTIL - FORNECIMENTO E INSTALACAO. AF_01/2020</v>
      </c>
      <c r="E364" s="212">
        <f>IF('PLANILHA ITENS FINANCIÁVEIS'!H364&gt;0,'PLANILHA ITENS FINANCIÁVEIS'!H364,"")</f>
        <v>18</v>
      </c>
      <c r="F364" s="211" t="str">
        <f>IF('PLANILHA ITENS FINANCIÁVEIS'!I364&gt;0,'PLANILHA ITENS FINANCIÁVEIS'!I364,"")</f>
        <v>UN</v>
      </c>
      <c r="G364" s="213"/>
      <c r="H364" s="59" t="str">
        <f t="shared" si="5"/>
        <v/>
      </c>
      <c r="I364" s="56"/>
      <c r="J364" s="56"/>
      <c r="K364" s="214"/>
    </row>
    <row r="365" spans="1:11" s="21" customFormat="1" x14ac:dyDescent="0.25">
      <c r="A365" s="211">
        <f>IF('PLANILHA ITENS FINANCIÁVEIS'!A365&gt;0,'PLANILHA ITENS FINANCIÁVEIS'!A365,"")</f>
        <v>1</v>
      </c>
      <c r="B365" s="211">
        <f>IF('PLANILHA ITENS FINANCIÁVEIS'!B365&gt;0,'PLANILHA ITENS FINANCIÁVEIS'!B365,"")</f>
        <v>312</v>
      </c>
      <c r="C365" s="211" t="str">
        <f>IF('PLANILHA ITENS FINANCIÁVEIS'!C365&gt;0,'PLANILHA ITENS FINANCIÁVEIS'!C365,"")</f>
        <v>41.5</v>
      </c>
      <c r="D365" s="211" t="str">
        <f>IF('PLANILHA ITENS FINANCIÁVEIS'!G365&gt;0,'PLANILHA ITENS FINANCIÁVEIS'!G365,"")</f>
        <v>BANHEIRA PLÁSTICA RÍGIDA, 77x45x20cm DE EMBUTIR, CONFORME DETALHE DE PROJETO</v>
      </c>
      <c r="E365" s="212">
        <f>IF('PLANILHA ITENS FINANCIÁVEIS'!H365&gt;0,'PLANILHA ITENS FINANCIÁVEIS'!H365,"")</f>
        <v>4</v>
      </c>
      <c r="F365" s="211" t="str">
        <f>IF('PLANILHA ITENS FINANCIÁVEIS'!I365&gt;0,'PLANILHA ITENS FINANCIÁVEIS'!I365,"")</f>
        <v>UN</v>
      </c>
      <c r="G365" s="213"/>
      <c r="H365" s="59" t="str">
        <f t="shared" si="5"/>
        <v/>
      </c>
      <c r="I365" s="56"/>
      <c r="J365" s="56"/>
      <c r="K365" s="214"/>
    </row>
    <row r="366" spans="1:11" s="21" customFormat="1" x14ac:dyDescent="0.25">
      <c r="A366" s="211">
        <f>IF('PLANILHA ITENS FINANCIÁVEIS'!A366&gt;0,'PLANILHA ITENS FINANCIÁVEIS'!A366,"")</f>
        <v>1</v>
      </c>
      <c r="B366" s="211">
        <f>IF('PLANILHA ITENS FINANCIÁVEIS'!B366&gt;0,'PLANILHA ITENS FINANCIÁVEIS'!B366,"")</f>
        <v>313</v>
      </c>
      <c r="C366" s="211" t="str">
        <f>IF('PLANILHA ITENS FINANCIÁVEIS'!C366&gt;0,'PLANILHA ITENS FINANCIÁVEIS'!C366,"")</f>
        <v>41.6</v>
      </c>
      <c r="D366" s="211" t="str">
        <f>IF('PLANILHA ITENS FINANCIÁVEIS'!G366&gt;0,'PLANILHA ITENS FINANCIÁVEIS'!G366,"")</f>
        <v>LAVATÓRIO DE CANTO, LOUÇA BRANCA SUSPENSO, 29,5 X 39CM OU EQUIVALENTE, PADRÃO POPULAR - FORNECIMENTO E INSTALAÇÃO</v>
      </c>
      <c r="E366" s="212">
        <f>IF('PLANILHA ITENS FINANCIÁVEIS'!H366&gt;0,'PLANILHA ITENS FINANCIÁVEIS'!H366,"")</f>
        <v>4</v>
      </c>
      <c r="F366" s="211" t="str">
        <f>IF('PLANILHA ITENS FINANCIÁVEIS'!I366&gt;0,'PLANILHA ITENS FINANCIÁVEIS'!I366,"")</f>
        <v>UN</v>
      </c>
      <c r="G366" s="213"/>
      <c r="H366" s="59" t="str">
        <f t="shared" si="5"/>
        <v/>
      </c>
      <c r="I366" s="56"/>
      <c r="J366" s="56"/>
      <c r="K366" s="214"/>
    </row>
    <row r="367" spans="1:11" s="21" customFormat="1" x14ac:dyDescent="0.25">
      <c r="A367" s="211">
        <f>IF('PLANILHA ITENS FINANCIÁVEIS'!A367&gt;0,'PLANILHA ITENS FINANCIÁVEIS'!A367,"")</f>
        <v>1</v>
      </c>
      <c r="B367" s="211">
        <f>IF('PLANILHA ITENS FINANCIÁVEIS'!B367&gt;0,'PLANILHA ITENS FINANCIÁVEIS'!B367,"")</f>
        <v>314</v>
      </c>
      <c r="C367" s="211" t="str">
        <f>IF('PLANILHA ITENS FINANCIÁVEIS'!C367&gt;0,'PLANILHA ITENS FINANCIÁVEIS'!C367,"")</f>
        <v>41.7</v>
      </c>
      <c r="D367" s="211" t="str">
        <f>IF('PLANILHA ITENS FINANCIÁVEIS'!G367&gt;0,'PLANILHA ITENS FINANCIÁVEIS'!G367,"")</f>
        <v>CUBA DE EMBUTIR OVAL EM LOUÇA BRANCA, 35 X 50CM OU EQUIVALENTE - FORNECIMENTO E INSTALAÇÃO. AF_01/2020</v>
      </c>
      <c r="E367" s="212">
        <f>IF('PLANILHA ITENS FINANCIÁVEIS'!H367&gt;0,'PLANILHA ITENS FINANCIÁVEIS'!H367,"")</f>
        <v>22</v>
      </c>
      <c r="F367" s="211" t="str">
        <f>IF('PLANILHA ITENS FINANCIÁVEIS'!I367&gt;0,'PLANILHA ITENS FINANCIÁVEIS'!I367,"")</f>
        <v>UN</v>
      </c>
      <c r="G367" s="213"/>
      <c r="H367" s="59" t="str">
        <f t="shared" si="5"/>
        <v/>
      </c>
      <c r="I367" s="56"/>
      <c r="J367" s="56"/>
      <c r="K367" s="214"/>
    </row>
    <row r="368" spans="1:11" s="21" customFormat="1" x14ac:dyDescent="0.25">
      <c r="A368" s="211">
        <f>IF('PLANILHA ITENS FINANCIÁVEIS'!A368&gt;0,'PLANILHA ITENS FINANCIÁVEIS'!A368,"")</f>
        <v>1</v>
      </c>
      <c r="B368" s="211">
        <f>IF('PLANILHA ITENS FINANCIÁVEIS'!B368&gt;0,'PLANILHA ITENS FINANCIÁVEIS'!B368,"")</f>
        <v>315</v>
      </c>
      <c r="C368" s="211" t="str">
        <f>IF('PLANILHA ITENS FINANCIÁVEIS'!C368&gt;0,'PLANILHA ITENS FINANCIÁVEIS'!C368,"")</f>
        <v>41.8</v>
      </c>
      <c r="D368" s="211" t="str">
        <f>IF('PLANILHA ITENS FINANCIÁVEIS'!G368&gt;0,'PLANILHA ITENS FINANCIÁVEIS'!G368,"")</f>
        <v>LAVATÓRIO LOUÇA BRANCA COM COLUNA, *44 X 35,5* CM, PADRÃO POPULAR - FORNECIMENTO E INSTALAÇÃO. AF_01/2020</v>
      </c>
      <c r="E368" s="212">
        <f>IF('PLANILHA ITENS FINANCIÁVEIS'!H368&gt;0,'PLANILHA ITENS FINANCIÁVEIS'!H368,"")</f>
        <v>6</v>
      </c>
      <c r="F368" s="211" t="str">
        <f>IF('PLANILHA ITENS FINANCIÁVEIS'!I368&gt;0,'PLANILHA ITENS FINANCIÁVEIS'!I368,"")</f>
        <v>UN</v>
      </c>
      <c r="G368" s="213"/>
      <c r="H368" s="59" t="str">
        <f t="shared" si="5"/>
        <v/>
      </c>
      <c r="I368" s="56"/>
      <c r="J368" s="56"/>
      <c r="K368" s="214"/>
    </row>
    <row r="369" spans="1:11" s="21" customFormat="1" x14ac:dyDescent="0.25">
      <c r="A369" s="211">
        <f>IF('PLANILHA ITENS FINANCIÁVEIS'!A369&gt;0,'PLANILHA ITENS FINANCIÁVEIS'!A369,"")</f>
        <v>1</v>
      </c>
      <c r="B369" s="211">
        <f>IF('PLANILHA ITENS FINANCIÁVEIS'!B369&gt;0,'PLANILHA ITENS FINANCIÁVEIS'!B369,"")</f>
        <v>316</v>
      </c>
      <c r="C369" s="211" t="str">
        <f>IF('PLANILHA ITENS FINANCIÁVEIS'!C369&gt;0,'PLANILHA ITENS FINANCIÁVEIS'!C369,"")</f>
        <v>41.9</v>
      </c>
      <c r="D369" s="211" t="str">
        <f>IF('PLANILHA ITENS FINANCIÁVEIS'!G369&gt;0,'PLANILHA ITENS FINANCIÁVEIS'!G369,"")</f>
        <v>TANQUE DE LOUÇA BRANCA COM COLUNA, 30L OU EQUIVALENTE - FORNECIMENTO E INSTALAÇÃO. AF_01/2020</v>
      </c>
      <c r="E369" s="212">
        <f>IF('PLANILHA ITENS FINANCIÁVEIS'!H369&gt;0,'PLANILHA ITENS FINANCIÁVEIS'!H369,"")</f>
        <v>6</v>
      </c>
      <c r="F369" s="211" t="str">
        <f>IF('PLANILHA ITENS FINANCIÁVEIS'!I369&gt;0,'PLANILHA ITENS FINANCIÁVEIS'!I369,"")</f>
        <v>UN</v>
      </c>
      <c r="G369" s="213"/>
      <c r="H369" s="59" t="str">
        <f t="shared" si="5"/>
        <v/>
      </c>
      <c r="I369" s="56"/>
      <c r="J369" s="56"/>
      <c r="K369" s="214"/>
    </row>
    <row r="370" spans="1:11" s="21" customFormat="1" x14ac:dyDescent="0.25">
      <c r="A370" s="211">
        <f>IF('PLANILHA ITENS FINANCIÁVEIS'!A370&gt;0,'PLANILHA ITENS FINANCIÁVEIS'!A370,"")</f>
        <v>1</v>
      </c>
      <c r="B370" s="211">
        <f>IF('PLANILHA ITENS FINANCIÁVEIS'!B370&gt;0,'PLANILHA ITENS FINANCIÁVEIS'!B370,"")</f>
        <v>317</v>
      </c>
      <c r="C370" s="211" t="str">
        <f>IF('PLANILHA ITENS FINANCIÁVEIS'!C370&gt;0,'PLANILHA ITENS FINANCIÁVEIS'!C370,"")</f>
        <v>41.10</v>
      </c>
      <c r="D370" s="211" t="str">
        <f>IF('PLANILHA ITENS FINANCIÁVEIS'!G370&gt;0,'PLANILHA ITENS FINANCIÁVEIS'!G370,"")</f>
        <v>CUBA DE EMBUTIR RETANGULAR DE AÇO INOXIDÁVEL, 46 X 30 X 12 CM - FORNECIMENTO E INSTALAÇÃO. AF_01/2020</v>
      </c>
      <c r="E370" s="212">
        <f>IF('PLANILHA ITENS FINANCIÁVEIS'!H370&gt;0,'PLANILHA ITENS FINANCIÁVEIS'!H370,"")</f>
        <v>10</v>
      </c>
      <c r="F370" s="211" t="str">
        <f>IF('PLANILHA ITENS FINANCIÁVEIS'!I370&gt;0,'PLANILHA ITENS FINANCIÁVEIS'!I370,"")</f>
        <v>UN</v>
      </c>
      <c r="G370" s="213"/>
      <c r="H370" s="59" t="str">
        <f t="shared" si="5"/>
        <v/>
      </c>
      <c r="I370" s="56"/>
      <c r="J370" s="56"/>
      <c r="K370" s="214"/>
    </row>
    <row r="371" spans="1:11" s="21" customFormat="1" x14ac:dyDescent="0.25">
      <c r="A371" s="211">
        <f>IF('PLANILHA ITENS FINANCIÁVEIS'!A371&gt;0,'PLANILHA ITENS FINANCIÁVEIS'!A371,"")</f>
        <v>1</v>
      </c>
      <c r="B371" s="211">
        <f>IF('PLANILHA ITENS FINANCIÁVEIS'!B371&gt;0,'PLANILHA ITENS FINANCIÁVEIS'!B371,"")</f>
        <v>318</v>
      </c>
      <c r="C371" s="211" t="str">
        <f>IF('PLANILHA ITENS FINANCIÁVEIS'!C371&gt;0,'PLANILHA ITENS FINANCIÁVEIS'!C371,"")</f>
        <v>41.11</v>
      </c>
      <c r="D371" s="211" t="str">
        <f>IF('PLANILHA ITENS FINANCIÁVEIS'!G371&gt;0,'PLANILHA ITENS FINANCIÁVEIS'!G371,"")</f>
        <v>CUBA DE EMBUTIR RETANGULAR DE AÇO INOXIDÁVEL, 50 X 40 X 20 CM - FORNECIMENTO E INSTALAÇÃO</v>
      </c>
      <c r="E371" s="212">
        <f>IF('PLANILHA ITENS FINANCIÁVEIS'!H371&gt;0,'PLANILHA ITENS FINANCIÁVEIS'!H371,"")</f>
        <v>7</v>
      </c>
      <c r="F371" s="211" t="str">
        <f>IF('PLANILHA ITENS FINANCIÁVEIS'!I371&gt;0,'PLANILHA ITENS FINANCIÁVEIS'!I371,"")</f>
        <v>UN</v>
      </c>
      <c r="G371" s="213"/>
      <c r="H371" s="59" t="str">
        <f t="shared" si="5"/>
        <v/>
      </c>
      <c r="I371" s="56"/>
      <c r="J371" s="56"/>
      <c r="K371" s="214"/>
    </row>
    <row r="372" spans="1:11" s="21" customFormat="1" x14ac:dyDescent="0.25">
      <c r="A372" s="211">
        <f>IF('PLANILHA ITENS FINANCIÁVEIS'!A372&gt;0,'PLANILHA ITENS FINANCIÁVEIS'!A372,"")</f>
        <v>1</v>
      </c>
      <c r="B372" s="211">
        <f>IF('PLANILHA ITENS FINANCIÁVEIS'!B372&gt;0,'PLANILHA ITENS FINANCIÁVEIS'!B372,"")</f>
        <v>319</v>
      </c>
      <c r="C372" s="211" t="str">
        <f>IF('PLANILHA ITENS FINANCIÁVEIS'!C372&gt;0,'PLANILHA ITENS FINANCIÁVEIS'!C372,"")</f>
        <v>41.12</v>
      </c>
      <c r="D372" s="211" t="str">
        <f>IF('PLANILHA ITENS FINANCIÁVEIS'!G372&gt;0,'PLANILHA ITENS FINANCIÁVEIS'!G372,"")</f>
        <v>CUBA DE EMBUTIR RETANGULAR DE AÇO INOXIDÁVEL, 56 X 33 X 12 CM - FORNECIMENTO E INSTALAÇÃO. AF_01/2020</v>
      </c>
      <c r="E372" s="212">
        <f>IF('PLANILHA ITENS FINANCIÁVEIS'!H372&gt;0,'PLANILHA ITENS FINANCIÁVEIS'!H372,"")</f>
        <v>1</v>
      </c>
      <c r="F372" s="211" t="str">
        <f>IF('PLANILHA ITENS FINANCIÁVEIS'!I372&gt;0,'PLANILHA ITENS FINANCIÁVEIS'!I372,"")</f>
        <v>UN</v>
      </c>
      <c r="G372" s="213"/>
      <c r="H372" s="59" t="str">
        <f t="shared" si="5"/>
        <v/>
      </c>
      <c r="I372" s="56"/>
      <c r="J372" s="56"/>
      <c r="K372" s="214"/>
    </row>
    <row r="373" spans="1:11" s="21" customFormat="1" x14ac:dyDescent="0.25">
      <c r="A373" s="211">
        <f>IF('PLANILHA ITENS FINANCIÁVEIS'!A373&gt;0,'PLANILHA ITENS FINANCIÁVEIS'!A373,"")</f>
        <v>1</v>
      </c>
      <c r="B373" s="211">
        <f>IF('PLANILHA ITENS FINANCIÁVEIS'!B373&gt;0,'PLANILHA ITENS FINANCIÁVEIS'!B373,"")</f>
        <v>320</v>
      </c>
      <c r="C373" s="211" t="str">
        <f>IF('PLANILHA ITENS FINANCIÁVEIS'!C373&gt;0,'PLANILHA ITENS FINANCIÁVEIS'!C373,"")</f>
        <v>41.13</v>
      </c>
      <c r="D373" s="211" t="str">
        <f>IF('PLANILHA ITENS FINANCIÁVEIS'!G373&gt;0,'PLANILHA ITENS FINANCIÁVEIS'!G373,"")</f>
        <v>VÁLVULA EM METAL CROMADO 1.1/2" X 1.1/2" PARA TANQUE OU LAVATÓRIO, COM OU SEM LADRÃO - FORNECIMENTO E INSTALAÇÃO. AF_01/2020</v>
      </c>
      <c r="E373" s="212">
        <f>IF('PLANILHA ITENS FINANCIÁVEIS'!H373&gt;0,'PLANILHA ITENS FINANCIÁVEIS'!H373,"")</f>
        <v>42</v>
      </c>
      <c r="F373" s="211" t="str">
        <f>IF('PLANILHA ITENS FINANCIÁVEIS'!I373&gt;0,'PLANILHA ITENS FINANCIÁVEIS'!I373,"")</f>
        <v>UN</v>
      </c>
      <c r="G373" s="213"/>
      <c r="H373" s="59" t="str">
        <f t="shared" si="5"/>
        <v/>
      </c>
      <c r="I373" s="56"/>
      <c r="J373" s="56"/>
      <c r="K373" s="214"/>
    </row>
    <row r="374" spans="1:11" s="21" customFormat="1" x14ac:dyDescent="0.25">
      <c r="A374" s="211">
        <f>IF('PLANILHA ITENS FINANCIÁVEIS'!A374&gt;0,'PLANILHA ITENS FINANCIÁVEIS'!A374,"")</f>
        <v>1</v>
      </c>
      <c r="B374" s="211">
        <f>IF('PLANILHA ITENS FINANCIÁVEIS'!B374&gt;0,'PLANILHA ITENS FINANCIÁVEIS'!B374,"")</f>
        <v>321</v>
      </c>
      <c r="C374" s="211" t="str">
        <f>IF('PLANILHA ITENS FINANCIÁVEIS'!C374&gt;0,'PLANILHA ITENS FINANCIÁVEIS'!C374,"")</f>
        <v>41.14</v>
      </c>
      <c r="D374" s="211" t="str">
        <f>IF('PLANILHA ITENS FINANCIÁVEIS'!G374&gt;0,'PLANILHA ITENS FINANCIÁVEIS'!G374,"")</f>
        <v>VÁLVULA EM METAL CROMADO TIPO AMERICANA 3.1/2" X 1.1/2" PARA PIA - FORNECIMENTO E INSTALAÇÃO. AF_01/2020</v>
      </c>
      <c r="E374" s="212">
        <f>IF('PLANILHA ITENS FINANCIÁVEIS'!H374&gt;0,'PLANILHA ITENS FINANCIÁVEIS'!H374,"")</f>
        <v>18</v>
      </c>
      <c r="F374" s="211" t="str">
        <f>IF('PLANILHA ITENS FINANCIÁVEIS'!I374&gt;0,'PLANILHA ITENS FINANCIÁVEIS'!I374,"")</f>
        <v>UN</v>
      </c>
      <c r="G374" s="213"/>
      <c r="H374" s="59" t="str">
        <f t="shared" si="5"/>
        <v/>
      </c>
      <c r="I374" s="56"/>
      <c r="J374" s="56"/>
      <c r="K374" s="214"/>
    </row>
    <row r="375" spans="1:11" s="21" customFormat="1" x14ac:dyDescent="0.25">
      <c r="A375" s="211">
        <f>IF('PLANILHA ITENS FINANCIÁVEIS'!A375&gt;0,'PLANILHA ITENS FINANCIÁVEIS'!A375,"")</f>
        <v>1</v>
      </c>
      <c r="B375" s="211">
        <f>IF('PLANILHA ITENS FINANCIÁVEIS'!B375&gt;0,'PLANILHA ITENS FINANCIÁVEIS'!B375,"")</f>
        <v>322</v>
      </c>
      <c r="C375" s="211" t="str">
        <f>IF('PLANILHA ITENS FINANCIÁVEIS'!C375&gt;0,'PLANILHA ITENS FINANCIÁVEIS'!C375,"")</f>
        <v>41.15</v>
      </c>
      <c r="D375" s="211" t="str">
        <f>IF('PLANILHA ITENS FINANCIÁVEIS'!G375&gt;0,'PLANILHA ITENS FINANCIÁVEIS'!G375,"")</f>
        <v>SIFÃO DO TIPO FLEXÍVEL EM PVC 1  X 1.1/2  - FORNECIMENTO E INSTALAÇÃO. AF_01/2020</v>
      </c>
      <c r="E375" s="212">
        <f>IF('PLANILHA ITENS FINANCIÁVEIS'!H375&gt;0,'PLANILHA ITENS FINANCIÁVEIS'!H375,"")</f>
        <v>42</v>
      </c>
      <c r="F375" s="211" t="str">
        <f>IF('PLANILHA ITENS FINANCIÁVEIS'!I375&gt;0,'PLANILHA ITENS FINANCIÁVEIS'!I375,"")</f>
        <v>UN</v>
      </c>
      <c r="G375" s="213"/>
      <c r="H375" s="59" t="str">
        <f t="shared" si="5"/>
        <v/>
      </c>
      <c r="I375" s="56"/>
      <c r="J375" s="56"/>
      <c r="K375" s="214"/>
    </row>
    <row r="376" spans="1:11" s="21" customFormat="1" x14ac:dyDescent="0.25">
      <c r="A376" s="211">
        <f>IF('PLANILHA ITENS FINANCIÁVEIS'!A376&gt;0,'PLANILHA ITENS FINANCIÁVEIS'!A376,"")</f>
        <v>1</v>
      </c>
      <c r="B376" s="211">
        <f>IF('PLANILHA ITENS FINANCIÁVEIS'!B376&gt;0,'PLANILHA ITENS FINANCIÁVEIS'!B376,"")</f>
        <v>323</v>
      </c>
      <c r="C376" s="211" t="str">
        <f>IF('PLANILHA ITENS FINANCIÁVEIS'!C376&gt;0,'PLANILHA ITENS FINANCIÁVEIS'!C376,"")</f>
        <v>41.16</v>
      </c>
      <c r="D376" s="211" t="str">
        <f>IF('PLANILHA ITENS FINANCIÁVEIS'!G376&gt;0,'PLANILHA ITENS FINANCIÁVEIS'!G376,"")</f>
        <v>SIFÃO DO TIPO GARRAFA/COPO EM PVC 1.1/4  X 1.1/2" - FORNECIMENTO E INSTALAÇÃO. AF_01/2020</v>
      </c>
      <c r="E376" s="212">
        <f>IF('PLANILHA ITENS FINANCIÁVEIS'!H376&gt;0,'PLANILHA ITENS FINANCIÁVEIS'!H376,"")</f>
        <v>18</v>
      </c>
      <c r="F376" s="211" t="str">
        <f>IF('PLANILHA ITENS FINANCIÁVEIS'!I376&gt;0,'PLANILHA ITENS FINANCIÁVEIS'!I376,"")</f>
        <v>UN</v>
      </c>
      <c r="G376" s="213"/>
      <c r="H376" s="59" t="str">
        <f t="shared" si="5"/>
        <v/>
      </c>
      <c r="I376" s="56"/>
      <c r="J376" s="56"/>
      <c r="K376" s="214"/>
    </row>
    <row r="377" spans="1:11" s="21" customFormat="1" x14ac:dyDescent="0.25">
      <c r="A377" s="211">
        <f>IF('PLANILHA ITENS FINANCIÁVEIS'!A377&gt;0,'PLANILHA ITENS FINANCIÁVEIS'!A377,"")</f>
        <v>1</v>
      </c>
      <c r="B377" s="211">
        <f>IF('PLANILHA ITENS FINANCIÁVEIS'!B377&gt;0,'PLANILHA ITENS FINANCIÁVEIS'!B377,"")</f>
        <v>324</v>
      </c>
      <c r="C377" s="211" t="str">
        <f>IF('PLANILHA ITENS FINANCIÁVEIS'!C377&gt;0,'PLANILHA ITENS FINANCIÁVEIS'!C377,"")</f>
        <v>41.17</v>
      </c>
      <c r="D377" s="211" t="str">
        <f>IF('PLANILHA ITENS FINANCIÁVEIS'!G377&gt;0,'PLANILHA ITENS FINANCIÁVEIS'!G377,"")</f>
        <v>TORNEIRA CROMADA DE MESA, 1/2? OU 3/4?, PARA LAVATÓRIO, COM TEMPORIZADOR - FORNECIMENTO E INSTALAÇÃO</v>
      </c>
      <c r="E377" s="212">
        <f>IF('PLANILHA ITENS FINANCIÁVEIS'!H377&gt;0,'PLANILHA ITENS FINANCIÁVEIS'!H377,"")</f>
        <v>28</v>
      </c>
      <c r="F377" s="211" t="str">
        <f>IF('PLANILHA ITENS FINANCIÁVEIS'!I377&gt;0,'PLANILHA ITENS FINANCIÁVEIS'!I377,"")</f>
        <v>UN</v>
      </c>
      <c r="G377" s="213"/>
      <c r="H377" s="59" t="str">
        <f t="shared" si="5"/>
        <v/>
      </c>
      <c r="I377" s="56"/>
      <c r="J377" s="56"/>
      <c r="K377" s="214"/>
    </row>
    <row r="378" spans="1:11" s="21" customFormat="1" x14ac:dyDescent="0.25">
      <c r="A378" s="211">
        <f>IF('PLANILHA ITENS FINANCIÁVEIS'!A378&gt;0,'PLANILHA ITENS FINANCIÁVEIS'!A378,"")</f>
        <v>1</v>
      </c>
      <c r="B378" s="211">
        <f>IF('PLANILHA ITENS FINANCIÁVEIS'!B378&gt;0,'PLANILHA ITENS FINANCIÁVEIS'!B378,"")</f>
        <v>325</v>
      </c>
      <c r="C378" s="211" t="str">
        <f>IF('PLANILHA ITENS FINANCIÁVEIS'!C378&gt;0,'PLANILHA ITENS FINANCIÁVEIS'!C378,"")</f>
        <v>41.18</v>
      </c>
      <c r="D378" s="211" t="str">
        <f>IF('PLANILHA ITENS FINANCIÁVEIS'!G378&gt;0,'PLANILHA ITENS FINANCIÁVEIS'!G378,"")</f>
        <v>TORNEIRA CROMADA LONGA, DE PAREDE, 1/2" OU 3/4", PARA PIA DE COZINHA, PADRÃO POPULAR - FORNECIMENTO E INSTALAÇÃO. AF_01/2020</v>
      </c>
      <c r="E378" s="212">
        <f>IF('PLANILHA ITENS FINANCIÁVEIS'!H378&gt;0,'PLANILHA ITENS FINANCIÁVEIS'!H378,"")</f>
        <v>19</v>
      </c>
      <c r="F378" s="211" t="str">
        <f>IF('PLANILHA ITENS FINANCIÁVEIS'!I378&gt;0,'PLANILHA ITENS FINANCIÁVEIS'!I378,"")</f>
        <v>UN</v>
      </c>
      <c r="G378" s="213"/>
      <c r="H378" s="59" t="str">
        <f t="shared" si="5"/>
        <v/>
      </c>
      <c r="I378" s="56"/>
      <c r="J378" s="56"/>
      <c r="K378" s="214"/>
    </row>
    <row r="379" spans="1:11" s="21" customFormat="1" x14ac:dyDescent="0.25">
      <c r="A379" s="211">
        <f>IF('PLANILHA ITENS FINANCIÁVEIS'!A379&gt;0,'PLANILHA ITENS FINANCIÁVEIS'!A379,"")</f>
        <v>1</v>
      </c>
      <c r="B379" s="211">
        <f>IF('PLANILHA ITENS FINANCIÁVEIS'!B379&gt;0,'PLANILHA ITENS FINANCIÁVEIS'!B379,"")</f>
        <v>326</v>
      </c>
      <c r="C379" s="211" t="str">
        <f>IF('PLANILHA ITENS FINANCIÁVEIS'!C379&gt;0,'PLANILHA ITENS FINANCIÁVEIS'!C379,"")</f>
        <v>41.19</v>
      </c>
      <c r="D379" s="211" t="str">
        <f>IF('PLANILHA ITENS FINANCIÁVEIS'!G379&gt;0,'PLANILHA ITENS FINANCIÁVEIS'!G379,"")</f>
        <v>TORNEIRA ELETRICA DE PAREDE, BICA ALTA, PARA COZINHA, 5500 W (110/220 V)</v>
      </c>
      <c r="E379" s="212">
        <f>IF('PLANILHA ITENS FINANCIÁVEIS'!H379&gt;0,'PLANILHA ITENS FINANCIÁVEIS'!H379,"")</f>
        <v>2</v>
      </c>
      <c r="F379" s="211" t="str">
        <f>IF('PLANILHA ITENS FINANCIÁVEIS'!I379&gt;0,'PLANILHA ITENS FINANCIÁVEIS'!I379,"")</f>
        <v>UN</v>
      </c>
      <c r="G379" s="213"/>
      <c r="H379" s="59" t="str">
        <f t="shared" si="5"/>
        <v/>
      </c>
      <c r="I379" s="56"/>
      <c r="J379" s="56"/>
      <c r="K379" s="214"/>
    </row>
    <row r="380" spans="1:11" s="21" customFormat="1" x14ac:dyDescent="0.25">
      <c r="A380" s="211">
        <f>IF('PLANILHA ITENS FINANCIÁVEIS'!A380&gt;0,'PLANILHA ITENS FINANCIÁVEIS'!A380,"")</f>
        <v>1</v>
      </c>
      <c r="B380" s="211">
        <f>IF('PLANILHA ITENS FINANCIÁVEIS'!B380&gt;0,'PLANILHA ITENS FINANCIÁVEIS'!B380,"")</f>
        <v>327</v>
      </c>
      <c r="C380" s="211" t="str">
        <f>IF('PLANILHA ITENS FINANCIÁVEIS'!C380&gt;0,'PLANILHA ITENS FINANCIÁVEIS'!C380,"")</f>
        <v>41.20</v>
      </c>
      <c r="D380" s="211" t="str">
        <f>IF('PLANILHA ITENS FINANCIÁVEIS'!G380&gt;0,'PLANILHA ITENS FINANCIÁVEIS'!G380,"")</f>
        <v>TORNEIRA CROMADA 1/2" OU 3/4" PARA TANQUE, PADRÃO POPULAR - FORNECIMENTO E INSTALAÇÃO. AF_01/2020</v>
      </c>
      <c r="E380" s="212">
        <f>IF('PLANILHA ITENS FINANCIÁVEIS'!H380&gt;0,'PLANILHA ITENS FINANCIÁVEIS'!H380,"")</f>
        <v>15</v>
      </c>
      <c r="F380" s="211" t="str">
        <f>IF('PLANILHA ITENS FINANCIÁVEIS'!I380&gt;0,'PLANILHA ITENS FINANCIÁVEIS'!I380,"")</f>
        <v>UN</v>
      </c>
      <c r="G380" s="213"/>
      <c r="H380" s="59" t="str">
        <f t="shared" si="5"/>
        <v/>
      </c>
      <c r="I380" s="56"/>
      <c r="J380" s="56"/>
      <c r="K380" s="214"/>
    </row>
    <row r="381" spans="1:11" s="21" customFormat="1" x14ac:dyDescent="0.25">
      <c r="A381" s="211">
        <f>IF('PLANILHA ITENS FINANCIÁVEIS'!A381&gt;0,'PLANILHA ITENS FINANCIÁVEIS'!A381,"")</f>
        <v>1</v>
      </c>
      <c r="B381" s="211">
        <f>IF('PLANILHA ITENS FINANCIÁVEIS'!B381&gt;0,'PLANILHA ITENS FINANCIÁVEIS'!B381,"")</f>
        <v>328</v>
      </c>
      <c r="C381" s="211" t="str">
        <f>IF('PLANILHA ITENS FINANCIÁVEIS'!C381&gt;0,'PLANILHA ITENS FINANCIÁVEIS'!C381,"")</f>
        <v>41.21</v>
      </c>
      <c r="D381" s="211" t="str">
        <f>IF('PLANILHA ITENS FINANCIÁVEIS'!G381&gt;0,'PLANILHA ITENS FINANCIÁVEIS'!G381,"")</f>
        <v>TORNEIRA CROMADA DE MESA PARA LAVATORIO, TIPO MONOCOMANDO - ACIONAMENTO TIPO ALAVANCA</v>
      </c>
      <c r="E381" s="212">
        <f>IF('PLANILHA ITENS FINANCIÁVEIS'!H381&gt;0,'PLANILHA ITENS FINANCIÁVEIS'!H381,"")</f>
        <v>4</v>
      </c>
      <c r="F381" s="211" t="str">
        <f>IF('PLANILHA ITENS FINANCIÁVEIS'!I381&gt;0,'PLANILHA ITENS FINANCIÁVEIS'!I381,"")</f>
        <v>UN</v>
      </c>
      <c r="G381" s="213"/>
      <c r="H381" s="59" t="str">
        <f t="shared" si="5"/>
        <v/>
      </c>
      <c r="I381" s="56"/>
      <c r="J381" s="56"/>
      <c r="K381" s="214"/>
    </row>
    <row r="382" spans="1:11" s="21" customFormat="1" x14ac:dyDescent="0.25">
      <c r="A382" s="211">
        <f>IF('PLANILHA ITENS FINANCIÁVEIS'!A382&gt;0,'PLANILHA ITENS FINANCIÁVEIS'!A382,"")</f>
        <v>1</v>
      </c>
      <c r="B382" s="211">
        <f>IF('PLANILHA ITENS FINANCIÁVEIS'!B382&gt;0,'PLANILHA ITENS FINANCIÁVEIS'!B382,"")</f>
        <v>329</v>
      </c>
      <c r="C382" s="211" t="str">
        <f>IF('PLANILHA ITENS FINANCIÁVEIS'!C382&gt;0,'PLANILHA ITENS FINANCIÁVEIS'!C382,"")</f>
        <v>41.22</v>
      </c>
      <c r="D382" s="211" t="str">
        <f>IF('PLANILHA ITENS FINANCIÁVEIS'!G382&gt;0,'PLANILHA ITENS FINANCIÁVEIS'!G382,"")</f>
        <v>TORNEIRA ELÉTRICA COM MANGUEIRA PLÁSTICA FORTTI MAXI, LORENZETTI OU EQUIVALENTE</v>
      </c>
      <c r="E382" s="212">
        <f>IF('PLANILHA ITENS FINANCIÁVEIS'!H382&gt;0,'PLANILHA ITENS FINANCIÁVEIS'!H382,"")</f>
        <v>4</v>
      </c>
      <c r="F382" s="211" t="str">
        <f>IF('PLANILHA ITENS FINANCIÁVEIS'!I382&gt;0,'PLANILHA ITENS FINANCIÁVEIS'!I382,"")</f>
        <v>UN</v>
      </c>
      <c r="G382" s="213"/>
      <c r="H382" s="59" t="str">
        <f t="shared" si="5"/>
        <v/>
      </c>
      <c r="I382" s="56"/>
      <c r="J382" s="56"/>
      <c r="K382" s="214"/>
    </row>
    <row r="383" spans="1:11" s="21" customFormat="1" x14ac:dyDescent="0.25">
      <c r="A383" s="211">
        <f>IF('PLANILHA ITENS FINANCIÁVEIS'!A383&gt;0,'PLANILHA ITENS FINANCIÁVEIS'!A383,"")</f>
        <v>1</v>
      </c>
      <c r="B383" s="211">
        <f>IF('PLANILHA ITENS FINANCIÁVEIS'!B383&gt;0,'PLANILHA ITENS FINANCIÁVEIS'!B383,"")</f>
        <v>330</v>
      </c>
      <c r="C383" s="211" t="str">
        <f>IF('PLANILHA ITENS FINANCIÁVEIS'!C383&gt;0,'PLANILHA ITENS FINANCIÁVEIS'!C383,"")</f>
        <v>41.23</v>
      </c>
      <c r="D383" s="211" t="str">
        <f>IF('PLANILHA ITENS FINANCIÁVEIS'!G383&gt;0,'PLANILHA ITENS FINANCIÁVEIS'!G383,"")</f>
        <v>ENGATE FLEXÍVEL EM INOX, 1/2  X 40CM - FORNECIMENTO E INSTALAÇÃO. AF_01/2020</v>
      </c>
      <c r="E383" s="212">
        <f>IF('PLANILHA ITENS FINANCIÁVEIS'!H383&gt;0,'PLANILHA ITENS FINANCIÁVEIS'!H383,"")</f>
        <v>45</v>
      </c>
      <c r="F383" s="211" t="str">
        <f>IF('PLANILHA ITENS FINANCIÁVEIS'!I383&gt;0,'PLANILHA ITENS FINANCIÁVEIS'!I383,"")</f>
        <v>UN</v>
      </c>
      <c r="G383" s="213"/>
      <c r="H383" s="59" t="str">
        <f t="shared" si="5"/>
        <v/>
      </c>
      <c r="I383" s="56"/>
      <c r="J383" s="56"/>
      <c r="K383" s="214"/>
    </row>
    <row r="384" spans="1:11" s="21" customFormat="1" x14ac:dyDescent="0.25">
      <c r="A384" s="211">
        <f>IF('PLANILHA ITENS FINANCIÁVEIS'!A384&gt;0,'PLANILHA ITENS FINANCIÁVEIS'!A384,"")</f>
        <v>1</v>
      </c>
      <c r="B384" s="211">
        <f>IF('PLANILHA ITENS FINANCIÁVEIS'!B384&gt;0,'PLANILHA ITENS FINANCIÁVEIS'!B384,"")</f>
        <v>331</v>
      </c>
      <c r="C384" s="211" t="str">
        <f>IF('PLANILHA ITENS FINANCIÁVEIS'!C384&gt;0,'PLANILHA ITENS FINANCIÁVEIS'!C384,"")</f>
        <v>41.24</v>
      </c>
      <c r="D384" s="211" t="str">
        <f>IF('PLANILHA ITENS FINANCIÁVEIS'!G384&gt;0,'PLANILHA ITENS FINANCIÁVEIS'!G384,"")</f>
        <v>CHUVEIRO ELÉTRICO COMUM CORPO PLÁSTICO, TIPO DUCHA - FORNECIMENTO E INSTALAÇÃO. AF_01/2020</v>
      </c>
      <c r="E384" s="212">
        <f>IF('PLANILHA ITENS FINANCIÁVEIS'!H384&gt;0,'PLANILHA ITENS FINANCIÁVEIS'!H384,"")</f>
        <v>13</v>
      </c>
      <c r="F384" s="211" t="str">
        <f>IF('PLANILHA ITENS FINANCIÁVEIS'!I384&gt;0,'PLANILHA ITENS FINANCIÁVEIS'!I384,"")</f>
        <v>UN</v>
      </c>
      <c r="G384" s="213"/>
      <c r="H384" s="59" t="str">
        <f t="shared" si="5"/>
        <v/>
      </c>
      <c r="I384" s="56"/>
      <c r="J384" s="56"/>
      <c r="K384" s="214"/>
    </row>
    <row r="385" spans="1:11" s="21" customFormat="1" x14ac:dyDescent="0.25">
      <c r="A385" s="211">
        <f>IF('PLANILHA ITENS FINANCIÁVEIS'!A385&gt;0,'PLANILHA ITENS FINANCIÁVEIS'!A385,"")</f>
        <v>1</v>
      </c>
      <c r="B385" s="211">
        <f>IF('PLANILHA ITENS FINANCIÁVEIS'!B385&gt;0,'PLANILHA ITENS FINANCIÁVEIS'!B385,"")</f>
        <v>332</v>
      </c>
      <c r="C385" s="211" t="str">
        <f>IF('PLANILHA ITENS FINANCIÁVEIS'!C385&gt;0,'PLANILHA ITENS FINANCIÁVEIS'!C385,"")</f>
        <v>41.25</v>
      </c>
      <c r="D385" s="211" t="str">
        <f>IF('PLANILHA ITENS FINANCIÁVEIS'!G385&gt;0,'PLANILHA ITENS FINANCIÁVEIS'!G385,"")</f>
        <v>DUCHA / CHUVEIRO METALICO, DE PAREDE, ARTICULAVEL, COM DESVIADOR E DUCHA MANUAL</v>
      </c>
      <c r="E385" s="212">
        <f>IF('PLANILHA ITENS FINANCIÁVEIS'!H385&gt;0,'PLANILHA ITENS FINANCIÁVEIS'!H385,"")</f>
        <v>24</v>
      </c>
      <c r="F385" s="211" t="str">
        <f>IF('PLANILHA ITENS FINANCIÁVEIS'!I385&gt;0,'PLANILHA ITENS FINANCIÁVEIS'!I385,"")</f>
        <v>UN</v>
      </c>
      <c r="G385" s="213"/>
      <c r="H385" s="59" t="str">
        <f t="shared" si="5"/>
        <v/>
      </c>
      <c r="I385" s="56"/>
      <c r="J385" s="56"/>
      <c r="K385" s="214"/>
    </row>
    <row r="386" spans="1:11" s="21" customFormat="1" x14ac:dyDescent="0.25">
      <c r="A386" s="211">
        <f>IF('PLANILHA ITENS FINANCIÁVEIS'!A386&gt;0,'PLANILHA ITENS FINANCIÁVEIS'!A386,"")</f>
        <v>1</v>
      </c>
      <c r="B386" s="211">
        <f>IF('PLANILHA ITENS FINANCIÁVEIS'!B386&gt;0,'PLANILHA ITENS FINANCIÁVEIS'!B386,"")</f>
        <v>333</v>
      </c>
      <c r="C386" s="211" t="str">
        <f>IF('PLANILHA ITENS FINANCIÁVEIS'!C386&gt;0,'PLANILHA ITENS FINANCIÁVEIS'!C386,"")</f>
        <v>41.26</v>
      </c>
      <c r="D386" s="211" t="str">
        <f>IF('PLANILHA ITENS FINANCIÁVEIS'!G386&gt;0,'PLANILHA ITENS FINANCIÁVEIS'!G386,"")</f>
        <v>BARRA DE APOIO RETA, EM ACO INOX POLIDO, COMPRIMENTO 40CM, FIXADA NA PAREDE - FORNECIMENTO E INSTALAÇÃO</v>
      </c>
      <c r="E386" s="212">
        <f>IF('PLANILHA ITENS FINANCIÁVEIS'!H386&gt;0,'PLANILHA ITENS FINANCIÁVEIS'!H386,"")</f>
        <v>12</v>
      </c>
      <c r="F386" s="211" t="str">
        <f>IF('PLANILHA ITENS FINANCIÁVEIS'!I386&gt;0,'PLANILHA ITENS FINANCIÁVEIS'!I386,"")</f>
        <v>UN</v>
      </c>
      <c r="G386" s="213"/>
      <c r="H386" s="59" t="str">
        <f t="shared" si="5"/>
        <v/>
      </c>
      <c r="I386" s="56"/>
      <c r="J386" s="56"/>
      <c r="K386" s="214"/>
    </row>
    <row r="387" spans="1:11" s="21" customFormat="1" x14ac:dyDescent="0.25">
      <c r="A387" s="211">
        <f>IF('PLANILHA ITENS FINANCIÁVEIS'!A387&gt;0,'PLANILHA ITENS FINANCIÁVEIS'!A387,"")</f>
        <v>1</v>
      </c>
      <c r="B387" s="211">
        <f>IF('PLANILHA ITENS FINANCIÁVEIS'!B387&gt;0,'PLANILHA ITENS FINANCIÁVEIS'!B387,"")</f>
        <v>334</v>
      </c>
      <c r="C387" s="211" t="str">
        <f>IF('PLANILHA ITENS FINANCIÁVEIS'!C387&gt;0,'PLANILHA ITENS FINANCIÁVEIS'!C387,"")</f>
        <v>41.27</v>
      </c>
      <c r="D387" s="211" t="str">
        <f>IF('PLANILHA ITENS FINANCIÁVEIS'!G387&gt;0,'PLANILHA ITENS FINANCIÁVEIS'!G387,"")</f>
        <v>BARRA DE APOIO RETA, EM ACO INOX POLIDO, COMPRIMENTO 70 CM,  FIXADA NA PAREDE - FORNECIMENTO E INSTALAÇÃO. AF_01/2020</v>
      </c>
      <c r="E387" s="212">
        <f>IF('PLANILHA ITENS FINANCIÁVEIS'!H387&gt;0,'PLANILHA ITENS FINANCIÁVEIS'!H387,"")</f>
        <v>6</v>
      </c>
      <c r="F387" s="211" t="str">
        <f>IF('PLANILHA ITENS FINANCIÁVEIS'!I387&gt;0,'PLANILHA ITENS FINANCIÁVEIS'!I387,"")</f>
        <v>UN</v>
      </c>
      <c r="G387" s="213"/>
      <c r="H387" s="59" t="str">
        <f t="shared" si="5"/>
        <v/>
      </c>
      <c r="I387" s="56"/>
      <c r="J387" s="56"/>
      <c r="K387" s="214"/>
    </row>
    <row r="388" spans="1:11" s="21" customFormat="1" x14ac:dyDescent="0.25">
      <c r="A388" s="211">
        <f>IF('PLANILHA ITENS FINANCIÁVEIS'!A388&gt;0,'PLANILHA ITENS FINANCIÁVEIS'!A388,"")</f>
        <v>1</v>
      </c>
      <c r="B388" s="211">
        <f>IF('PLANILHA ITENS FINANCIÁVEIS'!B388&gt;0,'PLANILHA ITENS FINANCIÁVEIS'!B388,"")</f>
        <v>335</v>
      </c>
      <c r="C388" s="211" t="str">
        <f>IF('PLANILHA ITENS FINANCIÁVEIS'!C388&gt;0,'PLANILHA ITENS FINANCIÁVEIS'!C388,"")</f>
        <v>41.28</v>
      </c>
      <c r="D388" s="211" t="str">
        <f>IF('PLANILHA ITENS FINANCIÁVEIS'!G388&gt;0,'PLANILHA ITENS FINANCIÁVEIS'!G388,"")</f>
        <v>BARRA DE APOIO RETA, EM ACO INOX POLIDO, COMPRIMENTO 80 CM,  FIXADA NA PAREDE - FORNECIMENTO E INSTALAÇÃO. AF_01/2020</v>
      </c>
      <c r="E388" s="212">
        <f>IF('PLANILHA ITENS FINANCIÁVEIS'!H388&gt;0,'PLANILHA ITENS FINANCIÁVEIS'!H388,"")</f>
        <v>9</v>
      </c>
      <c r="F388" s="211" t="str">
        <f>IF('PLANILHA ITENS FINANCIÁVEIS'!I388&gt;0,'PLANILHA ITENS FINANCIÁVEIS'!I388,"")</f>
        <v>UN</v>
      </c>
      <c r="G388" s="213"/>
      <c r="H388" s="59" t="str">
        <f t="shared" si="5"/>
        <v/>
      </c>
      <c r="I388" s="56"/>
      <c r="J388" s="56"/>
      <c r="K388" s="214"/>
    </row>
    <row r="389" spans="1:11" s="21" customFormat="1" x14ac:dyDescent="0.25">
      <c r="A389" s="211">
        <f>IF('PLANILHA ITENS FINANCIÁVEIS'!A389&gt;0,'PLANILHA ITENS FINANCIÁVEIS'!A389,"")</f>
        <v>1</v>
      </c>
      <c r="B389" s="211">
        <f>IF('PLANILHA ITENS FINANCIÁVEIS'!B389&gt;0,'PLANILHA ITENS FINANCIÁVEIS'!B389,"")</f>
        <v>336</v>
      </c>
      <c r="C389" s="211" t="str">
        <f>IF('PLANILHA ITENS FINANCIÁVEIS'!C389&gt;0,'PLANILHA ITENS FINANCIÁVEIS'!C389,"")</f>
        <v>41.29</v>
      </c>
      <c r="D389" s="211" t="str">
        <f>IF('PLANILHA ITENS FINANCIÁVEIS'!G389&gt;0,'PLANILHA ITENS FINANCIÁVEIS'!G389,"")</f>
        <v>BANCO ARTICULADO, EM ACO INOX, PARA PCD, FIXADO NA PAREDE - FORNECIMENTO E INSTALAÇÃO. AF_01/2020</v>
      </c>
      <c r="E389" s="212">
        <f>IF('PLANILHA ITENS FINANCIÁVEIS'!H389&gt;0,'PLANILHA ITENS FINANCIÁVEIS'!H389,"")</f>
        <v>1</v>
      </c>
      <c r="F389" s="211" t="str">
        <f>IF('PLANILHA ITENS FINANCIÁVEIS'!I389&gt;0,'PLANILHA ITENS FINANCIÁVEIS'!I389,"")</f>
        <v>UN</v>
      </c>
      <c r="G389" s="213"/>
      <c r="H389" s="59" t="str">
        <f t="shared" si="5"/>
        <v/>
      </c>
      <c r="I389" s="56"/>
      <c r="J389" s="56"/>
      <c r="K389" s="214"/>
    </row>
    <row r="390" spans="1:11" s="21" customFormat="1" x14ac:dyDescent="0.25">
      <c r="A390" s="211">
        <f>IF('PLANILHA ITENS FINANCIÁVEIS'!A390&gt;0,'PLANILHA ITENS FINANCIÁVEIS'!A390,"")</f>
        <v>1</v>
      </c>
      <c r="B390" s="211">
        <f>IF('PLANILHA ITENS FINANCIÁVEIS'!B390&gt;0,'PLANILHA ITENS FINANCIÁVEIS'!B390,"")</f>
        <v>337</v>
      </c>
      <c r="C390" s="211" t="str">
        <f>IF('PLANILHA ITENS FINANCIÁVEIS'!C390&gt;0,'PLANILHA ITENS FINANCIÁVEIS'!C390,"")</f>
        <v>41.30</v>
      </c>
      <c r="D390" s="211" t="str">
        <f>IF('PLANILHA ITENS FINANCIÁVEIS'!G390&gt;0,'PLANILHA ITENS FINANCIÁVEIS'!G390,"")</f>
        <v>TOALHEIRO PLASTICO TIPO DISPENSER PARA PAPEL TOALHA INTERFOLHADO</v>
      </c>
      <c r="E390" s="212">
        <f>IF('PLANILHA ITENS FINANCIÁVEIS'!H390&gt;0,'PLANILHA ITENS FINANCIÁVEIS'!H390,"")</f>
        <v>27</v>
      </c>
      <c r="F390" s="211" t="str">
        <f>IF('PLANILHA ITENS FINANCIÁVEIS'!I390&gt;0,'PLANILHA ITENS FINANCIÁVEIS'!I390,"")</f>
        <v>UN</v>
      </c>
      <c r="G390" s="213"/>
      <c r="H390" s="59" t="str">
        <f t="shared" si="5"/>
        <v/>
      </c>
      <c r="I390" s="56"/>
      <c r="J390" s="56"/>
      <c r="K390" s="214"/>
    </row>
    <row r="391" spans="1:11" s="21" customFormat="1" x14ac:dyDescent="0.25">
      <c r="A391" s="211">
        <f>IF('PLANILHA ITENS FINANCIÁVEIS'!A391&gt;0,'PLANILHA ITENS FINANCIÁVEIS'!A391,"")</f>
        <v>1</v>
      </c>
      <c r="B391" s="211">
        <f>IF('PLANILHA ITENS FINANCIÁVEIS'!B391&gt;0,'PLANILHA ITENS FINANCIÁVEIS'!B391,"")</f>
        <v>338</v>
      </c>
      <c r="C391" s="211" t="str">
        <f>IF('PLANILHA ITENS FINANCIÁVEIS'!C391&gt;0,'PLANILHA ITENS FINANCIÁVEIS'!C391,"")</f>
        <v>41.31</v>
      </c>
      <c r="D391" s="211" t="str">
        <f>IF('PLANILHA ITENS FINANCIÁVEIS'!G391&gt;0,'PLANILHA ITENS FINANCIÁVEIS'!G391,"")</f>
        <v>PAPELEIRA PLASTICA TIPO DISPENSER PARA PAPEL HIGIENICO ROLAO</v>
      </c>
      <c r="E391" s="212">
        <f>IF('PLANILHA ITENS FINANCIÁVEIS'!H391&gt;0,'PLANILHA ITENS FINANCIÁVEIS'!H391,"")</f>
        <v>20</v>
      </c>
      <c r="F391" s="211" t="str">
        <f>IF('PLANILHA ITENS FINANCIÁVEIS'!I391&gt;0,'PLANILHA ITENS FINANCIÁVEIS'!I391,"")</f>
        <v>UN</v>
      </c>
      <c r="G391" s="213"/>
      <c r="H391" s="59" t="str">
        <f t="shared" si="5"/>
        <v/>
      </c>
      <c r="I391" s="56"/>
      <c r="J391" s="56"/>
      <c r="K391" s="214"/>
    </row>
    <row r="392" spans="1:11" s="21" customFormat="1" x14ac:dyDescent="0.25">
      <c r="A392" s="211">
        <f>IF('PLANILHA ITENS FINANCIÁVEIS'!A392&gt;0,'PLANILHA ITENS FINANCIÁVEIS'!A392,"")</f>
        <v>1</v>
      </c>
      <c r="B392" s="211">
        <f>IF('PLANILHA ITENS FINANCIÁVEIS'!B392&gt;0,'PLANILHA ITENS FINANCIÁVEIS'!B392,"")</f>
        <v>339</v>
      </c>
      <c r="C392" s="211" t="str">
        <f>IF('PLANILHA ITENS FINANCIÁVEIS'!C392&gt;0,'PLANILHA ITENS FINANCIÁVEIS'!C392,"")</f>
        <v>41.32</v>
      </c>
      <c r="D392" s="211" t="str">
        <f>IF('PLANILHA ITENS FINANCIÁVEIS'!G392&gt;0,'PLANILHA ITENS FINANCIÁVEIS'!G392,"")</f>
        <v>SABONETEIRA PLASTICA TIPO DISPENSER PARA SABONETE LIQUIDO COM RESERVATORIO 800 A 1500 ML, INCLUSO FIXAÇÃO. AF_01/2020</v>
      </c>
      <c r="E392" s="212">
        <f>IF('PLANILHA ITENS FINANCIÁVEIS'!H392&gt;0,'PLANILHA ITENS FINANCIÁVEIS'!H392,"")</f>
        <v>23</v>
      </c>
      <c r="F392" s="211" t="str">
        <f>IF('PLANILHA ITENS FINANCIÁVEIS'!I392&gt;0,'PLANILHA ITENS FINANCIÁVEIS'!I392,"")</f>
        <v>UN</v>
      </c>
      <c r="G392" s="213"/>
      <c r="H392" s="59" t="str">
        <f t="shared" si="5"/>
        <v/>
      </c>
      <c r="I392" s="56"/>
      <c r="J392" s="56"/>
      <c r="K392" s="214"/>
    </row>
    <row r="393" spans="1:11" s="21" customFormat="1" x14ac:dyDescent="0.25">
      <c r="A393" s="211">
        <f>IF('PLANILHA ITENS FINANCIÁVEIS'!A393&gt;0,'PLANILHA ITENS FINANCIÁVEIS'!A393,"")</f>
        <v>1</v>
      </c>
      <c r="B393" s="211">
        <f>IF('PLANILHA ITENS FINANCIÁVEIS'!B393&gt;0,'PLANILHA ITENS FINANCIÁVEIS'!B393,"")</f>
        <v>340</v>
      </c>
      <c r="C393" s="211" t="str">
        <f>IF('PLANILHA ITENS FINANCIÁVEIS'!C393&gt;0,'PLANILHA ITENS FINANCIÁVEIS'!C393,"")</f>
        <v>41.33</v>
      </c>
      <c r="D393" s="211" t="str">
        <f>IF('PLANILHA ITENS FINANCIÁVEIS'!G393&gt;0,'PLANILHA ITENS FINANCIÁVEIS'!G393,"")</f>
        <v>ESPELHO CRISTAL, ESPESSURA 4MM, COM PARAFUSOS DE FIXAÇÃO, SEM MOLDURA</v>
      </c>
      <c r="E393" s="212">
        <f>IF('PLANILHA ITENS FINANCIÁVEIS'!H393&gt;0,'PLANILHA ITENS FINANCIÁVEIS'!H393,"")</f>
        <v>16.899999999999999</v>
      </c>
      <c r="F393" s="211" t="str">
        <f>IF('PLANILHA ITENS FINANCIÁVEIS'!I393&gt;0,'PLANILHA ITENS FINANCIÁVEIS'!I393,"")</f>
        <v>M2</v>
      </c>
      <c r="G393" s="213"/>
      <c r="H393" s="59" t="str">
        <f t="shared" si="5"/>
        <v/>
      </c>
      <c r="I393" s="56"/>
      <c r="J393" s="56"/>
      <c r="K393" s="214"/>
    </row>
    <row r="394" spans="1:11" s="21" customFormat="1" x14ac:dyDescent="0.25">
      <c r="A394" s="211">
        <f>IF('PLANILHA ITENS FINANCIÁVEIS'!A394&gt;0,'PLANILHA ITENS FINANCIÁVEIS'!A394,"")</f>
        <v>1</v>
      </c>
      <c r="B394" s="211">
        <f>IF('PLANILHA ITENS FINANCIÁVEIS'!B394&gt;0,'PLANILHA ITENS FINANCIÁVEIS'!B394,"")</f>
        <v>341</v>
      </c>
      <c r="C394" s="211" t="str">
        <f>IF('PLANILHA ITENS FINANCIÁVEIS'!C394&gt;0,'PLANILHA ITENS FINANCIÁVEIS'!C394,"")</f>
        <v>41.34</v>
      </c>
      <c r="D394" s="211" t="str">
        <f>IF('PLANILHA ITENS FINANCIÁVEIS'!G394&gt;0,'PLANILHA ITENS FINANCIÁVEIS'!G394,"")</f>
        <v>CABIDE/GANCHO DE BANHEIRO SIMPLES EM METAL CROMADO</v>
      </c>
      <c r="E394" s="212">
        <f>IF('PLANILHA ITENS FINANCIÁVEIS'!H394&gt;0,'PLANILHA ITENS FINANCIÁVEIS'!H394,"")</f>
        <v>23</v>
      </c>
      <c r="F394" s="211" t="str">
        <f>IF('PLANILHA ITENS FINANCIÁVEIS'!I394&gt;0,'PLANILHA ITENS FINANCIÁVEIS'!I394,"")</f>
        <v>UN</v>
      </c>
      <c r="G394" s="213"/>
      <c r="H394" s="59" t="str">
        <f t="shared" si="5"/>
        <v/>
      </c>
      <c r="I394" s="56"/>
      <c r="J394" s="56"/>
      <c r="K394" s="214"/>
    </row>
    <row r="395" spans="1:11" s="21" customFormat="1" x14ac:dyDescent="0.25">
      <c r="A395" s="211">
        <f>IF('PLANILHA ITENS FINANCIÁVEIS'!A395&gt;0,'PLANILHA ITENS FINANCIÁVEIS'!A395,"")</f>
        <v>1</v>
      </c>
      <c r="B395" s="211" t="str">
        <f>IF('PLANILHA ITENS FINANCIÁVEIS'!B395&gt;0,'PLANILHA ITENS FINANCIÁVEIS'!B395,"")</f>
        <v/>
      </c>
      <c r="C395" s="211" t="str">
        <f>IF('PLANILHA ITENS FINANCIÁVEIS'!C395&gt;0,'PLANILHA ITENS FINANCIÁVEIS'!C395,"")</f>
        <v>42</v>
      </c>
      <c r="D395" s="211" t="str">
        <f>IF('PLANILHA ITENS FINANCIÁVEIS'!G395&gt;0,'PLANILHA ITENS FINANCIÁVEIS'!G395,"")</f>
        <v>SISTEMA DE PROTEÇÃO CONTRA INCÊNDIO - EXTINTORES</v>
      </c>
      <c r="E395" s="212" t="str">
        <f>IF('PLANILHA ITENS FINANCIÁVEIS'!H395&gt;0,'PLANILHA ITENS FINANCIÁVEIS'!H395,"")</f>
        <v/>
      </c>
      <c r="F395" s="211" t="str">
        <f>IF('PLANILHA ITENS FINANCIÁVEIS'!I395&gt;0,'PLANILHA ITENS FINANCIÁVEIS'!I395,"")</f>
        <v/>
      </c>
      <c r="G395" s="213"/>
      <c r="H395" s="59" t="str">
        <f t="shared" si="5"/>
        <v/>
      </c>
      <c r="I395" s="56"/>
      <c r="J395" s="56"/>
      <c r="K395" s="214"/>
    </row>
    <row r="396" spans="1:11" s="21" customFormat="1" x14ac:dyDescent="0.25">
      <c r="A396" s="211">
        <f>IF('PLANILHA ITENS FINANCIÁVEIS'!A396&gt;0,'PLANILHA ITENS FINANCIÁVEIS'!A396,"")</f>
        <v>1</v>
      </c>
      <c r="B396" s="211">
        <f>IF('PLANILHA ITENS FINANCIÁVEIS'!B396&gt;0,'PLANILHA ITENS FINANCIÁVEIS'!B396,"")</f>
        <v>342</v>
      </c>
      <c r="C396" s="211" t="str">
        <f>IF('PLANILHA ITENS FINANCIÁVEIS'!C396&gt;0,'PLANILHA ITENS FINANCIÁVEIS'!C396,"")</f>
        <v>42.1</v>
      </c>
      <c r="D396" s="211" t="str">
        <f>IF('PLANILHA ITENS FINANCIÁVEIS'!G396&gt;0,'PLANILHA ITENS FINANCIÁVEIS'!G396,"")</f>
        <v>EXTINTOR DE INCÊNDIO PORTÁTIL COM CARGA DE PQS DE 4 KG, CLASSE BC - FORNECIMENTO E INSTALAÇÃO. AF_10/2020_PE</v>
      </c>
      <c r="E396" s="212">
        <f>IF('PLANILHA ITENS FINANCIÁVEIS'!H396&gt;0,'PLANILHA ITENS FINANCIÁVEIS'!H396,"")</f>
        <v>8</v>
      </c>
      <c r="F396" s="211" t="str">
        <f>IF('PLANILHA ITENS FINANCIÁVEIS'!I396&gt;0,'PLANILHA ITENS FINANCIÁVEIS'!I396,"")</f>
        <v>UN</v>
      </c>
      <c r="G396" s="213"/>
      <c r="H396" s="59" t="str">
        <f t="shared" si="5"/>
        <v/>
      </c>
      <c r="I396" s="56"/>
      <c r="J396" s="56"/>
      <c r="K396" s="214"/>
    </row>
    <row r="397" spans="1:11" s="21" customFormat="1" x14ac:dyDescent="0.25">
      <c r="A397" s="211">
        <f>IF('PLANILHA ITENS FINANCIÁVEIS'!A397&gt;0,'PLANILHA ITENS FINANCIÁVEIS'!A397,"")</f>
        <v>1</v>
      </c>
      <c r="B397" s="211">
        <f>IF('PLANILHA ITENS FINANCIÁVEIS'!B397&gt;0,'PLANILHA ITENS FINANCIÁVEIS'!B397,"")</f>
        <v>343</v>
      </c>
      <c r="C397" s="211" t="str">
        <f>IF('PLANILHA ITENS FINANCIÁVEIS'!C397&gt;0,'PLANILHA ITENS FINANCIÁVEIS'!C397,"")</f>
        <v>42.2</v>
      </c>
      <c r="D397" s="211" t="str">
        <f>IF('PLANILHA ITENS FINANCIÁVEIS'!G397&gt;0,'PLANILHA ITENS FINANCIÁVEIS'!G397,"")</f>
        <v>EXTINTOR DE INCÊNDIO PORTÁTIL COM CARGA DE PQS DE 6 KG, CLASSE BC - FORNECIMENTO E INSTALAÇÃO. AF_10/2020_PE</v>
      </c>
      <c r="E397" s="212">
        <f>IF('PLANILHA ITENS FINANCIÁVEIS'!H397&gt;0,'PLANILHA ITENS FINANCIÁVEIS'!H397,"")</f>
        <v>1</v>
      </c>
      <c r="F397" s="211" t="str">
        <f>IF('PLANILHA ITENS FINANCIÁVEIS'!I397&gt;0,'PLANILHA ITENS FINANCIÁVEIS'!I397,"")</f>
        <v>UN</v>
      </c>
      <c r="G397" s="213"/>
      <c r="H397" s="59" t="str">
        <f t="shared" si="5"/>
        <v/>
      </c>
      <c r="I397" s="56"/>
      <c r="J397" s="56"/>
      <c r="K397" s="214"/>
    </row>
    <row r="398" spans="1:11" s="21" customFormat="1" x14ac:dyDescent="0.25">
      <c r="A398" s="211">
        <f>IF('PLANILHA ITENS FINANCIÁVEIS'!A398&gt;0,'PLANILHA ITENS FINANCIÁVEIS'!A398,"")</f>
        <v>1</v>
      </c>
      <c r="B398" s="211" t="str">
        <f>IF('PLANILHA ITENS FINANCIÁVEIS'!B398&gt;0,'PLANILHA ITENS FINANCIÁVEIS'!B398,"")</f>
        <v/>
      </c>
      <c r="C398" s="211" t="str">
        <f>IF('PLANILHA ITENS FINANCIÁVEIS'!C398&gt;0,'PLANILHA ITENS FINANCIÁVEIS'!C398,"")</f>
        <v>43</v>
      </c>
      <c r="D398" s="211" t="str">
        <f>IF('PLANILHA ITENS FINANCIÁVEIS'!G398&gt;0,'PLANILHA ITENS FINANCIÁVEIS'!G398,"")</f>
        <v>SISTEMA DE PROTEÇÃO CONTRA INCÊNDIO - HIDRANTES</v>
      </c>
      <c r="E398" s="212" t="str">
        <f>IF('PLANILHA ITENS FINANCIÁVEIS'!H398&gt;0,'PLANILHA ITENS FINANCIÁVEIS'!H398,"")</f>
        <v/>
      </c>
      <c r="F398" s="211" t="str">
        <f>IF('PLANILHA ITENS FINANCIÁVEIS'!I398&gt;0,'PLANILHA ITENS FINANCIÁVEIS'!I398,"")</f>
        <v/>
      </c>
      <c r="G398" s="213"/>
      <c r="H398" s="59" t="str">
        <f t="shared" ref="H398:H461" si="6">IFERROR(IF(E398*G398&lt;&gt;0,ROUND(ROUND(E398,4)*ROUND(G398,4),2),""),"")</f>
        <v/>
      </c>
      <c r="I398" s="56"/>
      <c r="J398" s="56"/>
      <c r="K398" s="214"/>
    </row>
    <row r="399" spans="1:11" s="21" customFormat="1" x14ac:dyDescent="0.25">
      <c r="A399" s="211">
        <f>IF('PLANILHA ITENS FINANCIÁVEIS'!A399&gt;0,'PLANILHA ITENS FINANCIÁVEIS'!A399,"")</f>
        <v>1</v>
      </c>
      <c r="B399" s="211">
        <f>IF('PLANILHA ITENS FINANCIÁVEIS'!B399&gt;0,'PLANILHA ITENS FINANCIÁVEIS'!B399,"")</f>
        <v>344</v>
      </c>
      <c r="C399" s="211" t="str">
        <f>IF('PLANILHA ITENS FINANCIÁVEIS'!C399&gt;0,'PLANILHA ITENS FINANCIÁVEIS'!C399,"")</f>
        <v>43.1</v>
      </c>
      <c r="D399" s="211" t="str">
        <f>IF('PLANILHA ITENS FINANCIÁVEIS'!G399&gt;0,'PLANILHA ITENS FINANCIÁVEIS'!G399,"")</f>
        <v>ABRIGO PARA HIDRANTE, 75X45X17CM, COM REGISTRO GLOBO ANGULAR 45 GRAUS 2 1/2", ADAPTADOR STORZ 2 1/2", MANGUEIRA DE INCÊNDIO 15M 2 1/2" E ESGUICHO EM LATÃO 2 1/2" - FORNECIMENTO E INSTALAÇÃO. AF_10/2020</v>
      </c>
      <c r="E399" s="212">
        <f>IF('PLANILHA ITENS FINANCIÁVEIS'!H399&gt;0,'PLANILHA ITENS FINANCIÁVEIS'!H399,"")</f>
        <v>2</v>
      </c>
      <c r="F399" s="211" t="str">
        <f>IF('PLANILHA ITENS FINANCIÁVEIS'!I399&gt;0,'PLANILHA ITENS FINANCIÁVEIS'!I399,"")</f>
        <v>UN</v>
      </c>
      <c r="G399" s="213"/>
      <c r="H399" s="59" t="str">
        <f t="shared" si="6"/>
        <v/>
      </c>
      <c r="I399" s="56"/>
      <c r="J399" s="56"/>
      <c r="K399" s="214"/>
    </row>
    <row r="400" spans="1:11" s="21" customFormat="1" x14ac:dyDescent="0.25">
      <c r="A400" s="211">
        <f>IF('PLANILHA ITENS FINANCIÁVEIS'!A400&gt;0,'PLANILHA ITENS FINANCIÁVEIS'!A400,"")</f>
        <v>1</v>
      </c>
      <c r="B400" s="211">
        <f>IF('PLANILHA ITENS FINANCIÁVEIS'!B400&gt;0,'PLANILHA ITENS FINANCIÁVEIS'!B400,"")</f>
        <v>345</v>
      </c>
      <c r="C400" s="211" t="str">
        <f>IF('PLANILHA ITENS FINANCIÁVEIS'!C400&gt;0,'PLANILHA ITENS FINANCIÁVEIS'!C400,"")</f>
        <v>43.2</v>
      </c>
      <c r="D400" s="211" t="str">
        <f>IF('PLANILHA ITENS FINANCIÁVEIS'!G400&gt;0,'PLANILHA ITENS FINANCIÁVEIS'!G400,"")</f>
        <v>HIDRANTE SUBTERRÂNEO PREDIAL (COM CURVA LONGA E CAIXA), DN 75 MM - FORNECIMENTO E INSTALAÇÃO. AF_10/2020</v>
      </c>
      <c r="E400" s="212">
        <f>IF('PLANILHA ITENS FINANCIÁVEIS'!H400&gt;0,'PLANILHA ITENS FINANCIÁVEIS'!H400,"")</f>
        <v>1</v>
      </c>
      <c r="F400" s="211" t="str">
        <f>IF('PLANILHA ITENS FINANCIÁVEIS'!I400&gt;0,'PLANILHA ITENS FINANCIÁVEIS'!I400,"")</f>
        <v>UN</v>
      </c>
      <c r="G400" s="213"/>
      <c r="H400" s="59" t="str">
        <f t="shared" si="6"/>
        <v/>
      </c>
      <c r="I400" s="56"/>
      <c r="J400" s="56"/>
      <c r="K400" s="214"/>
    </row>
    <row r="401" spans="1:11" s="21" customFormat="1" x14ac:dyDescent="0.25">
      <c r="A401" s="211">
        <f>IF('PLANILHA ITENS FINANCIÁVEIS'!A401&gt;0,'PLANILHA ITENS FINANCIÁVEIS'!A401,"")</f>
        <v>1</v>
      </c>
      <c r="B401" s="211" t="str">
        <f>IF('PLANILHA ITENS FINANCIÁVEIS'!B401&gt;0,'PLANILHA ITENS FINANCIÁVEIS'!B401,"")</f>
        <v/>
      </c>
      <c r="C401" s="211" t="str">
        <f>IF('PLANILHA ITENS FINANCIÁVEIS'!C401&gt;0,'PLANILHA ITENS FINANCIÁVEIS'!C401,"")</f>
        <v>44</v>
      </c>
      <c r="D401" s="211" t="str">
        <f>IF('PLANILHA ITENS FINANCIÁVEIS'!G401&gt;0,'PLANILHA ITENS FINANCIÁVEIS'!G401,"")</f>
        <v>SISTEMA DE PROTEÇÃO CONTRA INCÊNDIO - ACESSÓRIOS</v>
      </c>
      <c r="E401" s="212" t="str">
        <f>IF('PLANILHA ITENS FINANCIÁVEIS'!H401&gt;0,'PLANILHA ITENS FINANCIÁVEIS'!H401,"")</f>
        <v/>
      </c>
      <c r="F401" s="211" t="str">
        <f>IF('PLANILHA ITENS FINANCIÁVEIS'!I401&gt;0,'PLANILHA ITENS FINANCIÁVEIS'!I401,"")</f>
        <v/>
      </c>
      <c r="G401" s="213"/>
      <c r="H401" s="59" t="str">
        <f t="shared" si="6"/>
        <v/>
      </c>
      <c r="I401" s="56"/>
      <c r="J401" s="56"/>
      <c r="K401" s="214"/>
    </row>
    <row r="402" spans="1:11" s="21" customFormat="1" x14ac:dyDescent="0.25">
      <c r="A402" s="211">
        <f>IF('PLANILHA ITENS FINANCIÁVEIS'!A402&gt;0,'PLANILHA ITENS FINANCIÁVEIS'!A402,"")</f>
        <v>1</v>
      </c>
      <c r="B402" s="211">
        <f>IF('PLANILHA ITENS FINANCIÁVEIS'!B402&gt;0,'PLANILHA ITENS FINANCIÁVEIS'!B402,"")</f>
        <v>346</v>
      </c>
      <c r="C402" s="211" t="str">
        <f>IF('PLANILHA ITENS FINANCIÁVEIS'!C402&gt;0,'PLANILHA ITENS FINANCIÁVEIS'!C402,"")</f>
        <v>44.1</v>
      </c>
      <c r="D402" s="211" t="str">
        <f>IF('PLANILHA ITENS FINANCIÁVEIS'!G402&gt;0,'PLANILHA ITENS FINANCIÁVEIS'!G402,"")</f>
        <v>REGISTRO DE GAVETA BRUTO, LATÃO, ROSCÁVEL, 1 1/2", COM ACABAMENTO E CANOPLA CROMADOS - FORNECIMENTO E INSTALAÇÃO. AF_08/2021</v>
      </c>
      <c r="E402" s="212">
        <f>IF('PLANILHA ITENS FINANCIÁVEIS'!H402&gt;0,'PLANILHA ITENS FINANCIÁVEIS'!H402,"")</f>
        <v>2</v>
      </c>
      <c r="F402" s="211" t="str">
        <f>IF('PLANILHA ITENS FINANCIÁVEIS'!I402&gt;0,'PLANILHA ITENS FINANCIÁVEIS'!I402,"")</f>
        <v>UN</v>
      </c>
      <c r="G402" s="213"/>
      <c r="H402" s="59" t="str">
        <f t="shared" si="6"/>
        <v/>
      </c>
      <c r="I402" s="56"/>
      <c r="J402" s="56"/>
      <c r="K402" s="214"/>
    </row>
    <row r="403" spans="1:11" s="21" customFormat="1" x14ac:dyDescent="0.25">
      <c r="A403" s="211">
        <f>IF('PLANILHA ITENS FINANCIÁVEIS'!A403&gt;0,'PLANILHA ITENS FINANCIÁVEIS'!A403,"")</f>
        <v>1</v>
      </c>
      <c r="B403" s="211">
        <f>IF('PLANILHA ITENS FINANCIÁVEIS'!B403&gt;0,'PLANILHA ITENS FINANCIÁVEIS'!B403,"")</f>
        <v>347</v>
      </c>
      <c r="C403" s="211" t="str">
        <f>IF('PLANILHA ITENS FINANCIÁVEIS'!C403&gt;0,'PLANILHA ITENS FINANCIÁVEIS'!C403,"")</f>
        <v>44.2</v>
      </c>
      <c r="D403" s="211" t="str">
        <f>IF('PLANILHA ITENS FINANCIÁVEIS'!G403&gt;0,'PLANILHA ITENS FINANCIÁVEIS'!G403,"")</f>
        <v>REGISTRO DE GAVETA BRUTO, LATÃO, ROSCÁVEL, 2 1/2" - FORNECIMENTO E INSTALAÇÃO. AF_08/2021</v>
      </c>
      <c r="E403" s="212">
        <f>IF('PLANILHA ITENS FINANCIÁVEIS'!H403&gt;0,'PLANILHA ITENS FINANCIÁVEIS'!H403,"")</f>
        <v>1</v>
      </c>
      <c r="F403" s="211" t="str">
        <f>IF('PLANILHA ITENS FINANCIÁVEIS'!I403&gt;0,'PLANILHA ITENS FINANCIÁVEIS'!I403,"")</f>
        <v>UN</v>
      </c>
      <c r="G403" s="213"/>
      <c r="H403" s="59" t="str">
        <f t="shared" si="6"/>
        <v/>
      </c>
      <c r="I403" s="56"/>
      <c r="J403" s="56"/>
      <c r="K403" s="214"/>
    </row>
    <row r="404" spans="1:11" s="21" customFormat="1" x14ac:dyDescent="0.25">
      <c r="A404" s="211">
        <f>IF('PLANILHA ITENS FINANCIÁVEIS'!A404&gt;0,'PLANILHA ITENS FINANCIÁVEIS'!A404,"")</f>
        <v>1</v>
      </c>
      <c r="B404" s="211">
        <f>IF('PLANILHA ITENS FINANCIÁVEIS'!B404&gt;0,'PLANILHA ITENS FINANCIÁVEIS'!B404,"")</f>
        <v>348</v>
      </c>
      <c r="C404" s="211" t="str">
        <f>IF('PLANILHA ITENS FINANCIÁVEIS'!C404&gt;0,'PLANILHA ITENS FINANCIÁVEIS'!C404,"")</f>
        <v>44.3</v>
      </c>
      <c r="D404" s="211" t="str">
        <f>IF('PLANILHA ITENS FINANCIÁVEIS'!G404&gt;0,'PLANILHA ITENS FINANCIÁVEIS'!G404,"")</f>
        <v>REGISTRO DE GAVETA BRUTO, LATÃO, ROSCÁVEL, 3" - FORNECIMENTO E INSTALAÇÃO. AF_08/2021</v>
      </c>
      <c r="E404" s="212">
        <f>IF('PLANILHA ITENS FINANCIÁVEIS'!H404&gt;0,'PLANILHA ITENS FINANCIÁVEIS'!H404,"")</f>
        <v>4</v>
      </c>
      <c r="F404" s="211" t="str">
        <f>IF('PLANILHA ITENS FINANCIÁVEIS'!I404&gt;0,'PLANILHA ITENS FINANCIÁVEIS'!I404,"")</f>
        <v>UN</v>
      </c>
      <c r="G404" s="213"/>
      <c r="H404" s="59" t="str">
        <f t="shared" si="6"/>
        <v/>
      </c>
      <c r="I404" s="56"/>
      <c r="J404" s="56"/>
      <c r="K404" s="214"/>
    </row>
    <row r="405" spans="1:11" s="21" customFormat="1" x14ac:dyDescent="0.25">
      <c r="A405" s="211">
        <f>IF('PLANILHA ITENS FINANCIÁVEIS'!A405&gt;0,'PLANILHA ITENS FINANCIÁVEIS'!A405,"")</f>
        <v>1</v>
      </c>
      <c r="B405" s="211">
        <f>IF('PLANILHA ITENS FINANCIÁVEIS'!B405&gt;0,'PLANILHA ITENS FINANCIÁVEIS'!B405,"")</f>
        <v>349</v>
      </c>
      <c r="C405" s="211" t="str">
        <f>IF('PLANILHA ITENS FINANCIÁVEIS'!C405&gt;0,'PLANILHA ITENS FINANCIÁVEIS'!C405,"")</f>
        <v>44.4</v>
      </c>
      <c r="D405" s="211" t="str">
        <f>IF('PLANILHA ITENS FINANCIÁVEIS'!G405&gt;0,'PLANILHA ITENS FINANCIÁVEIS'!G405,"")</f>
        <v>VÁLVULA DE RETENÇÃO HORIZONTAL, DE BRONZE, ROSCÁVEL, 1 1/2"  - FORNECIMENTO E INSTALAÇÃO. AF_08/2021</v>
      </c>
      <c r="E405" s="212">
        <f>IF('PLANILHA ITENS FINANCIÁVEIS'!H405&gt;0,'PLANILHA ITENS FINANCIÁVEIS'!H405,"")</f>
        <v>1</v>
      </c>
      <c r="F405" s="211" t="str">
        <f>IF('PLANILHA ITENS FINANCIÁVEIS'!I405&gt;0,'PLANILHA ITENS FINANCIÁVEIS'!I405,"")</f>
        <v>UN</v>
      </c>
      <c r="G405" s="213"/>
      <c r="H405" s="59" t="str">
        <f t="shared" si="6"/>
        <v/>
      </c>
      <c r="I405" s="56"/>
      <c r="J405" s="56"/>
      <c r="K405" s="214"/>
    </row>
    <row r="406" spans="1:11" s="21" customFormat="1" x14ac:dyDescent="0.25">
      <c r="A406" s="211">
        <f>IF('PLANILHA ITENS FINANCIÁVEIS'!A406&gt;0,'PLANILHA ITENS FINANCIÁVEIS'!A406,"")</f>
        <v>1</v>
      </c>
      <c r="B406" s="211">
        <f>IF('PLANILHA ITENS FINANCIÁVEIS'!B406&gt;0,'PLANILHA ITENS FINANCIÁVEIS'!B406,"")</f>
        <v>350</v>
      </c>
      <c r="C406" s="211" t="str">
        <f>IF('PLANILHA ITENS FINANCIÁVEIS'!C406&gt;0,'PLANILHA ITENS FINANCIÁVEIS'!C406,"")</f>
        <v>44.5</v>
      </c>
      <c r="D406" s="211" t="str">
        <f>IF('PLANILHA ITENS FINANCIÁVEIS'!G406&gt;0,'PLANILHA ITENS FINANCIÁVEIS'!G406,"")</f>
        <v>VÁLVULA DE RETENÇÃO HORIZONTAL, DE BRONZE, ROSCÁVEL, 2 1/2" - FORNECIMENTO E INSTALAÇÃO. AF_08/2021</v>
      </c>
      <c r="E406" s="212">
        <f>IF('PLANILHA ITENS FINANCIÁVEIS'!H406&gt;0,'PLANILHA ITENS FINANCIÁVEIS'!H406,"")</f>
        <v>2</v>
      </c>
      <c r="F406" s="211" t="str">
        <f>IF('PLANILHA ITENS FINANCIÁVEIS'!I406&gt;0,'PLANILHA ITENS FINANCIÁVEIS'!I406,"")</f>
        <v>UN</v>
      </c>
      <c r="G406" s="213"/>
      <c r="H406" s="59" t="str">
        <f t="shared" si="6"/>
        <v/>
      </c>
      <c r="I406" s="56"/>
      <c r="J406" s="56"/>
      <c r="K406" s="214"/>
    </row>
    <row r="407" spans="1:11" s="21" customFormat="1" x14ac:dyDescent="0.25">
      <c r="A407" s="211">
        <f>IF('PLANILHA ITENS FINANCIÁVEIS'!A407&gt;0,'PLANILHA ITENS FINANCIÁVEIS'!A407,"")</f>
        <v>1</v>
      </c>
      <c r="B407" s="211">
        <f>IF('PLANILHA ITENS FINANCIÁVEIS'!B407&gt;0,'PLANILHA ITENS FINANCIÁVEIS'!B407,"")</f>
        <v>351</v>
      </c>
      <c r="C407" s="211" t="str">
        <f>IF('PLANILHA ITENS FINANCIÁVEIS'!C407&gt;0,'PLANILHA ITENS FINANCIÁVEIS'!C407,"")</f>
        <v>44.6</v>
      </c>
      <c r="D407" s="211" t="str">
        <f>IF('PLANILHA ITENS FINANCIÁVEIS'!G407&gt;0,'PLANILHA ITENS FINANCIÁVEIS'!G407,"")</f>
        <v>VÁLVULA DE RETENÇÃO HORIZONTAL, DE BRONZE, ROSCÁVEL, 3" - FORNECIMENTO E INSTALAÇÃO. AF_08/2021</v>
      </c>
      <c r="E407" s="212">
        <f>IF('PLANILHA ITENS FINANCIÁVEIS'!H407&gt;0,'PLANILHA ITENS FINANCIÁVEIS'!H407,"")</f>
        <v>2</v>
      </c>
      <c r="F407" s="211" t="str">
        <f>IF('PLANILHA ITENS FINANCIÁVEIS'!I407&gt;0,'PLANILHA ITENS FINANCIÁVEIS'!I407,"")</f>
        <v>UN</v>
      </c>
      <c r="G407" s="213"/>
      <c r="H407" s="59" t="str">
        <f t="shared" si="6"/>
        <v/>
      </c>
      <c r="I407" s="56"/>
      <c r="J407" s="56"/>
      <c r="K407" s="214"/>
    </row>
    <row r="408" spans="1:11" s="21" customFormat="1" x14ac:dyDescent="0.25">
      <c r="A408" s="211">
        <f>IF('PLANILHA ITENS FINANCIÁVEIS'!A408&gt;0,'PLANILHA ITENS FINANCIÁVEIS'!A408,"")</f>
        <v>1</v>
      </c>
      <c r="B408" s="211">
        <f>IF('PLANILHA ITENS FINANCIÁVEIS'!B408&gt;0,'PLANILHA ITENS FINANCIÁVEIS'!B408,"")</f>
        <v>352</v>
      </c>
      <c r="C408" s="211" t="str">
        <f>IF('PLANILHA ITENS FINANCIÁVEIS'!C408&gt;0,'PLANILHA ITENS FINANCIÁVEIS'!C408,"")</f>
        <v>44.7</v>
      </c>
      <c r="D408" s="211" t="str">
        <f>IF('PLANILHA ITENS FINANCIÁVEIS'!G408&gt;0,'PLANILHA ITENS FINANCIÁVEIS'!G408,"")</f>
        <v>REGISTRO OU VÁLVULA GLOBO ANGULAR EM LATÃO, PARA HIDRANTES EM INSTALAÇÃO PREDIAL DE INCÊNDIO, 45 GRAUS, 1 1/2" - FORNECIMENTO E INSTALAÇÃO. AF_08/2021</v>
      </c>
      <c r="E408" s="212">
        <f>IF('PLANILHA ITENS FINANCIÁVEIS'!H408&gt;0,'PLANILHA ITENS FINANCIÁVEIS'!H408,"")</f>
        <v>2</v>
      </c>
      <c r="F408" s="211" t="str">
        <f>IF('PLANILHA ITENS FINANCIÁVEIS'!I408&gt;0,'PLANILHA ITENS FINANCIÁVEIS'!I408,"")</f>
        <v>UN</v>
      </c>
      <c r="G408" s="213"/>
      <c r="H408" s="59" t="str">
        <f t="shared" si="6"/>
        <v/>
      </c>
      <c r="I408" s="56"/>
      <c r="J408" s="56"/>
      <c r="K408" s="214"/>
    </row>
    <row r="409" spans="1:11" s="21" customFormat="1" x14ac:dyDescent="0.25">
      <c r="A409" s="211">
        <f>IF('PLANILHA ITENS FINANCIÁVEIS'!A409&gt;0,'PLANILHA ITENS FINANCIÁVEIS'!A409,"")</f>
        <v>1</v>
      </c>
      <c r="B409" s="211">
        <f>IF('PLANILHA ITENS FINANCIÁVEIS'!B409&gt;0,'PLANILHA ITENS FINANCIÁVEIS'!B409,"")</f>
        <v>353</v>
      </c>
      <c r="C409" s="211" t="str">
        <f>IF('PLANILHA ITENS FINANCIÁVEIS'!C409&gt;0,'PLANILHA ITENS FINANCIÁVEIS'!C409,"")</f>
        <v>44.8</v>
      </c>
      <c r="D409" s="211" t="str">
        <f>IF('PLANILHA ITENS FINANCIÁVEIS'!G409&gt;0,'PLANILHA ITENS FINANCIÁVEIS'!G409,"")</f>
        <v>MANÔMETRO 0 A 200 PSI (0 A 14 KGF/CM2), D = 50MM - FORNECIMENTO E INSTALAÇÃO. AF_10/2020</v>
      </c>
      <c r="E409" s="212">
        <f>IF('PLANILHA ITENS FINANCIÁVEIS'!H409&gt;0,'PLANILHA ITENS FINANCIÁVEIS'!H409,"")</f>
        <v>1</v>
      </c>
      <c r="F409" s="211" t="str">
        <f>IF('PLANILHA ITENS FINANCIÁVEIS'!I409&gt;0,'PLANILHA ITENS FINANCIÁVEIS'!I409,"")</f>
        <v>UN</v>
      </c>
      <c r="G409" s="213"/>
      <c r="H409" s="59" t="str">
        <f t="shared" si="6"/>
        <v/>
      </c>
      <c r="I409" s="56"/>
      <c r="J409" s="56"/>
      <c r="K409" s="214"/>
    </row>
    <row r="410" spans="1:11" s="21" customFormat="1" x14ac:dyDescent="0.25">
      <c r="A410" s="211">
        <f>IF('PLANILHA ITENS FINANCIÁVEIS'!A410&gt;0,'PLANILHA ITENS FINANCIÁVEIS'!A410,"")</f>
        <v>1</v>
      </c>
      <c r="B410" s="211">
        <f>IF('PLANILHA ITENS FINANCIÁVEIS'!B410&gt;0,'PLANILHA ITENS FINANCIÁVEIS'!B410,"")</f>
        <v>354</v>
      </c>
      <c r="C410" s="211" t="str">
        <f>IF('PLANILHA ITENS FINANCIÁVEIS'!C410&gt;0,'PLANILHA ITENS FINANCIÁVEIS'!C410,"")</f>
        <v>44.9</v>
      </c>
      <c r="D410" s="211" t="str">
        <f>IF('PLANILHA ITENS FINANCIÁVEIS'!G410&gt;0,'PLANILHA ITENS FINANCIÁVEIS'!G410,"")</f>
        <v>VÁLVULA DE ESFERA BRUTA, BRONZE, ROSCÁVEL, 3/4'' - FORNECIMENTO E INSTALAÇÃO. AF_08/2021</v>
      </c>
      <c r="E410" s="212">
        <f>IF('PLANILHA ITENS FINANCIÁVEIS'!H410&gt;0,'PLANILHA ITENS FINANCIÁVEIS'!H410,"")</f>
        <v>2</v>
      </c>
      <c r="F410" s="211" t="str">
        <f>IF('PLANILHA ITENS FINANCIÁVEIS'!I410&gt;0,'PLANILHA ITENS FINANCIÁVEIS'!I410,"")</f>
        <v>UN</v>
      </c>
      <c r="G410" s="213"/>
      <c r="H410" s="59" t="str">
        <f t="shared" si="6"/>
        <v/>
      </c>
      <c r="I410" s="56"/>
      <c r="J410" s="56"/>
      <c r="K410" s="214"/>
    </row>
    <row r="411" spans="1:11" s="21" customFormat="1" x14ac:dyDescent="0.25">
      <c r="A411" s="211">
        <f>IF('PLANILHA ITENS FINANCIÁVEIS'!A411&gt;0,'PLANILHA ITENS FINANCIÁVEIS'!A411,"")</f>
        <v>1</v>
      </c>
      <c r="B411" s="211">
        <f>IF('PLANILHA ITENS FINANCIÁVEIS'!B411&gt;0,'PLANILHA ITENS FINANCIÁVEIS'!B411,"")</f>
        <v>355</v>
      </c>
      <c r="C411" s="211" t="str">
        <f>IF('PLANILHA ITENS FINANCIÁVEIS'!C411&gt;0,'PLANILHA ITENS FINANCIÁVEIS'!C411,"")</f>
        <v>44.10</v>
      </c>
      <c r="D411" s="211" t="str">
        <f>IF('PLANILHA ITENS FINANCIÁVEIS'!G411&gt;0,'PLANILHA ITENS FINANCIÁVEIS'!G411,"")</f>
        <v>MOTOBOMBA CENTRIFUGA</v>
      </c>
      <c r="E411" s="212">
        <f>IF('PLANILHA ITENS FINANCIÁVEIS'!H411&gt;0,'PLANILHA ITENS FINANCIÁVEIS'!H411,"")</f>
        <v>2</v>
      </c>
      <c r="F411" s="211" t="str">
        <f>IF('PLANILHA ITENS FINANCIÁVEIS'!I411&gt;0,'PLANILHA ITENS FINANCIÁVEIS'!I411,"")</f>
        <v>UN</v>
      </c>
      <c r="G411" s="213"/>
      <c r="H411" s="59" t="str">
        <f t="shared" si="6"/>
        <v/>
      </c>
      <c r="I411" s="56"/>
      <c r="J411" s="56"/>
      <c r="K411" s="214"/>
    </row>
    <row r="412" spans="1:11" s="21" customFormat="1" x14ac:dyDescent="0.25">
      <c r="A412" s="211">
        <f>IF('PLANILHA ITENS FINANCIÁVEIS'!A412&gt;0,'PLANILHA ITENS FINANCIÁVEIS'!A412,"")</f>
        <v>1</v>
      </c>
      <c r="B412" s="211">
        <f>IF('PLANILHA ITENS FINANCIÁVEIS'!B412&gt;0,'PLANILHA ITENS FINANCIÁVEIS'!B412,"")</f>
        <v>356</v>
      </c>
      <c r="C412" s="211" t="str">
        <f>IF('PLANILHA ITENS FINANCIÁVEIS'!C412&gt;0,'PLANILHA ITENS FINANCIÁVEIS'!C412,"")</f>
        <v>44.11</v>
      </c>
      <c r="D412" s="211" t="str">
        <f>IF('PLANILHA ITENS FINANCIÁVEIS'!G412&gt;0,'PLANILHA ITENS FINANCIÁVEIS'!G412,"")</f>
        <v>PRESSOSTATO</v>
      </c>
      <c r="E412" s="212">
        <f>IF('PLANILHA ITENS FINANCIÁVEIS'!H412&gt;0,'PLANILHA ITENS FINANCIÁVEIS'!H412,"")</f>
        <v>3</v>
      </c>
      <c r="F412" s="211" t="str">
        <f>IF('PLANILHA ITENS FINANCIÁVEIS'!I412&gt;0,'PLANILHA ITENS FINANCIÁVEIS'!I412,"")</f>
        <v>UN</v>
      </c>
      <c r="G412" s="213"/>
      <c r="H412" s="59" t="str">
        <f t="shared" si="6"/>
        <v/>
      </c>
      <c r="I412" s="56"/>
      <c r="J412" s="56"/>
      <c r="K412" s="214"/>
    </row>
    <row r="413" spans="1:11" s="21" customFormat="1" x14ac:dyDescent="0.25">
      <c r="A413" s="211">
        <f>IF('PLANILHA ITENS FINANCIÁVEIS'!A413&gt;0,'PLANILHA ITENS FINANCIÁVEIS'!A413,"")</f>
        <v>1</v>
      </c>
      <c r="B413" s="211">
        <f>IF('PLANILHA ITENS FINANCIÁVEIS'!B413&gt;0,'PLANILHA ITENS FINANCIÁVEIS'!B413,"")</f>
        <v>357</v>
      </c>
      <c r="C413" s="211" t="str">
        <f>IF('PLANILHA ITENS FINANCIÁVEIS'!C413&gt;0,'PLANILHA ITENS FINANCIÁVEIS'!C413,"")</f>
        <v>44.12</v>
      </c>
      <c r="D413" s="211" t="str">
        <f>IF('PLANILHA ITENS FINANCIÁVEIS'!G413&gt;0,'PLANILHA ITENS FINANCIÁVEIS'!G413,"")</f>
        <v>TANQUE DE PRESSÃO</v>
      </c>
      <c r="E413" s="212">
        <f>IF('PLANILHA ITENS FINANCIÁVEIS'!H413&gt;0,'PLANILHA ITENS FINANCIÁVEIS'!H413,"")</f>
        <v>1</v>
      </c>
      <c r="F413" s="211" t="str">
        <f>IF('PLANILHA ITENS FINANCIÁVEIS'!I413&gt;0,'PLANILHA ITENS FINANCIÁVEIS'!I413,"")</f>
        <v>UN</v>
      </c>
      <c r="G413" s="213"/>
      <c r="H413" s="59" t="str">
        <f t="shared" si="6"/>
        <v/>
      </c>
      <c r="I413" s="56"/>
      <c r="J413" s="56"/>
      <c r="K413" s="214"/>
    </row>
    <row r="414" spans="1:11" s="21" customFormat="1" x14ac:dyDescent="0.25">
      <c r="A414" s="211">
        <f>IF('PLANILHA ITENS FINANCIÁVEIS'!A414&gt;0,'PLANILHA ITENS FINANCIÁVEIS'!A414,"")</f>
        <v>1</v>
      </c>
      <c r="B414" s="211">
        <f>IF('PLANILHA ITENS FINANCIÁVEIS'!B414&gt;0,'PLANILHA ITENS FINANCIÁVEIS'!B414,"")</f>
        <v>358</v>
      </c>
      <c r="C414" s="211" t="str">
        <f>IF('PLANILHA ITENS FINANCIÁVEIS'!C414&gt;0,'PLANILHA ITENS FINANCIÁVEIS'!C414,"")</f>
        <v>44.13</v>
      </c>
      <c r="D414" s="211" t="str">
        <f>IF('PLANILHA ITENS FINANCIÁVEIS'!G414&gt;0,'PLANILHA ITENS FINANCIÁVEIS'!G414,"")</f>
        <v>VÁLVULA DE ALÍVIO</v>
      </c>
      <c r="E414" s="212">
        <f>IF('PLANILHA ITENS FINANCIÁVEIS'!H414&gt;0,'PLANILHA ITENS FINANCIÁVEIS'!H414,"")</f>
        <v>1</v>
      </c>
      <c r="F414" s="211" t="str">
        <f>IF('PLANILHA ITENS FINANCIÁVEIS'!I414&gt;0,'PLANILHA ITENS FINANCIÁVEIS'!I414,"")</f>
        <v>UN</v>
      </c>
      <c r="G414" s="213"/>
      <c r="H414" s="59" t="str">
        <f t="shared" si="6"/>
        <v/>
      </c>
      <c r="I414" s="56"/>
      <c r="J414" s="56"/>
      <c r="K414" s="214"/>
    </row>
    <row r="415" spans="1:11" s="21" customFormat="1" x14ac:dyDescent="0.25">
      <c r="A415" s="211">
        <f>IF('PLANILHA ITENS FINANCIÁVEIS'!A415&gt;0,'PLANILHA ITENS FINANCIÁVEIS'!A415,"")</f>
        <v>1</v>
      </c>
      <c r="B415" s="211">
        <f>IF('PLANILHA ITENS FINANCIÁVEIS'!B415&gt;0,'PLANILHA ITENS FINANCIÁVEIS'!B415,"")</f>
        <v>359</v>
      </c>
      <c r="C415" s="211" t="str">
        <f>IF('PLANILHA ITENS FINANCIÁVEIS'!C415&gt;0,'PLANILHA ITENS FINANCIÁVEIS'!C415,"")</f>
        <v>44.14</v>
      </c>
      <c r="D415" s="211" t="str">
        <f>IF('PLANILHA ITENS FINANCIÁVEIS'!G415&gt;0,'PLANILHA ITENS FINANCIÁVEIS'!G415,"")</f>
        <v>BOMBA CENTRÍFUGA, TRIFÁSICA, 3 CV OU 2,96 HP, HM 34 A 40 M, Q 8,6 A 14,8 M3/H - FORNECIMENTO E INSTALAÇÃO. AF_12/2020</v>
      </c>
      <c r="E415" s="212">
        <f>IF('PLANILHA ITENS FINANCIÁVEIS'!H415&gt;0,'PLANILHA ITENS FINANCIÁVEIS'!H415,"")</f>
        <v>2</v>
      </c>
      <c r="F415" s="211" t="str">
        <f>IF('PLANILHA ITENS FINANCIÁVEIS'!I415&gt;0,'PLANILHA ITENS FINANCIÁVEIS'!I415,"")</f>
        <v>UN</v>
      </c>
      <c r="G415" s="213"/>
      <c r="H415" s="59" t="str">
        <f t="shared" si="6"/>
        <v/>
      </c>
      <c r="I415" s="56"/>
      <c r="J415" s="56"/>
      <c r="K415" s="214"/>
    </row>
    <row r="416" spans="1:11" s="21" customFormat="1" x14ac:dyDescent="0.25">
      <c r="A416" s="211">
        <f>IF('PLANILHA ITENS FINANCIÁVEIS'!A416&gt;0,'PLANILHA ITENS FINANCIÁVEIS'!A416,"")</f>
        <v>1</v>
      </c>
      <c r="B416" s="211">
        <f>IF('PLANILHA ITENS FINANCIÁVEIS'!B416&gt;0,'PLANILHA ITENS FINANCIÁVEIS'!B416,"")</f>
        <v>360</v>
      </c>
      <c r="C416" s="211" t="str">
        <f>IF('PLANILHA ITENS FINANCIÁVEIS'!C416&gt;0,'PLANILHA ITENS FINANCIÁVEIS'!C416,"")</f>
        <v>44.15</v>
      </c>
      <c r="D416" s="211" t="str">
        <f>IF('PLANILHA ITENS FINANCIÁVEIS'!G416&gt;0,'PLANILHA ITENS FINANCIÁVEIS'!G416,"")</f>
        <v>BOMBA JOCKEY IP-21 BT4 60Hz, PRESSÃO 15 MCA - VAZÃO 1,23 M³/H - FORNECIMENTO E INSTALAÇÃO</v>
      </c>
      <c r="E416" s="212">
        <f>IF('PLANILHA ITENS FINANCIÁVEIS'!H416&gt;0,'PLANILHA ITENS FINANCIÁVEIS'!H416,"")</f>
        <v>1</v>
      </c>
      <c r="F416" s="211" t="str">
        <f>IF('PLANILHA ITENS FINANCIÁVEIS'!I416&gt;0,'PLANILHA ITENS FINANCIÁVEIS'!I416,"")</f>
        <v>UN</v>
      </c>
      <c r="G416" s="213"/>
      <c r="H416" s="59" t="str">
        <f t="shared" si="6"/>
        <v/>
      </c>
      <c r="I416" s="56"/>
      <c r="J416" s="56"/>
      <c r="K416" s="214"/>
    </row>
    <row r="417" spans="1:11" s="21" customFormat="1" x14ac:dyDescent="0.25">
      <c r="A417" s="211">
        <f>IF('PLANILHA ITENS FINANCIÁVEIS'!A417&gt;0,'PLANILHA ITENS FINANCIÁVEIS'!A417,"")</f>
        <v>1</v>
      </c>
      <c r="B417" s="211" t="str">
        <f>IF('PLANILHA ITENS FINANCIÁVEIS'!B417&gt;0,'PLANILHA ITENS FINANCIÁVEIS'!B417,"")</f>
        <v/>
      </c>
      <c r="C417" s="211" t="str">
        <f>IF('PLANILHA ITENS FINANCIÁVEIS'!C417&gt;0,'PLANILHA ITENS FINANCIÁVEIS'!C417,"")</f>
        <v>45</v>
      </c>
      <c r="D417" s="211" t="str">
        <f>IF('PLANILHA ITENS FINANCIÁVEIS'!G417&gt;0,'PLANILHA ITENS FINANCIÁVEIS'!G417,"")</f>
        <v>SISTEMA DE PROTEÇÃO CONTRA INCÊNDIO - TUBULAÇÕES E CONEXÕES</v>
      </c>
      <c r="E417" s="212" t="str">
        <f>IF('PLANILHA ITENS FINANCIÁVEIS'!H417&gt;0,'PLANILHA ITENS FINANCIÁVEIS'!H417,"")</f>
        <v/>
      </c>
      <c r="F417" s="211" t="str">
        <f>IF('PLANILHA ITENS FINANCIÁVEIS'!I417&gt;0,'PLANILHA ITENS FINANCIÁVEIS'!I417,"")</f>
        <v/>
      </c>
      <c r="G417" s="213"/>
      <c r="H417" s="59" t="str">
        <f t="shared" si="6"/>
        <v/>
      </c>
      <c r="I417" s="56"/>
      <c r="J417" s="56"/>
      <c r="K417" s="214"/>
    </row>
    <row r="418" spans="1:11" s="21" customFormat="1" x14ac:dyDescent="0.25">
      <c r="A418" s="211">
        <f>IF('PLANILHA ITENS FINANCIÁVEIS'!A418&gt;0,'PLANILHA ITENS FINANCIÁVEIS'!A418,"")</f>
        <v>1</v>
      </c>
      <c r="B418" s="211">
        <f>IF('PLANILHA ITENS FINANCIÁVEIS'!B418&gt;0,'PLANILHA ITENS FINANCIÁVEIS'!B418,"")</f>
        <v>361</v>
      </c>
      <c r="C418" s="211" t="str">
        <f>IF('PLANILHA ITENS FINANCIÁVEIS'!C418&gt;0,'PLANILHA ITENS FINANCIÁVEIS'!C418,"")</f>
        <v>45.1</v>
      </c>
      <c r="D418" s="211" t="str">
        <f>IF('PLANILHA ITENS FINANCIÁVEIS'!G418&gt;0,'PLANILHA ITENS FINANCIÁVEIS'!G418,"")</f>
        <v>TUBO DE AÇO GALVANIZADO COM COSTURA, CLASSE MÉDIA, DN 25 (1"), CONEXÃO ROSQUEADA, INSTALADO EM REDE DE ALIMENTAÇÃO PARA HIDRANTE - FORNECIMENTO E INSTALAÇÃO. AF_10/2020</v>
      </c>
      <c r="E418" s="212">
        <f>IF('PLANILHA ITENS FINANCIÁVEIS'!H418&gt;0,'PLANILHA ITENS FINANCIÁVEIS'!H418,"")</f>
        <v>0.54</v>
      </c>
      <c r="F418" s="211" t="str">
        <f>IF('PLANILHA ITENS FINANCIÁVEIS'!I418&gt;0,'PLANILHA ITENS FINANCIÁVEIS'!I418,"")</f>
        <v>M</v>
      </c>
      <c r="G418" s="213"/>
      <c r="H418" s="59" t="str">
        <f t="shared" si="6"/>
        <v/>
      </c>
      <c r="I418" s="56"/>
      <c r="J418" s="56"/>
      <c r="K418" s="214"/>
    </row>
    <row r="419" spans="1:11" s="21" customFormat="1" x14ac:dyDescent="0.25">
      <c r="A419" s="211">
        <f>IF('PLANILHA ITENS FINANCIÁVEIS'!A419&gt;0,'PLANILHA ITENS FINANCIÁVEIS'!A419,"")</f>
        <v>1</v>
      </c>
      <c r="B419" s="211">
        <f>IF('PLANILHA ITENS FINANCIÁVEIS'!B419&gt;0,'PLANILHA ITENS FINANCIÁVEIS'!B419,"")</f>
        <v>362</v>
      </c>
      <c r="C419" s="211" t="str">
        <f>IF('PLANILHA ITENS FINANCIÁVEIS'!C419&gt;0,'PLANILHA ITENS FINANCIÁVEIS'!C419,"")</f>
        <v>45.2</v>
      </c>
      <c r="D419" s="211" t="str">
        <f>IF('PLANILHA ITENS FINANCIÁVEIS'!G419&gt;0,'PLANILHA ITENS FINANCIÁVEIS'!G419,"")</f>
        <v>TUBO DE AÇO GALVANIZADO COM COSTURA, CLASSE MÉDIA, DN 32 (1 1/4"), CONEXÃO ROSQUEADA, INSTALADO EM REDE DE ALIMENTAÇÃO PARA HIDRANTE - FORNECIMENTO E INSTALAÇÃO. AF_10/2020</v>
      </c>
      <c r="E419" s="212">
        <f>IF('PLANILHA ITENS FINANCIÁVEIS'!H419&gt;0,'PLANILHA ITENS FINANCIÁVEIS'!H419,"")</f>
        <v>0.22</v>
      </c>
      <c r="F419" s="211" t="str">
        <f>IF('PLANILHA ITENS FINANCIÁVEIS'!I419&gt;0,'PLANILHA ITENS FINANCIÁVEIS'!I419,"")</f>
        <v>M</v>
      </c>
      <c r="G419" s="213"/>
      <c r="H419" s="59" t="str">
        <f t="shared" si="6"/>
        <v/>
      </c>
      <c r="I419" s="56"/>
      <c r="J419" s="56"/>
      <c r="K419" s="214"/>
    </row>
    <row r="420" spans="1:11" s="21" customFormat="1" x14ac:dyDescent="0.25">
      <c r="A420" s="211">
        <f>IF('PLANILHA ITENS FINANCIÁVEIS'!A420&gt;0,'PLANILHA ITENS FINANCIÁVEIS'!A420,"")</f>
        <v>1</v>
      </c>
      <c r="B420" s="211">
        <f>IF('PLANILHA ITENS FINANCIÁVEIS'!B420&gt;0,'PLANILHA ITENS FINANCIÁVEIS'!B420,"")</f>
        <v>363</v>
      </c>
      <c r="C420" s="211" t="str">
        <f>IF('PLANILHA ITENS FINANCIÁVEIS'!C420&gt;0,'PLANILHA ITENS FINANCIÁVEIS'!C420,"")</f>
        <v>45.3</v>
      </c>
      <c r="D420" s="211" t="str">
        <f>IF('PLANILHA ITENS FINANCIÁVEIS'!G420&gt;0,'PLANILHA ITENS FINANCIÁVEIS'!G420,"")</f>
        <v>TUBO DE AÇO GALVANIZADO COM COSTURA, CLASSE MÉDIA, DN 40 (1 1/2"), CONEXÃO ROSQUEADA, INSTALADO EM REDE DE ALIMENTAÇÃO PARA HIDRANTE - FORNECIMENTO E INSTALAÇÃO. AF_10/2020</v>
      </c>
      <c r="E420" s="212">
        <f>IF('PLANILHA ITENS FINANCIÁVEIS'!H420&gt;0,'PLANILHA ITENS FINANCIÁVEIS'!H420,"")</f>
        <v>1.51</v>
      </c>
      <c r="F420" s="211" t="str">
        <f>IF('PLANILHA ITENS FINANCIÁVEIS'!I420&gt;0,'PLANILHA ITENS FINANCIÁVEIS'!I420,"")</f>
        <v>M</v>
      </c>
      <c r="G420" s="213"/>
      <c r="H420" s="59" t="str">
        <f t="shared" si="6"/>
        <v/>
      </c>
      <c r="I420" s="56"/>
      <c r="J420" s="56"/>
      <c r="K420" s="214"/>
    </row>
    <row r="421" spans="1:11" s="21" customFormat="1" x14ac:dyDescent="0.25">
      <c r="A421" s="211">
        <f>IF('PLANILHA ITENS FINANCIÁVEIS'!A421&gt;0,'PLANILHA ITENS FINANCIÁVEIS'!A421,"")</f>
        <v>1</v>
      </c>
      <c r="B421" s="211">
        <f>IF('PLANILHA ITENS FINANCIÁVEIS'!B421&gt;0,'PLANILHA ITENS FINANCIÁVEIS'!B421,"")</f>
        <v>364</v>
      </c>
      <c r="C421" s="211" t="str">
        <f>IF('PLANILHA ITENS FINANCIÁVEIS'!C421&gt;0,'PLANILHA ITENS FINANCIÁVEIS'!C421,"")</f>
        <v>45.4</v>
      </c>
      <c r="D421" s="211" t="str">
        <f>IF('PLANILHA ITENS FINANCIÁVEIS'!G421&gt;0,'PLANILHA ITENS FINANCIÁVEIS'!G421,"")</f>
        <v>TUBO DE AÇO GALVANIZADO COM COSTURA, CLASSE MÉDIA, DN 50 (2"), CONEXÃO ROSQUEADA, INSTALADO EM REDE DE ALIMENTAÇÃO PARA HIDRANTE - FORNECIMENTO E INSTALAÇÃO. AF_10/2020</v>
      </c>
      <c r="E421" s="212">
        <f>IF('PLANILHA ITENS FINANCIÁVEIS'!H421&gt;0,'PLANILHA ITENS FINANCIÁVEIS'!H421,"")</f>
        <v>0.33</v>
      </c>
      <c r="F421" s="211" t="str">
        <f>IF('PLANILHA ITENS FINANCIÁVEIS'!I421&gt;0,'PLANILHA ITENS FINANCIÁVEIS'!I421,"")</f>
        <v>M</v>
      </c>
      <c r="G421" s="213"/>
      <c r="H421" s="59" t="str">
        <f t="shared" si="6"/>
        <v/>
      </c>
      <c r="I421" s="56"/>
      <c r="J421" s="56"/>
      <c r="K421" s="214"/>
    </row>
    <row r="422" spans="1:11" s="21" customFormat="1" x14ac:dyDescent="0.25">
      <c r="A422" s="211">
        <f>IF('PLANILHA ITENS FINANCIÁVEIS'!A422&gt;0,'PLANILHA ITENS FINANCIÁVEIS'!A422,"")</f>
        <v>1</v>
      </c>
      <c r="B422" s="211">
        <f>IF('PLANILHA ITENS FINANCIÁVEIS'!B422&gt;0,'PLANILHA ITENS FINANCIÁVEIS'!B422,"")</f>
        <v>365</v>
      </c>
      <c r="C422" s="211" t="str">
        <f>IF('PLANILHA ITENS FINANCIÁVEIS'!C422&gt;0,'PLANILHA ITENS FINANCIÁVEIS'!C422,"")</f>
        <v>45.5</v>
      </c>
      <c r="D422" s="211" t="str">
        <f>IF('PLANILHA ITENS FINANCIÁVEIS'!G422&gt;0,'PLANILHA ITENS FINANCIÁVEIS'!G422,"")</f>
        <v>TUBO DE AÇO GALVANIZADO COM COSTURA, CLASSE MÉDIA, DN 65 (2 1/2"), CONEXÃO ROSQUEADA, INSTALADO EM REDE DE ALIMENTAÇÃO PARA HIDRANTE - FORNECIMENTO E INSTALAÇÃO. AF_10/2020</v>
      </c>
      <c r="E422" s="212">
        <f>IF('PLANILHA ITENS FINANCIÁVEIS'!H422&gt;0,'PLANILHA ITENS FINANCIÁVEIS'!H422,"")</f>
        <v>97.54</v>
      </c>
      <c r="F422" s="211" t="str">
        <f>IF('PLANILHA ITENS FINANCIÁVEIS'!I422&gt;0,'PLANILHA ITENS FINANCIÁVEIS'!I422,"")</f>
        <v>M</v>
      </c>
      <c r="G422" s="213"/>
      <c r="H422" s="59" t="str">
        <f t="shared" si="6"/>
        <v/>
      </c>
      <c r="I422" s="56"/>
      <c r="J422" s="56"/>
      <c r="K422" s="214"/>
    </row>
    <row r="423" spans="1:11" s="21" customFormat="1" x14ac:dyDescent="0.25">
      <c r="A423" s="211">
        <f>IF('PLANILHA ITENS FINANCIÁVEIS'!A423&gt;0,'PLANILHA ITENS FINANCIÁVEIS'!A423,"")</f>
        <v>1</v>
      </c>
      <c r="B423" s="211">
        <f>IF('PLANILHA ITENS FINANCIÁVEIS'!B423&gt;0,'PLANILHA ITENS FINANCIÁVEIS'!B423,"")</f>
        <v>366</v>
      </c>
      <c r="C423" s="211" t="str">
        <f>IF('PLANILHA ITENS FINANCIÁVEIS'!C423&gt;0,'PLANILHA ITENS FINANCIÁVEIS'!C423,"")</f>
        <v>45.6</v>
      </c>
      <c r="D423" s="211" t="str">
        <f>IF('PLANILHA ITENS FINANCIÁVEIS'!G423&gt;0,'PLANILHA ITENS FINANCIÁVEIS'!G423,"")</f>
        <v>TUBO DE AÇO GALVANIZADO COM COSTURA, CLASSE MÉDIA, DN 80 (3"), CONEXÃO ROSQUEADA, INSTALADO EM REDE DE ALIMENTAÇÃO PARA HIDRANTE - FORNECIMENTO E INSTALAÇÃO. AF_10/2020</v>
      </c>
      <c r="E423" s="212">
        <f>IF('PLANILHA ITENS FINANCIÁVEIS'!H423&gt;0,'PLANILHA ITENS FINANCIÁVEIS'!H423,"")</f>
        <v>8.06</v>
      </c>
      <c r="F423" s="211" t="str">
        <f>IF('PLANILHA ITENS FINANCIÁVEIS'!I423&gt;0,'PLANILHA ITENS FINANCIÁVEIS'!I423,"")</f>
        <v>M</v>
      </c>
      <c r="G423" s="213"/>
      <c r="H423" s="59" t="str">
        <f t="shared" si="6"/>
        <v/>
      </c>
      <c r="I423" s="56"/>
      <c r="J423" s="56"/>
      <c r="K423" s="214"/>
    </row>
    <row r="424" spans="1:11" s="21" customFormat="1" x14ac:dyDescent="0.25">
      <c r="A424" s="211">
        <f>IF('PLANILHA ITENS FINANCIÁVEIS'!A424&gt;0,'PLANILHA ITENS FINANCIÁVEIS'!A424,"")</f>
        <v>1</v>
      </c>
      <c r="B424" s="211">
        <f>IF('PLANILHA ITENS FINANCIÁVEIS'!B424&gt;0,'PLANILHA ITENS FINANCIÁVEIS'!B424,"")</f>
        <v>367</v>
      </c>
      <c r="C424" s="211" t="str">
        <f>IF('PLANILHA ITENS FINANCIÁVEIS'!C424&gt;0,'PLANILHA ITENS FINANCIÁVEIS'!C424,"")</f>
        <v>45.7</v>
      </c>
      <c r="D424" s="211" t="str">
        <f>IF('PLANILHA ITENS FINANCIÁVEIS'!G424&gt;0,'PLANILHA ITENS FINANCIÁVEIS'!G424,"")</f>
        <v>COTOVELO 90 GRAUS, EM FERRO GALVANIZADO, CONEXÃO ROSQUEADA, DN 25, INSTALADO EM RESERVAÇÃO DE ÁGUA DE EDIFICAÇÃO QUE POSSUA RESERVATÓRIO DE FIBRA/FIBROCIMENTO - FORNECIMENTO E INSTALAÇÃO.</v>
      </c>
      <c r="E424" s="212">
        <f>IF('PLANILHA ITENS FINANCIÁVEIS'!H424&gt;0,'PLANILHA ITENS FINANCIÁVEIS'!H424,"")</f>
        <v>1</v>
      </c>
      <c r="F424" s="211" t="str">
        <f>IF('PLANILHA ITENS FINANCIÁVEIS'!I424&gt;0,'PLANILHA ITENS FINANCIÁVEIS'!I424,"")</f>
        <v>UN</v>
      </c>
      <c r="G424" s="213"/>
      <c r="H424" s="59" t="str">
        <f t="shared" si="6"/>
        <v/>
      </c>
      <c r="I424" s="56"/>
      <c r="J424" s="56"/>
      <c r="K424" s="214"/>
    </row>
    <row r="425" spans="1:11" s="21" customFormat="1" x14ac:dyDescent="0.25">
      <c r="A425" s="211">
        <f>IF('PLANILHA ITENS FINANCIÁVEIS'!A425&gt;0,'PLANILHA ITENS FINANCIÁVEIS'!A425,"")</f>
        <v>1</v>
      </c>
      <c r="B425" s="211">
        <f>IF('PLANILHA ITENS FINANCIÁVEIS'!B425&gt;0,'PLANILHA ITENS FINANCIÁVEIS'!B425,"")</f>
        <v>368</v>
      </c>
      <c r="C425" s="211" t="str">
        <f>IF('PLANILHA ITENS FINANCIÁVEIS'!C425&gt;0,'PLANILHA ITENS FINANCIÁVEIS'!C425,"")</f>
        <v>45.8</v>
      </c>
      <c r="D425" s="211" t="str">
        <f>IF('PLANILHA ITENS FINANCIÁVEIS'!G425&gt;0,'PLANILHA ITENS FINANCIÁVEIS'!G425,"")</f>
        <v>COTOVELO 90 GRAUS, EM FERRO GALVANIZADO, CONEXÃO ROSQUEADA, DN 40, INSTALADO EM RESERVAÇÃO DE ÁGUA DE EDIFICAÇÃO QUE POSSUA RESERVATÓRIO DE FIBRA/FIBROCIMENTO - FORNECIMENTO E INSTALAÇÃO</v>
      </c>
      <c r="E425" s="212">
        <f>IF('PLANILHA ITENS FINANCIÁVEIS'!H425&gt;0,'PLANILHA ITENS FINANCIÁVEIS'!H425,"")</f>
        <v>5</v>
      </c>
      <c r="F425" s="211" t="str">
        <f>IF('PLANILHA ITENS FINANCIÁVEIS'!I425&gt;0,'PLANILHA ITENS FINANCIÁVEIS'!I425,"")</f>
        <v>UN</v>
      </c>
      <c r="G425" s="213"/>
      <c r="H425" s="59" t="str">
        <f t="shared" si="6"/>
        <v/>
      </c>
      <c r="I425" s="56"/>
      <c r="J425" s="56"/>
      <c r="K425" s="214"/>
    </row>
    <row r="426" spans="1:11" s="21" customFormat="1" x14ac:dyDescent="0.25">
      <c r="A426" s="211">
        <f>IF('PLANILHA ITENS FINANCIÁVEIS'!A426&gt;0,'PLANILHA ITENS FINANCIÁVEIS'!A426,"")</f>
        <v>1</v>
      </c>
      <c r="B426" s="211">
        <f>IF('PLANILHA ITENS FINANCIÁVEIS'!B426&gt;0,'PLANILHA ITENS FINANCIÁVEIS'!B426,"")</f>
        <v>369</v>
      </c>
      <c r="C426" s="211" t="str">
        <f>IF('PLANILHA ITENS FINANCIÁVEIS'!C426&gt;0,'PLANILHA ITENS FINANCIÁVEIS'!C426,"")</f>
        <v>45.9</v>
      </c>
      <c r="D426" s="211" t="str">
        <f>IF('PLANILHA ITENS FINANCIÁVEIS'!G426&gt;0,'PLANILHA ITENS FINANCIÁVEIS'!G426,"")</f>
        <v>COTOVELO 90 GRAUS, EM FERRO GALVANIZADO, CONEXÃO ROSQUEADA, DN 65 MM (2 1/2"), INSTALADO EM RESERVAÇÃO PREDIAL DE ÁGUA - FORNECIMENTO E INSTALAÇÃO. AF_04/2024</v>
      </c>
      <c r="E426" s="212">
        <f>IF('PLANILHA ITENS FINANCIÁVEIS'!H426&gt;0,'PLANILHA ITENS FINANCIÁVEIS'!H426,"")</f>
        <v>22</v>
      </c>
      <c r="F426" s="211" t="str">
        <f>IF('PLANILHA ITENS FINANCIÁVEIS'!I426&gt;0,'PLANILHA ITENS FINANCIÁVEIS'!I426,"")</f>
        <v>UN</v>
      </c>
      <c r="G426" s="213"/>
      <c r="H426" s="59" t="str">
        <f t="shared" si="6"/>
        <v/>
      </c>
      <c r="I426" s="56"/>
      <c r="J426" s="56"/>
      <c r="K426" s="214"/>
    </row>
    <row r="427" spans="1:11" s="21" customFormat="1" x14ac:dyDescent="0.25">
      <c r="A427" s="211">
        <f>IF('PLANILHA ITENS FINANCIÁVEIS'!A427&gt;0,'PLANILHA ITENS FINANCIÁVEIS'!A427,"")</f>
        <v>1</v>
      </c>
      <c r="B427" s="211">
        <f>IF('PLANILHA ITENS FINANCIÁVEIS'!B427&gt;0,'PLANILHA ITENS FINANCIÁVEIS'!B427,"")</f>
        <v>370</v>
      </c>
      <c r="C427" s="211" t="str">
        <f>IF('PLANILHA ITENS FINANCIÁVEIS'!C427&gt;0,'PLANILHA ITENS FINANCIÁVEIS'!C427,"")</f>
        <v>45.10</v>
      </c>
      <c r="D427" s="211" t="str">
        <f>IF('PLANILHA ITENS FINANCIÁVEIS'!G427&gt;0,'PLANILHA ITENS FINANCIÁVEIS'!G427,"")</f>
        <v>COTOVELO 90 GRAUS, EM FERRO GALVANIZADO, CONEXÃO ROSQUEADA, DN 80 MM (3"), INSTALADO EM RESERVAÇÃO PREDIAL DE ÁGUA - FORNECIMENTO E INSTALAÇÃO. AF_04/2024</v>
      </c>
      <c r="E427" s="212">
        <f>IF('PLANILHA ITENS FINANCIÁVEIS'!H427&gt;0,'PLANILHA ITENS FINANCIÁVEIS'!H427,"")</f>
        <v>11</v>
      </c>
      <c r="F427" s="211" t="str">
        <f>IF('PLANILHA ITENS FINANCIÁVEIS'!I427&gt;0,'PLANILHA ITENS FINANCIÁVEIS'!I427,"")</f>
        <v>UN</v>
      </c>
      <c r="G427" s="213"/>
      <c r="H427" s="59" t="str">
        <f t="shared" si="6"/>
        <v/>
      </c>
      <c r="I427" s="56"/>
      <c r="J427" s="56"/>
      <c r="K427" s="214"/>
    </row>
    <row r="428" spans="1:11" s="21" customFormat="1" x14ac:dyDescent="0.25">
      <c r="A428" s="211">
        <f>IF('PLANILHA ITENS FINANCIÁVEIS'!A428&gt;0,'PLANILHA ITENS FINANCIÁVEIS'!A428,"")</f>
        <v>1</v>
      </c>
      <c r="B428" s="211">
        <f>IF('PLANILHA ITENS FINANCIÁVEIS'!B428&gt;0,'PLANILHA ITENS FINANCIÁVEIS'!B428,"")</f>
        <v>371</v>
      </c>
      <c r="C428" s="211" t="str">
        <f>IF('PLANILHA ITENS FINANCIÁVEIS'!C428&gt;0,'PLANILHA ITENS FINANCIÁVEIS'!C428,"")</f>
        <v>45.11</v>
      </c>
      <c r="D428" s="211" t="str">
        <f>IF('PLANILHA ITENS FINANCIÁVEIS'!G428&gt;0,'PLANILHA ITENS FINANCIÁVEIS'!G428,"")</f>
        <v>BUCHA DE REDUCAO DE FERRO GALVANIZADO, COM ROSCA BSP, DE 3/4" X 1/2"</v>
      </c>
      <c r="E428" s="212">
        <f>IF('PLANILHA ITENS FINANCIÁVEIS'!H428&gt;0,'PLANILHA ITENS FINANCIÁVEIS'!H428,"")</f>
        <v>5</v>
      </c>
      <c r="F428" s="211" t="str">
        <f>IF('PLANILHA ITENS FINANCIÁVEIS'!I428&gt;0,'PLANILHA ITENS FINANCIÁVEIS'!I428,"")</f>
        <v>UN</v>
      </c>
      <c r="G428" s="213"/>
      <c r="H428" s="59" t="str">
        <f t="shared" si="6"/>
        <v/>
      </c>
      <c r="I428" s="56"/>
      <c r="J428" s="56"/>
      <c r="K428" s="214"/>
    </row>
    <row r="429" spans="1:11" s="21" customFormat="1" x14ac:dyDescent="0.25">
      <c r="A429" s="211">
        <f>IF('PLANILHA ITENS FINANCIÁVEIS'!A429&gt;0,'PLANILHA ITENS FINANCIÁVEIS'!A429,"")</f>
        <v>1</v>
      </c>
      <c r="B429" s="211">
        <f>IF('PLANILHA ITENS FINANCIÁVEIS'!B429&gt;0,'PLANILHA ITENS FINANCIÁVEIS'!B429,"")</f>
        <v>372</v>
      </c>
      <c r="C429" s="211" t="str">
        <f>IF('PLANILHA ITENS FINANCIÁVEIS'!C429&gt;0,'PLANILHA ITENS FINANCIÁVEIS'!C429,"")</f>
        <v>45.12</v>
      </c>
      <c r="D429" s="211" t="str">
        <f>IF('PLANILHA ITENS FINANCIÁVEIS'!G429&gt;0,'PLANILHA ITENS FINANCIÁVEIS'!G429,"")</f>
        <v>LUVA DE REDUÇÃO, EM FERRO GALVANIZADO, 1" X 3/4", CONEXÃO ROSQUEADA, INSTALADO EM REDE DE ALIMENTAÇÃO PARA HIDRANTE - FORNECIMENTO E INSTALAÇÃO. AF_10/2020</v>
      </c>
      <c r="E429" s="212">
        <f>IF('PLANILHA ITENS FINANCIÁVEIS'!H429&gt;0,'PLANILHA ITENS FINANCIÁVEIS'!H429,"")</f>
        <v>5</v>
      </c>
      <c r="F429" s="211" t="str">
        <f>IF('PLANILHA ITENS FINANCIÁVEIS'!I429&gt;0,'PLANILHA ITENS FINANCIÁVEIS'!I429,"")</f>
        <v>UN</v>
      </c>
      <c r="G429" s="213"/>
      <c r="H429" s="59" t="str">
        <f t="shared" si="6"/>
        <v/>
      </c>
      <c r="I429" s="56"/>
      <c r="J429" s="56"/>
      <c r="K429" s="214"/>
    </row>
    <row r="430" spans="1:11" s="21" customFormat="1" x14ac:dyDescent="0.25">
      <c r="A430" s="211">
        <f>IF('PLANILHA ITENS FINANCIÁVEIS'!A430&gt;0,'PLANILHA ITENS FINANCIÁVEIS'!A430,"")</f>
        <v>1</v>
      </c>
      <c r="B430" s="211">
        <f>IF('PLANILHA ITENS FINANCIÁVEIS'!B430&gt;0,'PLANILHA ITENS FINANCIÁVEIS'!B430,"")</f>
        <v>373</v>
      </c>
      <c r="C430" s="211" t="str">
        <f>IF('PLANILHA ITENS FINANCIÁVEIS'!C430&gt;0,'PLANILHA ITENS FINANCIÁVEIS'!C430,"")</f>
        <v>45.13</v>
      </c>
      <c r="D430" s="211" t="str">
        <f>IF('PLANILHA ITENS FINANCIÁVEIS'!G430&gt;0,'PLANILHA ITENS FINANCIÁVEIS'!G430,"")</f>
        <v>LUVA COM REDUÇÃO, EM AÇO, CONEXÃO SOLDADA, DN 32 X 25 MM (1 1/4"  X 1"), INSTALADO EM REDE DE ALIMENTAÇÃO PARA SPRINKLER - FORNECIMENTO E INSTALAÇÃO. AF_10/2020</v>
      </c>
      <c r="E430" s="212">
        <f>IF('PLANILHA ITENS FINANCIÁVEIS'!H430&gt;0,'PLANILHA ITENS FINANCIÁVEIS'!H430,"")</f>
        <v>1</v>
      </c>
      <c r="F430" s="211" t="str">
        <f>IF('PLANILHA ITENS FINANCIÁVEIS'!I430&gt;0,'PLANILHA ITENS FINANCIÁVEIS'!I430,"")</f>
        <v>UN</v>
      </c>
      <c r="G430" s="213"/>
      <c r="H430" s="59" t="str">
        <f t="shared" si="6"/>
        <v/>
      </c>
      <c r="I430" s="56"/>
      <c r="J430" s="56"/>
      <c r="K430" s="214"/>
    </row>
    <row r="431" spans="1:11" s="21" customFormat="1" x14ac:dyDescent="0.25">
      <c r="A431" s="211">
        <f>IF('PLANILHA ITENS FINANCIÁVEIS'!A431&gt;0,'PLANILHA ITENS FINANCIÁVEIS'!A431,"")</f>
        <v>1</v>
      </c>
      <c r="B431" s="211">
        <f>IF('PLANILHA ITENS FINANCIÁVEIS'!B431&gt;0,'PLANILHA ITENS FINANCIÁVEIS'!B431,"")</f>
        <v>374</v>
      </c>
      <c r="C431" s="211" t="str">
        <f>IF('PLANILHA ITENS FINANCIÁVEIS'!C431&gt;0,'PLANILHA ITENS FINANCIÁVEIS'!C431,"")</f>
        <v>45.14</v>
      </c>
      <c r="D431" s="211" t="str">
        <f>IF('PLANILHA ITENS FINANCIÁVEIS'!G431&gt;0,'PLANILHA ITENS FINANCIÁVEIS'!G431,"")</f>
        <v>LUVA COM REDUÇÃO, EM AÇO, CONEXÃO SOLDADA, DN 40  X 25 MM (1 1/2" X 1"), INSTALADO EM REDE DE ALIMENTAÇÃO PARA HIDRANTE - FORNECIMENTO E INSTALAÇÃO</v>
      </c>
      <c r="E431" s="212">
        <f>IF('PLANILHA ITENS FINANCIÁVEIS'!H431&gt;0,'PLANILHA ITENS FINANCIÁVEIS'!H431,"")</f>
        <v>2</v>
      </c>
      <c r="F431" s="211" t="str">
        <f>IF('PLANILHA ITENS FINANCIÁVEIS'!I431&gt;0,'PLANILHA ITENS FINANCIÁVEIS'!I431,"")</f>
        <v>UN</v>
      </c>
      <c r="G431" s="213"/>
      <c r="H431" s="59" t="str">
        <f t="shared" si="6"/>
        <v/>
      </c>
      <c r="I431" s="56"/>
      <c r="J431" s="56"/>
      <c r="K431" s="214"/>
    </row>
    <row r="432" spans="1:11" s="21" customFormat="1" x14ac:dyDescent="0.25">
      <c r="A432" s="211">
        <f>IF('PLANILHA ITENS FINANCIÁVEIS'!A432&gt;0,'PLANILHA ITENS FINANCIÁVEIS'!A432,"")</f>
        <v>1</v>
      </c>
      <c r="B432" s="211">
        <f>IF('PLANILHA ITENS FINANCIÁVEIS'!B432&gt;0,'PLANILHA ITENS FINANCIÁVEIS'!B432,"")</f>
        <v>375</v>
      </c>
      <c r="C432" s="211" t="str">
        <f>IF('PLANILHA ITENS FINANCIÁVEIS'!C432&gt;0,'PLANILHA ITENS FINANCIÁVEIS'!C432,"")</f>
        <v>45.15</v>
      </c>
      <c r="D432" s="211" t="str">
        <f>IF('PLANILHA ITENS FINANCIÁVEIS'!G432&gt;0,'PLANILHA ITENS FINANCIÁVEIS'!G432,"")</f>
        <v>LUVA COM REDUÇÃO, EM AÇO, CONEXÃO SOLDADA, DN 65 X 50 MM (2 1/2" X 2"), INSTALADO EM PRUMADAS - FORNECIMENTO E INSTALAÇÃO. AF_10/2020</v>
      </c>
      <c r="E432" s="212">
        <f>IF('PLANILHA ITENS FINANCIÁVEIS'!H432&gt;0,'PLANILHA ITENS FINANCIÁVEIS'!H432,"")</f>
        <v>1</v>
      </c>
      <c r="F432" s="211" t="str">
        <f>IF('PLANILHA ITENS FINANCIÁVEIS'!I432&gt;0,'PLANILHA ITENS FINANCIÁVEIS'!I432,"")</f>
        <v>UN</v>
      </c>
      <c r="G432" s="213"/>
      <c r="H432" s="59" t="str">
        <f t="shared" si="6"/>
        <v/>
      </c>
      <c r="I432" s="56"/>
      <c r="J432" s="56"/>
      <c r="K432" s="214"/>
    </row>
    <row r="433" spans="1:11" s="21" customFormat="1" x14ac:dyDescent="0.25">
      <c r="A433" s="211">
        <f>IF('PLANILHA ITENS FINANCIÁVEIS'!A433&gt;0,'PLANILHA ITENS FINANCIÁVEIS'!A433,"")</f>
        <v>1</v>
      </c>
      <c r="B433" s="211">
        <f>IF('PLANILHA ITENS FINANCIÁVEIS'!B433&gt;0,'PLANILHA ITENS FINANCIÁVEIS'!B433,"")</f>
        <v>376</v>
      </c>
      <c r="C433" s="211" t="str">
        <f>IF('PLANILHA ITENS FINANCIÁVEIS'!C433&gt;0,'PLANILHA ITENS FINANCIÁVEIS'!C433,"")</f>
        <v>45.16</v>
      </c>
      <c r="D433" s="211" t="str">
        <f>IF('PLANILHA ITENS FINANCIÁVEIS'!G433&gt;0,'PLANILHA ITENS FINANCIÁVEIS'!G433,"")</f>
        <v>LUVA COM REDUÇÃO, EM AÇO, CONEXÃO SOLDADA, DN 75 X 65 MM, INSTALADO EM PRUMADAS - FORNECIMENTO E INSTALAÇÃO</v>
      </c>
      <c r="E433" s="212">
        <f>IF('PLANILHA ITENS FINANCIÁVEIS'!H433&gt;0,'PLANILHA ITENS FINANCIÁVEIS'!H433,"")</f>
        <v>1</v>
      </c>
      <c r="F433" s="211" t="str">
        <f>IF('PLANILHA ITENS FINANCIÁVEIS'!I433&gt;0,'PLANILHA ITENS FINANCIÁVEIS'!I433,"")</f>
        <v>UN</v>
      </c>
      <c r="G433" s="213"/>
      <c r="H433" s="59" t="str">
        <f t="shared" si="6"/>
        <v/>
      </c>
      <c r="I433" s="56"/>
      <c r="J433" s="56"/>
      <c r="K433" s="214"/>
    </row>
    <row r="434" spans="1:11" s="21" customFormat="1" x14ac:dyDescent="0.25">
      <c r="A434" s="211">
        <f>IF('PLANILHA ITENS FINANCIÁVEIS'!A434&gt;0,'PLANILHA ITENS FINANCIÁVEIS'!A434,"")</f>
        <v>1</v>
      </c>
      <c r="B434" s="211">
        <f>IF('PLANILHA ITENS FINANCIÁVEIS'!B434&gt;0,'PLANILHA ITENS FINANCIÁVEIS'!B434,"")</f>
        <v>377</v>
      </c>
      <c r="C434" s="211" t="str">
        <f>IF('PLANILHA ITENS FINANCIÁVEIS'!C434&gt;0,'PLANILHA ITENS FINANCIÁVEIS'!C434,"")</f>
        <v>45.17</v>
      </c>
      <c r="D434" s="211" t="str">
        <f>IF('PLANILHA ITENS FINANCIÁVEIS'!G434&gt;0,'PLANILHA ITENS FINANCIÁVEIS'!G434,"")</f>
        <v>LUVA COM REDUÇÃO, EM AÇO, CONEXÃO SOLDADA, DN 80 X 40 MM , INSTALADO EM PRUMADAS - FORNECIMENTO E INSTALAÇÃO</v>
      </c>
      <c r="E434" s="212">
        <f>IF('PLANILHA ITENS FINANCIÁVEIS'!H434&gt;0,'PLANILHA ITENS FINANCIÁVEIS'!H434,"")</f>
        <v>3</v>
      </c>
      <c r="F434" s="211" t="str">
        <f>IF('PLANILHA ITENS FINANCIÁVEIS'!I434&gt;0,'PLANILHA ITENS FINANCIÁVEIS'!I434,"")</f>
        <v>UN</v>
      </c>
      <c r="G434" s="213"/>
      <c r="H434" s="59" t="str">
        <f t="shared" si="6"/>
        <v/>
      </c>
      <c r="I434" s="56"/>
      <c r="J434" s="56"/>
      <c r="K434" s="214"/>
    </row>
    <row r="435" spans="1:11" s="21" customFormat="1" x14ac:dyDescent="0.25">
      <c r="A435" s="211">
        <f>IF('PLANILHA ITENS FINANCIÁVEIS'!A435&gt;0,'PLANILHA ITENS FINANCIÁVEIS'!A435,"")</f>
        <v>1</v>
      </c>
      <c r="B435" s="211">
        <f>IF('PLANILHA ITENS FINANCIÁVEIS'!B435&gt;0,'PLANILHA ITENS FINANCIÁVEIS'!B435,"")</f>
        <v>378</v>
      </c>
      <c r="C435" s="211" t="str">
        <f>IF('PLANILHA ITENS FINANCIÁVEIS'!C435&gt;0,'PLANILHA ITENS FINANCIÁVEIS'!C435,"")</f>
        <v>45.18</v>
      </c>
      <c r="D435" s="211" t="str">
        <f>IF('PLANILHA ITENS FINANCIÁVEIS'!G435&gt;0,'PLANILHA ITENS FINANCIÁVEIS'!G435,"")</f>
        <v>LUVA COM REDUÇÃO, EM AÇO, CONEXÃO SOLDADA, DN 80 X 50 MM, INSTALADO EM PRUMADAS - FORNECIMENTO E INSTALAÇÃO</v>
      </c>
      <c r="E435" s="212">
        <f>IF('PLANILHA ITENS FINANCIÁVEIS'!H435&gt;0,'PLANILHA ITENS FINANCIÁVEIS'!H435,"")</f>
        <v>2</v>
      </c>
      <c r="F435" s="211" t="str">
        <f>IF('PLANILHA ITENS FINANCIÁVEIS'!I435&gt;0,'PLANILHA ITENS FINANCIÁVEIS'!I435,"")</f>
        <v>UN</v>
      </c>
      <c r="G435" s="213"/>
      <c r="H435" s="59" t="str">
        <f t="shared" si="6"/>
        <v/>
      </c>
      <c r="I435" s="56"/>
      <c r="J435" s="56"/>
      <c r="K435" s="214"/>
    </row>
    <row r="436" spans="1:11" s="21" customFormat="1" x14ac:dyDescent="0.25">
      <c r="A436" s="211">
        <f>IF('PLANILHA ITENS FINANCIÁVEIS'!A436&gt;0,'PLANILHA ITENS FINANCIÁVEIS'!A436,"")</f>
        <v>1</v>
      </c>
      <c r="B436" s="211">
        <f>IF('PLANILHA ITENS FINANCIÁVEIS'!B436&gt;0,'PLANILHA ITENS FINANCIÁVEIS'!B436,"")</f>
        <v>379</v>
      </c>
      <c r="C436" s="211" t="str">
        <f>IF('PLANILHA ITENS FINANCIÁVEIS'!C436&gt;0,'PLANILHA ITENS FINANCIÁVEIS'!C436,"")</f>
        <v>45.19</v>
      </c>
      <c r="D436" s="211" t="str">
        <f>IF('PLANILHA ITENS FINANCIÁVEIS'!G436&gt;0,'PLANILHA ITENS FINANCIÁVEIS'!G436,"")</f>
        <v>LUVA COM REDUÇÃO, EM AÇO, CONEXÃO SOLDADA, DN 80 X 65 MM (3" X 2 1/2"), INSTALADO EM PRUMADAS - FORNECIMENTO E INSTALAÇÃO. AF_10/2020</v>
      </c>
      <c r="E436" s="212">
        <f>IF('PLANILHA ITENS FINANCIÁVEIS'!H436&gt;0,'PLANILHA ITENS FINANCIÁVEIS'!H436,"")</f>
        <v>2</v>
      </c>
      <c r="F436" s="211" t="str">
        <f>IF('PLANILHA ITENS FINANCIÁVEIS'!I436&gt;0,'PLANILHA ITENS FINANCIÁVEIS'!I436,"")</f>
        <v>UN</v>
      </c>
      <c r="G436" s="213"/>
      <c r="H436" s="59" t="str">
        <f t="shared" si="6"/>
        <v/>
      </c>
      <c r="I436" s="56"/>
      <c r="J436" s="56"/>
      <c r="K436" s="214"/>
    </row>
    <row r="437" spans="1:11" s="21" customFormat="1" x14ac:dyDescent="0.25">
      <c r="A437" s="211">
        <f>IF('PLANILHA ITENS FINANCIÁVEIS'!A437&gt;0,'PLANILHA ITENS FINANCIÁVEIS'!A437,"")</f>
        <v>1</v>
      </c>
      <c r="B437" s="211">
        <f>IF('PLANILHA ITENS FINANCIÁVEIS'!B437&gt;0,'PLANILHA ITENS FINANCIÁVEIS'!B437,"")</f>
        <v>380</v>
      </c>
      <c r="C437" s="211" t="str">
        <f>IF('PLANILHA ITENS FINANCIÁVEIS'!C437&gt;0,'PLANILHA ITENS FINANCIÁVEIS'!C437,"")</f>
        <v>45.20</v>
      </c>
      <c r="D437" s="211" t="str">
        <f>IF('PLANILHA ITENS FINANCIÁVEIS'!G437&gt;0,'PLANILHA ITENS FINANCIÁVEIS'!G437,"")</f>
        <v>TÊ, EM FERRO GALVANIZADO, CONEXÃO ROSQUEADA, DN 25 (1"), INSTALADO EM REDE DE ALIMENTAÇÃO PARA HIDRANTE - FORNECIMENTO E INSTALAÇÃO. AF_10/2020</v>
      </c>
      <c r="E437" s="212">
        <f>IF('PLANILHA ITENS FINANCIÁVEIS'!H437&gt;0,'PLANILHA ITENS FINANCIÁVEIS'!H437,"")</f>
        <v>3</v>
      </c>
      <c r="F437" s="211" t="str">
        <f>IF('PLANILHA ITENS FINANCIÁVEIS'!I437&gt;0,'PLANILHA ITENS FINANCIÁVEIS'!I437,"")</f>
        <v>UN</v>
      </c>
      <c r="G437" s="213"/>
      <c r="H437" s="59" t="str">
        <f t="shared" si="6"/>
        <v/>
      </c>
      <c r="I437" s="56"/>
      <c r="J437" s="56"/>
      <c r="K437" s="214"/>
    </row>
    <row r="438" spans="1:11" s="21" customFormat="1" x14ac:dyDescent="0.25">
      <c r="A438" s="211">
        <f>IF('PLANILHA ITENS FINANCIÁVEIS'!A438&gt;0,'PLANILHA ITENS FINANCIÁVEIS'!A438,"")</f>
        <v>1</v>
      </c>
      <c r="B438" s="211">
        <f>IF('PLANILHA ITENS FINANCIÁVEIS'!B438&gt;0,'PLANILHA ITENS FINANCIÁVEIS'!B438,"")</f>
        <v>381</v>
      </c>
      <c r="C438" s="211" t="str">
        <f>IF('PLANILHA ITENS FINANCIÁVEIS'!C438&gt;0,'PLANILHA ITENS FINANCIÁVEIS'!C438,"")</f>
        <v>45.21</v>
      </c>
      <c r="D438" s="211" t="str">
        <f>IF('PLANILHA ITENS FINANCIÁVEIS'!G438&gt;0,'PLANILHA ITENS FINANCIÁVEIS'!G438,"")</f>
        <v>TE DE REDUCAO DE FERRO GALVANIZADO, COM ROSCA BSP, DE 1" X 3/4"</v>
      </c>
      <c r="E438" s="212">
        <f>IF('PLANILHA ITENS FINANCIÁVEIS'!H438&gt;0,'PLANILHA ITENS FINANCIÁVEIS'!H438,"")</f>
        <v>1</v>
      </c>
      <c r="F438" s="211" t="str">
        <f>IF('PLANILHA ITENS FINANCIÁVEIS'!I438&gt;0,'PLANILHA ITENS FINANCIÁVEIS'!I438,"")</f>
        <v>UN</v>
      </c>
      <c r="G438" s="213"/>
      <c r="H438" s="59" t="str">
        <f t="shared" si="6"/>
        <v/>
      </c>
      <c r="I438" s="56"/>
      <c r="J438" s="56"/>
      <c r="K438" s="214"/>
    </row>
    <row r="439" spans="1:11" s="21" customFormat="1" x14ac:dyDescent="0.25">
      <c r="A439" s="211">
        <f>IF('PLANILHA ITENS FINANCIÁVEIS'!A439&gt;0,'PLANILHA ITENS FINANCIÁVEIS'!A439,"")</f>
        <v>1</v>
      </c>
      <c r="B439" s="211">
        <f>IF('PLANILHA ITENS FINANCIÁVEIS'!B439&gt;0,'PLANILHA ITENS FINANCIÁVEIS'!B439,"")</f>
        <v>382</v>
      </c>
      <c r="C439" s="211" t="str">
        <f>IF('PLANILHA ITENS FINANCIÁVEIS'!C439&gt;0,'PLANILHA ITENS FINANCIÁVEIS'!C439,"")</f>
        <v>45.22</v>
      </c>
      <c r="D439" s="211" t="str">
        <f>IF('PLANILHA ITENS FINANCIÁVEIS'!G439&gt;0,'PLANILHA ITENS FINANCIÁVEIS'!G439,"")</f>
        <v>TE DE REDUCAO DE FERRO GALVANIZADO, COM ROSCA BSP, DE 2 1/2" X 1"</v>
      </c>
      <c r="E439" s="212">
        <f>IF('PLANILHA ITENS FINANCIÁVEIS'!H439&gt;0,'PLANILHA ITENS FINANCIÁVEIS'!H439,"")</f>
        <v>2</v>
      </c>
      <c r="F439" s="211" t="str">
        <f>IF('PLANILHA ITENS FINANCIÁVEIS'!I439&gt;0,'PLANILHA ITENS FINANCIÁVEIS'!I439,"")</f>
        <v>UN</v>
      </c>
      <c r="G439" s="213"/>
      <c r="H439" s="59" t="str">
        <f t="shared" si="6"/>
        <v/>
      </c>
      <c r="I439" s="56"/>
      <c r="J439" s="56"/>
      <c r="K439" s="214"/>
    </row>
    <row r="440" spans="1:11" s="21" customFormat="1" x14ac:dyDescent="0.25">
      <c r="A440" s="211">
        <f>IF('PLANILHA ITENS FINANCIÁVEIS'!A440&gt;0,'PLANILHA ITENS FINANCIÁVEIS'!A440,"")</f>
        <v>1</v>
      </c>
      <c r="B440" s="211">
        <f>IF('PLANILHA ITENS FINANCIÁVEIS'!B440&gt;0,'PLANILHA ITENS FINANCIÁVEIS'!B440,"")</f>
        <v>383</v>
      </c>
      <c r="C440" s="211" t="str">
        <f>IF('PLANILHA ITENS FINANCIÁVEIS'!C440&gt;0,'PLANILHA ITENS FINANCIÁVEIS'!C440,"")</f>
        <v>45.23</v>
      </c>
      <c r="D440" s="211" t="str">
        <f>IF('PLANILHA ITENS FINANCIÁVEIS'!G440&gt;0,'PLANILHA ITENS FINANCIÁVEIS'!G440,"")</f>
        <v>TE DE REDUCAO DE FERRO GALVANIZADO, COM ROSCA BSP, DE 2 1/2" X 1 1/2</v>
      </c>
      <c r="E440" s="212">
        <f>IF('PLANILHA ITENS FINANCIÁVEIS'!H440&gt;0,'PLANILHA ITENS FINANCIÁVEIS'!H440,"")</f>
        <v>1</v>
      </c>
      <c r="F440" s="211" t="str">
        <f>IF('PLANILHA ITENS FINANCIÁVEIS'!I440&gt;0,'PLANILHA ITENS FINANCIÁVEIS'!I440,"")</f>
        <v>UN</v>
      </c>
      <c r="G440" s="213"/>
      <c r="H440" s="59" t="str">
        <f t="shared" si="6"/>
        <v/>
      </c>
      <c r="I440" s="56"/>
      <c r="J440" s="56"/>
      <c r="K440" s="214"/>
    </row>
    <row r="441" spans="1:11" s="21" customFormat="1" x14ac:dyDescent="0.25">
      <c r="A441" s="211">
        <f>IF('PLANILHA ITENS FINANCIÁVEIS'!A441&gt;0,'PLANILHA ITENS FINANCIÁVEIS'!A441,"")</f>
        <v>1</v>
      </c>
      <c r="B441" s="211">
        <f>IF('PLANILHA ITENS FINANCIÁVEIS'!B441&gt;0,'PLANILHA ITENS FINANCIÁVEIS'!B441,"")</f>
        <v>384</v>
      </c>
      <c r="C441" s="211" t="str">
        <f>IF('PLANILHA ITENS FINANCIÁVEIS'!C441&gt;0,'PLANILHA ITENS FINANCIÁVEIS'!C441,"")</f>
        <v>45.24</v>
      </c>
      <c r="D441" s="211" t="str">
        <f>IF('PLANILHA ITENS FINANCIÁVEIS'!G441&gt;0,'PLANILHA ITENS FINANCIÁVEIS'!G441,"")</f>
        <v>TE DE REDUCAO DE FERRO GALVANIZADO, COM ROSCA BSP, DE 2 1/2" X 2"</v>
      </c>
      <c r="E441" s="212">
        <f>IF('PLANILHA ITENS FINANCIÁVEIS'!H441&gt;0,'PLANILHA ITENS FINANCIÁVEIS'!H441,"")</f>
        <v>2</v>
      </c>
      <c r="F441" s="211" t="str">
        <f>IF('PLANILHA ITENS FINANCIÁVEIS'!I441&gt;0,'PLANILHA ITENS FINANCIÁVEIS'!I441,"")</f>
        <v>UN</v>
      </c>
      <c r="G441" s="213"/>
      <c r="H441" s="59" t="str">
        <f t="shared" si="6"/>
        <v/>
      </c>
      <c r="I441" s="56"/>
      <c r="J441" s="56"/>
      <c r="K441" s="214"/>
    </row>
    <row r="442" spans="1:11" s="21" customFormat="1" x14ac:dyDescent="0.25">
      <c r="A442" s="211">
        <f>IF('PLANILHA ITENS FINANCIÁVEIS'!A442&gt;0,'PLANILHA ITENS FINANCIÁVEIS'!A442,"")</f>
        <v>1</v>
      </c>
      <c r="B442" s="211">
        <f>IF('PLANILHA ITENS FINANCIÁVEIS'!B442&gt;0,'PLANILHA ITENS FINANCIÁVEIS'!B442,"")</f>
        <v>385</v>
      </c>
      <c r="C442" s="211" t="str">
        <f>IF('PLANILHA ITENS FINANCIÁVEIS'!C442&gt;0,'PLANILHA ITENS FINANCIÁVEIS'!C442,"")</f>
        <v>45.25</v>
      </c>
      <c r="D442" s="211" t="str">
        <f>IF('PLANILHA ITENS FINANCIÁVEIS'!G442&gt;0,'PLANILHA ITENS FINANCIÁVEIS'!G442,"")</f>
        <v>TÊ, EM FERRO GALVANIZADO, CONEXÃO ROSQUEADA, DN 65 (2 1/2"), INSTALADO EM REDE DE ALIMENTAÇÃO PARA HIDRANTE - FORNECIMENTO E INSTALAÇÃO. AF_10/2020</v>
      </c>
      <c r="E442" s="212">
        <f>IF('PLANILHA ITENS FINANCIÁVEIS'!H442&gt;0,'PLANILHA ITENS FINANCIÁVEIS'!H442,"")</f>
        <v>2</v>
      </c>
      <c r="F442" s="211" t="str">
        <f>IF('PLANILHA ITENS FINANCIÁVEIS'!I442&gt;0,'PLANILHA ITENS FINANCIÁVEIS'!I442,"")</f>
        <v>UN</v>
      </c>
      <c r="G442" s="213"/>
      <c r="H442" s="59" t="str">
        <f t="shared" si="6"/>
        <v/>
      </c>
      <c r="I442" s="56"/>
      <c r="J442" s="56"/>
      <c r="K442" s="214"/>
    </row>
    <row r="443" spans="1:11" s="21" customFormat="1" x14ac:dyDescent="0.25">
      <c r="A443" s="211">
        <f>IF('PLANILHA ITENS FINANCIÁVEIS'!A443&gt;0,'PLANILHA ITENS FINANCIÁVEIS'!A443,"")</f>
        <v>1</v>
      </c>
      <c r="B443" s="211">
        <f>IF('PLANILHA ITENS FINANCIÁVEIS'!B443&gt;0,'PLANILHA ITENS FINANCIÁVEIS'!B443,"")</f>
        <v>386</v>
      </c>
      <c r="C443" s="211" t="str">
        <f>IF('PLANILHA ITENS FINANCIÁVEIS'!C443&gt;0,'PLANILHA ITENS FINANCIÁVEIS'!C443,"")</f>
        <v>45.26</v>
      </c>
      <c r="D443" s="211" t="str">
        <f>IF('PLANILHA ITENS FINANCIÁVEIS'!G443&gt;0,'PLANILHA ITENS FINANCIÁVEIS'!G443,"")</f>
        <v>TÊ, EM FERRO GALVANIZADO, CONEXÃO ROSQUEADA, DN 80 (3"), INSTALADO EM REDE DE ALIMENTAÇÃO PARA HIDRANTE - FORNECIMENTO E INSTALAÇÃO. AF_10/2020</v>
      </c>
      <c r="E443" s="212">
        <f>IF('PLANILHA ITENS FINANCIÁVEIS'!H443&gt;0,'PLANILHA ITENS FINANCIÁVEIS'!H443,"")</f>
        <v>4</v>
      </c>
      <c r="F443" s="211" t="str">
        <f>IF('PLANILHA ITENS FINANCIÁVEIS'!I443&gt;0,'PLANILHA ITENS FINANCIÁVEIS'!I443,"")</f>
        <v>UN</v>
      </c>
      <c r="G443" s="213"/>
      <c r="H443" s="59" t="str">
        <f t="shared" si="6"/>
        <v/>
      </c>
      <c r="I443" s="56"/>
      <c r="J443" s="56"/>
      <c r="K443" s="214"/>
    </row>
    <row r="444" spans="1:11" s="21" customFormat="1" x14ac:dyDescent="0.25">
      <c r="A444" s="211">
        <f>IF('PLANILHA ITENS FINANCIÁVEIS'!A444&gt;0,'PLANILHA ITENS FINANCIÁVEIS'!A444,"")</f>
        <v>1</v>
      </c>
      <c r="B444" s="211">
        <f>IF('PLANILHA ITENS FINANCIÁVEIS'!B444&gt;0,'PLANILHA ITENS FINANCIÁVEIS'!B444,"")</f>
        <v>387</v>
      </c>
      <c r="C444" s="211" t="str">
        <f>IF('PLANILHA ITENS FINANCIÁVEIS'!C444&gt;0,'PLANILHA ITENS FINANCIÁVEIS'!C444,"")</f>
        <v>45.27</v>
      </c>
      <c r="D444" s="211" t="str">
        <f>IF('PLANILHA ITENS FINANCIÁVEIS'!G444&gt;0,'PLANILHA ITENS FINANCIÁVEIS'!G444,"")</f>
        <v>ADAPTADOR PARA MANÔMETRO</v>
      </c>
      <c r="E444" s="212">
        <f>IF('PLANILHA ITENS FINANCIÁVEIS'!H444&gt;0,'PLANILHA ITENS FINANCIÁVEIS'!H444,"")</f>
        <v>1</v>
      </c>
      <c r="F444" s="211" t="str">
        <f>IF('PLANILHA ITENS FINANCIÁVEIS'!I444&gt;0,'PLANILHA ITENS FINANCIÁVEIS'!I444,"")</f>
        <v>UN</v>
      </c>
      <c r="G444" s="213"/>
      <c r="H444" s="59" t="str">
        <f t="shared" si="6"/>
        <v/>
      </c>
      <c r="I444" s="56"/>
      <c r="J444" s="56"/>
      <c r="K444" s="214"/>
    </row>
    <row r="445" spans="1:11" s="21" customFormat="1" x14ac:dyDescent="0.25">
      <c r="A445" s="211">
        <f>IF('PLANILHA ITENS FINANCIÁVEIS'!A445&gt;0,'PLANILHA ITENS FINANCIÁVEIS'!A445,"")</f>
        <v>1</v>
      </c>
      <c r="B445" s="211">
        <f>IF('PLANILHA ITENS FINANCIÁVEIS'!B445&gt;0,'PLANILHA ITENS FINANCIÁVEIS'!B445,"")</f>
        <v>388</v>
      </c>
      <c r="C445" s="211" t="str">
        <f>IF('PLANILHA ITENS FINANCIÁVEIS'!C445&gt;0,'PLANILHA ITENS FINANCIÁVEIS'!C445,"")</f>
        <v>45.28</v>
      </c>
      <c r="D445" s="211" t="str">
        <f>IF('PLANILHA ITENS FINANCIÁVEIS'!G445&gt;0,'PLANILHA ITENS FINANCIÁVEIS'!G445,"")</f>
        <v>ELETRODUTO RÍGIDO SOLDÁVEL, PVC, DN 25 MM (3/4"), APARENTE - FORNECIMENTO E INSTALAÇÃO. AF_10/2022_PA</v>
      </c>
      <c r="E445" s="212">
        <f>IF('PLANILHA ITENS FINANCIÁVEIS'!H445&gt;0,'PLANILHA ITENS FINANCIÁVEIS'!H445,"")</f>
        <v>43.65</v>
      </c>
      <c r="F445" s="211" t="str">
        <f>IF('PLANILHA ITENS FINANCIÁVEIS'!I445&gt;0,'PLANILHA ITENS FINANCIÁVEIS'!I445,"")</f>
        <v>M</v>
      </c>
      <c r="G445" s="213"/>
      <c r="H445" s="59" t="str">
        <f t="shared" si="6"/>
        <v/>
      </c>
      <c r="I445" s="56"/>
      <c r="J445" s="56"/>
      <c r="K445" s="214"/>
    </row>
    <row r="446" spans="1:11" s="21" customFormat="1" x14ac:dyDescent="0.25">
      <c r="A446" s="211">
        <f>IF('PLANILHA ITENS FINANCIÁVEIS'!A446&gt;0,'PLANILHA ITENS FINANCIÁVEIS'!A446,"")</f>
        <v>1</v>
      </c>
      <c r="B446" s="211">
        <f>IF('PLANILHA ITENS FINANCIÁVEIS'!B446&gt;0,'PLANILHA ITENS FINANCIÁVEIS'!B446,"")</f>
        <v>389</v>
      </c>
      <c r="C446" s="211" t="str">
        <f>IF('PLANILHA ITENS FINANCIÁVEIS'!C446&gt;0,'PLANILHA ITENS FINANCIÁVEIS'!C446,"")</f>
        <v>45.29</v>
      </c>
      <c r="D446" s="211" t="str">
        <f>IF('PLANILHA ITENS FINANCIÁVEIS'!G446&gt;0,'PLANILHA ITENS FINANCIÁVEIS'!G446,"")</f>
        <v>CONDULETE DE PVC, TIPO X, PARA ELETRODUTO DE PVC SOLDÁVEL DN 25 MM (3/4"), APARENTE - FORNECIMENTO E INSTALAÇÃO. AF_10/2022</v>
      </c>
      <c r="E446" s="212">
        <f>IF('PLANILHA ITENS FINANCIÁVEIS'!H446&gt;0,'PLANILHA ITENS FINANCIÁVEIS'!H446,"")</f>
        <v>5</v>
      </c>
      <c r="F446" s="211" t="str">
        <f>IF('PLANILHA ITENS FINANCIÁVEIS'!I446&gt;0,'PLANILHA ITENS FINANCIÁVEIS'!I446,"")</f>
        <v>UN</v>
      </c>
      <c r="G446" s="213"/>
      <c r="H446" s="59" t="str">
        <f t="shared" si="6"/>
        <v/>
      </c>
      <c r="I446" s="56"/>
      <c r="J446" s="56"/>
      <c r="K446" s="214"/>
    </row>
    <row r="447" spans="1:11" s="21" customFormat="1" x14ac:dyDescent="0.25">
      <c r="A447" s="211">
        <f>IF('PLANILHA ITENS FINANCIÁVEIS'!A447&gt;0,'PLANILHA ITENS FINANCIÁVEIS'!A447,"")</f>
        <v>1</v>
      </c>
      <c r="B447" s="211">
        <f>IF('PLANILHA ITENS FINANCIÁVEIS'!B447&gt;0,'PLANILHA ITENS FINANCIÁVEIS'!B447,"")</f>
        <v>390</v>
      </c>
      <c r="C447" s="211" t="str">
        <f>IF('PLANILHA ITENS FINANCIÁVEIS'!C447&gt;0,'PLANILHA ITENS FINANCIÁVEIS'!C447,"")</f>
        <v>45.30</v>
      </c>
      <c r="D447" s="211" t="str">
        <f>IF('PLANILHA ITENS FINANCIÁVEIS'!G447&gt;0,'PLANILHA ITENS FINANCIÁVEIS'!G447,"")</f>
        <v>CURVA 90 GRAUS PARA ELETRODUTO, PVC, ROSCÁVEL, DN 25 MM (3/4"), PARA CIRCUITOS TERMINAIS, INSTALADA EM PAREDE - FORNECIMENTO E INSTALAÇÃO. AF_03/2023</v>
      </c>
      <c r="E447" s="212">
        <f>IF('PLANILHA ITENS FINANCIÁVEIS'!H447&gt;0,'PLANILHA ITENS FINANCIÁVEIS'!H447,"")</f>
        <v>5</v>
      </c>
      <c r="F447" s="211" t="str">
        <f>IF('PLANILHA ITENS FINANCIÁVEIS'!I447&gt;0,'PLANILHA ITENS FINANCIÁVEIS'!I447,"")</f>
        <v>UN</v>
      </c>
      <c r="G447" s="213"/>
      <c r="H447" s="59" t="str">
        <f t="shared" si="6"/>
        <v/>
      </c>
      <c r="I447" s="56"/>
      <c r="J447" s="56"/>
      <c r="K447" s="214"/>
    </row>
    <row r="448" spans="1:11" s="21" customFormat="1" x14ac:dyDescent="0.25">
      <c r="A448" s="211">
        <f>IF('PLANILHA ITENS FINANCIÁVEIS'!A448&gt;0,'PLANILHA ITENS FINANCIÁVEIS'!A448,"")</f>
        <v>1</v>
      </c>
      <c r="B448" s="211">
        <f>IF('PLANILHA ITENS FINANCIÁVEIS'!B448&gt;0,'PLANILHA ITENS FINANCIÁVEIS'!B448,"")</f>
        <v>391</v>
      </c>
      <c r="C448" s="211" t="str">
        <f>IF('PLANILHA ITENS FINANCIÁVEIS'!C448&gt;0,'PLANILHA ITENS FINANCIÁVEIS'!C448,"")</f>
        <v>45.31</v>
      </c>
      <c r="D448" s="211" t="str">
        <f>IF('PLANILHA ITENS FINANCIÁVEIS'!G448&gt;0,'PLANILHA ITENS FINANCIÁVEIS'!G448,"")</f>
        <v>TAMPA CEGA EM PVC PARA CONDULETE 4 X 2"</v>
      </c>
      <c r="E448" s="212">
        <f>IF('PLANILHA ITENS FINANCIÁVEIS'!H448&gt;0,'PLANILHA ITENS FINANCIÁVEIS'!H448,"")</f>
        <v>5</v>
      </c>
      <c r="F448" s="211" t="str">
        <f>IF('PLANILHA ITENS FINANCIÁVEIS'!I448&gt;0,'PLANILHA ITENS FINANCIÁVEIS'!I448,"")</f>
        <v>UN</v>
      </c>
      <c r="G448" s="213"/>
      <c r="H448" s="59" t="str">
        <f t="shared" si="6"/>
        <v/>
      </c>
      <c r="I448" s="56"/>
      <c r="J448" s="56"/>
      <c r="K448" s="214"/>
    </row>
    <row r="449" spans="1:11" s="21" customFormat="1" x14ac:dyDescent="0.25">
      <c r="A449" s="211">
        <f>IF('PLANILHA ITENS FINANCIÁVEIS'!A449&gt;0,'PLANILHA ITENS FINANCIÁVEIS'!A449,"")</f>
        <v>1</v>
      </c>
      <c r="B449" s="211">
        <f>IF('PLANILHA ITENS FINANCIÁVEIS'!B449&gt;0,'PLANILHA ITENS FINANCIÁVEIS'!B449,"")</f>
        <v>392</v>
      </c>
      <c r="C449" s="211" t="str">
        <f>IF('PLANILHA ITENS FINANCIÁVEIS'!C449&gt;0,'PLANILHA ITENS FINANCIÁVEIS'!C449,"")</f>
        <v>45.32</v>
      </c>
      <c r="D449" s="211" t="str">
        <f>IF('PLANILHA ITENS FINANCIÁVEIS'!G449&gt;0,'PLANILHA ITENS FINANCIÁVEIS'!G449,"")</f>
        <v>LUVA PARA ELETRODUTO, PVC, ROSCÁVEL, DN 25 MM (3/4"), PARA CIRCUITOS TERMINAIS, INSTALADA EM FORRO - FORNECIMENTO E INSTALAÇÃO. AF_03/2023</v>
      </c>
      <c r="E449" s="212">
        <f>IF('PLANILHA ITENS FINANCIÁVEIS'!H449&gt;0,'PLANILHA ITENS FINANCIÁVEIS'!H449,"")</f>
        <v>5</v>
      </c>
      <c r="F449" s="211" t="str">
        <f>IF('PLANILHA ITENS FINANCIÁVEIS'!I449&gt;0,'PLANILHA ITENS FINANCIÁVEIS'!I449,"")</f>
        <v>UN</v>
      </c>
      <c r="G449" s="213"/>
      <c r="H449" s="59" t="str">
        <f t="shared" si="6"/>
        <v/>
      </c>
      <c r="I449" s="56"/>
      <c r="J449" s="56"/>
      <c r="K449" s="214"/>
    </row>
    <row r="450" spans="1:11" s="21" customFormat="1" x14ac:dyDescent="0.25">
      <c r="A450" s="211">
        <f>IF('PLANILHA ITENS FINANCIÁVEIS'!A450&gt;0,'PLANILHA ITENS FINANCIÁVEIS'!A450,"")</f>
        <v>1</v>
      </c>
      <c r="B450" s="211">
        <f>IF('PLANILHA ITENS FINANCIÁVEIS'!B450&gt;0,'PLANILHA ITENS FINANCIÁVEIS'!B450,"")</f>
        <v>393</v>
      </c>
      <c r="C450" s="211" t="str">
        <f>IF('PLANILHA ITENS FINANCIÁVEIS'!C450&gt;0,'PLANILHA ITENS FINANCIÁVEIS'!C450,"")</f>
        <v>45.33</v>
      </c>
      <c r="D450" s="211" t="str">
        <f>IF('PLANILHA ITENS FINANCIÁVEIS'!G450&gt;0,'PLANILHA ITENS FINANCIÁVEIS'!G450,"")</f>
        <v>ADAPTADOR PARA CONDULETE 25MM</v>
      </c>
      <c r="E450" s="212">
        <f>IF('PLANILHA ITENS FINANCIÁVEIS'!H450&gt;0,'PLANILHA ITENS FINANCIÁVEIS'!H450,"")</f>
        <v>9</v>
      </c>
      <c r="F450" s="211" t="str">
        <f>IF('PLANILHA ITENS FINANCIÁVEIS'!I450&gt;0,'PLANILHA ITENS FINANCIÁVEIS'!I450,"")</f>
        <v>UN</v>
      </c>
      <c r="G450" s="213"/>
      <c r="H450" s="59" t="str">
        <f t="shared" si="6"/>
        <v/>
      </c>
      <c r="I450" s="56"/>
      <c r="J450" s="56"/>
      <c r="K450" s="214"/>
    </row>
    <row r="451" spans="1:11" s="21" customFormat="1" x14ac:dyDescent="0.25">
      <c r="A451" s="211">
        <f>IF('PLANILHA ITENS FINANCIÁVEIS'!A451&gt;0,'PLANILHA ITENS FINANCIÁVEIS'!A451,"")</f>
        <v>1</v>
      </c>
      <c r="B451" s="211" t="str">
        <f>IF('PLANILHA ITENS FINANCIÁVEIS'!B451&gt;0,'PLANILHA ITENS FINANCIÁVEIS'!B451,"")</f>
        <v/>
      </c>
      <c r="C451" s="211" t="str">
        <f>IF('PLANILHA ITENS FINANCIÁVEIS'!C451&gt;0,'PLANILHA ITENS FINANCIÁVEIS'!C451,"")</f>
        <v>46</v>
      </c>
      <c r="D451" s="211" t="str">
        <f>IF('PLANILHA ITENS FINANCIÁVEIS'!G451&gt;0,'PLANILHA ITENS FINANCIÁVEIS'!G451,"")</f>
        <v>SISTEMA DE PROTEÇÃO CONTRA INCÊNDIO - SINALIZAÇÕES</v>
      </c>
      <c r="E451" s="212" t="str">
        <f>IF('PLANILHA ITENS FINANCIÁVEIS'!H451&gt;0,'PLANILHA ITENS FINANCIÁVEIS'!H451,"")</f>
        <v/>
      </c>
      <c r="F451" s="211" t="str">
        <f>IF('PLANILHA ITENS FINANCIÁVEIS'!I451&gt;0,'PLANILHA ITENS FINANCIÁVEIS'!I451,"")</f>
        <v/>
      </c>
      <c r="G451" s="213"/>
      <c r="H451" s="59" t="str">
        <f t="shared" si="6"/>
        <v/>
      </c>
      <c r="I451" s="56"/>
      <c r="J451" s="56"/>
      <c r="K451" s="214"/>
    </row>
    <row r="452" spans="1:11" s="21" customFormat="1" x14ac:dyDescent="0.25">
      <c r="A452" s="211">
        <f>IF('PLANILHA ITENS FINANCIÁVEIS'!A452&gt;0,'PLANILHA ITENS FINANCIÁVEIS'!A452,"")</f>
        <v>1</v>
      </c>
      <c r="B452" s="211">
        <f>IF('PLANILHA ITENS FINANCIÁVEIS'!B452&gt;0,'PLANILHA ITENS FINANCIÁVEIS'!B452,"")</f>
        <v>394</v>
      </c>
      <c r="C452" s="211" t="str">
        <f>IF('PLANILHA ITENS FINANCIÁVEIS'!C452&gt;0,'PLANILHA ITENS FINANCIÁVEIS'!C452,"")</f>
        <v>46.1</v>
      </c>
      <c r="D452" s="211" t="str">
        <f>IF('PLANILHA ITENS FINANCIÁVEIS'!G452&gt;0,'PLANILHA ITENS FINANCIÁVEIS'!G452,"")</f>
        <v>LUMINÁRIA DE EMERGÊNCIA, COM 30 LÂMPADAS LED DE 2 W, SEM REATOR - FORNECIMENTO E INSTALAÇÃO. AF_09/2024</v>
      </c>
      <c r="E452" s="212">
        <f>IF('PLANILHA ITENS FINANCIÁVEIS'!H452&gt;0,'PLANILHA ITENS FINANCIÁVEIS'!H452,"")</f>
        <v>36</v>
      </c>
      <c r="F452" s="211" t="str">
        <f>IF('PLANILHA ITENS FINANCIÁVEIS'!I452&gt;0,'PLANILHA ITENS FINANCIÁVEIS'!I452,"")</f>
        <v>UN</v>
      </c>
      <c r="G452" s="213"/>
      <c r="H452" s="59" t="str">
        <f t="shared" si="6"/>
        <v/>
      </c>
      <c r="I452" s="56"/>
      <c r="J452" s="56"/>
      <c r="K452" s="214"/>
    </row>
    <row r="453" spans="1:11" s="21" customFormat="1" x14ac:dyDescent="0.25">
      <c r="A453" s="211">
        <f>IF('PLANILHA ITENS FINANCIÁVEIS'!A453&gt;0,'PLANILHA ITENS FINANCIÁVEIS'!A453,"")</f>
        <v>1</v>
      </c>
      <c r="B453" s="211">
        <f>IF('PLANILHA ITENS FINANCIÁVEIS'!B453&gt;0,'PLANILHA ITENS FINANCIÁVEIS'!B453,"")</f>
        <v>395</v>
      </c>
      <c r="C453" s="211" t="str">
        <f>IF('PLANILHA ITENS FINANCIÁVEIS'!C453&gt;0,'PLANILHA ITENS FINANCIÁVEIS'!C453,"")</f>
        <v>46.2</v>
      </c>
      <c r="D453" s="211" t="str">
        <f>IF('PLANILHA ITENS FINANCIÁVEIS'!G453&gt;0,'PLANILHA ITENS FINANCIÁVEIS'!G453,"")</f>
        <v>SINALIZAÇÃO COM PLACA INDICATIVA FIXADA NA ESTRUTURA</v>
      </c>
      <c r="E453" s="212">
        <f>IF('PLANILHA ITENS FINANCIÁVEIS'!H453&gt;0,'PLANILHA ITENS FINANCIÁVEIS'!H453,"")</f>
        <v>101</v>
      </c>
      <c r="F453" s="211" t="str">
        <f>IF('PLANILHA ITENS FINANCIÁVEIS'!I453&gt;0,'PLANILHA ITENS FINANCIÁVEIS'!I453,"")</f>
        <v>UN</v>
      </c>
      <c r="G453" s="213"/>
      <c r="H453" s="59" t="str">
        <f t="shared" si="6"/>
        <v/>
      </c>
      <c r="I453" s="56"/>
      <c r="J453" s="56"/>
      <c r="K453" s="214"/>
    </row>
    <row r="454" spans="1:11" s="21" customFormat="1" x14ac:dyDescent="0.25">
      <c r="A454" s="211">
        <f>IF('PLANILHA ITENS FINANCIÁVEIS'!A454&gt;0,'PLANILHA ITENS FINANCIÁVEIS'!A454,"")</f>
        <v>1</v>
      </c>
      <c r="B454" s="211">
        <f>IF('PLANILHA ITENS FINANCIÁVEIS'!B454&gt;0,'PLANILHA ITENS FINANCIÁVEIS'!B454,"")</f>
        <v>396</v>
      </c>
      <c r="C454" s="211" t="str">
        <f>IF('PLANILHA ITENS FINANCIÁVEIS'!C454&gt;0,'PLANILHA ITENS FINANCIÁVEIS'!C454,"")</f>
        <v>46.3</v>
      </c>
      <c r="D454" s="211" t="str">
        <f>IF('PLANILHA ITENS FINANCIÁVEIS'!G454&gt;0,'PLANILHA ITENS FINANCIÁVEIS'!G454,"")</f>
        <v>PINTURA DE SINALIZAÇÃO VERTICAL DE SEGURANÇA, FAIXAS AMARELA E PRETA, APLICAÇÃO MANUAL, 2 DEMÃOS. AF_05/2021</v>
      </c>
      <c r="E454" s="212">
        <f>IF('PLANILHA ITENS FINANCIÁVEIS'!H454&gt;0,'PLANILHA ITENS FINANCIÁVEIS'!H454,"")</f>
        <v>12</v>
      </c>
      <c r="F454" s="211" t="str">
        <f>IF('PLANILHA ITENS FINANCIÁVEIS'!I454&gt;0,'PLANILHA ITENS FINANCIÁVEIS'!I454,"")</f>
        <v>M2</v>
      </c>
      <c r="G454" s="213"/>
      <c r="H454" s="59" t="str">
        <f t="shared" si="6"/>
        <v/>
      </c>
      <c r="I454" s="56"/>
      <c r="J454" s="56"/>
      <c r="K454" s="214"/>
    </row>
    <row r="455" spans="1:11" s="21" customFormat="1" x14ac:dyDescent="0.25">
      <c r="A455" s="211">
        <f>IF('PLANILHA ITENS FINANCIÁVEIS'!A455&gt;0,'PLANILHA ITENS FINANCIÁVEIS'!A455,"")</f>
        <v>1</v>
      </c>
      <c r="B455" s="211" t="str">
        <f>IF('PLANILHA ITENS FINANCIÁVEIS'!B455&gt;0,'PLANILHA ITENS FINANCIÁVEIS'!B455,"")</f>
        <v/>
      </c>
      <c r="C455" s="211" t="str">
        <f>IF('PLANILHA ITENS FINANCIÁVEIS'!C455&gt;0,'PLANILHA ITENS FINANCIÁVEIS'!C455,"")</f>
        <v>47</v>
      </c>
      <c r="D455" s="211" t="str">
        <f>IF('PLANILHA ITENS FINANCIÁVEIS'!G455&gt;0,'PLANILHA ITENS FINANCIÁVEIS'!G455,"")</f>
        <v>INSTALAÇÃO ELÉTRICA - ACESSÓRIOS PERFILADOS PERFURADOS</v>
      </c>
      <c r="E455" s="212" t="str">
        <f>IF('PLANILHA ITENS FINANCIÁVEIS'!H455&gt;0,'PLANILHA ITENS FINANCIÁVEIS'!H455,"")</f>
        <v/>
      </c>
      <c r="F455" s="211" t="str">
        <f>IF('PLANILHA ITENS FINANCIÁVEIS'!I455&gt;0,'PLANILHA ITENS FINANCIÁVEIS'!I455,"")</f>
        <v/>
      </c>
      <c r="G455" s="213"/>
      <c r="H455" s="59" t="str">
        <f t="shared" si="6"/>
        <v/>
      </c>
      <c r="I455" s="56"/>
      <c r="J455" s="56"/>
      <c r="K455" s="214"/>
    </row>
    <row r="456" spans="1:11" s="21" customFormat="1" x14ac:dyDescent="0.25">
      <c r="A456" s="211">
        <f>IF('PLANILHA ITENS FINANCIÁVEIS'!A456&gt;0,'PLANILHA ITENS FINANCIÁVEIS'!A456,"")</f>
        <v>1</v>
      </c>
      <c r="B456" s="211">
        <f>IF('PLANILHA ITENS FINANCIÁVEIS'!B456&gt;0,'PLANILHA ITENS FINANCIÁVEIS'!B456,"")</f>
        <v>397</v>
      </c>
      <c r="C456" s="211" t="str">
        <f>IF('PLANILHA ITENS FINANCIÁVEIS'!C456&gt;0,'PLANILHA ITENS FINANCIÁVEIS'!C456,"")</f>
        <v>47.1</v>
      </c>
      <c r="D456" s="211" t="str">
        <f>IF('PLANILHA ITENS FINANCIÁVEIS'!G456&gt;0,'PLANILHA ITENS FINANCIÁVEIS'!G456,"")</f>
        <v>TERMINAL METALICO A PRESSAO PARA 1 CABO DE 35 MM2</v>
      </c>
      <c r="E456" s="212">
        <f>IF('PLANILHA ITENS FINANCIÁVEIS'!H456&gt;0,'PLANILHA ITENS FINANCIÁVEIS'!H456,"")</f>
        <v>1</v>
      </c>
      <c r="F456" s="211" t="str">
        <f>IF('PLANILHA ITENS FINANCIÁVEIS'!I456&gt;0,'PLANILHA ITENS FINANCIÁVEIS'!I456,"")</f>
        <v>UN</v>
      </c>
      <c r="G456" s="213"/>
      <c r="H456" s="59" t="str">
        <f t="shared" si="6"/>
        <v/>
      </c>
      <c r="I456" s="56"/>
      <c r="J456" s="56"/>
      <c r="K456" s="214"/>
    </row>
    <row r="457" spans="1:11" s="21" customFormat="1" x14ac:dyDescent="0.25">
      <c r="A457" s="211">
        <f>IF('PLANILHA ITENS FINANCIÁVEIS'!A457&gt;0,'PLANILHA ITENS FINANCIÁVEIS'!A457,"")</f>
        <v>1</v>
      </c>
      <c r="B457" s="211">
        <f>IF('PLANILHA ITENS FINANCIÁVEIS'!B457&gt;0,'PLANILHA ITENS FINANCIÁVEIS'!B457,"")</f>
        <v>398</v>
      </c>
      <c r="C457" s="211" t="str">
        <f>IF('PLANILHA ITENS FINANCIÁVEIS'!C457&gt;0,'PLANILHA ITENS FINANCIÁVEIS'!C457,"")</f>
        <v>47.2</v>
      </c>
      <c r="D457" s="211" t="str">
        <f>IF('PLANILHA ITENS FINANCIÁVEIS'!G457&gt;0,'PLANILHA ITENS FINANCIÁVEIS'!G457,"")</f>
        <v>CABECOTE PARA ENTRADA DE LINHA DE ALIMENTACAO PARA ELETRODUTO</v>
      </c>
      <c r="E457" s="212">
        <f>IF('PLANILHA ITENS FINANCIÁVEIS'!H457&gt;0,'PLANILHA ITENS FINANCIÁVEIS'!H457,"")</f>
        <v>1</v>
      </c>
      <c r="F457" s="211" t="str">
        <f>IF('PLANILHA ITENS FINANCIÁVEIS'!I457&gt;0,'PLANILHA ITENS FINANCIÁVEIS'!I457,"")</f>
        <v>UN</v>
      </c>
      <c r="G457" s="213"/>
      <c r="H457" s="59" t="str">
        <f t="shared" si="6"/>
        <v/>
      </c>
      <c r="I457" s="56"/>
      <c r="J457" s="56"/>
      <c r="K457" s="214"/>
    </row>
    <row r="458" spans="1:11" s="21" customFormat="1" x14ac:dyDescent="0.25">
      <c r="A458" s="211">
        <f>IF('PLANILHA ITENS FINANCIÁVEIS'!A458&gt;0,'PLANILHA ITENS FINANCIÁVEIS'!A458,"")</f>
        <v>1</v>
      </c>
      <c r="B458" s="211" t="str">
        <f>IF('PLANILHA ITENS FINANCIÁVEIS'!B458&gt;0,'PLANILHA ITENS FINANCIÁVEIS'!B458,"")</f>
        <v/>
      </c>
      <c r="C458" s="211" t="str">
        <f>IF('PLANILHA ITENS FINANCIÁVEIS'!C458&gt;0,'PLANILHA ITENS FINANCIÁVEIS'!C458,"")</f>
        <v>48</v>
      </c>
      <c r="D458" s="211" t="str">
        <f>IF('PLANILHA ITENS FINANCIÁVEIS'!G458&gt;0,'PLANILHA ITENS FINANCIÁVEIS'!G458,"")</f>
        <v>INSTALAÇÃO ELÉTRICA - ACESSÓRIOS PARA ELETRODUTOS</v>
      </c>
      <c r="E458" s="212" t="str">
        <f>IF('PLANILHA ITENS FINANCIÁVEIS'!H458&gt;0,'PLANILHA ITENS FINANCIÁVEIS'!H458,"")</f>
        <v/>
      </c>
      <c r="F458" s="211" t="str">
        <f>IF('PLANILHA ITENS FINANCIÁVEIS'!I458&gt;0,'PLANILHA ITENS FINANCIÁVEIS'!I458,"")</f>
        <v/>
      </c>
      <c r="G458" s="213"/>
      <c r="H458" s="59" t="str">
        <f t="shared" si="6"/>
        <v/>
      </c>
      <c r="I458" s="56"/>
      <c r="J458" s="56"/>
      <c r="K458" s="214"/>
    </row>
    <row r="459" spans="1:11" s="21" customFormat="1" x14ac:dyDescent="0.25">
      <c r="A459" s="211">
        <f>IF('PLANILHA ITENS FINANCIÁVEIS'!A459&gt;0,'PLANILHA ITENS FINANCIÁVEIS'!A459,"")</f>
        <v>1</v>
      </c>
      <c r="B459" s="211">
        <f>IF('PLANILHA ITENS FINANCIÁVEIS'!B459&gt;0,'PLANILHA ITENS FINANCIÁVEIS'!B459,"")</f>
        <v>399</v>
      </c>
      <c r="C459" s="211" t="str">
        <f>IF('PLANILHA ITENS FINANCIÁVEIS'!C459&gt;0,'PLANILHA ITENS FINANCIÁVEIS'!C459,"")</f>
        <v>48.1</v>
      </c>
      <c r="D459" s="211" t="str">
        <f>IF('PLANILHA ITENS FINANCIÁVEIS'!G459&gt;0,'PLANILHA ITENS FINANCIÁVEIS'!G459,"")</f>
        <v>ARRUELA EM ALUMINIO, COM ROSCA, DE 1 1/2", PARA ELETRODUTO</v>
      </c>
      <c r="E459" s="212">
        <f>IF('PLANILHA ITENS FINANCIÁVEIS'!H459&gt;0,'PLANILHA ITENS FINANCIÁVEIS'!H459,"")</f>
        <v>4</v>
      </c>
      <c r="F459" s="211" t="str">
        <f>IF('PLANILHA ITENS FINANCIÁVEIS'!I459&gt;0,'PLANILHA ITENS FINANCIÁVEIS'!I459,"")</f>
        <v>UN</v>
      </c>
      <c r="G459" s="213"/>
      <c r="H459" s="59" t="str">
        <f t="shared" si="6"/>
        <v/>
      </c>
      <c r="I459" s="56"/>
      <c r="J459" s="56"/>
      <c r="K459" s="214"/>
    </row>
    <row r="460" spans="1:11" s="21" customFormat="1" x14ac:dyDescent="0.25">
      <c r="A460" s="211">
        <f>IF('PLANILHA ITENS FINANCIÁVEIS'!A460&gt;0,'PLANILHA ITENS FINANCIÁVEIS'!A460,"")</f>
        <v>1</v>
      </c>
      <c r="B460" s="211">
        <f>IF('PLANILHA ITENS FINANCIÁVEIS'!B460&gt;0,'PLANILHA ITENS FINANCIÁVEIS'!B460,"")</f>
        <v>400</v>
      </c>
      <c r="C460" s="211" t="str">
        <f>IF('PLANILHA ITENS FINANCIÁVEIS'!C460&gt;0,'PLANILHA ITENS FINANCIÁVEIS'!C460,"")</f>
        <v>48.2</v>
      </c>
      <c r="D460" s="211" t="str">
        <f>IF('PLANILHA ITENS FINANCIÁVEIS'!G460&gt;0,'PLANILHA ITENS FINANCIÁVEIS'!G460,"")</f>
        <v>ARRUELA EM ALUMINIO</v>
      </c>
      <c r="E460" s="212">
        <f>IF('PLANILHA ITENS FINANCIÁVEIS'!H460&gt;0,'PLANILHA ITENS FINANCIÁVEIS'!H460,"")</f>
        <v>4</v>
      </c>
      <c r="F460" s="211" t="str">
        <f>IF('PLANILHA ITENS FINANCIÁVEIS'!I460&gt;0,'PLANILHA ITENS FINANCIÁVEIS'!I460,"")</f>
        <v>UN</v>
      </c>
      <c r="G460" s="213"/>
      <c r="H460" s="59" t="str">
        <f t="shared" si="6"/>
        <v/>
      </c>
      <c r="I460" s="56"/>
      <c r="J460" s="56"/>
      <c r="K460" s="214"/>
    </row>
    <row r="461" spans="1:11" s="21" customFormat="1" x14ac:dyDescent="0.25">
      <c r="A461" s="211">
        <f>IF('PLANILHA ITENS FINANCIÁVEIS'!A461&gt;0,'PLANILHA ITENS FINANCIÁVEIS'!A461,"")</f>
        <v>1</v>
      </c>
      <c r="B461" s="211">
        <f>IF('PLANILHA ITENS FINANCIÁVEIS'!B461&gt;0,'PLANILHA ITENS FINANCIÁVEIS'!B461,"")</f>
        <v>401</v>
      </c>
      <c r="C461" s="211" t="str">
        <f>IF('PLANILHA ITENS FINANCIÁVEIS'!C461&gt;0,'PLANILHA ITENS FINANCIÁVEIS'!C461,"")</f>
        <v>48.3</v>
      </c>
      <c r="D461" s="211" t="str">
        <f>IF('PLANILHA ITENS FINANCIÁVEIS'!G461&gt;0,'PLANILHA ITENS FINANCIÁVEIS'!G461,"")</f>
        <v>CAIXA RETANGULAR 4" X 2" BAIXA (0,30 M DO PISO), PVC, INSTALADA EM PAREDE - FORNECIMENTO E INSTALAÇÃO. AF_03/2023</v>
      </c>
      <c r="E461" s="212">
        <f>IF('PLANILHA ITENS FINANCIÁVEIS'!H461&gt;0,'PLANILHA ITENS FINANCIÁVEIS'!H461,"")</f>
        <v>242</v>
      </c>
      <c r="F461" s="211" t="str">
        <f>IF('PLANILHA ITENS FINANCIÁVEIS'!I461&gt;0,'PLANILHA ITENS FINANCIÁVEIS'!I461,"")</f>
        <v>UN</v>
      </c>
      <c r="G461" s="213"/>
      <c r="H461" s="59" t="str">
        <f t="shared" si="6"/>
        <v/>
      </c>
      <c r="I461" s="56"/>
      <c r="J461" s="56"/>
      <c r="K461" s="214"/>
    </row>
    <row r="462" spans="1:11" s="21" customFormat="1" x14ac:dyDescent="0.25">
      <c r="A462" s="211">
        <f>IF('PLANILHA ITENS FINANCIÁVEIS'!A462&gt;0,'PLANILHA ITENS FINANCIÁVEIS'!A462,"")</f>
        <v>1</v>
      </c>
      <c r="B462" s="211">
        <f>IF('PLANILHA ITENS FINANCIÁVEIS'!B462&gt;0,'PLANILHA ITENS FINANCIÁVEIS'!B462,"")</f>
        <v>402</v>
      </c>
      <c r="C462" s="211" t="str">
        <f>IF('PLANILHA ITENS FINANCIÁVEIS'!C462&gt;0,'PLANILHA ITENS FINANCIÁVEIS'!C462,"")</f>
        <v>48.4</v>
      </c>
      <c r="D462" s="211" t="str">
        <f>IF('PLANILHA ITENS FINANCIÁVEIS'!G462&gt;0,'PLANILHA ITENS FINANCIÁVEIS'!G462,"")</f>
        <v>CAIXA OCTOGONAL 4" X 4", PVC, INSTALADA EM LAJE - FORNECIMENTO E INSTALAÇÃO. AF_03/2023</v>
      </c>
      <c r="E462" s="212">
        <f>IF('PLANILHA ITENS FINANCIÁVEIS'!H462&gt;0,'PLANILHA ITENS FINANCIÁVEIS'!H462,"")</f>
        <v>2</v>
      </c>
      <c r="F462" s="211" t="str">
        <f>IF('PLANILHA ITENS FINANCIÁVEIS'!I462&gt;0,'PLANILHA ITENS FINANCIÁVEIS'!I462,"")</f>
        <v>UN</v>
      </c>
      <c r="G462" s="213"/>
      <c r="H462" s="59" t="str">
        <f t="shared" ref="H462:H525" si="7">IFERROR(IF(E462*G462&lt;&gt;0,ROUND(ROUND(E462,4)*ROUND(G462,4),2),""),"")</f>
        <v/>
      </c>
      <c r="I462" s="56"/>
      <c r="J462" s="56"/>
      <c r="K462" s="214"/>
    </row>
    <row r="463" spans="1:11" s="21" customFormat="1" x14ac:dyDescent="0.25">
      <c r="A463" s="211">
        <f>IF('PLANILHA ITENS FINANCIÁVEIS'!A463&gt;0,'PLANILHA ITENS FINANCIÁVEIS'!A463,"")</f>
        <v>1</v>
      </c>
      <c r="B463" s="211">
        <f>IF('PLANILHA ITENS FINANCIÁVEIS'!B463&gt;0,'PLANILHA ITENS FINANCIÁVEIS'!B463,"")</f>
        <v>403</v>
      </c>
      <c r="C463" s="211" t="str">
        <f>IF('PLANILHA ITENS FINANCIÁVEIS'!C463&gt;0,'PLANILHA ITENS FINANCIÁVEIS'!C463,"")</f>
        <v>48.5</v>
      </c>
      <c r="D463" s="211" t="str">
        <f>IF('PLANILHA ITENS FINANCIÁVEIS'!G463&gt;0,'PLANILHA ITENS FINANCIÁVEIS'!G463,"")</f>
        <v>CAIXA RETANGULAR 4" X 2" ALTA (2,00 M DO PISO), METÁLICA, INSTALADA EM PAREDE - FORNECIMENTO E INSTALAÇÃO. AF_03/2023</v>
      </c>
      <c r="E463" s="212">
        <f>IF('PLANILHA ITENS FINANCIÁVEIS'!H463&gt;0,'PLANILHA ITENS FINANCIÁVEIS'!H463,"")</f>
        <v>1</v>
      </c>
      <c r="F463" s="211" t="str">
        <f>IF('PLANILHA ITENS FINANCIÁVEIS'!I463&gt;0,'PLANILHA ITENS FINANCIÁVEIS'!I463,"")</f>
        <v>UN</v>
      </c>
      <c r="G463" s="213"/>
      <c r="H463" s="59" t="str">
        <f t="shared" si="7"/>
        <v/>
      </c>
      <c r="I463" s="56"/>
      <c r="J463" s="56"/>
      <c r="K463" s="214"/>
    </row>
    <row r="464" spans="1:11" s="21" customFormat="1" x14ac:dyDescent="0.25">
      <c r="A464" s="211">
        <f>IF('PLANILHA ITENS FINANCIÁVEIS'!A464&gt;0,'PLANILHA ITENS FINANCIÁVEIS'!A464,"")</f>
        <v>1</v>
      </c>
      <c r="B464" s="211">
        <f>IF('PLANILHA ITENS FINANCIÁVEIS'!B464&gt;0,'PLANILHA ITENS FINANCIÁVEIS'!B464,"")</f>
        <v>404</v>
      </c>
      <c r="C464" s="211" t="str">
        <f>IF('PLANILHA ITENS FINANCIÁVEIS'!C464&gt;0,'PLANILHA ITENS FINANCIÁVEIS'!C464,"")</f>
        <v>48.6</v>
      </c>
      <c r="D464" s="211" t="str">
        <f>IF('PLANILHA ITENS FINANCIÁVEIS'!G464&gt;0,'PLANILHA ITENS FINANCIÁVEIS'!G464,"")</f>
        <v>CAIXA RETANGULAR 4" X 2" BAIXA (0,30 M DO PISO), PVC, INSTALADA EM PAREDE - FORNECIMENTO E INSTALAÇÃO. AF_03/2023</v>
      </c>
      <c r="E464" s="212">
        <f>IF('PLANILHA ITENS FINANCIÁVEIS'!H464&gt;0,'PLANILHA ITENS FINANCIÁVEIS'!H464,"")</f>
        <v>41</v>
      </c>
      <c r="F464" s="211" t="str">
        <f>IF('PLANILHA ITENS FINANCIÁVEIS'!I464&gt;0,'PLANILHA ITENS FINANCIÁVEIS'!I464,"")</f>
        <v>UN</v>
      </c>
      <c r="G464" s="213"/>
      <c r="H464" s="59" t="str">
        <f t="shared" si="7"/>
        <v/>
      </c>
      <c r="I464" s="56"/>
      <c r="J464" s="56"/>
      <c r="K464" s="214"/>
    </row>
    <row r="465" spans="1:11" s="21" customFormat="1" x14ac:dyDescent="0.25">
      <c r="A465" s="211">
        <f>IF('PLANILHA ITENS FINANCIÁVEIS'!A465&gt;0,'PLANILHA ITENS FINANCIÁVEIS'!A465,"")</f>
        <v>1</v>
      </c>
      <c r="B465" s="211">
        <f>IF('PLANILHA ITENS FINANCIÁVEIS'!B465&gt;0,'PLANILHA ITENS FINANCIÁVEIS'!B465,"")</f>
        <v>405</v>
      </c>
      <c r="C465" s="211" t="str">
        <f>IF('PLANILHA ITENS FINANCIÁVEIS'!C465&gt;0,'PLANILHA ITENS FINANCIÁVEIS'!C465,"")</f>
        <v>48.7</v>
      </c>
      <c r="D465" s="211" t="str">
        <f>IF('PLANILHA ITENS FINANCIÁVEIS'!G465&gt;0,'PLANILHA ITENS FINANCIÁVEIS'!G465,"")</f>
        <v>CURVA 90 GRAUS PARA ELETRODUTO, PVC, ROSCÁVEL, DN 20 MM (1/2"), PARA CIRCUITOS TERMINAIS, INSTALADA EM LAJE - FORNECIMENTO E INSTALAÇÃO. AF_03/2023</v>
      </c>
      <c r="E465" s="212">
        <f>IF('PLANILHA ITENS FINANCIÁVEIS'!H465&gt;0,'PLANILHA ITENS FINANCIÁVEIS'!H465,"")</f>
        <v>1</v>
      </c>
      <c r="F465" s="211" t="str">
        <f>IF('PLANILHA ITENS FINANCIÁVEIS'!I465&gt;0,'PLANILHA ITENS FINANCIÁVEIS'!I465,"")</f>
        <v>UN</v>
      </c>
      <c r="G465" s="213"/>
      <c r="H465" s="59" t="str">
        <f t="shared" si="7"/>
        <v/>
      </c>
      <c r="I465" s="56"/>
      <c r="J465" s="56"/>
      <c r="K465" s="214"/>
    </row>
    <row r="466" spans="1:11" s="21" customFormat="1" x14ac:dyDescent="0.25">
      <c r="A466" s="211">
        <f>IF('PLANILHA ITENS FINANCIÁVEIS'!A466&gt;0,'PLANILHA ITENS FINANCIÁVEIS'!A466,"")</f>
        <v>1</v>
      </c>
      <c r="B466" s="211">
        <f>IF('PLANILHA ITENS FINANCIÁVEIS'!B466&gt;0,'PLANILHA ITENS FINANCIÁVEIS'!B466,"")</f>
        <v>406</v>
      </c>
      <c r="C466" s="211" t="str">
        <f>IF('PLANILHA ITENS FINANCIÁVEIS'!C466&gt;0,'PLANILHA ITENS FINANCIÁVEIS'!C466,"")</f>
        <v>48.8</v>
      </c>
      <c r="D466" s="211" t="str">
        <f>IF('PLANILHA ITENS FINANCIÁVEIS'!G466&gt;0,'PLANILHA ITENS FINANCIÁVEIS'!G466,"")</f>
        <v>CURVA 135 GRAUS PARA ELETRODUTO, PVC, ROSCÁVEL, DN 38 MM (1 1/2"), PARA CIRCUITOS TERMINAIS, INSTALADA EM PAREDE - FORNECIMENTO E INSTALAÇÃO.</v>
      </c>
      <c r="E466" s="212">
        <f>IF('PLANILHA ITENS FINANCIÁVEIS'!H466&gt;0,'PLANILHA ITENS FINANCIÁVEIS'!H466,"")</f>
        <v>2</v>
      </c>
      <c r="F466" s="211" t="str">
        <f>IF('PLANILHA ITENS FINANCIÁVEIS'!I466&gt;0,'PLANILHA ITENS FINANCIÁVEIS'!I466,"")</f>
        <v>UN</v>
      </c>
      <c r="G466" s="213"/>
      <c r="H466" s="59" t="str">
        <f t="shared" si="7"/>
        <v/>
      </c>
      <c r="I466" s="56"/>
      <c r="J466" s="56"/>
      <c r="K466" s="214"/>
    </row>
    <row r="467" spans="1:11" s="21" customFormat="1" x14ac:dyDescent="0.25">
      <c r="A467" s="211">
        <f>IF('PLANILHA ITENS FINANCIÁVEIS'!A467&gt;0,'PLANILHA ITENS FINANCIÁVEIS'!A467,"")</f>
        <v>1</v>
      </c>
      <c r="B467" s="211" t="str">
        <f>IF('PLANILHA ITENS FINANCIÁVEIS'!B467&gt;0,'PLANILHA ITENS FINANCIÁVEIS'!B467,"")</f>
        <v/>
      </c>
      <c r="C467" s="211" t="str">
        <f>IF('PLANILHA ITENS FINANCIÁVEIS'!C467&gt;0,'PLANILHA ITENS FINANCIÁVEIS'!C467,"")</f>
        <v>49</v>
      </c>
      <c r="D467" s="211" t="str">
        <f>IF('PLANILHA ITENS FINANCIÁVEIS'!G467&gt;0,'PLANILHA ITENS FINANCIÁVEIS'!G467,"")</f>
        <v>INSTALAÇÃO ELÉTRICA - ACESSÓRIOS GERAL</v>
      </c>
      <c r="E467" s="212" t="str">
        <f>IF('PLANILHA ITENS FINANCIÁVEIS'!H467&gt;0,'PLANILHA ITENS FINANCIÁVEIS'!H467,"")</f>
        <v/>
      </c>
      <c r="F467" s="211" t="str">
        <f>IF('PLANILHA ITENS FINANCIÁVEIS'!I467&gt;0,'PLANILHA ITENS FINANCIÁVEIS'!I467,"")</f>
        <v/>
      </c>
      <c r="G467" s="213"/>
      <c r="H467" s="59" t="str">
        <f t="shared" si="7"/>
        <v/>
      </c>
      <c r="I467" s="56"/>
      <c r="J467" s="56"/>
      <c r="K467" s="214"/>
    </row>
    <row r="468" spans="1:11" s="21" customFormat="1" x14ac:dyDescent="0.25">
      <c r="A468" s="211">
        <f>IF('PLANILHA ITENS FINANCIÁVEIS'!A468&gt;0,'PLANILHA ITENS FINANCIÁVEIS'!A468,"")</f>
        <v>1</v>
      </c>
      <c r="B468" s="211">
        <f>IF('PLANILHA ITENS FINANCIÁVEIS'!B468&gt;0,'PLANILHA ITENS FINANCIÁVEIS'!B468,"")</f>
        <v>407</v>
      </c>
      <c r="C468" s="211" t="str">
        <f>IF('PLANILHA ITENS FINANCIÁVEIS'!C468&gt;0,'PLANILHA ITENS FINANCIÁVEIS'!C468,"")</f>
        <v>49.1</v>
      </c>
      <c r="D468" s="211" t="str">
        <f>IF('PLANILHA ITENS FINANCIÁVEIS'!G468&gt;0,'PLANILHA ITENS FINANCIÁVEIS'!G468,"")</f>
        <v>ARRUELA EM ALUMINIO</v>
      </c>
      <c r="E468" s="212">
        <f>IF('PLANILHA ITENS FINANCIÁVEIS'!H468&gt;0,'PLANILHA ITENS FINANCIÁVEIS'!H468,"")</f>
        <v>1847</v>
      </c>
      <c r="F468" s="211" t="str">
        <f>IF('PLANILHA ITENS FINANCIÁVEIS'!I468&gt;0,'PLANILHA ITENS FINANCIÁVEIS'!I468,"")</f>
        <v>UN</v>
      </c>
      <c r="G468" s="213"/>
      <c r="H468" s="59" t="str">
        <f t="shared" si="7"/>
        <v/>
      </c>
      <c r="I468" s="56"/>
      <c r="J468" s="56"/>
      <c r="K468" s="214"/>
    </row>
    <row r="469" spans="1:11" s="21" customFormat="1" x14ac:dyDescent="0.25">
      <c r="A469" s="211">
        <f>IF('PLANILHA ITENS FINANCIÁVEIS'!A469&gt;0,'PLANILHA ITENS FINANCIÁVEIS'!A469,"")</f>
        <v>1</v>
      </c>
      <c r="B469" s="211">
        <f>IF('PLANILHA ITENS FINANCIÁVEIS'!B469&gt;0,'PLANILHA ITENS FINANCIÁVEIS'!B469,"")</f>
        <v>408</v>
      </c>
      <c r="C469" s="211" t="str">
        <f>IF('PLANILHA ITENS FINANCIÁVEIS'!C469&gt;0,'PLANILHA ITENS FINANCIÁVEIS'!C469,"")</f>
        <v>49.2</v>
      </c>
      <c r="D469" s="211" t="str">
        <f>IF('PLANILHA ITENS FINANCIÁVEIS'!G469&gt;0,'PLANILHA ITENS FINANCIÁVEIS'!G469,"")</f>
        <v>BUCHA DE NYLON</v>
      </c>
      <c r="E469" s="212">
        <f>IF('PLANILHA ITENS FINANCIÁVEIS'!H469&gt;0,'PLANILHA ITENS FINANCIÁVEIS'!H469,"")</f>
        <v>17</v>
      </c>
      <c r="F469" s="211" t="str">
        <f>IF('PLANILHA ITENS FINANCIÁVEIS'!I469&gt;0,'PLANILHA ITENS FINANCIÁVEIS'!I469,"")</f>
        <v>UN</v>
      </c>
      <c r="G469" s="213"/>
      <c r="H469" s="59" t="str">
        <f t="shared" si="7"/>
        <v/>
      </c>
      <c r="I469" s="56"/>
      <c r="J469" s="56"/>
      <c r="K469" s="214"/>
    </row>
    <row r="470" spans="1:11" s="21" customFormat="1" x14ac:dyDescent="0.25">
      <c r="A470" s="211">
        <f>IF('PLANILHA ITENS FINANCIÁVEIS'!A470&gt;0,'PLANILHA ITENS FINANCIÁVEIS'!A470,"")</f>
        <v>1</v>
      </c>
      <c r="B470" s="211">
        <f>IF('PLANILHA ITENS FINANCIÁVEIS'!B470&gt;0,'PLANILHA ITENS FINANCIÁVEIS'!B470,"")</f>
        <v>409</v>
      </c>
      <c r="C470" s="211" t="str">
        <f>IF('PLANILHA ITENS FINANCIÁVEIS'!C470&gt;0,'PLANILHA ITENS FINANCIÁVEIS'!C470,"")</f>
        <v>49.3</v>
      </c>
      <c r="D470" s="211" t="str">
        <f>IF('PLANILHA ITENS FINANCIÁVEIS'!G470&gt;0,'PLANILHA ITENS FINANCIÁVEIS'!G470,"")</f>
        <v>PARAFUSO DE ACO ZINCADO COM ROSCA SOBERBA, CABECA CHATA E FENDA SIMPLES, DIAMETRO 4,2 MM, COMPRIMENTO * 32 * MM</v>
      </c>
      <c r="E470" s="212">
        <f>IF('PLANILHA ITENS FINANCIÁVEIS'!H470&gt;0,'PLANILHA ITENS FINANCIÁVEIS'!H470,"")</f>
        <v>1155</v>
      </c>
      <c r="F470" s="211" t="str">
        <f>IF('PLANILHA ITENS FINANCIÁVEIS'!I470&gt;0,'PLANILHA ITENS FINANCIÁVEIS'!I470,"")</f>
        <v>UN</v>
      </c>
      <c r="G470" s="213"/>
      <c r="H470" s="59" t="str">
        <f t="shared" si="7"/>
        <v/>
      </c>
      <c r="I470" s="56"/>
      <c r="J470" s="56"/>
      <c r="K470" s="214"/>
    </row>
    <row r="471" spans="1:11" s="21" customFormat="1" x14ac:dyDescent="0.25">
      <c r="A471" s="211">
        <f>IF('PLANILHA ITENS FINANCIÁVEIS'!A471&gt;0,'PLANILHA ITENS FINANCIÁVEIS'!A471,"")</f>
        <v>1</v>
      </c>
      <c r="B471" s="211">
        <f>IF('PLANILHA ITENS FINANCIÁVEIS'!B471&gt;0,'PLANILHA ITENS FINANCIÁVEIS'!B471,"")</f>
        <v>410</v>
      </c>
      <c r="C471" s="211" t="str">
        <f>IF('PLANILHA ITENS FINANCIÁVEIS'!C471&gt;0,'PLANILHA ITENS FINANCIÁVEIS'!C471,"")</f>
        <v>49.4</v>
      </c>
      <c r="D471" s="211" t="str">
        <f>IF('PLANILHA ITENS FINANCIÁVEIS'!G471&gt;0,'PLANILHA ITENS FINANCIÁVEIS'!G471,"")</f>
        <v>PORCA ZINCADA, SEXTAVADA, DIAMETRO 1/4"</v>
      </c>
      <c r="E471" s="212">
        <f>IF('PLANILHA ITENS FINANCIÁVEIS'!H471&gt;0,'PLANILHA ITENS FINANCIÁVEIS'!H471,"")</f>
        <v>1739</v>
      </c>
      <c r="F471" s="211" t="str">
        <f>IF('PLANILHA ITENS FINANCIÁVEIS'!I471&gt;0,'PLANILHA ITENS FINANCIÁVEIS'!I471,"")</f>
        <v>UN</v>
      </c>
      <c r="G471" s="213"/>
      <c r="H471" s="59" t="str">
        <f t="shared" si="7"/>
        <v/>
      </c>
      <c r="I471" s="56"/>
      <c r="J471" s="56"/>
      <c r="K471" s="214"/>
    </row>
    <row r="472" spans="1:11" s="21" customFormat="1" x14ac:dyDescent="0.25">
      <c r="A472" s="211">
        <f>IF('PLANILHA ITENS FINANCIÁVEIS'!A472&gt;0,'PLANILHA ITENS FINANCIÁVEIS'!A472,"")</f>
        <v>1</v>
      </c>
      <c r="B472" s="211">
        <f>IF('PLANILHA ITENS FINANCIÁVEIS'!B472&gt;0,'PLANILHA ITENS FINANCIÁVEIS'!B472,"")</f>
        <v>411</v>
      </c>
      <c r="C472" s="211" t="str">
        <f>IF('PLANILHA ITENS FINANCIÁVEIS'!C472&gt;0,'PLANILHA ITENS FINANCIÁVEIS'!C472,"")</f>
        <v>49.5</v>
      </c>
      <c r="D472" s="211" t="str">
        <f>IF('PLANILHA ITENS FINANCIÁVEIS'!G472&gt;0,'PLANILHA ITENS FINANCIÁVEIS'!G472,"")</f>
        <v>SUPORTE PARA 2 TUBOS HORIZONTAIS, ESPAÇADO A CADA 56 CM, EM PERFILADO COM COMPRIMENTO DE 25 CM FIXADO EM LAJE, POR METRO DE TUBULAÇÃO FIXADA. AF_09/2023</v>
      </c>
      <c r="E472" s="212">
        <f>IF('PLANILHA ITENS FINANCIÁVEIS'!H472&gt;0,'PLANILHA ITENS FINANCIÁVEIS'!H472,"")</f>
        <v>201</v>
      </c>
      <c r="F472" s="211" t="str">
        <f>IF('PLANILHA ITENS FINANCIÁVEIS'!I472&gt;0,'PLANILHA ITENS FINANCIÁVEIS'!I472,"")</f>
        <v>M</v>
      </c>
      <c r="G472" s="213"/>
      <c r="H472" s="59" t="str">
        <f t="shared" si="7"/>
        <v/>
      </c>
      <c r="I472" s="56"/>
      <c r="J472" s="56"/>
      <c r="K472" s="214"/>
    </row>
    <row r="473" spans="1:11" s="21" customFormat="1" x14ac:dyDescent="0.25">
      <c r="A473" s="211">
        <f>IF('PLANILHA ITENS FINANCIÁVEIS'!A473&gt;0,'PLANILHA ITENS FINANCIÁVEIS'!A473,"")</f>
        <v>1</v>
      </c>
      <c r="B473" s="211">
        <f>IF('PLANILHA ITENS FINANCIÁVEIS'!B473&gt;0,'PLANILHA ITENS FINANCIÁVEIS'!B473,"")</f>
        <v>412</v>
      </c>
      <c r="C473" s="211" t="str">
        <f>IF('PLANILHA ITENS FINANCIÁVEIS'!C473&gt;0,'PLANILHA ITENS FINANCIÁVEIS'!C473,"")</f>
        <v>49.6</v>
      </c>
      <c r="D473" s="211" t="str">
        <f>IF('PLANILHA ITENS FINANCIÁVEIS'!G473&gt;0,'PLANILHA ITENS FINANCIÁVEIS'!G473,"")</f>
        <v>VERGALHAO ZINCADO ROSCA TOTAL, 1/4 " (6,3 MM)</v>
      </c>
      <c r="E473" s="212">
        <f>IF('PLANILHA ITENS FINANCIÁVEIS'!H473&gt;0,'PLANILHA ITENS FINANCIÁVEIS'!H473,"")</f>
        <v>256</v>
      </c>
      <c r="F473" s="211" t="str">
        <f>IF('PLANILHA ITENS FINANCIÁVEIS'!I473&gt;0,'PLANILHA ITENS FINANCIÁVEIS'!I473,"")</f>
        <v>KG</v>
      </c>
      <c r="G473" s="213"/>
      <c r="H473" s="59" t="str">
        <f t="shared" si="7"/>
        <v/>
      </c>
      <c r="I473" s="56"/>
      <c r="J473" s="56"/>
      <c r="K473" s="214"/>
    </row>
    <row r="474" spans="1:11" s="21" customFormat="1" x14ac:dyDescent="0.25">
      <c r="A474" s="211">
        <f>IF('PLANILHA ITENS FINANCIÁVEIS'!A474&gt;0,'PLANILHA ITENS FINANCIÁVEIS'!A474,"")</f>
        <v>1</v>
      </c>
      <c r="B474" s="211">
        <f>IF('PLANILHA ITENS FINANCIÁVEIS'!B474&gt;0,'PLANILHA ITENS FINANCIÁVEIS'!B474,"")</f>
        <v>413</v>
      </c>
      <c r="C474" s="211" t="str">
        <f>IF('PLANILHA ITENS FINANCIÁVEIS'!C474&gt;0,'PLANILHA ITENS FINANCIÁVEIS'!C474,"")</f>
        <v>49.7</v>
      </c>
      <c r="D474" s="211" t="str">
        <f>IF('PLANILHA ITENS FINANCIÁVEIS'!G474&gt;0,'PLANILHA ITENS FINANCIÁVEIS'!G474,"")</f>
        <v>ALÇA PREFORMADA DE DISTRIBUIÇÃO, EM  AÇO GALVANIZADO, AWG 1 - FORNECIMENTO E INSTALAÇÃO. AF_07/2020</v>
      </c>
      <c r="E474" s="212">
        <f>IF('PLANILHA ITENS FINANCIÁVEIS'!H474&gt;0,'PLANILHA ITENS FINANCIÁVEIS'!H474,"")</f>
        <v>1</v>
      </c>
      <c r="F474" s="211" t="str">
        <f>IF('PLANILHA ITENS FINANCIÁVEIS'!I474&gt;0,'PLANILHA ITENS FINANCIÁVEIS'!I474,"")</f>
        <v>UN</v>
      </c>
      <c r="G474" s="213"/>
      <c r="H474" s="59" t="str">
        <f t="shared" si="7"/>
        <v/>
      </c>
      <c r="I474" s="56"/>
      <c r="J474" s="56"/>
      <c r="K474" s="214"/>
    </row>
    <row r="475" spans="1:11" s="21" customFormat="1" x14ac:dyDescent="0.25">
      <c r="A475" s="211">
        <f>IF('PLANILHA ITENS FINANCIÁVEIS'!A475&gt;0,'PLANILHA ITENS FINANCIÁVEIS'!A475,"")</f>
        <v>1</v>
      </c>
      <c r="B475" s="211">
        <f>IF('PLANILHA ITENS FINANCIÁVEIS'!B475&gt;0,'PLANILHA ITENS FINANCIÁVEIS'!B475,"")</f>
        <v>414</v>
      </c>
      <c r="C475" s="211" t="str">
        <f>IF('PLANILHA ITENS FINANCIÁVEIS'!C475&gt;0,'PLANILHA ITENS FINANCIÁVEIS'!C475,"")</f>
        <v>49.8</v>
      </c>
      <c r="D475" s="211" t="str">
        <f>IF('PLANILHA ITENS FINANCIÁVEIS'!G475&gt;0,'PLANILHA ITENS FINANCIÁVEIS'!G475,"")</f>
        <v>ARMACAO VERTICAL COM HASTE E CONTRA-PINO, EM CHAPA DE ACO GALVANIZADO 3/16", COM 1 ESTRIBO E 1 ISOLADOR</v>
      </c>
      <c r="E475" s="212">
        <f>IF('PLANILHA ITENS FINANCIÁVEIS'!H475&gt;0,'PLANILHA ITENS FINANCIÁVEIS'!H475,"")</f>
        <v>1</v>
      </c>
      <c r="F475" s="211" t="str">
        <f>IF('PLANILHA ITENS FINANCIÁVEIS'!I475&gt;0,'PLANILHA ITENS FINANCIÁVEIS'!I475,"")</f>
        <v>KG</v>
      </c>
      <c r="G475" s="213"/>
      <c r="H475" s="59" t="str">
        <f t="shared" si="7"/>
        <v/>
      </c>
      <c r="I475" s="56"/>
      <c r="J475" s="56"/>
      <c r="K475" s="214"/>
    </row>
    <row r="476" spans="1:11" s="21" customFormat="1" x14ac:dyDescent="0.25">
      <c r="A476" s="211">
        <f>IF('PLANILHA ITENS FINANCIÁVEIS'!A476&gt;0,'PLANILHA ITENS FINANCIÁVEIS'!A476,"")</f>
        <v>1</v>
      </c>
      <c r="B476" s="211">
        <f>IF('PLANILHA ITENS FINANCIÁVEIS'!B476&gt;0,'PLANILHA ITENS FINANCIÁVEIS'!B476,"")</f>
        <v>415</v>
      </c>
      <c r="C476" s="211" t="str">
        <f>IF('PLANILHA ITENS FINANCIÁVEIS'!C476&gt;0,'PLANILHA ITENS FINANCIÁVEIS'!C476,"")</f>
        <v>49.9</v>
      </c>
      <c r="D476" s="211" t="str">
        <f>IF('PLANILHA ITENS FINANCIÁVEIS'!G476&gt;0,'PLANILHA ITENS FINANCIÁVEIS'!G476,"")</f>
        <v>BLOCO DE ENGATE RÁPIDO PARA BASTIDOR TIPO M10 - FORNECIMENTO E INSTALAÇÃO. AF_11/2019</v>
      </c>
      <c r="E476" s="212">
        <f>IF('PLANILHA ITENS FINANCIÁVEIS'!H476&gt;0,'PLANILHA ITENS FINANCIÁVEIS'!H476,"")</f>
        <v>2</v>
      </c>
      <c r="F476" s="211" t="str">
        <f>IF('PLANILHA ITENS FINANCIÁVEIS'!I476&gt;0,'PLANILHA ITENS FINANCIÁVEIS'!I476,"")</f>
        <v>UN</v>
      </c>
      <c r="G476" s="213"/>
      <c r="H476" s="59" t="str">
        <f t="shared" si="7"/>
        <v/>
      </c>
      <c r="I476" s="56"/>
      <c r="J476" s="56"/>
      <c r="K476" s="214"/>
    </row>
    <row r="477" spans="1:11" s="21" customFormat="1" x14ac:dyDescent="0.25">
      <c r="A477" s="211">
        <f>IF('PLANILHA ITENS FINANCIÁVEIS'!A477&gt;0,'PLANILHA ITENS FINANCIÁVEIS'!A477,"")</f>
        <v>1</v>
      </c>
      <c r="B477" s="211">
        <f>IF('PLANILHA ITENS FINANCIÁVEIS'!B477&gt;0,'PLANILHA ITENS FINANCIÁVEIS'!B477,"")</f>
        <v>416</v>
      </c>
      <c r="C477" s="211" t="str">
        <f>IF('PLANILHA ITENS FINANCIÁVEIS'!C477&gt;0,'PLANILHA ITENS FINANCIÁVEIS'!C477,"")</f>
        <v>49.10</v>
      </c>
      <c r="D477" s="211" t="str">
        <f>IF('PLANILHA ITENS FINANCIÁVEIS'!G477&gt;0,'PLANILHA ITENS FINANCIÁVEIS'!G477,"")</f>
        <v>CABO DE COBRE NU 6 MM2 MEIO-DURO</v>
      </c>
      <c r="E477" s="212">
        <f>IF('PLANILHA ITENS FINANCIÁVEIS'!H477&gt;0,'PLANILHA ITENS FINANCIÁVEIS'!H477,"")</f>
        <v>2.2000000000000002</v>
      </c>
      <c r="F477" s="211" t="str">
        <f>IF('PLANILHA ITENS FINANCIÁVEIS'!I477&gt;0,'PLANILHA ITENS FINANCIÁVEIS'!I477,"")</f>
        <v>M</v>
      </c>
      <c r="G477" s="213"/>
      <c r="H477" s="59" t="str">
        <f t="shared" si="7"/>
        <v/>
      </c>
      <c r="I477" s="56"/>
      <c r="J477" s="56"/>
      <c r="K477" s="214"/>
    </row>
    <row r="478" spans="1:11" s="21" customFormat="1" x14ac:dyDescent="0.25">
      <c r="A478" s="211">
        <f>IF('PLANILHA ITENS FINANCIÁVEIS'!A478&gt;0,'PLANILHA ITENS FINANCIÁVEIS'!A478,"")</f>
        <v>1</v>
      </c>
      <c r="B478" s="211">
        <f>IF('PLANILHA ITENS FINANCIÁVEIS'!B478&gt;0,'PLANILHA ITENS FINANCIÁVEIS'!B478,"")</f>
        <v>417</v>
      </c>
      <c r="C478" s="211" t="str">
        <f>IF('PLANILHA ITENS FINANCIÁVEIS'!C478&gt;0,'PLANILHA ITENS FINANCIÁVEIS'!C478,"")</f>
        <v>49.11</v>
      </c>
      <c r="D478" s="211" t="str">
        <f>IF('PLANILHA ITENS FINANCIÁVEIS'!G478&gt;0,'PLANILHA ITENS FINANCIÁVEIS'!G478,"")</f>
        <v>CAIXA DE INSPECAO PARA ATERRAMENTO OU OUTRO USO, EM PVC, DN = 250 X 250 MM</v>
      </c>
      <c r="E478" s="212">
        <f>IF('PLANILHA ITENS FINANCIÁVEIS'!H478&gt;0,'PLANILHA ITENS FINANCIÁVEIS'!H478,"")</f>
        <v>1</v>
      </c>
      <c r="F478" s="211" t="str">
        <f>IF('PLANILHA ITENS FINANCIÁVEIS'!I478&gt;0,'PLANILHA ITENS FINANCIÁVEIS'!I478,"")</f>
        <v>UN</v>
      </c>
      <c r="G478" s="213"/>
      <c r="H478" s="59" t="str">
        <f t="shared" si="7"/>
        <v/>
      </c>
      <c r="I478" s="56"/>
      <c r="J478" s="56"/>
      <c r="K478" s="214"/>
    </row>
    <row r="479" spans="1:11" s="21" customFormat="1" x14ac:dyDescent="0.25">
      <c r="A479" s="211">
        <f>IF('PLANILHA ITENS FINANCIÁVEIS'!A479&gt;0,'PLANILHA ITENS FINANCIÁVEIS'!A479,"")</f>
        <v>1</v>
      </c>
      <c r="B479" s="211">
        <f>IF('PLANILHA ITENS FINANCIÁVEIS'!B479&gt;0,'PLANILHA ITENS FINANCIÁVEIS'!B479,"")</f>
        <v>418</v>
      </c>
      <c r="C479" s="211" t="str">
        <f>IF('PLANILHA ITENS FINANCIÁVEIS'!C479&gt;0,'PLANILHA ITENS FINANCIÁVEIS'!C479,"")</f>
        <v>49.12</v>
      </c>
      <c r="D479" s="211" t="str">
        <f>IF('PLANILHA ITENS FINANCIÁVEIS'!G479&gt;0,'PLANILHA ITENS FINANCIÁVEIS'!G479,"")</f>
        <v>CHUMBADOR DE ACO TIPO PARABOLT, * 5/8" X 200* MM, COM PORCA E ARRUELA</v>
      </c>
      <c r="E479" s="212">
        <f>IF('PLANILHA ITENS FINANCIÁVEIS'!H479&gt;0,'PLANILHA ITENS FINANCIÁVEIS'!H479,"")</f>
        <v>1</v>
      </c>
      <c r="F479" s="211" t="str">
        <f>IF('PLANILHA ITENS FINANCIÁVEIS'!I479&gt;0,'PLANILHA ITENS FINANCIÁVEIS'!I479,"")</f>
        <v>UN</v>
      </c>
      <c r="G479" s="213"/>
      <c r="H479" s="59" t="str">
        <f t="shared" si="7"/>
        <v/>
      </c>
      <c r="I479" s="56"/>
      <c r="J479" s="56"/>
      <c r="K479" s="214"/>
    </row>
    <row r="480" spans="1:11" s="21" customFormat="1" x14ac:dyDescent="0.25">
      <c r="A480" s="211">
        <f>IF('PLANILHA ITENS FINANCIÁVEIS'!A480&gt;0,'PLANILHA ITENS FINANCIÁVEIS'!A480,"")</f>
        <v>1</v>
      </c>
      <c r="B480" s="211">
        <f>IF('PLANILHA ITENS FINANCIÁVEIS'!B480&gt;0,'PLANILHA ITENS FINANCIÁVEIS'!B480,"")</f>
        <v>419</v>
      </c>
      <c r="C480" s="211" t="str">
        <f>IF('PLANILHA ITENS FINANCIÁVEIS'!C480&gt;0,'PLANILHA ITENS FINANCIÁVEIS'!C480,"")</f>
        <v>49.13</v>
      </c>
      <c r="D480" s="211" t="str">
        <f>IF('PLANILHA ITENS FINANCIÁVEIS'!G480&gt;0,'PLANILHA ITENS FINANCIÁVEIS'!G480,"")</f>
        <v>CONECTOR DE ALUMINIO TIPO PRENSA CABO, BITOLA 3/8", PARA CABOS DE DIAMETRO DE 9 A 10 MM</v>
      </c>
      <c r="E480" s="212">
        <f>IF('PLANILHA ITENS FINANCIÁVEIS'!H480&gt;0,'PLANILHA ITENS FINANCIÁVEIS'!H480,"")</f>
        <v>5</v>
      </c>
      <c r="F480" s="211" t="str">
        <f>IF('PLANILHA ITENS FINANCIÁVEIS'!I480&gt;0,'PLANILHA ITENS FINANCIÁVEIS'!I480,"")</f>
        <v>UN</v>
      </c>
      <c r="G480" s="213"/>
      <c r="H480" s="59" t="str">
        <f t="shared" si="7"/>
        <v/>
      </c>
      <c r="I480" s="56"/>
      <c r="J480" s="56"/>
      <c r="K480" s="214"/>
    </row>
    <row r="481" spans="1:11" s="21" customFormat="1" x14ac:dyDescent="0.25">
      <c r="A481" s="211">
        <f>IF('PLANILHA ITENS FINANCIÁVEIS'!A481&gt;0,'PLANILHA ITENS FINANCIÁVEIS'!A481,"")</f>
        <v>1</v>
      </c>
      <c r="B481" s="211">
        <f>IF('PLANILHA ITENS FINANCIÁVEIS'!B481&gt;0,'PLANILHA ITENS FINANCIÁVEIS'!B481,"")</f>
        <v>420</v>
      </c>
      <c r="C481" s="211" t="str">
        <f>IF('PLANILHA ITENS FINANCIÁVEIS'!C481&gt;0,'PLANILHA ITENS FINANCIÁVEIS'!C481,"")</f>
        <v>49.14</v>
      </c>
      <c r="D481" s="211" t="str">
        <f>IF('PLANILHA ITENS FINANCIÁVEIS'!G481&gt;0,'PLANILHA ITENS FINANCIÁVEIS'!G481,"")</f>
        <v>HASTE DE ATERRAMENTO, DIÂMETRO 3/4", COM 3 METROS - FORNECIMENTO E INSTALAÇÃO. AF_08/2023</v>
      </c>
      <c r="E481" s="212">
        <f>IF('PLANILHA ITENS FINANCIÁVEIS'!H481&gt;0,'PLANILHA ITENS FINANCIÁVEIS'!H481,"")</f>
        <v>1</v>
      </c>
      <c r="F481" s="211" t="str">
        <f>IF('PLANILHA ITENS FINANCIÁVEIS'!I481&gt;0,'PLANILHA ITENS FINANCIÁVEIS'!I481,"")</f>
        <v>UN</v>
      </c>
      <c r="G481" s="213"/>
      <c r="H481" s="59" t="str">
        <f t="shared" si="7"/>
        <v/>
      </c>
      <c r="I481" s="56"/>
      <c r="J481" s="56"/>
      <c r="K481" s="214"/>
    </row>
    <row r="482" spans="1:11" s="21" customFormat="1" x14ac:dyDescent="0.25">
      <c r="A482" s="211">
        <f>IF('PLANILHA ITENS FINANCIÁVEIS'!A482&gt;0,'PLANILHA ITENS FINANCIÁVEIS'!A482,"")</f>
        <v>1</v>
      </c>
      <c r="B482" s="211">
        <f>IF('PLANILHA ITENS FINANCIÁVEIS'!B482&gt;0,'PLANILHA ITENS FINANCIÁVEIS'!B482,"")</f>
        <v>421</v>
      </c>
      <c r="C482" s="211" t="str">
        <f>IF('PLANILHA ITENS FINANCIÁVEIS'!C482&gt;0,'PLANILHA ITENS FINANCIÁVEIS'!C482,"")</f>
        <v>49.15</v>
      </c>
      <c r="D482" s="211" t="str">
        <f>IF('PLANILHA ITENS FINANCIÁVEIS'!G482&gt;0,'PLANILHA ITENS FINANCIÁVEIS'!G482,"")</f>
        <v>ISOLADOR, TIPO ROLDANA, PARA BAIXA TENSÃO - FORNECIMENTO E INSTALAÇÃO. AF_07/2020</v>
      </c>
      <c r="E482" s="212">
        <f>IF('PLANILHA ITENS FINANCIÁVEIS'!H482&gt;0,'PLANILHA ITENS FINANCIÁVEIS'!H482,"")</f>
        <v>1</v>
      </c>
      <c r="F482" s="211" t="str">
        <f>IF('PLANILHA ITENS FINANCIÁVEIS'!I482&gt;0,'PLANILHA ITENS FINANCIÁVEIS'!I482,"")</f>
        <v>UN</v>
      </c>
      <c r="G482" s="213"/>
      <c r="H482" s="59" t="str">
        <f t="shared" si="7"/>
        <v/>
      </c>
      <c r="I482" s="56"/>
      <c r="J482" s="56"/>
      <c r="K482" s="214"/>
    </row>
    <row r="483" spans="1:11" s="21" customFormat="1" x14ac:dyDescent="0.25">
      <c r="A483" s="211">
        <f>IF('PLANILHA ITENS FINANCIÁVEIS'!A483&gt;0,'PLANILHA ITENS FINANCIÁVEIS'!A483,"")</f>
        <v>1</v>
      </c>
      <c r="B483" s="211">
        <f>IF('PLANILHA ITENS FINANCIÁVEIS'!B483&gt;0,'PLANILHA ITENS FINANCIÁVEIS'!B483,"")</f>
        <v>422</v>
      </c>
      <c r="C483" s="211" t="str">
        <f>IF('PLANILHA ITENS FINANCIÁVEIS'!C483&gt;0,'PLANILHA ITENS FINANCIÁVEIS'!C483,"")</f>
        <v>49.16</v>
      </c>
      <c r="D483" s="211" t="str">
        <f>IF('PLANILHA ITENS FINANCIÁVEIS'!G483&gt;0,'PLANILHA ITENS FINANCIÁVEIS'!G483,"")</f>
        <v>PARAFUSO DE LATAO COM ROSCA SOBERBA, CABECA CHATA E FENDA SIMPLES, DIAMETRO 3,2 MM, COMPRIMENTO 16 MM</v>
      </c>
      <c r="E483" s="212">
        <f>IF('PLANILHA ITENS FINANCIÁVEIS'!H483&gt;0,'PLANILHA ITENS FINANCIÁVEIS'!H483,"")</f>
        <v>16</v>
      </c>
      <c r="F483" s="211" t="str">
        <f>IF('PLANILHA ITENS FINANCIÁVEIS'!I483&gt;0,'PLANILHA ITENS FINANCIÁVEIS'!I483,"")</f>
        <v>UN</v>
      </c>
      <c r="G483" s="213"/>
      <c r="H483" s="59" t="str">
        <f t="shared" si="7"/>
        <v/>
      </c>
      <c r="I483" s="56"/>
      <c r="J483" s="56"/>
      <c r="K483" s="214"/>
    </row>
    <row r="484" spans="1:11" s="21" customFormat="1" x14ac:dyDescent="0.25">
      <c r="A484" s="211">
        <f>IF('PLANILHA ITENS FINANCIÁVEIS'!A484&gt;0,'PLANILHA ITENS FINANCIÁVEIS'!A484,"")</f>
        <v>1</v>
      </c>
      <c r="B484" s="211">
        <f>IF('PLANILHA ITENS FINANCIÁVEIS'!B484&gt;0,'PLANILHA ITENS FINANCIÁVEIS'!B484,"")</f>
        <v>423</v>
      </c>
      <c r="C484" s="211" t="str">
        <f>IF('PLANILHA ITENS FINANCIÁVEIS'!C484&gt;0,'PLANILHA ITENS FINANCIÁVEIS'!C484,"")</f>
        <v>49.17</v>
      </c>
      <c r="D484" s="211" t="str">
        <f>IF('PLANILHA ITENS FINANCIÁVEIS'!G484&gt;0,'PLANILHA ITENS FINANCIÁVEIS'!G484,"")</f>
        <v>CONECTOR DE ALUMINIO TIPO PRENSA CABO, BITOLA 1", PARA CABOS DE DIAMETRO DE 22,5 A 25 MM</v>
      </c>
      <c r="E484" s="212">
        <f>IF('PLANILHA ITENS FINANCIÁVEIS'!H484&gt;0,'PLANILHA ITENS FINANCIÁVEIS'!H484,"")</f>
        <v>1</v>
      </c>
      <c r="F484" s="211" t="str">
        <f>IF('PLANILHA ITENS FINANCIÁVEIS'!I484&gt;0,'PLANILHA ITENS FINANCIÁVEIS'!I484,"")</f>
        <v>UN</v>
      </c>
      <c r="G484" s="213"/>
      <c r="H484" s="59" t="str">
        <f t="shared" si="7"/>
        <v/>
      </c>
      <c r="I484" s="56"/>
      <c r="J484" s="56"/>
      <c r="K484" s="214"/>
    </row>
    <row r="485" spans="1:11" s="21" customFormat="1" x14ac:dyDescent="0.25">
      <c r="A485" s="211">
        <f>IF('PLANILHA ITENS FINANCIÁVEIS'!A485&gt;0,'PLANILHA ITENS FINANCIÁVEIS'!A485,"")</f>
        <v>1</v>
      </c>
      <c r="B485" s="211" t="str">
        <f>IF('PLANILHA ITENS FINANCIÁVEIS'!B485&gt;0,'PLANILHA ITENS FINANCIÁVEIS'!B485,"")</f>
        <v/>
      </c>
      <c r="C485" s="211" t="str">
        <f>IF('PLANILHA ITENS FINANCIÁVEIS'!C485&gt;0,'PLANILHA ITENS FINANCIÁVEIS'!C485,"")</f>
        <v>50</v>
      </c>
      <c r="D485" s="211" t="str">
        <f>IF('PLANILHA ITENS FINANCIÁVEIS'!G485&gt;0,'PLANILHA ITENS FINANCIÁVEIS'!G485,"")</f>
        <v>INSTALAÇÃO ELÉTRICA - CABOS</v>
      </c>
      <c r="E485" s="212" t="str">
        <f>IF('PLANILHA ITENS FINANCIÁVEIS'!H485&gt;0,'PLANILHA ITENS FINANCIÁVEIS'!H485,"")</f>
        <v/>
      </c>
      <c r="F485" s="211" t="str">
        <f>IF('PLANILHA ITENS FINANCIÁVEIS'!I485&gt;0,'PLANILHA ITENS FINANCIÁVEIS'!I485,"")</f>
        <v/>
      </c>
      <c r="G485" s="213"/>
      <c r="H485" s="59" t="str">
        <f t="shared" si="7"/>
        <v/>
      </c>
      <c r="I485" s="56"/>
      <c r="J485" s="56"/>
      <c r="K485" s="214"/>
    </row>
    <row r="486" spans="1:11" s="21" customFormat="1" x14ac:dyDescent="0.25">
      <c r="A486" s="211">
        <f>IF('PLANILHA ITENS FINANCIÁVEIS'!A486&gt;0,'PLANILHA ITENS FINANCIÁVEIS'!A486,"")</f>
        <v>1</v>
      </c>
      <c r="B486" s="211">
        <f>IF('PLANILHA ITENS FINANCIÁVEIS'!B486&gt;0,'PLANILHA ITENS FINANCIÁVEIS'!B486,"")</f>
        <v>424</v>
      </c>
      <c r="C486" s="211" t="str">
        <f>IF('PLANILHA ITENS FINANCIÁVEIS'!C486&gt;0,'PLANILHA ITENS FINANCIÁVEIS'!C486,"")</f>
        <v>50.1</v>
      </c>
      <c r="D486" s="211" t="str">
        <f>IF('PLANILHA ITENS FINANCIÁVEIS'!G486&gt;0,'PLANILHA ITENS FINANCIÁVEIS'!G486,"")</f>
        <v>CABO DE COBRE FLEXÍVEL ISOLADO, 150 MM², ANTI-CHAMA 0,6/1,0 KV, PARA REDE ENTERRADA DE DISTRIBUIÇÃO DE ENERGIA ELÉTRICA - FORNECIMENTO E INSTALAÇÃO. AF_12/2021</v>
      </c>
      <c r="E486" s="212">
        <f>IF('PLANILHA ITENS FINANCIÁVEIS'!H486&gt;0,'PLANILHA ITENS FINANCIÁVEIS'!H486,"")</f>
        <v>201.7</v>
      </c>
      <c r="F486" s="211" t="str">
        <f>IF('PLANILHA ITENS FINANCIÁVEIS'!I486&gt;0,'PLANILHA ITENS FINANCIÁVEIS'!I486,"")</f>
        <v>M</v>
      </c>
      <c r="G486" s="213"/>
      <c r="H486" s="59" t="str">
        <f t="shared" si="7"/>
        <v/>
      </c>
      <c r="I486" s="56"/>
      <c r="J486" s="56"/>
      <c r="K486" s="214"/>
    </row>
    <row r="487" spans="1:11" s="21" customFormat="1" x14ac:dyDescent="0.25">
      <c r="A487" s="211">
        <f>IF('PLANILHA ITENS FINANCIÁVEIS'!A487&gt;0,'PLANILHA ITENS FINANCIÁVEIS'!A487,"")</f>
        <v>1</v>
      </c>
      <c r="B487" s="211">
        <f>IF('PLANILHA ITENS FINANCIÁVEIS'!B487&gt;0,'PLANILHA ITENS FINANCIÁVEIS'!B487,"")</f>
        <v>425</v>
      </c>
      <c r="C487" s="211" t="str">
        <f>IF('PLANILHA ITENS FINANCIÁVEIS'!C487&gt;0,'PLANILHA ITENS FINANCIÁVEIS'!C487,"")</f>
        <v>50.2</v>
      </c>
      <c r="D487" s="211" t="str">
        <f>IF('PLANILHA ITENS FINANCIÁVEIS'!G487&gt;0,'PLANILHA ITENS FINANCIÁVEIS'!G487,"")</f>
        <v>CABO DE COBRE FLEXÍVEL ISOLADO, 95 MM², 0,6/1,0 KV, PARA REDE AÉREA DE DISTRIBUIÇÃO DE ENERGIA ELÉTRICA DE BAIXA TENSÃO - FORNECIMENTO E INSTALAÇÃO. AF_07/2020</v>
      </c>
      <c r="E487" s="212">
        <f>IF('PLANILHA ITENS FINANCIÁVEIS'!H487&gt;0,'PLANILHA ITENS FINANCIÁVEIS'!H487,"")</f>
        <v>46.8</v>
      </c>
      <c r="F487" s="211" t="str">
        <f>IF('PLANILHA ITENS FINANCIÁVEIS'!I487&gt;0,'PLANILHA ITENS FINANCIÁVEIS'!I487,"")</f>
        <v>M</v>
      </c>
      <c r="G487" s="213"/>
      <c r="H487" s="59" t="str">
        <f t="shared" si="7"/>
        <v/>
      </c>
      <c r="I487" s="56"/>
      <c r="J487" s="56"/>
      <c r="K487" s="214"/>
    </row>
    <row r="488" spans="1:11" s="21" customFormat="1" x14ac:dyDescent="0.25">
      <c r="A488" s="211">
        <f>IF('PLANILHA ITENS FINANCIÁVEIS'!A488&gt;0,'PLANILHA ITENS FINANCIÁVEIS'!A488,"")</f>
        <v>1</v>
      </c>
      <c r="B488" s="211">
        <f>IF('PLANILHA ITENS FINANCIÁVEIS'!B488&gt;0,'PLANILHA ITENS FINANCIÁVEIS'!B488,"")</f>
        <v>426</v>
      </c>
      <c r="C488" s="211" t="str">
        <f>IF('PLANILHA ITENS FINANCIÁVEIS'!C488&gt;0,'PLANILHA ITENS FINANCIÁVEIS'!C488,"")</f>
        <v>50.3</v>
      </c>
      <c r="D488" s="211" t="str">
        <f>IF('PLANILHA ITENS FINANCIÁVEIS'!G488&gt;0,'PLANILHA ITENS FINANCIÁVEIS'!G488,"")</f>
        <v>CABO DE COBRE FLEXÍVEL ISOLADO, 16 MM², ANTI-CHAMA 0,6/1,0 KV, PARA DISTRIBUIÇÃO - FORNECIMENTO E INSTALAÇÃO. AF_10/2020</v>
      </c>
      <c r="E488" s="212">
        <f>IF('PLANILHA ITENS FINANCIÁVEIS'!H488&gt;0,'PLANILHA ITENS FINANCIÁVEIS'!H488,"")</f>
        <v>9.4</v>
      </c>
      <c r="F488" s="211" t="str">
        <f>IF('PLANILHA ITENS FINANCIÁVEIS'!I488&gt;0,'PLANILHA ITENS FINANCIÁVEIS'!I488,"")</f>
        <v>M</v>
      </c>
      <c r="G488" s="213"/>
      <c r="H488" s="59" t="str">
        <f t="shared" si="7"/>
        <v/>
      </c>
      <c r="I488" s="56"/>
      <c r="J488" s="56"/>
      <c r="K488" s="214"/>
    </row>
    <row r="489" spans="1:11" s="21" customFormat="1" x14ac:dyDescent="0.25">
      <c r="A489" s="211">
        <f>IF('PLANILHA ITENS FINANCIÁVEIS'!A489&gt;0,'PLANILHA ITENS FINANCIÁVEIS'!A489,"")</f>
        <v>1</v>
      </c>
      <c r="B489" s="211">
        <f>IF('PLANILHA ITENS FINANCIÁVEIS'!B489&gt;0,'PLANILHA ITENS FINANCIÁVEIS'!B489,"")</f>
        <v>427</v>
      </c>
      <c r="C489" s="211" t="str">
        <f>IF('PLANILHA ITENS FINANCIÁVEIS'!C489&gt;0,'PLANILHA ITENS FINANCIÁVEIS'!C489,"")</f>
        <v>50.4</v>
      </c>
      <c r="D489" s="211" t="str">
        <f>IF('PLANILHA ITENS FINANCIÁVEIS'!G489&gt;0,'PLANILHA ITENS FINANCIÁVEIS'!G489,"")</f>
        <v>CABO DE COBRE FLEXÍVEL ISOLADO, 35 MM², ANTI-CHAMA 0,6/1,0 KV, PARA REDE ENTERRADA DE DISTRIBUIÇÃO DE ENERGIA ELÉTRICA - FORNECIMENTO E INSTALAÇÃO. AF_12/2021</v>
      </c>
      <c r="E489" s="212">
        <f>IF('PLANILHA ITENS FINANCIÁVEIS'!H489&gt;0,'PLANILHA ITENS FINANCIÁVEIS'!H489,"")</f>
        <v>37.5</v>
      </c>
      <c r="F489" s="211" t="str">
        <f>IF('PLANILHA ITENS FINANCIÁVEIS'!I489&gt;0,'PLANILHA ITENS FINANCIÁVEIS'!I489,"")</f>
        <v>M</v>
      </c>
      <c r="G489" s="213"/>
      <c r="H489" s="59" t="str">
        <f t="shared" si="7"/>
        <v/>
      </c>
      <c r="I489" s="56"/>
      <c r="J489" s="56"/>
      <c r="K489" s="214"/>
    </row>
    <row r="490" spans="1:11" s="21" customFormat="1" x14ac:dyDescent="0.25">
      <c r="A490" s="211">
        <f>IF('PLANILHA ITENS FINANCIÁVEIS'!A490&gt;0,'PLANILHA ITENS FINANCIÁVEIS'!A490,"")</f>
        <v>1</v>
      </c>
      <c r="B490" s="211">
        <f>IF('PLANILHA ITENS FINANCIÁVEIS'!B490&gt;0,'PLANILHA ITENS FINANCIÁVEIS'!B490,"")</f>
        <v>428</v>
      </c>
      <c r="C490" s="211" t="str">
        <f>IF('PLANILHA ITENS FINANCIÁVEIS'!C490&gt;0,'PLANILHA ITENS FINANCIÁVEIS'!C490,"")</f>
        <v>50.5</v>
      </c>
      <c r="D490" s="211" t="str">
        <f>IF('PLANILHA ITENS FINANCIÁVEIS'!G490&gt;0,'PLANILHA ITENS FINANCIÁVEIS'!G490,"")</f>
        <v>CABO DE COBRE FLEXÍVEL ISOLADO, 1,5 MM², ANTI-CHAMA 450/750 V, PARA CIRCUITOS TERMINAIS - FORNECIMENTO E INSTALAÇÃO. AF_03/2023</v>
      </c>
      <c r="E490" s="212">
        <f>IF('PLANILHA ITENS FINANCIÁVEIS'!H490&gt;0,'PLANILHA ITENS FINANCIÁVEIS'!H490,"")</f>
        <v>4343.1000000000004</v>
      </c>
      <c r="F490" s="211" t="str">
        <f>IF('PLANILHA ITENS FINANCIÁVEIS'!I490&gt;0,'PLANILHA ITENS FINANCIÁVEIS'!I490,"")</f>
        <v>M</v>
      </c>
      <c r="G490" s="213"/>
      <c r="H490" s="59" t="str">
        <f t="shared" si="7"/>
        <v/>
      </c>
      <c r="I490" s="56"/>
      <c r="J490" s="56"/>
      <c r="K490" s="214"/>
    </row>
    <row r="491" spans="1:11" s="21" customFormat="1" x14ac:dyDescent="0.25">
      <c r="A491" s="211">
        <f>IF('PLANILHA ITENS FINANCIÁVEIS'!A491&gt;0,'PLANILHA ITENS FINANCIÁVEIS'!A491,"")</f>
        <v>1</v>
      </c>
      <c r="B491" s="211">
        <f>IF('PLANILHA ITENS FINANCIÁVEIS'!B491&gt;0,'PLANILHA ITENS FINANCIÁVEIS'!B491,"")</f>
        <v>429</v>
      </c>
      <c r="C491" s="211" t="str">
        <f>IF('PLANILHA ITENS FINANCIÁVEIS'!C491&gt;0,'PLANILHA ITENS FINANCIÁVEIS'!C491,"")</f>
        <v>50.6</v>
      </c>
      <c r="D491" s="211" t="str">
        <f>IF('PLANILHA ITENS FINANCIÁVEIS'!G491&gt;0,'PLANILHA ITENS FINANCIÁVEIS'!G491,"")</f>
        <v>CABO DE COBRE FLEXÍVEL ISOLADO, 10 MM², ANTI-CHAMA 450/750 V, PARA CIRCUITOS TERMINAIS - FORNECIMENTO E INSTALAÇÃO. AF_03/2023</v>
      </c>
      <c r="E491" s="212">
        <f>IF('PLANILHA ITENS FINANCIÁVEIS'!H491&gt;0,'PLANILHA ITENS FINANCIÁVEIS'!H491,"")</f>
        <v>463.1</v>
      </c>
      <c r="F491" s="211" t="str">
        <f>IF('PLANILHA ITENS FINANCIÁVEIS'!I491&gt;0,'PLANILHA ITENS FINANCIÁVEIS'!I491,"")</f>
        <v>M</v>
      </c>
      <c r="G491" s="213"/>
      <c r="H491" s="59" t="str">
        <f t="shared" si="7"/>
        <v/>
      </c>
      <c r="I491" s="56"/>
      <c r="J491" s="56"/>
      <c r="K491" s="214"/>
    </row>
    <row r="492" spans="1:11" s="21" customFormat="1" x14ac:dyDescent="0.25">
      <c r="A492" s="211">
        <f>IF('PLANILHA ITENS FINANCIÁVEIS'!A492&gt;0,'PLANILHA ITENS FINANCIÁVEIS'!A492,"")</f>
        <v>1</v>
      </c>
      <c r="B492" s="211">
        <f>IF('PLANILHA ITENS FINANCIÁVEIS'!B492&gt;0,'PLANILHA ITENS FINANCIÁVEIS'!B492,"")</f>
        <v>430</v>
      </c>
      <c r="C492" s="211" t="str">
        <f>IF('PLANILHA ITENS FINANCIÁVEIS'!C492&gt;0,'PLANILHA ITENS FINANCIÁVEIS'!C492,"")</f>
        <v>50.7</v>
      </c>
      <c r="D492" s="211" t="str">
        <f>IF('PLANILHA ITENS FINANCIÁVEIS'!G492&gt;0,'PLANILHA ITENS FINANCIÁVEIS'!G492,"")</f>
        <v>CABO DE COBRE FLEXÍVEL ISOLADO, 16 MM², ANTI-CHAMA 450/750 V, PARA CIRCUITOS TERMINAIS - FORNECIMENTO E INSTALAÇÃO. AF_03/2023</v>
      </c>
      <c r="E492" s="212">
        <f>IF('PLANILHA ITENS FINANCIÁVEIS'!H492&gt;0,'PLANILHA ITENS FINANCIÁVEIS'!H492,"")</f>
        <v>127.9</v>
      </c>
      <c r="F492" s="211" t="str">
        <f>IF('PLANILHA ITENS FINANCIÁVEIS'!I492&gt;0,'PLANILHA ITENS FINANCIÁVEIS'!I492,"")</f>
        <v>M</v>
      </c>
      <c r="G492" s="213"/>
      <c r="H492" s="59" t="str">
        <f t="shared" si="7"/>
        <v/>
      </c>
      <c r="I492" s="56"/>
      <c r="J492" s="56"/>
      <c r="K492" s="214"/>
    </row>
    <row r="493" spans="1:11" s="21" customFormat="1" x14ac:dyDescent="0.25">
      <c r="A493" s="211">
        <f>IF('PLANILHA ITENS FINANCIÁVEIS'!A493&gt;0,'PLANILHA ITENS FINANCIÁVEIS'!A493,"")</f>
        <v>1</v>
      </c>
      <c r="B493" s="211">
        <f>IF('PLANILHA ITENS FINANCIÁVEIS'!B493&gt;0,'PLANILHA ITENS FINANCIÁVEIS'!B493,"")</f>
        <v>431</v>
      </c>
      <c r="C493" s="211" t="str">
        <f>IF('PLANILHA ITENS FINANCIÁVEIS'!C493&gt;0,'PLANILHA ITENS FINANCIÁVEIS'!C493,"")</f>
        <v>50.8</v>
      </c>
      <c r="D493" s="211" t="str">
        <f>IF('PLANILHA ITENS FINANCIÁVEIS'!G493&gt;0,'PLANILHA ITENS FINANCIÁVEIS'!G493,"")</f>
        <v>CABO DE COBRE FLEXÍVEL ISOLADO, 2,5 MM², ANTI-CHAMA 450/750 V, PARA CIRCUITOS TERMINAIS - FORNECIMENTO E INSTALAÇÃO. AF_03/2023</v>
      </c>
      <c r="E493" s="212">
        <f>IF('PLANILHA ITENS FINANCIÁVEIS'!H493&gt;0,'PLANILHA ITENS FINANCIÁVEIS'!H493,"")</f>
        <v>4933.8</v>
      </c>
      <c r="F493" s="211" t="str">
        <f>IF('PLANILHA ITENS FINANCIÁVEIS'!I493&gt;0,'PLANILHA ITENS FINANCIÁVEIS'!I493,"")</f>
        <v>M</v>
      </c>
      <c r="G493" s="213"/>
      <c r="H493" s="59" t="str">
        <f t="shared" si="7"/>
        <v/>
      </c>
      <c r="I493" s="56"/>
      <c r="J493" s="56"/>
      <c r="K493" s="214"/>
    </row>
    <row r="494" spans="1:11" s="21" customFormat="1" x14ac:dyDescent="0.25">
      <c r="A494" s="211">
        <f>IF('PLANILHA ITENS FINANCIÁVEIS'!A494&gt;0,'PLANILHA ITENS FINANCIÁVEIS'!A494,"")</f>
        <v>1</v>
      </c>
      <c r="B494" s="211">
        <f>IF('PLANILHA ITENS FINANCIÁVEIS'!B494&gt;0,'PLANILHA ITENS FINANCIÁVEIS'!B494,"")</f>
        <v>432</v>
      </c>
      <c r="C494" s="211" t="str">
        <f>IF('PLANILHA ITENS FINANCIÁVEIS'!C494&gt;0,'PLANILHA ITENS FINANCIÁVEIS'!C494,"")</f>
        <v>50.9</v>
      </c>
      <c r="D494" s="211" t="str">
        <f>IF('PLANILHA ITENS FINANCIÁVEIS'!G494&gt;0,'PLANILHA ITENS FINANCIÁVEIS'!G494,"")</f>
        <v>CABO DE COBRE FLEXÍVEL ISOLADO, 35 MM², 0,6/1,0 KV, PARA REDE AÉREA DE DISTRIBUIÇÃO DE ENERGIA ELÉTRICA DE BAIXA TENSÃO - FORNECIMENTO E INSTALAÇÃO. AF_07/2020</v>
      </c>
      <c r="E494" s="212">
        <f>IF('PLANILHA ITENS FINANCIÁVEIS'!H494&gt;0,'PLANILHA ITENS FINANCIÁVEIS'!H494,"")</f>
        <v>511.7</v>
      </c>
      <c r="F494" s="211" t="str">
        <f>IF('PLANILHA ITENS FINANCIÁVEIS'!I494&gt;0,'PLANILHA ITENS FINANCIÁVEIS'!I494,"")</f>
        <v>M</v>
      </c>
      <c r="G494" s="213"/>
      <c r="H494" s="59" t="str">
        <f t="shared" si="7"/>
        <v/>
      </c>
      <c r="I494" s="56"/>
      <c r="J494" s="56"/>
      <c r="K494" s="214"/>
    </row>
    <row r="495" spans="1:11" s="21" customFormat="1" x14ac:dyDescent="0.25">
      <c r="A495" s="211">
        <f>IF('PLANILHA ITENS FINANCIÁVEIS'!A495&gt;0,'PLANILHA ITENS FINANCIÁVEIS'!A495,"")</f>
        <v>1</v>
      </c>
      <c r="B495" s="211">
        <f>IF('PLANILHA ITENS FINANCIÁVEIS'!B495&gt;0,'PLANILHA ITENS FINANCIÁVEIS'!B495,"")</f>
        <v>433</v>
      </c>
      <c r="C495" s="211" t="str">
        <f>IF('PLANILHA ITENS FINANCIÁVEIS'!C495&gt;0,'PLANILHA ITENS FINANCIÁVEIS'!C495,"")</f>
        <v>50.10</v>
      </c>
      <c r="D495" s="211" t="str">
        <f>IF('PLANILHA ITENS FINANCIÁVEIS'!G495&gt;0,'PLANILHA ITENS FINANCIÁVEIS'!G495,"")</f>
        <v>CABO DE COBRE FLEXÍVEL ISOLADO, 4 MM², ANTI-CHAMA 450/750 V, PARA CIRCUITOS TERMINAIS - FORNECIMENTO E INSTALAÇÃO. AF_03/2023</v>
      </c>
      <c r="E495" s="212">
        <f>IF('PLANILHA ITENS FINANCIÁVEIS'!H495&gt;0,'PLANILHA ITENS FINANCIÁVEIS'!H495,"")</f>
        <v>103.9</v>
      </c>
      <c r="F495" s="211" t="str">
        <f>IF('PLANILHA ITENS FINANCIÁVEIS'!I495&gt;0,'PLANILHA ITENS FINANCIÁVEIS'!I495,"")</f>
        <v>M</v>
      </c>
      <c r="G495" s="213"/>
      <c r="H495" s="59" t="str">
        <f t="shared" si="7"/>
        <v/>
      </c>
      <c r="I495" s="56"/>
      <c r="J495" s="56"/>
      <c r="K495" s="214"/>
    </row>
    <row r="496" spans="1:11" s="21" customFormat="1" x14ac:dyDescent="0.25">
      <c r="A496" s="211">
        <f>IF('PLANILHA ITENS FINANCIÁVEIS'!A496&gt;0,'PLANILHA ITENS FINANCIÁVEIS'!A496,"")</f>
        <v>1</v>
      </c>
      <c r="B496" s="211">
        <f>IF('PLANILHA ITENS FINANCIÁVEIS'!B496&gt;0,'PLANILHA ITENS FINANCIÁVEIS'!B496,"")</f>
        <v>434</v>
      </c>
      <c r="C496" s="211" t="str">
        <f>IF('PLANILHA ITENS FINANCIÁVEIS'!C496&gt;0,'PLANILHA ITENS FINANCIÁVEIS'!C496,"")</f>
        <v>50.11</v>
      </c>
      <c r="D496" s="211" t="str">
        <f>IF('PLANILHA ITENS FINANCIÁVEIS'!G496&gt;0,'PLANILHA ITENS FINANCIÁVEIS'!G496,"")</f>
        <v>CABO DE COBRE FLEXÍVEL ISOLADO, 6 MM², ANTI-CHAMA 450/750 V, PARA CIRCUITOS TERMINAIS - FORNECIMENTO E INSTALAÇÃO. AF_03/2023</v>
      </c>
      <c r="E496" s="212">
        <f>IF('PLANILHA ITENS FINANCIÁVEIS'!H496&gt;0,'PLANILHA ITENS FINANCIÁVEIS'!H496,"")</f>
        <v>862.5</v>
      </c>
      <c r="F496" s="211" t="str">
        <f>IF('PLANILHA ITENS FINANCIÁVEIS'!I496&gt;0,'PLANILHA ITENS FINANCIÁVEIS'!I496,"")</f>
        <v>M</v>
      </c>
      <c r="G496" s="213"/>
      <c r="H496" s="59" t="str">
        <f t="shared" si="7"/>
        <v/>
      </c>
      <c r="I496" s="56"/>
      <c r="J496" s="56"/>
      <c r="K496" s="214"/>
    </row>
    <row r="497" spans="1:11" s="21" customFormat="1" x14ac:dyDescent="0.25">
      <c r="A497" s="211">
        <f>IF('PLANILHA ITENS FINANCIÁVEIS'!A497&gt;0,'PLANILHA ITENS FINANCIÁVEIS'!A497,"")</f>
        <v>1</v>
      </c>
      <c r="B497" s="211" t="str">
        <f>IF('PLANILHA ITENS FINANCIÁVEIS'!B497&gt;0,'PLANILHA ITENS FINANCIÁVEIS'!B497,"")</f>
        <v/>
      </c>
      <c r="C497" s="211" t="str">
        <f>IF('PLANILHA ITENS FINANCIÁVEIS'!C497&gt;0,'PLANILHA ITENS FINANCIÁVEIS'!C497,"")</f>
        <v>51</v>
      </c>
      <c r="D497" s="211" t="str">
        <f>IF('PLANILHA ITENS FINANCIÁVEIS'!G497&gt;0,'PLANILHA ITENS FINANCIÁVEIS'!G497,"")</f>
        <v>INSTALAÇÃO ELÉTRICA - CAIXAS DE PASSAGEM</v>
      </c>
      <c r="E497" s="212" t="str">
        <f>IF('PLANILHA ITENS FINANCIÁVEIS'!H497&gt;0,'PLANILHA ITENS FINANCIÁVEIS'!H497,"")</f>
        <v/>
      </c>
      <c r="F497" s="211" t="str">
        <f>IF('PLANILHA ITENS FINANCIÁVEIS'!I497&gt;0,'PLANILHA ITENS FINANCIÁVEIS'!I497,"")</f>
        <v/>
      </c>
      <c r="G497" s="213"/>
      <c r="H497" s="59" t="str">
        <f t="shared" si="7"/>
        <v/>
      </c>
      <c r="I497" s="56"/>
      <c r="J497" s="56"/>
      <c r="K497" s="214"/>
    </row>
    <row r="498" spans="1:11" s="21" customFormat="1" x14ac:dyDescent="0.25">
      <c r="A498" s="211">
        <f>IF('PLANILHA ITENS FINANCIÁVEIS'!A498&gt;0,'PLANILHA ITENS FINANCIÁVEIS'!A498,"")</f>
        <v>1</v>
      </c>
      <c r="B498" s="211">
        <f>IF('PLANILHA ITENS FINANCIÁVEIS'!B498&gt;0,'PLANILHA ITENS FINANCIÁVEIS'!B498,"")</f>
        <v>435</v>
      </c>
      <c r="C498" s="211" t="str">
        <f>IF('PLANILHA ITENS FINANCIÁVEIS'!C498&gt;0,'PLANILHA ITENS FINANCIÁVEIS'!C498,"")</f>
        <v>51.1</v>
      </c>
      <c r="D498" s="211" t="str">
        <f>IF('PLANILHA ITENS FINANCIÁVEIS'!G498&gt;0,'PLANILHA ITENS FINANCIÁVEIS'!G498,"")</f>
        <v>CAIXA DE PASSAGEM PARA TELEFONE 15X15X10CM (SOBREPOR), FORNECIMENTO E INSTALACAO. AF_11/2019</v>
      </c>
      <c r="E498" s="212">
        <f>IF('PLANILHA ITENS FINANCIÁVEIS'!H498&gt;0,'PLANILHA ITENS FINANCIÁVEIS'!H498,"")</f>
        <v>3</v>
      </c>
      <c r="F498" s="211" t="str">
        <f>IF('PLANILHA ITENS FINANCIÁVEIS'!I498&gt;0,'PLANILHA ITENS FINANCIÁVEIS'!I498,"")</f>
        <v>UN</v>
      </c>
      <c r="G498" s="213"/>
      <c r="H498" s="59" t="str">
        <f t="shared" si="7"/>
        <v/>
      </c>
      <c r="I498" s="56"/>
      <c r="J498" s="56"/>
      <c r="K498" s="214"/>
    </row>
    <row r="499" spans="1:11" s="21" customFormat="1" x14ac:dyDescent="0.25">
      <c r="A499" s="211">
        <f>IF('PLANILHA ITENS FINANCIÁVEIS'!A499&gt;0,'PLANILHA ITENS FINANCIÁVEIS'!A499,"")</f>
        <v>1</v>
      </c>
      <c r="B499" s="211">
        <f>IF('PLANILHA ITENS FINANCIÁVEIS'!B499&gt;0,'PLANILHA ITENS FINANCIÁVEIS'!B499,"")</f>
        <v>436</v>
      </c>
      <c r="C499" s="211" t="str">
        <f>IF('PLANILHA ITENS FINANCIÁVEIS'!C499&gt;0,'PLANILHA ITENS FINANCIÁVEIS'!C499,"")</f>
        <v>51.2</v>
      </c>
      <c r="D499" s="211" t="str">
        <f>IF('PLANILHA ITENS FINANCIÁVEIS'!G499&gt;0,'PLANILHA ITENS FINANCIÁVEIS'!G499,"")</f>
        <v>CAIXA DE PASSAGEM ELETRICA DE PAREDE, DE SOBREPOR, EM TERMOPLASTICO / PVC, COM TAMPA APARAFUSADA, DIMENSOES, 150 X 150 X *100* MM</v>
      </c>
      <c r="E499" s="212">
        <f>IF('PLANILHA ITENS FINANCIÁVEIS'!H499&gt;0,'PLANILHA ITENS FINANCIÁVEIS'!H499,"")</f>
        <v>2</v>
      </c>
      <c r="F499" s="211" t="str">
        <f>IF('PLANILHA ITENS FINANCIÁVEIS'!I499&gt;0,'PLANILHA ITENS FINANCIÁVEIS'!I499,"")</f>
        <v>UN</v>
      </c>
      <c r="G499" s="213"/>
      <c r="H499" s="59" t="str">
        <f t="shared" si="7"/>
        <v/>
      </c>
      <c r="I499" s="56"/>
      <c r="J499" s="56"/>
      <c r="K499" s="214"/>
    </row>
    <row r="500" spans="1:11" s="21" customFormat="1" x14ac:dyDescent="0.25">
      <c r="A500" s="211">
        <f>IF('PLANILHA ITENS FINANCIÁVEIS'!A500&gt;0,'PLANILHA ITENS FINANCIÁVEIS'!A500,"")</f>
        <v>1</v>
      </c>
      <c r="B500" s="211">
        <f>IF('PLANILHA ITENS FINANCIÁVEIS'!B500&gt;0,'PLANILHA ITENS FINANCIÁVEIS'!B500,"")</f>
        <v>437</v>
      </c>
      <c r="C500" s="211" t="str">
        <f>IF('PLANILHA ITENS FINANCIÁVEIS'!C500&gt;0,'PLANILHA ITENS FINANCIÁVEIS'!C500,"")</f>
        <v>51.3</v>
      </c>
      <c r="D500" s="211" t="str">
        <f>IF('PLANILHA ITENS FINANCIÁVEIS'!G500&gt;0,'PLANILHA ITENS FINANCIÁVEIS'!G500,"")</f>
        <v>CAIXA ENTERRADA ELÉTRICA RETANGULAR, EM ALVENARIA COM BLOCOS DE CONCRETO, FUNDO COM BRITA, DIMENSÕES INTERNAS: 0,4X0,4X0,4 M. AF_12/2020</v>
      </c>
      <c r="E500" s="212">
        <f>IF('PLANILHA ITENS FINANCIÁVEIS'!H500&gt;0,'PLANILHA ITENS FINANCIÁVEIS'!H500,"")</f>
        <v>14</v>
      </c>
      <c r="F500" s="211" t="str">
        <f>IF('PLANILHA ITENS FINANCIÁVEIS'!I500&gt;0,'PLANILHA ITENS FINANCIÁVEIS'!I500,"")</f>
        <v>UN</v>
      </c>
      <c r="G500" s="213"/>
      <c r="H500" s="59" t="str">
        <f t="shared" si="7"/>
        <v/>
      </c>
      <c r="I500" s="56"/>
      <c r="J500" s="56"/>
      <c r="K500" s="214"/>
    </row>
    <row r="501" spans="1:11" s="21" customFormat="1" x14ac:dyDescent="0.25">
      <c r="A501" s="211">
        <f>IF('PLANILHA ITENS FINANCIÁVEIS'!A501&gt;0,'PLANILHA ITENS FINANCIÁVEIS'!A501,"")</f>
        <v>1</v>
      </c>
      <c r="B501" s="211" t="str">
        <f>IF('PLANILHA ITENS FINANCIÁVEIS'!B501&gt;0,'PLANILHA ITENS FINANCIÁVEIS'!B501,"")</f>
        <v/>
      </c>
      <c r="C501" s="211" t="str">
        <f>IF('PLANILHA ITENS FINANCIÁVEIS'!C501&gt;0,'PLANILHA ITENS FINANCIÁVEIS'!C501,"")</f>
        <v>52</v>
      </c>
      <c r="D501" s="211" t="str">
        <f>IF('PLANILHA ITENS FINANCIÁVEIS'!G501&gt;0,'PLANILHA ITENS FINANCIÁVEIS'!G501,"")</f>
        <v>INSTALAÇÃO ELÉTRICA - DISPOSITIVOS ELÉTRICOS</v>
      </c>
      <c r="E501" s="212" t="str">
        <f>IF('PLANILHA ITENS FINANCIÁVEIS'!H501&gt;0,'PLANILHA ITENS FINANCIÁVEIS'!H501,"")</f>
        <v/>
      </c>
      <c r="F501" s="211" t="str">
        <f>IF('PLANILHA ITENS FINANCIÁVEIS'!I501&gt;0,'PLANILHA ITENS FINANCIÁVEIS'!I501,"")</f>
        <v/>
      </c>
      <c r="G501" s="213"/>
      <c r="H501" s="59" t="str">
        <f t="shared" si="7"/>
        <v/>
      </c>
      <c r="I501" s="56"/>
      <c r="J501" s="56"/>
      <c r="K501" s="214"/>
    </row>
    <row r="502" spans="1:11" s="21" customFormat="1" x14ac:dyDescent="0.25">
      <c r="A502" s="211">
        <f>IF('PLANILHA ITENS FINANCIÁVEIS'!A502&gt;0,'PLANILHA ITENS FINANCIÁVEIS'!A502,"")</f>
        <v>1</v>
      </c>
      <c r="B502" s="211">
        <f>IF('PLANILHA ITENS FINANCIÁVEIS'!B502&gt;0,'PLANILHA ITENS FINANCIÁVEIS'!B502,"")</f>
        <v>438</v>
      </c>
      <c r="C502" s="211" t="str">
        <f>IF('PLANILHA ITENS FINANCIÁVEIS'!C502&gt;0,'PLANILHA ITENS FINANCIÁVEIS'!C502,"")</f>
        <v>52.1</v>
      </c>
      <c r="D502" s="211" t="str">
        <f>IF('PLANILHA ITENS FINANCIÁVEIS'!G502&gt;0,'PLANILHA ITENS FINANCIÁVEIS'!G502,"")</f>
        <v>INTERRUPTOR PARALELO (1 MÓDULO), 10A/250V, INCLUINDO SUPORTE E PLACA - FORNECIMENTO E INSTALAÇÃO. AF_03/2023</v>
      </c>
      <c r="E502" s="212">
        <f>IF('PLANILHA ITENS FINANCIÁVEIS'!H502&gt;0,'PLANILHA ITENS FINANCIÁVEIS'!H502,"")</f>
        <v>5</v>
      </c>
      <c r="F502" s="211" t="str">
        <f>IF('PLANILHA ITENS FINANCIÁVEIS'!I502&gt;0,'PLANILHA ITENS FINANCIÁVEIS'!I502,"")</f>
        <v>UN</v>
      </c>
      <c r="G502" s="213"/>
      <c r="H502" s="59" t="str">
        <f t="shared" si="7"/>
        <v/>
      </c>
      <c r="I502" s="56"/>
      <c r="J502" s="56"/>
      <c r="K502" s="214"/>
    </row>
    <row r="503" spans="1:11" s="21" customFormat="1" x14ac:dyDescent="0.25">
      <c r="A503" s="211">
        <f>IF('PLANILHA ITENS FINANCIÁVEIS'!A503&gt;0,'PLANILHA ITENS FINANCIÁVEIS'!A503,"")</f>
        <v>1</v>
      </c>
      <c r="B503" s="211">
        <f>IF('PLANILHA ITENS FINANCIÁVEIS'!B503&gt;0,'PLANILHA ITENS FINANCIÁVEIS'!B503,"")</f>
        <v>439</v>
      </c>
      <c r="C503" s="211" t="str">
        <f>IF('PLANILHA ITENS FINANCIÁVEIS'!C503&gt;0,'PLANILHA ITENS FINANCIÁVEIS'!C503,"")</f>
        <v>52.2</v>
      </c>
      <c r="D503" s="211" t="str">
        <f>IF('PLANILHA ITENS FINANCIÁVEIS'!G503&gt;0,'PLANILHA ITENS FINANCIÁVEIS'!G503,"")</f>
        <v>INTERRUPTOR SIMPLES (1 MÓDULO), 10A/250V, INCLUINDO SUPORTE E PLACA - FORNECIMENTO E INSTALAÇÃO. AF_03/2023</v>
      </c>
      <c r="E503" s="212">
        <f>IF('PLANILHA ITENS FINANCIÁVEIS'!H503&gt;0,'PLANILHA ITENS FINANCIÁVEIS'!H503,"")</f>
        <v>9</v>
      </c>
      <c r="F503" s="211" t="str">
        <f>IF('PLANILHA ITENS FINANCIÁVEIS'!I503&gt;0,'PLANILHA ITENS FINANCIÁVEIS'!I503,"")</f>
        <v>UN</v>
      </c>
      <c r="G503" s="213"/>
      <c r="H503" s="59" t="str">
        <f t="shared" si="7"/>
        <v/>
      </c>
      <c r="I503" s="56"/>
      <c r="J503" s="56"/>
      <c r="K503" s="214"/>
    </row>
    <row r="504" spans="1:11" s="21" customFormat="1" x14ac:dyDescent="0.25">
      <c r="A504" s="211">
        <f>IF('PLANILHA ITENS FINANCIÁVEIS'!A504&gt;0,'PLANILHA ITENS FINANCIÁVEIS'!A504,"")</f>
        <v>1</v>
      </c>
      <c r="B504" s="211">
        <f>IF('PLANILHA ITENS FINANCIÁVEIS'!B504&gt;0,'PLANILHA ITENS FINANCIÁVEIS'!B504,"")</f>
        <v>440</v>
      </c>
      <c r="C504" s="211" t="str">
        <f>IF('PLANILHA ITENS FINANCIÁVEIS'!C504&gt;0,'PLANILHA ITENS FINANCIÁVEIS'!C504,"")</f>
        <v>52.3</v>
      </c>
      <c r="D504" s="211" t="str">
        <f>IF('PLANILHA ITENS FINANCIÁVEIS'!G504&gt;0,'PLANILHA ITENS FINANCIÁVEIS'!G504,"")</f>
        <v>INTERRUPTOR SIMPLES (2 MÓDULOS), 10A/250V, INCLUINDO SUPORTE E PLACA - FORNECIMENTO E INSTALAÇÃO. AF_03/2023</v>
      </c>
      <c r="E504" s="212">
        <f>IF('PLANILHA ITENS FINANCIÁVEIS'!H504&gt;0,'PLANILHA ITENS FINANCIÁVEIS'!H504,"")</f>
        <v>4</v>
      </c>
      <c r="F504" s="211" t="str">
        <f>IF('PLANILHA ITENS FINANCIÁVEIS'!I504&gt;0,'PLANILHA ITENS FINANCIÁVEIS'!I504,"")</f>
        <v>UN</v>
      </c>
      <c r="G504" s="213"/>
      <c r="H504" s="59" t="str">
        <f t="shared" si="7"/>
        <v/>
      </c>
      <c r="I504" s="56"/>
      <c r="J504" s="56"/>
      <c r="K504" s="214"/>
    </row>
    <row r="505" spans="1:11" s="21" customFormat="1" x14ac:dyDescent="0.25">
      <c r="A505" s="211">
        <f>IF('PLANILHA ITENS FINANCIÁVEIS'!A505&gt;0,'PLANILHA ITENS FINANCIÁVEIS'!A505,"")</f>
        <v>1</v>
      </c>
      <c r="B505" s="211">
        <f>IF('PLANILHA ITENS FINANCIÁVEIS'!B505&gt;0,'PLANILHA ITENS FINANCIÁVEIS'!B505,"")</f>
        <v>441</v>
      </c>
      <c r="C505" s="211" t="str">
        <f>IF('PLANILHA ITENS FINANCIÁVEIS'!C505&gt;0,'PLANILHA ITENS FINANCIÁVEIS'!C505,"")</f>
        <v>52.4</v>
      </c>
      <c r="D505" s="211" t="str">
        <f>IF('PLANILHA ITENS FINANCIÁVEIS'!G505&gt;0,'PLANILHA ITENS FINANCIÁVEIS'!G505,"")</f>
        <v>INTERRUPTOR SIMPLES (3 MÓDULOS), 10A/250V, INCLUINDO SUPORTE E PLACA - FORNECIMENTO E INSTALAÇÃO. AF_03/2023</v>
      </c>
      <c r="E505" s="212">
        <f>IF('PLANILHA ITENS FINANCIÁVEIS'!H505&gt;0,'PLANILHA ITENS FINANCIÁVEIS'!H505,"")</f>
        <v>1</v>
      </c>
      <c r="F505" s="211" t="str">
        <f>IF('PLANILHA ITENS FINANCIÁVEIS'!I505&gt;0,'PLANILHA ITENS FINANCIÁVEIS'!I505,"")</f>
        <v>UN</v>
      </c>
      <c r="G505" s="213"/>
      <c r="H505" s="59" t="str">
        <f t="shared" si="7"/>
        <v/>
      </c>
      <c r="I505" s="56"/>
      <c r="J505" s="56"/>
      <c r="K505" s="214"/>
    </row>
    <row r="506" spans="1:11" s="21" customFormat="1" x14ac:dyDescent="0.25">
      <c r="A506" s="211">
        <f>IF('PLANILHA ITENS FINANCIÁVEIS'!A506&gt;0,'PLANILHA ITENS FINANCIÁVEIS'!A506,"")</f>
        <v>1</v>
      </c>
      <c r="B506" s="211">
        <f>IF('PLANILHA ITENS FINANCIÁVEIS'!B506&gt;0,'PLANILHA ITENS FINANCIÁVEIS'!B506,"")</f>
        <v>442</v>
      </c>
      <c r="C506" s="211" t="str">
        <f>IF('PLANILHA ITENS FINANCIÁVEIS'!C506&gt;0,'PLANILHA ITENS FINANCIÁVEIS'!C506,"")</f>
        <v>52.5</v>
      </c>
      <c r="D506" s="211" t="str">
        <f>IF('PLANILHA ITENS FINANCIÁVEIS'!G506&gt;0,'PLANILHA ITENS FINANCIÁVEIS'!G506,"")</f>
        <v>ESPELHO / PLACA CEGA 4" X 2", PARA INSTALACAO DE TOMADAS E INTERRUPTORES</v>
      </c>
      <c r="E506" s="212">
        <f>IF('PLANILHA ITENS FINANCIÁVEIS'!H506&gt;0,'PLANILHA ITENS FINANCIÁVEIS'!H506,"")</f>
        <v>30</v>
      </c>
      <c r="F506" s="211" t="str">
        <f>IF('PLANILHA ITENS FINANCIÁVEIS'!I506&gt;0,'PLANILHA ITENS FINANCIÁVEIS'!I506,"")</f>
        <v>UN</v>
      </c>
      <c r="G506" s="213"/>
      <c r="H506" s="59" t="str">
        <f t="shared" si="7"/>
        <v/>
      </c>
      <c r="I506" s="56"/>
      <c r="J506" s="56"/>
      <c r="K506" s="214"/>
    </row>
    <row r="507" spans="1:11" s="21" customFormat="1" x14ac:dyDescent="0.25">
      <c r="A507" s="211">
        <f>IF('PLANILHA ITENS FINANCIÁVEIS'!A507&gt;0,'PLANILHA ITENS FINANCIÁVEIS'!A507,"")</f>
        <v>1</v>
      </c>
      <c r="B507" s="211">
        <f>IF('PLANILHA ITENS FINANCIÁVEIS'!B507&gt;0,'PLANILHA ITENS FINANCIÁVEIS'!B507,"")</f>
        <v>443</v>
      </c>
      <c r="C507" s="211" t="str">
        <f>IF('PLANILHA ITENS FINANCIÁVEIS'!C507&gt;0,'PLANILHA ITENS FINANCIÁVEIS'!C507,"")</f>
        <v>52.6</v>
      </c>
      <c r="D507" s="211" t="str">
        <f>IF('PLANILHA ITENS FINANCIÁVEIS'!G507&gt;0,'PLANILHA ITENS FINANCIÁVEIS'!G507,"")</f>
        <v>SUPORTE PARAFUSADO COM PLACA DE ENCAIXE 4" X 2" MÉDIO (1,30 M DO PISO) PARA PONTO ELÉTRICO - FORNECIMENTO E INSTALAÇÃO. AF_03/2023</v>
      </c>
      <c r="E507" s="212">
        <f>IF('PLANILHA ITENS FINANCIÁVEIS'!H507&gt;0,'PLANILHA ITENS FINANCIÁVEIS'!H507,"")</f>
        <v>30</v>
      </c>
      <c r="F507" s="211" t="str">
        <f>IF('PLANILHA ITENS FINANCIÁVEIS'!I507&gt;0,'PLANILHA ITENS FINANCIÁVEIS'!I507,"")</f>
        <v>UN</v>
      </c>
      <c r="G507" s="213"/>
      <c r="H507" s="59" t="str">
        <f t="shared" si="7"/>
        <v/>
      </c>
      <c r="I507" s="56"/>
      <c r="J507" s="56"/>
      <c r="K507" s="214"/>
    </row>
    <row r="508" spans="1:11" s="21" customFormat="1" x14ac:dyDescent="0.25">
      <c r="A508" s="211">
        <f>IF('PLANILHA ITENS FINANCIÁVEIS'!A508&gt;0,'PLANILHA ITENS FINANCIÁVEIS'!A508,"")</f>
        <v>1</v>
      </c>
      <c r="B508" s="211">
        <f>IF('PLANILHA ITENS FINANCIÁVEIS'!B508&gt;0,'PLANILHA ITENS FINANCIÁVEIS'!B508,"")</f>
        <v>444</v>
      </c>
      <c r="C508" s="211" t="str">
        <f>IF('PLANILHA ITENS FINANCIÁVEIS'!C508&gt;0,'PLANILHA ITENS FINANCIÁVEIS'!C508,"")</f>
        <v>52.7</v>
      </c>
      <c r="D508" s="211" t="str">
        <f>IF('PLANILHA ITENS FINANCIÁVEIS'!G508&gt;0,'PLANILHA ITENS FINANCIÁVEIS'!G508,"")</f>
        <v>INTERRUPTOR SIMPLES (1 MÓDULO) COM 1 TOMADA DE EMBUTIR 2P+T 10 A, INCLUINDO SUPORTE E PLACA - FORNECIMENTO E INSTALAÇÃO. AF_03/2023</v>
      </c>
      <c r="E508" s="212">
        <f>IF('PLANILHA ITENS FINANCIÁVEIS'!H508&gt;0,'PLANILHA ITENS FINANCIÁVEIS'!H508,"")</f>
        <v>27</v>
      </c>
      <c r="F508" s="211" t="str">
        <f>IF('PLANILHA ITENS FINANCIÁVEIS'!I508&gt;0,'PLANILHA ITENS FINANCIÁVEIS'!I508,"")</f>
        <v>UN</v>
      </c>
      <c r="G508" s="213"/>
      <c r="H508" s="59" t="str">
        <f t="shared" si="7"/>
        <v/>
      </c>
      <c r="I508" s="56"/>
      <c r="J508" s="56"/>
      <c r="K508" s="214"/>
    </row>
    <row r="509" spans="1:11" s="21" customFormat="1" x14ac:dyDescent="0.25">
      <c r="A509" s="211">
        <f>IF('PLANILHA ITENS FINANCIÁVEIS'!A509&gt;0,'PLANILHA ITENS FINANCIÁVEIS'!A509,"")</f>
        <v>1</v>
      </c>
      <c r="B509" s="211">
        <f>IF('PLANILHA ITENS FINANCIÁVEIS'!B509&gt;0,'PLANILHA ITENS FINANCIÁVEIS'!B509,"")</f>
        <v>445</v>
      </c>
      <c r="C509" s="211" t="str">
        <f>IF('PLANILHA ITENS FINANCIÁVEIS'!C509&gt;0,'PLANILHA ITENS FINANCIÁVEIS'!C509,"")</f>
        <v>52.8</v>
      </c>
      <c r="D509" s="211" t="str">
        <f>IF('PLANILHA ITENS FINANCIÁVEIS'!G509&gt;0,'PLANILHA ITENS FINANCIÁVEIS'!G509,"")</f>
        <v>INTERRUPTOR PARALELO (1 MÓDULO) COM 1 TOMADA DE EMBUTIR 2P+T 10 A, INCLUINDO SUPORTE E PLACA - FORNECIMENTO E INSTALAÇÃO. AF_03/2023</v>
      </c>
      <c r="E509" s="212">
        <f>IF('PLANILHA ITENS FINANCIÁVEIS'!H509&gt;0,'PLANILHA ITENS FINANCIÁVEIS'!H509,"")</f>
        <v>14</v>
      </c>
      <c r="F509" s="211" t="str">
        <f>IF('PLANILHA ITENS FINANCIÁVEIS'!I509&gt;0,'PLANILHA ITENS FINANCIÁVEIS'!I509,"")</f>
        <v>UN</v>
      </c>
      <c r="G509" s="213"/>
      <c r="H509" s="59" t="str">
        <f t="shared" si="7"/>
        <v/>
      </c>
      <c r="I509" s="56"/>
      <c r="J509" s="56"/>
      <c r="K509" s="214"/>
    </row>
    <row r="510" spans="1:11" s="21" customFormat="1" x14ac:dyDescent="0.25">
      <c r="A510" s="211">
        <f>IF('PLANILHA ITENS FINANCIÁVEIS'!A510&gt;0,'PLANILHA ITENS FINANCIÁVEIS'!A510,"")</f>
        <v>1</v>
      </c>
      <c r="B510" s="211">
        <f>IF('PLANILHA ITENS FINANCIÁVEIS'!B510&gt;0,'PLANILHA ITENS FINANCIÁVEIS'!B510,"")</f>
        <v>446</v>
      </c>
      <c r="C510" s="211" t="str">
        <f>IF('PLANILHA ITENS FINANCIÁVEIS'!C510&gt;0,'PLANILHA ITENS FINANCIÁVEIS'!C510,"")</f>
        <v>52.9</v>
      </c>
      <c r="D510" s="211" t="str">
        <f>IF('PLANILHA ITENS FINANCIÁVEIS'!G510&gt;0,'PLANILHA ITENS FINANCIÁVEIS'!G510,"")</f>
        <v>INTERRUPTOR SIMPLES (1 MÓDULO) COM INTERRUPTOR PARALELO (1 MÓDULO), 10A/250V, INCLUINDO SUPORTE E PLACA - FORNECIMENTO E INSTALAÇÃO. AF_03/2023</v>
      </c>
      <c r="E510" s="212">
        <f>IF('PLANILHA ITENS FINANCIÁVEIS'!H510&gt;0,'PLANILHA ITENS FINANCIÁVEIS'!H510,"")</f>
        <v>1</v>
      </c>
      <c r="F510" s="211" t="str">
        <f>IF('PLANILHA ITENS FINANCIÁVEIS'!I510&gt;0,'PLANILHA ITENS FINANCIÁVEIS'!I510,"")</f>
        <v>UN</v>
      </c>
      <c r="G510" s="213"/>
      <c r="H510" s="59" t="str">
        <f t="shared" si="7"/>
        <v/>
      </c>
      <c r="I510" s="56"/>
      <c r="J510" s="56"/>
      <c r="K510" s="214"/>
    </row>
    <row r="511" spans="1:11" s="21" customFormat="1" x14ac:dyDescent="0.25">
      <c r="A511" s="211">
        <f>IF('PLANILHA ITENS FINANCIÁVEIS'!A511&gt;0,'PLANILHA ITENS FINANCIÁVEIS'!A511,"")</f>
        <v>1</v>
      </c>
      <c r="B511" s="211">
        <f>IF('PLANILHA ITENS FINANCIÁVEIS'!B511&gt;0,'PLANILHA ITENS FINANCIÁVEIS'!B511,"")</f>
        <v>447</v>
      </c>
      <c r="C511" s="211" t="str">
        <f>IF('PLANILHA ITENS FINANCIÁVEIS'!C511&gt;0,'PLANILHA ITENS FINANCIÁVEIS'!C511,"")</f>
        <v>52.10</v>
      </c>
      <c r="D511" s="211" t="str">
        <f>IF('PLANILHA ITENS FINANCIÁVEIS'!G511&gt;0,'PLANILHA ITENS FINANCIÁVEIS'!G511,"")</f>
        <v>INTERRUPTOR SIMPLES (2 MÓDULOS) COM 1 TOMADA DE EMBUTIR 2P+T 10 A, INCLUINDO SUPORTE E PLACA - FORNECIMENTO E INSTALAÇÃO. AF_03/2023</v>
      </c>
      <c r="E511" s="212">
        <f>IF('PLANILHA ITENS FINANCIÁVEIS'!H511&gt;0,'PLANILHA ITENS FINANCIÁVEIS'!H511,"")</f>
        <v>7</v>
      </c>
      <c r="F511" s="211" t="str">
        <f>IF('PLANILHA ITENS FINANCIÁVEIS'!I511&gt;0,'PLANILHA ITENS FINANCIÁVEIS'!I511,"")</f>
        <v>UN</v>
      </c>
      <c r="G511" s="213"/>
      <c r="H511" s="59" t="str">
        <f t="shared" si="7"/>
        <v/>
      </c>
      <c r="I511" s="56"/>
      <c r="J511" s="56"/>
      <c r="K511" s="214"/>
    </row>
    <row r="512" spans="1:11" s="21" customFormat="1" x14ac:dyDescent="0.25">
      <c r="A512" s="211">
        <f>IF('PLANILHA ITENS FINANCIÁVEIS'!A512&gt;0,'PLANILHA ITENS FINANCIÁVEIS'!A512,"")</f>
        <v>1</v>
      </c>
      <c r="B512" s="211">
        <f>IF('PLANILHA ITENS FINANCIÁVEIS'!B512&gt;0,'PLANILHA ITENS FINANCIÁVEIS'!B512,"")</f>
        <v>448</v>
      </c>
      <c r="C512" s="211" t="str">
        <f>IF('PLANILHA ITENS FINANCIÁVEIS'!C512&gt;0,'PLANILHA ITENS FINANCIÁVEIS'!C512,"")</f>
        <v>52.11</v>
      </c>
      <c r="D512" s="211" t="str">
        <f>IF('PLANILHA ITENS FINANCIÁVEIS'!G512&gt;0,'PLANILHA ITENS FINANCIÁVEIS'!G512,"")</f>
        <v>TOMADA MÉDIA DE EMBUTIR (1 MÓDULO), 2P+T 10 A, INCLUINDO SUPORTE E PLACA - FORNECIMENTO E INSTALAÇÃO. AF_03/2023</v>
      </c>
      <c r="E512" s="212">
        <f>IF('PLANILHA ITENS FINANCIÁVEIS'!H512&gt;0,'PLANILHA ITENS FINANCIÁVEIS'!H512,"")</f>
        <v>135</v>
      </c>
      <c r="F512" s="211" t="str">
        <f>IF('PLANILHA ITENS FINANCIÁVEIS'!I512&gt;0,'PLANILHA ITENS FINANCIÁVEIS'!I512,"")</f>
        <v>UN</v>
      </c>
      <c r="G512" s="213"/>
      <c r="H512" s="59" t="str">
        <f t="shared" si="7"/>
        <v/>
      </c>
      <c r="I512" s="56"/>
      <c r="J512" s="56"/>
      <c r="K512" s="214"/>
    </row>
    <row r="513" spans="1:11" s="21" customFormat="1" x14ac:dyDescent="0.25">
      <c r="A513" s="211">
        <f>IF('PLANILHA ITENS FINANCIÁVEIS'!A513&gt;0,'PLANILHA ITENS FINANCIÁVEIS'!A513,"")</f>
        <v>1</v>
      </c>
      <c r="B513" s="211">
        <f>IF('PLANILHA ITENS FINANCIÁVEIS'!B513&gt;0,'PLANILHA ITENS FINANCIÁVEIS'!B513,"")</f>
        <v>449</v>
      </c>
      <c r="C513" s="211" t="str">
        <f>IF('PLANILHA ITENS FINANCIÁVEIS'!C513&gt;0,'PLANILHA ITENS FINANCIÁVEIS'!C513,"")</f>
        <v>52.12</v>
      </c>
      <c r="D513" s="211" t="str">
        <f>IF('PLANILHA ITENS FINANCIÁVEIS'!G513&gt;0,'PLANILHA ITENS FINANCIÁVEIS'!G513,"")</f>
        <v>TOMADA MÉDIA DE EMBUTIR (1 MÓDULO), 2P+T 20 A, INCLUINDO SUPORTE E PLACA - FORNECIMENTO E INSTALAÇÃO. AF_03/2023</v>
      </c>
      <c r="E513" s="212">
        <f>IF('PLANILHA ITENS FINANCIÁVEIS'!H513&gt;0,'PLANILHA ITENS FINANCIÁVEIS'!H513,"")</f>
        <v>10</v>
      </c>
      <c r="F513" s="211" t="str">
        <f>IF('PLANILHA ITENS FINANCIÁVEIS'!I513&gt;0,'PLANILHA ITENS FINANCIÁVEIS'!I513,"")</f>
        <v>UN</v>
      </c>
      <c r="G513" s="213"/>
      <c r="H513" s="59" t="str">
        <f t="shared" si="7"/>
        <v/>
      </c>
      <c r="I513" s="56"/>
      <c r="J513" s="56"/>
      <c r="K513" s="214"/>
    </row>
    <row r="514" spans="1:11" s="21" customFormat="1" x14ac:dyDescent="0.25">
      <c r="A514" s="211">
        <f>IF('PLANILHA ITENS FINANCIÁVEIS'!A514&gt;0,'PLANILHA ITENS FINANCIÁVEIS'!A514,"")</f>
        <v>1</v>
      </c>
      <c r="B514" s="211" t="str">
        <f>IF('PLANILHA ITENS FINANCIÁVEIS'!B514&gt;0,'PLANILHA ITENS FINANCIÁVEIS'!B514,"")</f>
        <v/>
      </c>
      <c r="C514" s="211" t="str">
        <f>IF('PLANILHA ITENS FINANCIÁVEIS'!C514&gt;0,'PLANILHA ITENS FINANCIÁVEIS'!C514,"")</f>
        <v>53</v>
      </c>
      <c r="D514" s="211" t="str">
        <f>IF('PLANILHA ITENS FINANCIÁVEIS'!G514&gt;0,'PLANILHA ITENS FINANCIÁVEIS'!G514,"")</f>
        <v>INSTALAÇÃO ELÉTRICA - DISPOSITIVOS DE PROTEÇÃO</v>
      </c>
      <c r="E514" s="212" t="str">
        <f>IF('PLANILHA ITENS FINANCIÁVEIS'!H514&gt;0,'PLANILHA ITENS FINANCIÁVEIS'!H514,"")</f>
        <v/>
      </c>
      <c r="F514" s="211" t="str">
        <f>IF('PLANILHA ITENS FINANCIÁVEIS'!I514&gt;0,'PLANILHA ITENS FINANCIÁVEIS'!I514,"")</f>
        <v/>
      </c>
      <c r="G514" s="213"/>
      <c r="H514" s="59" t="str">
        <f t="shared" si="7"/>
        <v/>
      </c>
      <c r="I514" s="56"/>
      <c r="J514" s="56"/>
      <c r="K514" s="214"/>
    </row>
    <row r="515" spans="1:11" s="21" customFormat="1" x14ac:dyDescent="0.25">
      <c r="A515" s="211">
        <f>IF('PLANILHA ITENS FINANCIÁVEIS'!A515&gt;0,'PLANILHA ITENS FINANCIÁVEIS'!A515,"")</f>
        <v>1</v>
      </c>
      <c r="B515" s="211">
        <f>IF('PLANILHA ITENS FINANCIÁVEIS'!B515&gt;0,'PLANILHA ITENS FINANCIÁVEIS'!B515,"")</f>
        <v>450</v>
      </c>
      <c r="C515" s="211" t="str">
        <f>IF('PLANILHA ITENS FINANCIÁVEIS'!C515&gt;0,'PLANILHA ITENS FINANCIÁVEIS'!C515,"")</f>
        <v>53.1</v>
      </c>
      <c r="D515" s="211" t="str">
        <f>IF('PLANILHA ITENS FINANCIÁVEIS'!G515&gt;0,'PLANILHA ITENS FINANCIÁVEIS'!G515,"")</f>
        <v>DISJUNTOR TRIPOLAR TIPO DIN, CORRENTE NOMINAL DE 10A - FORNECIMENTO E INSTALAÇÃO. AF_10/2020</v>
      </c>
      <c r="E515" s="212">
        <f>IF('PLANILHA ITENS FINANCIÁVEIS'!H515&gt;0,'PLANILHA ITENS FINANCIÁVEIS'!H515,"")</f>
        <v>4</v>
      </c>
      <c r="F515" s="211" t="str">
        <f>IF('PLANILHA ITENS FINANCIÁVEIS'!I515&gt;0,'PLANILHA ITENS FINANCIÁVEIS'!I515,"")</f>
        <v>UN</v>
      </c>
      <c r="G515" s="213"/>
      <c r="H515" s="59" t="str">
        <f t="shared" si="7"/>
        <v/>
      </c>
      <c r="I515" s="56"/>
      <c r="J515" s="56"/>
      <c r="K515" s="214"/>
    </row>
    <row r="516" spans="1:11" s="21" customFormat="1" x14ac:dyDescent="0.25">
      <c r="A516" s="211">
        <f>IF('PLANILHA ITENS FINANCIÁVEIS'!A516&gt;0,'PLANILHA ITENS FINANCIÁVEIS'!A516,"")</f>
        <v>1</v>
      </c>
      <c r="B516" s="211">
        <f>IF('PLANILHA ITENS FINANCIÁVEIS'!B516&gt;0,'PLANILHA ITENS FINANCIÁVEIS'!B516,"")</f>
        <v>451</v>
      </c>
      <c r="C516" s="211" t="str">
        <f>IF('PLANILHA ITENS FINANCIÁVEIS'!C516&gt;0,'PLANILHA ITENS FINANCIÁVEIS'!C516,"")</f>
        <v>53.2</v>
      </c>
      <c r="D516" s="211" t="str">
        <f>IF('PLANILHA ITENS FINANCIÁVEIS'!G516&gt;0,'PLANILHA ITENS FINANCIÁVEIS'!G516,"")</f>
        <v>DISJUNTOR MONOPOLAR TIPO DIN, CORRENTE NOMINAL DE 10A - FORNECIMENTO E INSTALAÇÃO. AF_10/2020</v>
      </c>
      <c r="E516" s="212">
        <f>IF('PLANILHA ITENS FINANCIÁVEIS'!H516&gt;0,'PLANILHA ITENS FINANCIÁVEIS'!H516,"")</f>
        <v>56</v>
      </c>
      <c r="F516" s="211" t="str">
        <f>IF('PLANILHA ITENS FINANCIÁVEIS'!I516&gt;0,'PLANILHA ITENS FINANCIÁVEIS'!I516,"")</f>
        <v>UN</v>
      </c>
      <c r="G516" s="213"/>
      <c r="H516" s="59" t="str">
        <f t="shared" si="7"/>
        <v/>
      </c>
      <c r="I516" s="56"/>
      <c r="J516" s="56"/>
      <c r="K516" s="214"/>
    </row>
    <row r="517" spans="1:11" s="21" customFormat="1" x14ac:dyDescent="0.25">
      <c r="A517" s="211">
        <f>IF('PLANILHA ITENS FINANCIÁVEIS'!A517&gt;0,'PLANILHA ITENS FINANCIÁVEIS'!A517,"")</f>
        <v>1</v>
      </c>
      <c r="B517" s="211">
        <f>IF('PLANILHA ITENS FINANCIÁVEIS'!B517&gt;0,'PLANILHA ITENS FINANCIÁVEIS'!B517,"")</f>
        <v>452</v>
      </c>
      <c r="C517" s="211" t="str">
        <f>IF('PLANILHA ITENS FINANCIÁVEIS'!C517&gt;0,'PLANILHA ITENS FINANCIÁVEIS'!C517,"")</f>
        <v>53.3</v>
      </c>
      <c r="D517" s="211" t="str">
        <f>IF('PLANILHA ITENS FINANCIÁVEIS'!G517&gt;0,'PLANILHA ITENS FINANCIÁVEIS'!G517,"")</f>
        <v>DISJUNTOR MONOPOLAR TIPO DIN, CORRENTE NOMINAL DE 16A - FORNECIMENTO E INSTALAÇÃO. AF_10/2020</v>
      </c>
      <c r="E517" s="212">
        <f>IF('PLANILHA ITENS FINANCIÁVEIS'!H517&gt;0,'PLANILHA ITENS FINANCIÁVEIS'!H517,"")</f>
        <v>13</v>
      </c>
      <c r="F517" s="211" t="str">
        <f>IF('PLANILHA ITENS FINANCIÁVEIS'!I517&gt;0,'PLANILHA ITENS FINANCIÁVEIS'!I517,"")</f>
        <v>UN</v>
      </c>
      <c r="G517" s="213"/>
      <c r="H517" s="59" t="str">
        <f t="shared" si="7"/>
        <v/>
      </c>
      <c r="I517" s="56"/>
      <c r="J517" s="56"/>
      <c r="K517" s="214"/>
    </row>
    <row r="518" spans="1:11" s="21" customFormat="1" x14ac:dyDescent="0.25">
      <c r="A518" s="211">
        <f>IF('PLANILHA ITENS FINANCIÁVEIS'!A518&gt;0,'PLANILHA ITENS FINANCIÁVEIS'!A518,"")</f>
        <v>1</v>
      </c>
      <c r="B518" s="211">
        <f>IF('PLANILHA ITENS FINANCIÁVEIS'!B518&gt;0,'PLANILHA ITENS FINANCIÁVEIS'!B518,"")</f>
        <v>453</v>
      </c>
      <c r="C518" s="211" t="str">
        <f>IF('PLANILHA ITENS FINANCIÁVEIS'!C518&gt;0,'PLANILHA ITENS FINANCIÁVEIS'!C518,"")</f>
        <v>53.4</v>
      </c>
      <c r="D518" s="211" t="str">
        <f>IF('PLANILHA ITENS FINANCIÁVEIS'!G518&gt;0,'PLANILHA ITENS FINANCIÁVEIS'!G518,"")</f>
        <v>DISJUNTOR MONOPOLAR TIPO DIN, CORRENTE NOMINAL DE 25A - FORNECIMENTO E INSTALAÇÃO. AF_10/2020</v>
      </c>
      <c r="E518" s="212">
        <f>IF('PLANILHA ITENS FINANCIÁVEIS'!H518&gt;0,'PLANILHA ITENS FINANCIÁVEIS'!H518,"")</f>
        <v>13</v>
      </c>
      <c r="F518" s="211" t="str">
        <f>IF('PLANILHA ITENS FINANCIÁVEIS'!I518&gt;0,'PLANILHA ITENS FINANCIÁVEIS'!I518,"")</f>
        <v>UN</v>
      </c>
      <c r="G518" s="213"/>
      <c r="H518" s="59" t="str">
        <f t="shared" si="7"/>
        <v/>
      </c>
      <c r="I518" s="56"/>
      <c r="J518" s="56"/>
      <c r="K518" s="214"/>
    </row>
    <row r="519" spans="1:11" s="21" customFormat="1" x14ac:dyDescent="0.25">
      <c r="A519" s="211">
        <f>IF('PLANILHA ITENS FINANCIÁVEIS'!A519&gt;0,'PLANILHA ITENS FINANCIÁVEIS'!A519,"")</f>
        <v>1</v>
      </c>
      <c r="B519" s="211">
        <f>IF('PLANILHA ITENS FINANCIÁVEIS'!B519&gt;0,'PLANILHA ITENS FINANCIÁVEIS'!B519,"")</f>
        <v>454</v>
      </c>
      <c r="C519" s="211" t="str">
        <f>IF('PLANILHA ITENS FINANCIÁVEIS'!C519&gt;0,'PLANILHA ITENS FINANCIÁVEIS'!C519,"")</f>
        <v>53.5</v>
      </c>
      <c r="D519" s="211" t="str">
        <f>IF('PLANILHA ITENS FINANCIÁVEIS'!G519&gt;0,'PLANILHA ITENS FINANCIÁVEIS'!G519,"")</f>
        <v>DISJUNTOR MONOPOLAR TIPO DIN, CORRENTE NOMINAL DE 32A - FORNECIMENTO E INSTALAÇÃO. AF_10/2020</v>
      </c>
      <c r="E519" s="212">
        <f>IF('PLANILHA ITENS FINANCIÁVEIS'!H519&gt;0,'PLANILHA ITENS FINANCIÁVEIS'!H519,"")</f>
        <v>6</v>
      </c>
      <c r="F519" s="211" t="str">
        <f>IF('PLANILHA ITENS FINANCIÁVEIS'!I519&gt;0,'PLANILHA ITENS FINANCIÁVEIS'!I519,"")</f>
        <v>UN</v>
      </c>
      <c r="G519" s="213"/>
      <c r="H519" s="59" t="str">
        <f t="shared" si="7"/>
        <v/>
      </c>
      <c r="I519" s="56"/>
      <c r="J519" s="56"/>
      <c r="K519" s="214"/>
    </row>
    <row r="520" spans="1:11" s="21" customFormat="1" x14ac:dyDescent="0.25">
      <c r="A520" s="211">
        <f>IF('PLANILHA ITENS FINANCIÁVEIS'!A520&gt;0,'PLANILHA ITENS FINANCIÁVEIS'!A520,"")</f>
        <v>1</v>
      </c>
      <c r="B520" s="211">
        <f>IF('PLANILHA ITENS FINANCIÁVEIS'!B520&gt;0,'PLANILHA ITENS FINANCIÁVEIS'!B520,"")</f>
        <v>455</v>
      </c>
      <c r="C520" s="211" t="str">
        <f>IF('PLANILHA ITENS FINANCIÁVEIS'!C520&gt;0,'PLANILHA ITENS FINANCIÁVEIS'!C520,"")</f>
        <v>53.6</v>
      </c>
      <c r="D520" s="211" t="str">
        <f>IF('PLANILHA ITENS FINANCIÁVEIS'!G520&gt;0,'PLANILHA ITENS FINANCIÁVEIS'!G520,"")</f>
        <v>DISJUNTOR TERMOMAGNÉTICO TRIPOLAR , CORRENTE NOMINAL DE 125A - FORNECIMENTO E INSTALAÇÃO. AF_10/2020</v>
      </c>
      <c r="E520" s="212">
        <f>IF('PLANILHA ITENS FINANCIÁVEIS'!H520&gt;0,'PLANILHA ITENS FINANCIÁVEIS'!H520,"")</f>
        <v>1</v>
      </c>
      <c r="F520" s="211" t="str">
        <f>IF('PLANILHA ITENS FINANCIÁVEIS'!I520&gt;0,'PLANILHA ITENS FINANCIÁVEIS'!I520,"")</f>
        <v>UN</v>
      </c>
      <c r="G520" s="213"/>
      <c r="H520" s="59" t="str">
        <f t="shared" si="7"/>
        <v/>
      </c>
      <c r="I520" s="56"/>
      <c r="J520" s="56"/>
      <c r="K520" s="214"/>
    </row>
    <row r="521" spans="1:11" s="21" customFormat="1" x14ac:dyDescent="0.25">
      <c r="A521" s="211">
        <f>IF('PLANILHA ITENS FINANCIÁVEIS'!A521&gt;0,'PLANILHA ITENS FINANCIÁVEIS'!A521,"")</f>
        <v>1</v>
      </c>
      <c r="B521" s="211">
        <f>IF('PLANILHA ITENS FINANCIÁVEIS'!B521&gt;0,'PLANILHA ITENS FINANCIÁVEIS'!B521,"")</f>
        <v>456</v>
      </c>
      <c r="C521" s="211" t="str">
        <f>IF('PLANILHA ITENS FINANCIÁVEIS'!C521&gt;0,'PLANILHA ITENS FINANCIÁVEIS'!C521,"")</f>
        <v>53.7</v>
      </c>
      <c r="D521" s="211" t="str">
        <f>IF('PLANILHA ITENS FINANCIÁVEIS'!G521&gt;0,'PLANILHA ITENS FINANCIÁVEIS'!G521,"")</f>
        <v>DISJUNTOR TRIPOLAR TIPO DIN, CORRENTE NOMINAL DE 16A - FORNECIMENTO E INSTALAÇÃO. AF_10/2020</v>
      </c>
      <c r="E521" s="212">
        <f>IF('PLANILHA ITENS FINANCIÁVEIS'!H521&gt;0,'PLANILHA ITENS FINANCIÁVEIS'!H521,"")</f>
        <v>2</v>
      </c>
      <c r="F521" s="211" t="str">
        <f>IF('PLANILHA ITENS FINANCIÁVEIS'!I521&gt;0,'PLANILHA ITENS FINANCIÁVEIS'!I521,"")</f>
        <v>UN</v>
      </c>
      <c r="G521" s="213"/>
      <c r="H521" s="59" t="str">
        <f t="shared" si="7"/>
        <v/>
      </c>
      <c r="I521" s="56"/>
      <c r="J521" s="56"/>
      <c r="K521" s="214"/>
    </row>
    <row r="522" spans="1:11" s="21" customFormat="1" x14ac:dyDescent="0.25">
      <c r="A522" s="211">
        <f>IF('PLANILHA ITENS FINANCIÁVEIS'!A522&gt;0,'PLANILHA ITENS FINANCIÁVEIS'!A522,"")</f>
        <v>1</v>
      </c>
      <c r="B522" s="211">
        <f>IF('PLANILHA ITENS FINANCIÁVEIS'!B522&gt;0,'PLANILHA ITENS FINANCIÁVEIS'!B522,"")</f>
        <v>457</v>
      </c>
      <c r="C522" s="211" t="str">
        <f>IF('PLANILHA ITENS FINANCIÁVEIS'!C522&gt;0,'PLANILHA ITENS FINANCIÁVEIS'!C522,"")</f>
        <v>53.8</v>
      </c>
      <c r="D522" s="211" t="str">
        <f>IF('PLANILHA ITENS FINANCIÁVEIS'!G522&gt;0,'PLANILHA ITENS FINANCIÁVEIS'!G522,"")</f>
        <v>DISJUNTOR TERMOMAGNÉTICO TRIPOLAR , CORRENTE NOMINAL DE 200A - FORNECIMENTO E INSTALAÇÃO. AF_10/2020</v>
      </c>
      <c r="E522" s="212">
        <f>IF('PLANILHA ITENS FINANCIÁVEIS'!H522&gt;0,'PLANILHA ITENS FINANCIÁVEIS'!H522,"")</f>
        <v>1</v>
      </c>
      <c r="F522" s="211" t="str">
        <f>IF('PLANILHA ITENS FINANCIÁVEIS'!I522&gt;0,'PLANILHA ITENS FINANCIÁVEIS'!I522,"")</f>
        <v>UN</v>
      </c>
      <c r="G522" s="213"/>
      <c r="H522" s="59" t="str">
        <f t="shared" si="7"/>
        <v/>
      </c>
      <c r="I522" s="56"/>
      <c r="J522" s="56"/>
      <c r="K522" s="214"/>
    </row>
    <row r="523" spans="1:11" s="21" customFormat="1" x14ac:dyDescent="0.25">
      <c r="A523" s="211">
        <f>IF('PLANILHA ITENS FINANCIÁVEIS'!A523&gt;0,'PLANILHA ITENS FINANCIÁVEIS'!A523,"")</f>
        <v>1</v>
      </c>
      <c r="B523" s="211">
        <f>IF('PLANILHA ITENS FINANCIÁVEIS'!B523&gt;0,'PLANILHA ITENS FINANCIÁVEIS'!B523,"")</f>
        <v>458</v>
      </c>
      <c r="C523" s="211" t="str">
        <f>IF('PLANILHA ITENS FINANCIÁVEIS'!C523&gt;0,'PLANILHA ITENS FINANCIÁVEIS'!C523,"")</f>
        <v>53.9</v>
      </c>
      <c r="D523" s="211" t="str">
        <f>IF('PLANILHA ITENS FINANCIÁVEIS'!G523&gt;0,'PLANILHA ITENS FINANCIÁVEIS'!G523,"")</f>
        <v>DISJUNTOR TRIPOLAR TIPO DIN, CORRENTE NOMINAL DE 25A - FORNECIMENTO E INSTALAÇÃO. AF_10/2020</v>
      </c>
      <c r="E523" s="212">
        <f>IF('PLANILHA ITENS FINANCIÁVEIS'!H523&gt;0,'PLANILHA ITENS FINANCIÁVEIS'!H523,"")</f>
        <v>2</v>
      </c>
      <c r="F523" s="211" t="str">
        <f>IF('PLANILHA ITENS FINANCIÁVEIS'!I523&gt;0,'PLANILHA ITENS FINANCIÁVEIS'!I523,"")</f>
        <v>UN</v>
      </c>
      <c r="G523" s="213"/>
      <c r="H523" s="59" t="str">
        <f t="shared" si="7"/>
        <v/>
      </c>
      <c r="I523" s="56"/>
      <c r="J523" s="56"/>
      <c r="K523" s="214"/>
    </row>
    <row r="524" spans="1:11" s="21" customFormat="1" x14ac:dyDescent="0.25">
      <c r="A524" s="211">
        <f>IF('PLANILHA ITENS FINANCIÁVEIS'!A524&gt;0,'PLANILHA ITENS FINANCIÁVEIS'!A524,"")</f>
        <v>1</v>
      </c>
      <c r="B524" s="211">
        <f>IF('PLANILHA ITENS FINANCIÁVEIS'!B524&gt;0,'PLANILHA ITENS FINANCIÁVEIS'!B524,"")</f>
        <v>459</v>
      </c>
      <c r="C524" s="211" t="str">
        <f>IF('PLANILHA ITENS FINANCIÁVEIS'!C524&gt;0,'PLANILHA ITENS FINANCIÁVEIS'!C524,"")</f>
        <v>53.10</v>
      </c>
      <c r="D524" s="211" t="str">
        <f>IF('PLANILHA ITENS FINANCIÁVEIS'!G524&gt;0,'PLANILHA ITENS FINANCIÁVEIS'!G524,"")</f>
        <v>DISJUNTOR TRIPOLAR TIPO DIN, CORRENTE NOMINAL DE 32A - FORNECIMENTO E INSTALAÇÃO. AF_10/2020</v>
      </c>
      <c r="E524" s="212">
        <f>IF('PLANILHA ITENS FINANCIÁVEIS'!H524&gt;0,'PLANILHA ITENS FINANCIÁVEIS'!H524,"")</f>
        <v>2</v>
      </c>
      <c r="F524" s="211" t="str">
        <f>IF('PLANILHA ITENS FINANCIÁVEIS'!I524&gt;0,'PLANILHA ITENS FINANCIÁVEIS'!I524,"")</f>
        <v>UN</v>
      </c>
      <c r="G524" s="213"/>
      <c r="H524" s="59" t="str">
        <f t="shared" si="7"/>
        <v/>
      </c>
      <c r="I524" s="56"/>
      <c r="J524" s="56"/>
      <c r="K524" s="214"/>
    </row>
    <row r="525" spans="1:11" s="21" customFormat="1" x14ac:dyDescent="0.25">
      <c r="A525" s="211">
        <f>IF('PLANILHA ITENS FINANCIÁVEIS'!A525&gt;0,'PLANILHA ITENS FINANCIÁVEIS'!A525,"")</f>
        <v>1</v>
      </c>
      <c r="B525" s="211">
        <f>IF('PLANILHA ITENS FINANCIÁVEIS'!B525&gt;0,'PLANILHA ITENS FINANCIÁVEIS'!B525,"")</f>
        <v>460</v>
      </c>
      <c r="C525" s="211" t="str">
        <f>IF('PLANILHA ITENS FINANCIÁVEIS'!C525&gt;0,'PLANILHA ITENS FINANCIÁVEIS'!C525,"")</f>
        <v>53.11</v>
      </c>
      <c r="D525" s="211" t="str">
        <f>IF('PLANILHA ITENS FINANCIÁVEIS'!G525&gt;0,'PLANILHA ITENS FINANCIÁVEIS'!G525,"")</f>
        <v>DISJUNTOR TRIPOLAR TIPO NEMA, CORRENTE NOMINAL DE 60 ATÉ 100A - FORNECIMENTO E INSTALAÇÃO. AF_10/2020</v>
      </c>
      <c r="E525" s="212">
        <f>IF('PLANILHA ITENS FINANCIÁVEIS'!H525&gt;0,'PLANILHA ITENS FINANCIÁVEIS'!H525,"")</f>
        <v>6</v>
      </c>
      <c r="F525" s="211" t="str">
        <f>IF('PLANILHA ITENS FINANCIÁVEIS'!I525&gt;0,'PLANILHA ITENS FINANCIÁVEIS'!I525,"")</f>
        <v>UN</v>
      </c>
      <c r="G525" s="213"/>
      <c r="H525" s="59" t="str">
        <f t="shared" si="7"/>
        <v/>
      </c>
      <c r="I525" s="56"/>
      <c r="J525" s="56"/>
      <c r="K525" s="214"/>
    </row>
    <row r="526" spans="1:11" s="21" customFormat="1" x14ac:dyDescent="0.25">
      <c r="A526" s="211">
        <f>IF('PLANILHA ITENS FINANCIÁVEIS'!A526&gt;0,'PLANILHA ITENS FINANCIÁVEIS'!A526,"")</f>
        <v>1</v>
      </c>
      <c r="B526" s="211">
        <f>IF('PLANILHA ITENS FINANCIÁVEIS'!B526&gt;0,'PLANILHA ITENS FINANCIÁVEIS'!B526,"")</f>
        <v>461</v>
      </c>
      <c r="C526" s="211" t="str">
        <f>IF('PLANILHA ITENS FINANCIÁVEIS'!C526&gt;0,'PLANILHA ITENS FINANCIÁVEIS'!C526,"")</f>
        <v>53.12</v>
      </c>
      <c r="D526" s="211" t="str">
        <f>IF('PLANILHA ITENS FINANCIÁVEIS'!G526&gt;0,'PLANILHA ITENS FINANCIÁVEIS'!G526,"")</f>
        <v>DISPOSITIVO CONTRA SURTO - DPS 8 kA</v>
      </c>
      <c r="E526" s="212">
        <f>IF('PLANILHA ITENS FINANCIÁVEIS'!H526&gt;0,'PLANILHA ITENS FINANCIÁVEIS'!H526,"")</f>
        <v>36</v>
      </c>
      <c r="F526" s="211" t="str">
        <f>IF('PLANILHA ITENS FINANCIÁVEIS'!I526&gt;0,'PLANILHA ITENS FINANCIÁVEIS'!I526,"")</f>
        <v>UN</v>
      </c>
      <c r="G526" s="213"/>
      <c r="H526" s="59" t="str">
        <f t="shared" ref="H526:H589" si="8">IFERROR(IF(E526*G526&lt;&gt;0,ROUND(ROUND(E526,4)*ROUND(G526,4),2),""),"")</f>
        <v/>
      </c>
      <c r="I526" s="56"/>
      <c r="J526" s="56"/>
      <c r="K526" s="214"/>
    </row>
    <row r="527" spans="1:11" s="21" customFormat="1" x14ac:dyDescent="0.25">
      <c r="A527" s="211">
        <f>IF('PLANILHA ITENS FINANCIÁVEIS'!A527&gt;0,'PLANILHA ITENS FINANCIÁVEIS'!A527,"")</f>
        <v>1</v>
      </c>
      <c r="B527" s="211">
        <f>IF('PLANILHA ITENS FINANCIÁVEIS'!B527&gt;0,'PLANILHA ITENS FINANCIÁVEIS'!B527,"")</f>
        <v>462</v>
      </c>
      <c r="C527" s="211" t="str">
        <f>IF('PLANILHA ITENS FINANCIÁVEIS'!C527&gt;0,'PLANILHA ITENS FINANCIÁVEIS'!C527,"")</f>
        <v>53.13</v>
      </c>
      <c r="D527" s="211" t="str">
        <f>IF('PLANILHA ITENS FINANCIÁVEIS'!G527&gt;0,'PLANILHA ITENS FINANCIÁVEIS'!G527,"")</f>
        <v>DISJUNTOR TETRAPOLAR TIPO DR, CORRENTE NOMINAL DE 40A - 30mA</v>
      </c>
      <c r="E527" s="212">
        <f>IF('PLANILHA ITENS FINANCIÁVEIS'!H527&gt;0,'PLANILHA ITENS FINANCIÁVEIS'!H527,"")</f>
        <v>1</v>
      </c>
      <c r="F527" s="211" t="str">
        <f>IF('PLANILHA ITENS FINANCIÁVEIS'!I527&gt;0,'PLANILHA ITENS FINANCIÁVEIS'!I527,"")</f>
        <v>UN</v>
      </c>
      <c r="G527" s="213"/>
      <c r="H527" s="59" t="str">
        <f t="shared" si="8"/>
        <v/>
      </c>
      <c r="I527" s="56"/>
      <c r="J527" s="56"/>
      <c r="K527" s="214"/>
    </row>
    <row r="528" spans="1:11" s="21" customFormat="1" x14ac:dyDescent="0.25">
      <c r="A528" s="211">
        <f>IF('PLANILHA ITENS FINANCIÁVEIS'!A528&gt;0,'PLANILHA ITENS FINANCIÁVEIS'!A528,"")</f>
        <v>1</v>
      </c>
      <c r="B528" s="211">
        <f>IF('PLANILHA ITENS FINANCIÁVEIS'!B528&gt;0,'PLANILHA ITENS FINANCIÁVEIS'!B528,"")</f>
        <v>463</v>
      </c>
      <c r="C528" s="211" t="str">
        <f>IF('PLANILHA ITENS FINANCIÁVEIS'!C528&gt;0,'PLANILHA ITENS FINANCIÁVEIS'!C528,"")</f>
        <v>53.14</v>
      </c>
      <c r="D528" s="211" t="str">
        <f>IF('PLANILHA ITENS FINANCIÁVEIS'!G528&gt;0,'PLANILHA ITENS FINANCIÁVEIS'!G528,"")</f>
        <v>DISJUNTOR TETRAPOLAR TIPO DR, CORRENTE NOMINAL DE 63A - 30mA</v>
      </c>
      <c r="E528" s="212">
        <f>IF('PLANILHA ITENS FINANCIÁVEIS'!H528&gt;0,'PLANILHA ITENS FINANCIÁVEIS'!H528,"")</f>
        <v>2</v>
      </c>
      <c r="F528" s="211" t="str">
        <f>IF('PLANILHA ITENS FINANCIÁVEIS'!I528&gt;0,'PLANILHA ITENS FINANCIÁVEIS'!I528,"")</f>
        <v>UN</v>
      </c>
      <c r="G528" s="213"/>
      <c r="H528" s="59" t="str">
        <f t="shared" si="8"/>
        <v/>
      </c>
      <c r="I528" s="56"/>
      <c r="J528" s="56"/>
      <c r="K528" s="214"/>
    </row>
    <row r="529" spans="1:11" s="21" customFormat="1" x14ac:dyDescent="0.25">
      <c r="A529" s="211">
        <f>IF('PLANILHA ITENS FINANCIÁVEIS'!A529&gt;0,'PLANILHA ITENS FINANCIÁVEIS'!A529,"")</f>
        <v>1</v>
      </c>
      <c r="B529" s="211">
        <f>IF('PLANILHA ITENS FINANCIÁVEIS'!B529&gt;0,'PLANILHA ITENS FINANCIÁVEIS'!B529,"")</f>
        <v>464</v>
      </c>
      <c r="C529" s="211" t="str">
        <f>IF('PLANILHA ITENS FINANCIÁVEIS'!C529&gt;0,'PLANILHA ITENS FINANCIÁVEIS'!C529,"")</f>
        <v>53.15</v>
      </c>
      <c r="D529" s="211" t="str">
        <f>IF('PLANILHA ITENS FINANCIÁVEIS'!G529&gt;0,'PLANILHA ITENS FINANCIÁVEIS'!G529,"")</f>
        <v>DISJUNTOR TETRAPOLAR TIPO DR, CORRENTE NOMINAL DE 80A - 30mA</v>
      </c>
      <c r="E529" s="212">
        <f>IF('PLANILHA ITENS FINANCIÁVEIS'!H529&gt;0,'PLANILHA ITENS FINANCIÁVEIS'!H529,"")</f>
        <v>1</v>
      </c>
      <c r="F529" s="211" t="str">
        <f>IF('PLANILHA ITENS FINANCIÁVEIS'!I529&gt;0,'PLANILHA ITENS FINANCIÁVEIS'!I529,"")</f>
        <v>UN</v>
      </c>
      <c r="G529" s="213"/>
      <c r="H529" s="59" t="str">
        <f t="shared" si="8"/>
        <v/>
      </c>
      <c r="I529" s="56"/>
      <c r="J529" s="56"/>
      <c r="K529" s="214"/>
    </row>
    <row r="530" spans="1:11" s="21" customFormat="1" x14ac:dyDescent="0.25">
      <c r="A530" s="211">
        <f>IF('PLANILHA ITENS FINANCIÁVEIS'!A530&gt;0,'PLANILHA ITENS FINANCIÁVEIS'!A530,"")</f>
        <v>1</v>
      </c>
      <c r="B530" s="211" t="str">
        <f>IF('PLANILHA ITENS FINANCIÁVEIS'!B530&gt;0,'PLANILHA ITENS FINANCIÁVEIS'!B530,"")</f>
        <v/>
      </c>
      <c r="C530" s="211" t="str">
        <f>IF('PLANILHA ITENS FINANCIÁVEIS'!C530&gt;0,'PLANILHA ITENS FINANCIÁVEIS'!C530,"")</f>
        <v>54</v>
      </c>
      <c r="D530" s="211" t="str">
        <f>IF('PLANILHA ITENS FINANCIÁVEIS'!G530&gt;0,'PLANILHA ITENS FINANCIÁVEIS'!G530,"")</f>
        <v>INSTALAÇÃO ELÉTRICA - ELETROCALHAS</v>
      </c>
      <c r="E530" s="212" t="str">
        <f>IF('PLANILHA ITENS FINANCIÁVEIS'!H530&gt;0,'PLANILHA ITENS FINANCIÁVEIS'!H530,"")</f>
        <v/>
      </c>
      <c r="F530" s="211" t="str">
        <f>IF('PLANILHA ITENS FINANCIÁVEIS'!I530&gt;0,'PLANILHA ITENS FINANCIÁVEIS'!I530,"")</f>
        <v/>
      </c>
      <c r="G530" s="213"/>
      <c r="H530" s="59" t="str">
        <f t="shared" si="8"/>
        <v/>
      </c>
      <c r="I530" s="56"/>
      <c r="J530" s="56"/>
      <c r="K530" s="214"/>
    </row>
    <row r="531" spans="1:11" s="21" customFormat="1" x14ac:dyDescent="0.25">
      <c r="A531" s="211">
        <f>IF('PLANILHA ITENS FINANCIÁVEIS'!A531&gt;0,'PLANILHA ITENS FINANCIÁVEIS'!A531,"")</f>
        <v>1</v>
      </c>
      <c r="B531" s="211">
        <f>IF('PLANILHA ITENS FINANCIÁVEIS'!B531&gt;0,'PLANILHA ITENS FINANCIÁVEIS'!B531,"")</f>
        <v>465</v>
      </c>
      <c r="C531" s="211" t="str">
        <f>IF('PLANILHA ITENS FINANCIÁVEIS'!C531&gt;0,'PLANILHA ITENS FINANCIÁVEIS'!C531,"")</f>
        <v>54.1</v>
      </c>
      <c r="D531" s="211" t="str">
        <f>IF('PLANILHA ITENS FINANCIÁVEIS'!G531&gt;0,'PLANILHA ITENS FINANCIÁVEIS'!G531,"")</f>
        <v>ELETROCALHA LISA OU PERFURADA EM AÇO GALVANIZADO, LARGURA  200MM E ALTURA 75MM, INCLUSIVE EMENDA E FIXAÇÃO - FORNECIMENTO E INSTALAÇÃO</v>
      </c>
      <c r="E531" s="212">
        <f>IF('PLANILHA ITENS FINANCIÁVEIS'!H531&gt;0,'PLANILHA ITENS FINANCIÁVEIS'!H531,"")</f>
        <v>121</v>
      </c>
      <c r="F531" s="211" t="str">
        <f>IF('PLANILHA ITENS FINANCIÁVEIS'!I531&gt;0,'PLANILHA ITENS FINANCIÁVEIS'!I531,"")</f>
        <v>M</v>
      </c>
      <c r="G531" s="213"/>
      <c r="H531" s="59" t="str">
        <f t="shared" si="8"/>
        <v/>
      </c>
      <c r="I531" s="56"/>
      <c r="J531" s="56"/>
      <c r="K531" s="214"/>
    </row>
    <row r="532" spans="1:11" s="21" customFormat="1" x14ac:dyDescent="0.25">
      <c r="A532" s="211">
        <f>IF('PLANILHA ITENS FINANCIÁVEIS'!A532&gt;0,'PLANILHA ITENS FINANCIÁVEIS'!A532,"")</f>
        <v>1</v>
      </c>
      <c r="B532" s="211">
        <f>IF('PLANILHA ITENS FINANCIÁVEIS'!B532&gt;0,'PLANILHA ITENS FINANCIÁVEIS'!B532,"")</f>
        <v>466</v>
      </c>
      <c r="C532" s="211" t="str">
        <f>IF('PLANILHA ITENS FINANCIÁVEIS'!C532&gt;0,'PLANILHA ITENS FINANCIÁVEIS'!C532,"")</f>
        <v>54.2</v>
      </c>
      <c r="D532" s="211" t="str">
        <f>IF('PLANILHA ITENS FINANCIÁVEIS'!G532&gt;0,'PLANILHA ITENS FINANCIÁVEIS'!G532,"")</f>
        <v>ELETROCALHA LISA OU PERFURADA EM AÇO GALVANIZADO, LARGURA  50MM E ALTURA 50MM, INCLUSIVE EMENDA E FIXAÇÃO - FORNECIMENTO E INSTALAÇÃO</v>
      </c>
      <c r="E532" s="212">
        <f>IF('PLANILHA ITENS FINANCIÁVEIS'!H532&gt;0,'PLANILHA ITENS FINANCIÁVEIS'!H532,"")</f>
        <v>105.3</v>
      </c>
      <c r="F532" s="211" t="str">
        <f>IF('PLANILHA ITENS FINANCIÁVEIS'!I532&gt;0,'PLANILHA ITENS FINANCIÁVEIS'!I532,"")</f>
        <v>M</v>
      </c>
      <c r="G532" s="213"/>
      <c r="H532" s="59" t="str">
        <f t="shared" si="8"/>
        <v/>
      </c>
      <c r="I532" s="56"/>
      <c r="J532" s="56"/>
      <c r="K532" s="214"/>
    </row>
    <row r="533" spans="1:11" s="21" customFormat="1" x14ac:dyDescent="0.25">
      <c r="A533" s="211">
        <f>IF('PLANILHA ITENS FINANCIÁVEIS'!A533&gt;0,'PLANILHA ITENS FINANCIÁVEIS'!A533,"")</f>
        <v>1</v>
      </c>
      <c r="B533" s="211">
        <f>IF('PLANILHA ITENS FINANCIÁVEIS'!B533&gt;0,'PLANILHA ITENS FINANCIÁVEIS'!B533,"")</f>
        <v>467</v>
      </c>
      <c r="C533" s="211" t="str">
        <f>IF('PLANILHA ITENS FINANCIÁVEIS'!C533&gt;0,'PLANILHA ITENS FINANCIÁVEIS'!C533,"")</f>
        <v>54.3</v>
      </c>
      <c r="D533" s="211" t="str">
        <f>IF('PLANILHA ITENS FINANCIÁVEIS'!G533&gt;0,'PLANILHA ITENS FINANCIÁVEIS'!G533,"")</f>
        <v>CABECOTE PARA ENTRADA DE LINHA DE ALIMENTACAO PARA ELETRODUTO</v>
      </c>
      <c r="E533" s="212">
        <f>IF('PLANILHA ITENS FINANCIÁVEIS'!H533&gt;0,'PLANILHA ITENS FINANCIÁVEIS'!H533,"")</f>
        <v>92</v>
      </c>
      <c r="F533" s="211" t="str">
        <f>IF('PLANILHA ITENS FINANCIÁVEIS'!I533&gt;0,'PLANILHA ITENS FINANCIÁVEIS'!I533,"")</f>
        <v>UN</v>
      </c>
      <c r="G533" s="213"/>
      <c r="H533" s="59" t="str">
        <f t="shared" si="8"/>
        <v/>
      </c>
      <c r="I533" s="56"/>
      <c r="J533" s="56"/>
      <c r="K533" s="214"/>
    </row>
    <row r="534" spans="1:11" s="21" customFormat="1" x14ac:dyDescent="0.25">
      <c r="A534" s="211">
        <f>IF('PLANILHA ITENS FINANCIÁVEIS'!A534&gt;0,'PLANILHA ITENS FINANCIÁVEIS'!A534,"")</f>
        <v>1</v>
      </c>
      <c r="B534" s="211">
        <f>IF('PLANILHA ITENS FINANCIÁVEIS'!B534&gt;0,'PLANILHA ITENS FINANCIÁVEIS'!B534,"")</f>
        <v>468</v>
      </c>
      <c r="C534" s="211" t="str">
        <f>IF('PLANILHA ITENS FINANCIÁVEIS'!C534&gt;0,'PLANILHA ITENS FINANCIÁVEIS'!C534,"")</f>
        <v>54.4</v>
      </c>
      <c r="D534" s="211" t="str">
        <f>IF('PLANILHA ITENS FINANCIÁVEIS'!G534&gt;0,'PLANILHA ITENS FINANCIÁVEIS'!G534,"")</f>
        <v>TÊ HORIZONTAL 90º, PARA ELETROCALHA, LISA OU PERFURADA EM AÇO GALVANIZADO, LARGURA DE 200MM E ALTURA DE 50MM - FORNECIMENTO E INSTALAÇÃO</v>
      </c>
      <c r="E534" s="212">
        <f>IF('PLANILHA ITENS FINANCIÁVEIS'!H534&gt;0,'PLANILHA ITENS FINANCIÁVEIS'!H534,"")</f>
        <v>3</v>
      </c>
      <c r="F534" s="211" t="str">
        <f>IF('PLANILHA ITENS FINANCIÁVEIS'!I534&gt;0,'PLANILHA ITENS FINANCIÁVEIS'!I534,"")</f>
        <v>UN</v>
      </c>
      <c r="G534" s="213"/>
      <c r="H534" s="59" t="str">
        <f t="shared" si="8"/>
        <v/>
      </c>
      <c r="I534" s="56"/>
      <c r="J534" s="56"/>
      <c r="K534" s="214"/>
    </row>
    <row r="535" spans="1:11" s="21" customFormat="1" x14ac:dyDescent="0.25">
      <c r="A535" s="211">
        <f>IF('PLANILHA ITENS FINANCIÁVEIS'!A535&gt;0,'PLANILHA ITENS FINANCIÁVEIS'!A535,"")</f>
        <v>1</v>
      </c>
      <c r="B535" s="211">
        <f>IF('PLANILHA ITENS FINANCIÁVEIS'!B535&gt;0,'PLANILHA ITENS FINANCIÁVEIS'!B535,"")</f>
        <v>469</v>
      </c>
      <c r="C535" s="211" t="str">
        <f>IF('PLANILHA ITENS FINANCIÁVEIS'!C535&gt;0,'PLANILHA ITENS FINANCIÁVEIS'!C535,"")</f>
        <v>54.5</v>
      </c>
      <c r="D535" s="211" t="str">
        <f>IF('PLANILHA ITENS FINANCIÁVEIS'!G535&gt;0,'PLANILHA ITENS FINANCIÁVEIS'!G535,"")</f>
        <v>TÊ HORIZONTAL 90º, PARA ELETROCALHA, LISA OU PERFURADA EM AÇO GALVANIZADO, LARGURA DE 50MM E ALTURA DE 50MM - FORNECIMENTO E INSTALAÇÃO</v>
      </c>
      <c r="E535" s="212">
        <f>IF('PLANILHA ITENS FINANCIÁVEIS'!H535&gt;0,'PLANILHA ITENS FINANCIÁVEIS'!H535,"")</f>
        <v>3</v>
      </c>
      <c r="F535" s="211" t="str">
        <f>IF('PLANILHA ITENS FINANCIÁVEIS'!I535&gt;0,'PLANILHA ITENS FINANCIÁVEIS'!I535,"")</f>
        <v>UN</v>
      </c>
      <c r="G535" s="213"/>
      <c r="H535" s="59" t="str">
        <f t="shared" si="8"/>
        <v/>
      </c>
      <c r="I535" s="56"/>
      <c r="J535" s="56"/>
      <c r="K535" s="214"/>
    </row>
    <row r="536" spans="1:11" s="21" customFormat="1" x14ac:dyDescent="0.25">
      <c r="A536" s="211">
        <f>IF('PLANILHA ITENS FINANCIÁVEIS'!A536&gt;0,'PLANILHA ITENS FINANCIÁVEIS'!A536,"")</f>
        <v>1</v>
      </c>
      <c r="B536" s="211">
        <f>IF('PLANILHA ITENS FINANCIÁVEIS'!B536&gt;0,'PLANILHA ITENS FINANCIÁVEIS'!B536,"")</f>
        <v>470</v>
      </c>
      <c r="C536" s="211" t="str">
        <f>IF('PLANILHA ITENS FINANCIÁVEIS'!C536&gt;0,'PLANILHA ITENS FINANCIÁVEIS'!C536,"")</f>
        <v>54.6</v>
      </c>
      <c r="D536" s="211" t="str">
        <f>IF('PLANILHA ITENS FINANCIÁVEIS'!G536&gt;0,'PLANILHA ITENS FINANCIÁVEIS'!G536,"")</f>
        <v>TÊ HORIZONTAL 90º, PARA ELETROCALHA, LISA OU PERFURADA EM AÇO GALVANIZADO, LARGURA DE 200MM E ALTURA DE 75MM - FORNECIMENTO E INSTALAÇÃO</v>
      </c>
      <c r="E536" s="212">
        <f>IF('PLANILHA ITENS FINANCIÁVEIS'!H536&gt;0,'PLANILHA ITENS FINANCIÁVEIS'!H536,"")</f>
        <v>6</v>
      </c>
      <c r="F536" s="211" t="str">
        <f>IF('PLANILHA ITENS FINANCIÁVEIS'!I536&gt;0,'PLANILHA ITENS FINANCIÁVEIS'!I536,"")</f>
        <v>UN</v>
      </c>
      <c r="G536" s="213"/>
      <c r="H536" s="59" t="str">
        <f t="shared" si="8"/>
        <v/>
      </c>
      <c r="I536" s="56"/>
      <c r="J536" s="56"/>
      <c r="K536" s="214"/>
    </row>
    <row r="537" spans="1:11" s="21" customFormat="1" x14ac:dyDescent="0.25">
      <c r="A537" s="211">
        <f>IF('PLANILHA ITENS FINANCIÁVEIS'!A537&gt;0,'PLANILHA ITENS FINANCIÁVEIS'!A537,"")</f>
        <v>1</v>
      </c>
      <c r="B537" s="211">
        <f>IF('PLANILHA ITENS FINANCIÁVEIS'!B537&gt;0,'PLANILHA ITENS FINANCIÁVEIS'!B537,"")</f>
        <v>471</v>
      </c>
      <c r="C537" s="211" t="str">
        <f>IF('PLANILHA ITENS FINANCIÁVEIS'!C537&gt;0,'PLANILHA ITENS FINANCIÁVEIS'!C537,"")</f>
        <v>54.7</v>
      </c>
      <c r="D537" s="211" t="str">
        <f>IF('PLANILHA ITENS FINANCIÁVEIS'!G537&gt;0,'PLANILHA ITENS FINANCIÁVEIS'!G537,"")</f>
        <v>CRUZETA DE FERRO GALVANIZADO, COM ROSCA BSP, DE 2"</v>
      </c>
      <c r="E537" s="212">
        <f>IF('PLANILHA ITENS FINANCIÁVEIS'!H537&gt;0,'PLANILHA ITENS FINANCIÁVEIS'!H537,"")</f>
        <v>1</v>
      </c>
      <c r="F537" s="211" t="str">
        <f>IF('PLANILHA ITENS FINANCIÁVEIS'!I537&gt;0,'PLANILHA ITENS FINANCIÁVEIS'!I537,"")</f>
        <v>UN</v>
      </c>
      <c r="G537" s="213"/>
      <c r="H537" s="59" t="str">
        <f t="shared" si="8"/>
        <v/>
      </c>
      <c r="I537" s="56"/>
      <c r="J537" s="56"/>
      <c r="K537" s="214"/>
    </row>
    <row r="538" spans="1:11" s="21" customFormat="1" x14ac:dyDescent="0.25">
      <c r="A538" s="211">
        <f>IF('PLANILHA ITENS FINANCIÁVEIS'!A538&gt;0,'PLANILHA ITENS FINANCIÁVEIS'!A538,"")</f>
        <v>1</v>
      </c>
      <c r="B538" s="211">
        <f>IF('PLANILHA ITENS FINANCIÁVEIS'!B538&gt;0,'PLANILHA ITENS FINANCIÁVEIS'!B538,"")</f>
        <v>472</v>
      </c>
      <c r="C538" s="211" t="str">
        <f>IF('PLANILHA ITENS FINANCIÁVEIS'!C538&gt;0,'PLANILHA ITENS FINANCIÁVEIS'!C538,"")</f>
        <v>54.8</v>
      </c>
      <c r="D538" s="211" t="str">
        <f>IF('PLANILHA ITENS FINANCIÁVEIS'!G538&gt;0,'PLANILHA ITENS FINANCIÁVEIS'!G538,"")</f>
        <v>TAMPAO / TERMINAL / PLUG, D = 4" , PARA DUTO CORRUGADO PEAD</v>
      </c>
      <c r="E538" s="212">
        <f>IF('PLANILHA ITENS FINANCIÁVEIS'!H538&gt;0,'PLANILHA ITENS FINANCIÁVEIS'!H538,"")</f>
        <v>4</v>
      </c>
      <c r="F538" s="211" t="str">
        <f>IF('PLANILHA ITENS FINANCIÁVEIS'!I538&gt;0,'PLANILHA ITENS FINANCIÁVEIS'!I538,"")</f>
        <v>UN</v>
      </c>
      <c r="G538" s="213"/>
      <c r="H538" s="59" t="str">
        <f t="shared" si="8"/>
        <v/>
      </c>
      <c r="I538" s="56"/>
      <c r="J538" s="56"/>
      <c r="K538" s="214"/>
    </row>
    <row r="539" spans="1:11" s="21" customFormat="1" x14ac:dyDescent="0.25">
      <c r="A539" s="211">
        <f>IF('PLANILHA ITENS FINANCIÁVEIS'!A539&gt;0,'PLANILHA ITENS FINANCIÁVEIS'!A539,"")</f>
        <v>1</v>
      </c>
      <c r="B539" s="211">
        <f>IF('PLANILHA ITENS FINANCIÁVEIS'!B539&gt;0,'PLANILHA ITENS FINANCIÁVEIS'!B539,"")</f>
        <v>473</v>
      </c>
      <c r="C539" s="211" t="str">
        <f>IF('PLANILHA ITENS FINANCIÁVEIS'!C539&gt;0,'PLANILHA ITENS FINANCIÁVEIS'!C539,"")</f>
        <v>54.9</v>
      </c>
      <c r="D539" s="211" t="str">
        <f>IF('PLANILHA ITENS FINANCIÁVEIS'!G539&gt;0,'PLANILHA ITENS FINANCIÁVEIS'!G539,"")</f>
        <v>TAMPAO / TERMINAL / PLUG, D = 2" , PARA DUTO CORRUGADO PEAD</v>
      </c>
      <c r="E539" s="212">
        <f>IF('PLANILHA ITENS FINANCIÁVEIS'!H539&gt;0,'PLANILHA ITENS FINANCIÁVEIS'!H539,"")</f>
        <v>8</v>
      </c>
      <c r="F539" s="211" t="str">
        <f>IF('PLANILHA ITENS FINANCIÁVEIS'!I539&gt;0,'PLANILHA ITENS FINANCIÁVEIS'!I539,"")</f>
        <v>UN</v>
      </c>
      <c r="G539" s="213"/>
      <c r="H539" s="59" t="str">
        <f t="shared" si="8"/>
        <v/>
      </c>
      <c r="I539" s="56"/>
      <c r="J539" s="56"/>
      <c r="K539" s="214"/>
    </row>
    <row r="540" spans="1:11" s="21" customFormat="1" x14ac:dyDescent="0.25">
      <c r="A540" s="211">
        <f>IF('PLANILHA ITENS FINANCIÁVEIS'!A540&gt;0,'PLANILHA ITENS FINANCIÁVEIS'!A540,"")</f>
        <v>1</v>
      </c>
      <c r="B540" s="211" t="str">
        <f>IF('PLANILHA ITENS FINANCIÁVEIS'!B540&gt;0,'PLANILHA ITENS FINANCIÁVEIS'!B540,"")</f>
        <v/>
      </c>
      <c r="C540" s="211" t="str">
        <f>IF('PLANILHA ITENS FINANCIÁVEIS'!C540&gt;0,'PLANILHA ITENS FINANCIÁVEIS'!C540,"")</f>
        <v>55</v>
      </c>
      <c r="D540" s="211" t="str">
        <f>IF('PLANILHA ITENS FINANCIÁVEIS'!G540&gt;0,'PLANILHA ITENS FINANCIÁVEIS'!G540,"")</f>
        <v>INSTALAÇÃO ELÉTRICA - ELETRODUTOS</v>
      </c>
      <c r="E540" s="212" t="str">
        <f>IF('PLANILHA ITENS FINANCIÁVEIS'!H540&gt;0,'PLANILHA ITENS FINANCIÁVEIS'!H540,"")</f>
        <v/>
      </c>
      <c r="F540" s="211" t="str">
        <f>IF('PLANILHA ITENS FINANCIÁVEIS'!I540&gt;0,'PLANILHA ITENS FINANCIÁVEIS'!I540,"")</f>
        <v/>
      </c>
      <c r="G540" s="213"/>
      <c r="H540" s="59" t="str">
        <f t="shared" si="8"/>
        <v/>
      </c>
      <c r="I540" s="56"/>
      <c r="J540" s="56"/>
      <c r="K540" s="214"/>
    </row>
    <row r="541" spans="1:11" s="21" customFormat="1" x14ac:dyDescent="0.25">
      <c r="A541" s="211">
        <f>IF('PLANILHA ITENS FINANCIÁVEIS'!A541&gt;0,'PLANILHA ITENS FINANCIÁVEIS'!A541,"")</f>
        <v>1</v>
      </c>
      <c r="B541" s="211">
        <f>IF('PLANILHA ITENS FINANCIÁVEIS'!B541&gt;0,'PLANILHA ITENS FINANCIÁVEIS'!B541,"")</f>
        <v>474</v>
      </c>
      <c r="C541" s="211" t="str">
        <f>IF('PLANILHA ITENS FINANCIÁVEIS'!C541&gt;0,'PLANILHA ITENS FINANCIÁVEIS'!C541,"")</f>
        <v>55.1</v>
      </c>
      <c r="D541" s="211" t="str">
        <f>IF('PLANILHA ITENS FINANCIÁVEIS'!G541&gt;0,'PLANILHA ITENS FINANCIÁVEIS'!G541,"")</f>
        <v>ELETRODUTO FLEXÍVEL CORRUGADO REFORÇADO, PVC, DN 32 MM (1"), PARA CIRCUITOS TERMINAIS, INSTALADO EM FORRO - FORNECIMENTO E INSTALAÇÃO. AF_03/2023_PA</v>
      </c>
      <c r="E541" s="212">
        <f>IF('PLANILHA ITENS FINANCIÁVEIS'!H541&gt;0,'PLANILHA ITENS FINANCIÁVEIS'!H541,"")</f>
        <v>46.8</v>
      </c>
      <c r="F541" s="211" t="str">
        <f>IF('PLANILHA ITENS FINANCIÁVEIS'!I541&gt;0,'PLANILHA ITENS FINANCIÁVEIS'!I541,"")</f>
        <v>M</v>
      </c>
      <c r="G541" s="213"/>
      <c r="H541" s="59" t="str">
        <f t="shared" si="8"/>
        <v/>
      </c>
      <c r="I541" s="56"/>
      <c r="J541" s="56"/>
      <c r="K541" s="214"/>
    </row>
    <row r="542" spans="1:11" s="21" customFormat="1" x14ac:dyDescent="0.25">
      <c r="A542" s="211">
        <f>IF('PLANILHA ITENS FINANCIÁVEIS'!A542&gt;0,'PLANILHA ITENS FINANCIÁVEIS'!A542,"")</f>
        <v>1</v>
      </c>
      <c r="B542" s="211">
        <f>IF('PLANILHA ITENS FINANCIÁVEIS'!B542&gt;0,'PLANILHA ITENS FINANCIÁVEIS'!B542,"")</f>
        <v>475</v>
      </c>
      <c r="C542" s="211" t="str">
        <f>IF('PLANILHA ITENS FINANCIÁVEIS'!C542&gt;0,'PLANILHA ITENS FINANCIÁVEIS'!C542,"")</f>
        <v>55.2</v>
      </c>
      <c r="D542" s="211" t="str">
        <f>IF('PLANILHA ITENS FINANCIÁVEIS'!G542&gt;0,'PLANILHA ITENS FINANCIÁVEIS'!G542,"")</f>
        <v>ELETRODUTO FLEXÍVEL CORRUGADO REFORÇADO, PVC, DN 25 MM (3/4"), PARA CIRCUITOS TERMINAIS, INSTALADO EM PAREDE - FORNECIMENTO E INSTALAÇÃO. AF_03/2023</v>
      </c>
      <c r="E542" s="212">
        <f>IF('PLANILHA ITENS FINANCIÁVEIS'!H542&gt;0,'PLANILHA ITENS FINANCIÁVEIS'!H542,"")</f>
        <v>1611.4</v>
      </c>
      <c r="F542" s="211" t="str">
        <f>IF('PLANILHA ITENS FINANCIÁVEIS'!I542&gt;0,'PLANILHA ITENS FINANCIÁVEIS'!I542,"")</f>
        <v>M</v>
      </c>
      <c r="G542" s="213"/>
      <c r="H542" s="59" t="str">
        <f t="shared" si="8"/>
        <v/>
      </c>
      <c r="I542" s="56"/>
      <c r="J542" s="56"/>
      <c r="K542" s="214"/>
    </row>
    <row r="543" spans="1:11" s="21" customFormat="1" x14ac:dyDescent="0.25">
      <c r="A543" s="211">
        <f>IF('PLANILHA ITENS FINANCIÁVEIS'!A543&gt;0,'PLANILHA ITENS FINANCIÁVEIS'!A543,"")</f>
        <v>1</v>
      </c>
      <c r="B543" s="211">
        <f>IF('PLANILHA ITENS FINANCIÁVEIS'!B543&gt;0,'PLANILHA ITENS FINANCIÁVEIS'!B543,"")</f>
        <v>476</v>
      </c>
      <c r="C543" s="211" t="str">
        <f>IF('PLANILHA ITENS FINANCIÁVEIS'!C543&gt;0,'PLANILHA ITENS FINANCIÁVEIS'!C543,"")</f>
        <v>55.3</v>
      </c>
      <c r="D543" s="211" t="str">
        <f>IF('PLANILHA ITENS FINANCIÁVEIS'!G543&gt;0,'PLANILHA ITENS FINANCIÁVEIS'!G543,"")</f>
        <v>ELETRODUTO FLEXÍVEL CORRUGADO, PEAD, DN 50 (1 1/2"), PARA REDE ENTERRADA DE DISTRIBUIÇÃO DE ENERGIA ELÉTRICA - FORNECIMENTO E INSTALAÇÃO. AF_12/2021</v>
      </c>
      <c r="E543" s="212">
        <f>IF('PLANILHA ITENS FINANCIÁVEIS'!H543&gt;0,'PLANILHA ITENS FINANCIÁVEIS'!H543,"")</f>
        <v>17.2</v>
      </c>
      <c r="F543" s="211" t="str">
        <f>IF('PLANILHA ITENS FINANCIÁVEIS'!I543&gt;0,'PLANILHA ITENS FINANCIÁVEIS'!I543,"")</f>
        <v>M</v>
      </c>
      <c r="G543" s="213"/>
      <c r="H543" s="59" t="str">
        <f t="shared" si="8"/>
        <v/>
      </c>
      <c r="I543" s="56"/>
      <c r="J543" s="56"/>
      <c r="K543" s="214"/>
    </row>
    <row r="544" spans="1:11" s="21" customFormat="1" x14ac:dyDescent="0.25">
      <c r="A544" s="211">
        <f>IF('PLANILHA ITENS FINANCIÁVEIS'!A544&gt;0,'PLANILHA ITENS FINANCIÁVEIS'!A544,"")</f>
        <v>1</v>
      </c>
      <c r="B544" s="211">
        <f>IF('PLANILHA ITENS FINANCIÁVEIS'!B544&gt;0,'PLANILHA ITENS FINANCIÁVEIS'!B544,"")</f>
        <v>477</v>
      </c>
      <c r="C544" s="211" t="str">
        <f>IF('PLANILHA ITENS FINANCIÁVEIS'!C544&gt;0,'PLANILHA ITENS FINANCIÁVEIS'!C544,"")</f>
        <v>55.4</v>
      </c>
      <c r="D544" s="211" t="str">
        <f>IF('PLANILHA ITENS FINANCIÁVEIS'!G544&gt;0,'PLANILHA ITENS FINANCIÁVEIS'!G544,"")</f>
        <v>ELETRODUTO FLEXÍVEL CORRUGADO, PEAD, DN 90 (3"), PARA REDE ENTERRADA DE DISTRIBUIÇÃO DE ENERGIA ELÉTRICA - FORNECIMENTO E INSTALAÇÃO. AF_12/2021</v>
      </c>
      <c r="E544" s="212">
        <f>IF('PLANILHA ITENS FINANCIÁVEIS'!H544&gt;0,'PLANILHA ITENS FINANCIÁVEIS'!H544,"")</f>
        <v>59.3</v>
      </c>
      <c r="F544" s="211" t="str">
        <f>IF('PLANILHA ITENS FINANCIÁVEIS'!I544&gt;0,'PLANILHA ITENS FINANCIÁVEIS'!I544,"")</f>
        <v>M</v>
      </c>
      <c r="G544" s="213"/>
      <c r="H544" s="59" t="str">
        <f t="shared" si="8"/>
        <v/>
      </c>
      <c r="I544" s="56"/>
      <c r="J544" s="56"/>
      <c r="K544" s="214"/>
    </row>
    <row r="545" spans="1:11" s="21" customFormat="1" x14ac:dyDescent="0.25">
      <c r="A545" s="211">
        <f>IF('PLANILHA ITENS FINANCIÁVEIS'!A545&gt;0,'PLANILHA ITENS FINANCIÁVEIS'!A545,"")</f>
        <v>1</v>
      </c>
      <c r="B545" s="211">
        <f>IF('PLANILHA ITENS FINANCIÁVEIS'!B545&gt;0,'PLANILHA ITENS FINANCIÁVEIS'!B545,"")</f>
        <v>478</v>
      </c>
      <c r="C545" s="211" t="str">
        <f>IF('PLANILHA ITENS FINANCIÁVEIS'!C545&gt;0,'PLANILHA ITENS FINANCIÁVEIS'!C545,"")</f>
        <v>55.5</v>
      </c>
      <c r="D545" s="211" t="str">
        <f>IF('PLANILHA ITENS FINANCIÁVEIS'!G545&gt;0,'PLANILHA ITENS FINANCIÁVEIS'!G545,"")</f>
        <v>ELETRODUTO FLEXÍVEL CORRUGADO, PEAD, DN 100 (5"), PARA REDE ENTERRADA DE DISTRIBUIÇÃO DE ENERGIA ELÉTRICA - FORNECIMENTO E INSTALAÇÃO</v>
      </c>
      <c r="E545" s="212">
        <f>IF('PLANILHA ITENS FINANCIÁVEIS'!H545&gt;0,'PLANILHA ITENS FINANCIÁVEIS'!H545,"")</f>
        <v>17.100000000000001</v>
      </c>
      <c r="F545" s="211" t="str">
        <f>IF('PLANILHA ITENS FINANCIÁVEIS'!I545&gt;0,'PLANILHA ITENS FINANCIÁVEIS'!I545,"")</f>
        <v>M</v>
      </c>
      <c r="G545" s="213"/>
      <c r="H545" s="59" t="str">
        <f t="shared" si="8"/>
        <v/>
      </c>
      <c r="I545" s="56"/>
      <c r="J545" s="56"/>
      <c r="K545" s="214"/>
    </row>
    <row r="546" spans="1:11" s="21" customFormat="1" x14ac:dyDescent="0.25">
      <c r="A546" s="211">
        <f>IF('PLANILHA ITENS FINANCIÁVEIS'!A546&gt;0,'PLANILHA ITENS FINANCIÁVEIS'!A546,"")</f>
        <v>1</v>
      </c>
      <c r="B546" s="211">
        <f>IF('PLANILHA ITENS FINANCIÁVEIS'!B546&gt;0,'PLANILHA ITENS FINANCIÁVEIS'!B546,"")</f>
        <v>479</v>
      </c>
      <c r="C546" s="211" t="str">
        <f>IF('PLANILHA ITENS FINANCIÁVEIS'!C546&gt;0,'PLANILHA ITENS FINANCIÁVEIS'!C546,"")</f>
        <v>55.6</v>
      </c>
      <c r="D546" s="211" t="str">
        <f>IF('PLANILHA ITENS FINANCIÁVEIS'!G546&gt;0,'PLANILHA ITENS FINANCIÁVEIS'!G546,"")</f>
        <v>ELETRODUTO RÍGIDO ROSCÁVEL, PVC, DN 20 MM (1/2"), PARA CIRCUITOS TERMINAIS, INSTALADO EM PAREDE - FORNECIMENTO E INSTALAÇÃO. AF_03/2023</v>
      </c>
      <c r="E546" s="212">
        <f>IF('PLANILHA ITENS FINANCIÁVEIS'!H546&gt;0,'PLANILHA ITENS FINANCIÁVEIS'!H546,"")</f>
        <v>2</v>
      </c>
      <c r="F546" s="211" t="str">
        <f>IF('PLANILHA ITENS FINANCIÁVEIS'!I546&gt;0,'PLANILHA ITENS FINANCIÁVEIS'!I546,"")</f>
        <v>M</v>
      </c>
      <c r="G546" s="213"/>
      <c r="H546" s="59" t="str">
        <f t="shared" si="8"/>
        <v/>
      </c>
      <c r="I546" s="56"/>
      <c r="J546" s="56"/>
      <c r="K546" s="214"/>
    </row>
    <row r="547" spans="1:11" s="21" customFormat="1" x14ac:dyDescent="0.25">
      <c r="A547" s="211">
        <f>IF('PLANILHA ITENS FINANCIÁVEIS'!A547&gt;0,'PLANILHA ITENS FINANCIÁVEIS'!A547,"")</f>
        <v>1</v>
      </c>
      <c r="B547" s="211">
        <f>IF('PLANILHA ITENS FINANCIÁVEIS'!B547&gt;0,'PLANILHA ITENS FINANCIÁVEIS'!B547,"")</f>
        <v>480</v>
      </c>
      <c r="C547" s="211" t="str">
        <f>IF('PLANILHA ITENS FINANCIÁVEIS'!C547&gt;0,'PLANILHA ITENS FINANCIÁVEIS'!C547,"")</f>
        <v>55.7</v>
      </c>
      <c r="D547" s="211" t="str">
        <f>IF('PLANILHA ITENS FINANCIÁVEIS'!G547&gt;0,'PLANILHA ITENS FINANCIÁVEIS'!G547,"")</f>
        <v>ELETRODUTO RÍGIDO ROSCÁVEL, PVC, DN 20 MM (1/2"), PARA CIRCUITOS TERMINAIS, INSTALADO EM PAREDE - FORNECIMENTO E INSTALAÇÃO. AF_03/2023</v>
      </c>
      <c r="E547" s="212">
        <f>IF('PLANILHA ITENS FINANCIÁVEIS'!H547&gt;0,'PLANILHA ITENS FINANCIÁVEIS'!H547,"")</f>
        <v>2</v>
      </c>
      <c r="F547" s="211" t="str">
        <f>IF('PLANILHA ITENS FINANCIÁVEIS'!I547&gt;0,'PLANILHA ITENS FINANCIÁVEIS'!I547,"")</f>
        <v>M</v>
      </c>
      <c r="G547" s="213"/>
      <c r="H547" s="59" t="str">
        <f t="shared" si="8"/>
        <v/>
      </c>
      <c r="I547" s="56"/>
      <c r="J547" s="56"/>
      <c r="K547" s="214"/>
    </row>
    <row r="548" spans="1:11" s="21" customFormat="1" x14ac:dyDescent="0.25">
      <c r="A548" s="211">
        <f>IF('PLANILHA ITENS FINANCIÁVEIS'!A548&gt;0,'PLANILHA ITENS FINANCIÁVEIS'!A548,"")</f>
        <v>1</v>
      </c>
      <c r="B548" s="211">
        <f>IF('PLANILHA ITENS FINANCIÁVEIS'!B548&gt;0,'PLANILHA ITENS FINANCIÁVEIS'!B548,"")</f>
        <v>481</v>
      </c>
      <c r="C548" s="211" t="str">
        <f>IF('PLANILHA ITENS FINANCIÁVEIS'!C548&gt;0,'PLANILHA ITENS FINANCIÁVEIS'!C548,"")</f>
        <v>55.8</v>
      </c>
      <c r="D548" s="211" t="str">
        <f>IF('PLANILHA ITENS FINANCIÁVEIS'!G548&gt;0,'PLANILHA ITENS FINANCIÁVEIS'!G548,"")</f>
        <v>ELETRODUTO RIGIDO, EM ACO ZINCADO OU GALVANIZADO, TIPO PESADO, DN=1 1/2", APARENTE - FORNECIMENTO E INSTALAÇÃO. AF_10/2022</v>
      </c>
      <c r="E548" s="212">
        <f>IF('PLANILHA ITENS FINANCIÁVEIS'!H548&gt;0,'PLANILHA ITENS FINANCIÁVEIS'!H548,"")</f>
        <v>2.2000000000000002</v>
      </c>
      <c r="F548" s="211" t="str">
        <f>IF('PLANILHA ITENS FINANCIÁVEIS'!I548&gt;0,'PLANILHA ITENS FINANCIÁVEIS'!I548,"")</f>
        <v>M</v>
      </c>
      <c r="G548" s="213"/>
      <c r="H548" s="59" t="str">
        <f t="shared" si="8"/>
        <v/>
      </c>
      <c r="I548" s="56"/>
      <c r="J548" s="56"/>
      <c r="K548" s="214"/>
    </row>
    <row r="549" spans="1:11" s="21" customFormat="1" x14ac:dyDescent="0.25">
      <c r="A549" s="211">
        <f>IF('PLANILHA ITENS FINANCIÁVEIS'!A549&gt;0,'PLANILHA ITENS FINANCIÁVEIS'!A549,"")</f>
        <v>1</v>
      </c>
      <c r="B549" s="211" t="str">
        <f>IF('PLANILHA ITENS FINANCIÁVEIS'!B549&gt;0,'PLANILHA ITENS FINANCIÁVEIS'!B549,"")</f>
        <v/>
      </c>
      <c r="C549" s="211" t="str">
        <f>IF('PLANILHA ITENS FINANCIÁVEIS'!C549&gt;0,'PLANILHA ITENS FINANCIÁVEIS'!C549,"")</f>
        <v>56</v>
      </c>
      <c r="D549" s="211" t="str">
        <f>IF('PLANILHA ITENS FINANCIÁVEIS'!G549&gt;0,'PLANILHA ITENS FINANCIÁVEIS'!G549,"")</f>
        <v>INSTALAÇÃO ELÉTRICA - PERFILADOS</v>
      </c>
      <c r="E549" s="212" t="str">
        <f>IF('PLANILHA ITENS FINANCIÁVEIS'!H549&gt;0,'PLANILHA ITENS FINANCIÁVEIS'!H549,"")</f>
        <v/>
      </c>
      <c r="F549" s="211" t="str">
        <f>IF('PLANILHA ITENS FINANCIÁVEIS'!I549&gt;0,'PLANILHA ITENS FINANCIÁVEIS'!I549,"")</f>
        <v/>
      </c>
      <c r="G549" s="213"/>
      <c r="H549" s="59" t="str">
        <f t="shared" si="8"/>
        <v/>
      </c>
      <c r="I549" s="56"/>
      <c r="J549" s="56"/>
      <c r="K549" s="214"/>
    </row>
    <row r="550" spans="1:11" s="21" customFormat="1" x14ac:dyDescent="0.25">
      <c r="A550" s="211">
        <f>IF('PLANILHA ITENS FINANCIÁVEIS'!A550&gt;0,'PLANILHA ITENS FINANCIÁVEIS'!A550,"")</f>
        <v>1</v>
      </c>
      <c r="B550" s="211">
        <f>IF('PLANILHA ITENS FINANCIÁVEIS'!B550&gt;0,'PLANILHA ITENS FINANCIÁVEIS'!B550,"")</f>
        <v>482</v>
      </c>
      <c r="C550" s="211" t="str">
        <f>IF('PLANILHA ITENS FINANCIÁVEIS'!C550&gt;0,'PLANILHA ITENS FINANCIÁVEIS'!C550,"")</f>
        <v>56.1</v>
      </c>
      <c r="D550" s="211" t="str">
        <f>IF('PLANILHA ITENS FINANCIÁVEIS'!G550&gt;0,'PLANILHA ITENS FINANCIÁVEIS'!G550,"")</f>
        <v>GANCHO PARA PERFILADO 44X32 MM</v>
      </c>
      <c r="E550" s="212">
        <f>IF('PLANILHA ITENS FINANCIÁVEIS'!H550&gt;0,'PLANILHA ITENS FINANCIÁVEIS'!H550,"")</f>
        <v>53</v>
      </c>
      <c r="F550" s="211" t="str">
        <f>IF('PLANILHA ITENS FINANCIÁVEIS'!I550&gt;0,'PLANILHA ITENS FINANCIÁVEIS'!I550,"")</f>
        <v>M</v>
      </c>
      <c r="G550" s="213"/>
      <c r="H550" s="59" t="str">
        <f t="shared" si="8"/>
        <v/>
      </c>
      <c r="I550" s="56"/>
      <c r="J550" s="56"/>
      <c r="K550" s="214"/>
    </row>
    <row r="551" spans="1:11" s="21" customFormat="1" x14ac:dyDescent="0.25">
      <c r="A551" s="211">
        <f>IF('PLANILHA ITENS FINANCIÁVEIS'!A551&gt;0,'PLANILHA ITENS FINANCIÁVEIS'!A551,"")</f>
        <v>1</v>
      </c>
      <c r="B551" s="211">
        <f>IF('PLANILHA ITENS FINANCIÁVEIS'!B551&gt;0,'PLANILHA ITENS FINANCIÁVEIS'!B551,"")</f>
        <v>483</v>
      </c>
      <c r="C551" s="211" t="str">
        <f>IF('PLANILHA ITENS FINANCIÁVEIS'!C551&gt;0,'PLANILHA ITENS FINANCIÁVEIS'!C551,"")</f>
        <v>56.2</v>
      </c>
      <c r="D551" s="211" t="str">
        <f>IF('PLANILHA ITENS FINANCIÁVEIS'!G551&gt;0,'PLANILHA ITENS FINANCIÁVEIS'!G551,"")</f>
        <v>SUPORTE PARA 2 ELETRODUTOS, ESPAÇADO A CADA 80 CM, EM PERFILADO COM COMPRIMENTO DE 25 CM FIXADO EM LAJE, POR METRO DE ELETRODUTO FIXADO. AF_09/2023</v>
      </c>
      <c r="E551" s="212">
        <f>IF('PLANILHA ITENS FINANCIÁVEIS'!H551&gt;0,'PLANILHA ITENS FINANCIÁVEIS'!H551,"")</f>
        <v>44.9</v>
      </c>
      <c r="F551" s="211" t="str">
        <f>IF('PLANILHA ITENS FINANCIÁVEIS'!I551&gt;0,'PLANILHA ITENS FINANCIÁVEIS'!I551,"")</f>
        <v>M</v>
      </c>
      <c r="G551" s="213"/>
      <c r="H551" s="59" t="str">
        <f t="shared" si="8"/>
        <v/>
      </c>
      <c r="I551" s="56"/>
      <c r="J551" s="56"/>
      <c r="K551" s="214"/>
    </row>
    <row r="552" spans="1:11" s="21" customFormat="1" x14ac:dyDescent="0.25">
      <c r="A552" s="211">
        <f>IF('PLANILHA ITENS FINANCIÁVEIS'!A552&gt;0,'PLANILHA ITENS FINANCIÁVEIS'!A552,"")</f>
        <v>1</v>
      </c>
      <c r="B552" s="211">
        <f>IF('PLANILHA ITENS FINANCIÁVEIS'!B552&gt;0,'PLANILHA ITENS FINANCIÁVEIS'!B552,"")</f>
        <v>484</v>
      </c>
      <c r="C552" s="211" t="str">
        <f>IF('PLANILHA ITENS FINANCIÁVEIS'!C552&gt;0,'PLANILHA ITENS FINANCIÁVEIS'!C552,"")</f>
        <v>56.3</v>
      </c>
      <c r="D552" s="211" t="str">
        <f>IF('PLANILHA ITENS FINANCIÁVEIS'!G552&gt;0,'PLANILHA ITENS FINANCIÁVEIS'!G552,"")</f>
        <v>PERFILADO PERFURADO 38X38 MM</v>
      </c>
      <c r="E552" s="212">
        <f>IF('PLANILHA ITENS FINANCIÁVEIS'!H552&gt;0,'PLANILHA ITENS FINANCIÁVEIS'!H552,"")</f>
        <v>44.9</v>
      </c>
      <c r="F552" s="211" t="str">
        <f>IF('PLANILHA ITENS FINANCIÁVEIS'!I552&gt;0,'PLANILHA ITENS FINANCIÁVEIS'!I552,"")</f>
        <v>M</v>
      </c>
      <c r="G552" s="213"/>
      <c r="H552" s="59" t="str">
        <f t="shared" si="8"/>
        <v/>
      </c>
      <c r="I552" s="56"/>
      <c r="J552" s="56"/>
      <c r="K552" s="214"/>
    </row>
    <row r="553" spans="1:11" s="21" customFormat="1" x14ac:dyDescent="0.25">
      <c r="A553" s="211">
        <f>IF('PLANILHA ITENS FINANCIÁVEIS'!A553&gt;0,'PLANILHA ITENS FINANCIÁVEIS'!A553,"")</f>
        <v>1</v>
      </c>
      <c r="B553" s="211" t="str">
        <f>IF('PLANILHA ITENS FINANCIÁVEIS'!B553&gt;0,'PLANILHA ITENS FINANCIÁVEIS'!B553,"")</f>
        <v/>
      </c>
      <c r="C553" s="211" t="str">
        <f>IF('PLANILHA ITENS FINANCIÁVEIS'!C553&gt;0,'PLANILHA ITENS FINANCIÁVEIS'!C553,"")</f>
        <v>57</v>
      </c>
      <c r="D553" s="211" t="str">
        <f>IF('PLANILHA ITENS FINANCIÁVEIS'!G553&gt;0,'PLANILHA ITENS FINANCIÁVEIS'!G553,"")</f>
        <v>INSTALAÇÃO ELÉTRICA - ILUMINAÇÃO</v>
      </c>
      <c r="E553" s="212" t="str">
        <f>IF('PLANILHA ITENS FINANCIÁVEIS'!H553&gt;0,'PLANILHA ITENS FINANCIÁVEIS'!H553,"")</f>
        <v/>
      </c>
      <c r="F553" s="211" t="str">
        <f>IF('PLANILHA ITENS FINANCIÁVEIS'!I553&gt;0,'PLANILHA ITENS FINANCIÁVEIS'!I553,"")</f>
        <v/>
      </c>
      <c r="G553" s="213"/>
      <c r="H553" s="59" t="str">
        <f t="shared" si="8"/>
        <v/>
      </c>
      <c r="I553" s="56"/>
      <c r="J553" s="56"/>
      <c r="K553" s="214"/>
    </row>
    <row r="554" spans="1:11" s="21" customFormat="1" x14ac:dyDescent="0.25">
      <c r="A554" s="211">
        <f>IF('PLANILHA ITENS FINANCIÁVEIS'!A554&gt;0,'PLANILHA ITENS FINANCIÁVEIS'!A554,"")</f>
        <v>1</v>
      </c>
      <c r="B554" s="211">
        <f>IF('PLANILHA ITENS FINANCIÁVEIS'!B554&gt;0,'PLANILHA ITENS FINANCIÁVEIS'!B554,"")</f>
        <v>485</v>
      </c>
      <c r="C554" s="211" t="str">
        <f>IF('PLANILHA ITENS FINANCIÁVEIS'!C554&gt;0,'PLANILHA ITENS FINANCIÁVEIS'!C554,"")</f>
        <v>57.1</v>
      </c>
      <c r="D554" s="211" t="str">
        <f>IF('PLANILHA ITENS FINANCIÁVEIS'!G554&gt;0,'PLANILHA ITENS FINANCIÁVEIS'!G554,"")</f>
        <v>LUMINÁRIA DE EMBUTIR, COM LÂMPADA LED DE 18 W (UN)</v>
      </c>
      <c r="E554" s="212">
        <f>IF('PLANILHA ITENS FINANCIÁVEIS'!H554&gt;0,'PLANILHA ITENS FINANCIÁVEIS'!H554,"")</f>
        <v>14</v>
      </c>
      <c r="F554" s="211" t="str">
        <f>IF('PLANILHA ITENS FINANCIÁVEIS'!I554&gt;0,'PLANILHA ITENS FINANCIÁVEIS'!I554,"")</f>
        <v>UN</v>
      </c>
      <c r="G554" s="213"/>
      <c r="H554" s="59" t="str">
        <f t="shared" si="8"/>
        <v/>
      </c>
      <c r="I554" s="56"/>
      <c r="J554" s="56"/>
      <c r="K554" s="214"/>
    </row>
    <row r="555" spans="1:11" s="21" customFormat="1" x14ac:dyDescent="0.25">
      <c r="A555" s="211">
        <f>IF('PLANILHA ITENS FINANCIÁVEIS'!A555&gt;0,'PLANILHA ITENS FINANCIÁVEIS'!A555,"")</f>
        <v>1</v>
      </c>
      <c r="B555" s="211">
        <f>IF('PLANILHA ITENS FINANCIÁVEIS'!B555&gt;0,'PLANILHA ITENS FINANCIÁVEIS'!B555,"")</f>
        <v>486</v>
      </c>
      <c r="C555" s="211" t="str">
        <f>IF('PLANILHA ITENS FINANCIÁVEIS'!C555&gt;0,'PLANILHA ITENS FINANCIÁVEIS'!C555,"")</f>
        <v>57.2</v>
      </c>
      <c r="D555" s="211" t="str">
        <f>IF('PLANILHA ITENS FINANCIÁVEIS'!G555&gt;0,'PLANILHA ITENS FINANCIÁVEIS'!G555,"")</f>
        <v>LUMINÁRIA DE EMBUTIR, COM LÂMPADA LED DE 31 W (UN)</v>
      </c>
      <c r="E555" s="212">
        <f>IF('PLANILHA ITENS FINANCIÁVEIS'!H555&gt;0,'PLANILHA ITENS FINANCIÁVEIS'!H555,"")</f>
        <v>89</v>
      </c>
      <c r="F555" s="211" t="str">
        <f>IF('PLANILHA ITENS FINANCIÁVEIS'!I555&gt;0,'PLANILHA ITENS FINANCIÁVEIS'!I555,"")</f>
        <v>UN</v>
      </c>
      <c r="G555" s="213"/>
      <c r="H555" s="59" t="str">
        <f t="shared" si="8"/>
        <v/>
      </c>
      <c r="I555" s="56"/>
      <c r="J555" s="56"/>
      <c r="K555" s="214"/>
    </row>
    <row r="556" spans="1:11" s="21" customFormat="1" x14ac:dyDescent="0.25">
      <c r="A556" s="211">
        <f>IF('PLANILHA ITENS FINANCIÁVEIS'!A556&gt;0,'PLANILHA ITENS FINANCIÁVEIS'!A556,"")</f>
        <v>1</v>
      </c>
      <c r="B556" s="211">
        <f>IF('PLANILHA ITENS FINANCIÁVEIS'!B556&gt;0,'PLANILHA ITENS FINANCIÁVEIS'!B556,"")</f>
        <v>487</v>
      </c>
      <c r="C556" s="211" t="str">
        <f>IF('PLANILHA ITENS FINANCIÁVEIS'!C556&gt;0,'PLANILHA ITENS FINANCIÁVEIS'!C556,"")</f>
        <v>57.3</v>
      </c>
      <c r="D556" s="211" t="str">
        <f>IF('PLANILHA ITENS FINANCIÁVEIS'!G556&gt;0,'PLANILHA ITENS FINANCIÁVEIS'!G556,"")</f>
        <v>LUMINÁRIA DE EMBUTIR, COM LÂMPADA LED DE 39 W (UN)</v>
      </c>
      <c r="E556" s="212">
        <f>IF('PLANILHA ITENS FINANCIÁVEIS'!H556&gt;0,'PLANILHA ITENS FINANCIÁVEIS'!H556,"")</f>
        <v>56</v>
      </c>
      <c r="F556" s="211" t="str">
        <f>IF('PLANILHA ITENS FINANCIÁVEIS'!I556&gt;0,'PLANILHA ITENS FINANCIÁVEIS'!I556,"")</f>
        <v>UN</v>
      </c>
      <c r="G556" s="213"/>
      <c r="H556" s="59" t="str">
        <f t="shared" si="8"/>
        <v/>
      </c>
      <c r="I556" s="56"/>
      <c r="J556" s="56"/>
      <c r="K556" s="214"/>
    </row>
    <row r="557" spans="1:11" s="21" customFormat="1" x14ac:dyDescent="0.25">
      <c r="A557" s="211">
        <f>IF('PLANILHA ITENS FINANCIÁVEIS'!A557&gt;0,'PLANILHA ITENS FINANCIÁVEIS'!A557,"")</f>
        <v>1</v>
      </c>
      <c r="B557" s="211">
        <f>IF('PLANILHA ITENS FINANCIÁVEIS'!B557&gt;0,'PLANILHA ITENS FINANCIÁVEIS'!B557,"")</f>
        <v>488</v>
      </c>
      <c r="C557" s="211" t="str">
        <f>IF('PLANILHA ITENS FINANCIÁVEIS'!C557&gt;0,'PLANILHA ITENS FINANCIÁVEIS'!C557,"")</f>
        <v>57.4</v>
      </c>
      <c r="D557" s="211" t="str">
        <f>IF('PLANILHA ITENS FINANCIÁVEIS'!G557&gt;0,'PLANILHA ITENS FINANCIÁVEIS'!G557,"")</f>
        <v>LÂMPADA TUBULAR LED DE 18/20 W, COM SOQUETE, BASE G13 - FORNECIMENTO E INSTALAÇÃO. AF_09/2024_PS</v>
      </c>
      <c r="E557" s="212">
        <f>IF('PLANILHA ITENS FINANCIÁVEIS'!H557&gt;0,'PLANILHA ITENS FINANCIÁVEIS'!H557,"")</f>
        <v>6</v>
      </c>
      <c r="F557" s="211" t="str">
        <f>IF('PLANILHA ITENS FINANCIÁVEIS'!I557&gt;0,'PLANILHA ITENS FINANCIÁVEIS'!I557,"")</f>
        <v>UN</v>
      </c>
      <c r="G557" s="213"/>
      <c r="H557" s="59" t="str">
        <f t="shared" si="8"/>
        <v/>
      </c>
      <c r="I557" s="56"/>
      <c r="J557" s="56"/>
      <c r="K557" s="214"/>
    </row>
    <row r="558" spans="1:11" s="21" customFormat="1" x14ac:dyDescent="0.25">
      <c r="A558" s="211">
        <f>IF('PLANILHA ITENS FINANCIÁVEIS'!A558&gt;0,'PLANILHA ITENS FINANCIÁVEIS'!A558,"")</f>
        <v>1</v>
      </c>
      <c r="B558" s="211">
        <f>IF('PLANILHA ITENS FINANCIÁVEIS'!B558&gt;0,'PLANILHA ITENS FINANCIÁVEIS'!B558,"")</f>
        <v>489</v>
      </c>
      <c r="C558" s="211" t="str">
        <f>IF('PLANILHA ITENS FINANCIÁVEIS'!C558&gt;0,'PLANILHA ITENS FINANCIÁVEIS'!C558,"")</f>
        <v>57.5</v>
      </c>
      <c r="D558" s="211" t="str">
        <f>IF('PLANILHA ITENS FINANCIÁVEIS'!G558&gt;0,'PLANILHA ITENS FINANCIÁVEIS'!G558,"")</f>
        <v>REFLETOR EM ALUMÍNIO, DE SUPORTE E ALÇA, COM LÂMPADA LED DE 200 W (UN)</v>
      </c>
      <c r="E558" s="212">
        <f>IF('PLANILHA ITENS FINANCIÁVEIS'!H558&gt;0,'PLANILHA ITENS FINANCIÁVEIS'!H558,"")</f>
        <v>5</v>
      </c>
      <c r="F558" s="211" t="str">
        <f>IF('PLANILHA ITENS FINANCIÁVEIS'!I558&gt;0,'PLANILHA ITENS FINANCIÁVEIS'!I558,"")</f>
        <v>UN</v>
      </c>
      <c r="G558" s="213"/>
      <c r="H558" s="59" t="str">
        <f t="shared" si="8"/>
        <v/>
      </c>
      <c r="I558" s="56"/>
      <c r="J558" s="56"/>
      <c r="K558" s="214"/>
    </row>
    <row r="559" spans="1:11" s="21" customFormat="1" x14ac:dyDescent="0.25">
      <c r="A559" s="211">
        <f>IF('PLANILHA ITENS FINANCIÁVEIS'!A559&gt;0,'PLANILHA ITENS FINANCIÁVEIS'!A559,"")</f>
        <v>1</v>
      </c>
      <c r="B559" s="211">
        <f>IF('PLANILHA ITENS FINANCIÁVEIS'!B559&gt;0,'PLANILHA ITENS FINANCIÁVEIS'!B559,"")</f>
        <v>490</v>
      </c>
      <c r="C559" s="211" t="str">
        <f>IF('PLANILHA ITENS FINANCIÁVEIS'!C559&gt;0,'PLANILHA ITENS FINANCIÁVEIS'!C559,"")</f>
        <v>57.6</v>
      </c>
      <c r="D559" s="211" t="str">
        <f>IF('PLANILHA ITENS FINANCIÁVEIS'!G559&gt;0,'PLANILHA ITENS FINANCIÁVEIS'!G559,"")</f>
        <v>LUMINÁRIA TIPO SPOT BALIZADOR LED 12W (UN)</v>
      </c>
      <c r="E559" s="212">
        <f>IF('PLANILHA ITENS FINANCIÁVEIS'!H559&gt;0,'PLANILHA ITENS FINANCIÁVEIS'!H559,"")</f>
        <v>9</v>
      </c>
      <c r="F559" s="211" t="str">
        <f>IF('PLANILHA ITENS FINANCIÁVEIS'!I559&gt;0,'PLANILHA ITENS FINANCIÁVEIS'!I559,"")</f>
        <v>UN</v>
      </c>
      <c r="G559" s="213"/>
      <c r="H559" s="59" t="str">
        <f t="shared" si="8"/>
        <v/>
      </c>
      <c r="I559" s="56"/>
      <c r="J559" s="56"/>
      <c r="K559" s="214"/>
    </row>
    <row r="560" spans="1:11" s="21" customFormat="1" x14ac:dyDescent="0.25">
      <c r="A560" s="211">
        <f>IF('PLANILHA ITENS FINANCIÁVEIS'!A560&gt;0,'PLANILHA ITENS FINANCIÁVEIS'!A560,"")</f>
        <v>1</v>
      </c>
      <c r="B560" s="211">
        <f>IF('PLANILHA ITENS FINANCIÁVEIS'!B560&gt;0,'PLANILHA ITENS FINANCIÁVEIS'!B560,"")</f>
        <v>491</v>
      </c>
      <c r="C560" s="211" t="str">
        <f>IF('PLANILHA ITENS FINANCIÁVEIS'!C560&gt;0,'PLANILHA ITENS FINANCIÁVEIS'!C560,"")</f>
        <v>57.7</v>
      </c>
      <c r="D560" s="211" t="str">
        <f>IF('PLANILHA ITENS FINANCIÁVEIS'!G560&gt;0,'PLANILHA ITENS FINANCIÁVEIS'!G560,"")</f>
        <v>LUMINÁRIA ARANDELA TIPO TARTARUGA, DE SOBREPOR, COM 1 LÂMPADA LED DE 6 W, SEM REATOR - FORNECIMENTO E INSTALAÇÃO. AF_09/2024</v>
      </c>
      <c r="E560" s="212">
        <f>IF('PLANILHA ITENS FINANCIÁVEIS'!H560&gt;0,'PLANILHA ITENS FINANCIÁVEIS'!H560,"")</f>
        <v>17</v>
      </c>
      <c r="F560" s="211" t="str">
        <f>IF('PLANILHA ITENS FINANCIÁVEIS'!I560&gt;0,'PLANILHA ITENS FINANCIÁVEIS'!I560,"")</f>
        <v>UN</v>
      </c>
      <c r="G560" s="213"/>
      <c r="H560" s="59" t="str">
        <f t="shared" si="8"/>
        <v/>
      </c>
      <c r="I560" s="56"/>
      <c r="J560" s="56"/>
      <c r="K560" s="214"/>
    </row>
    <row r="561" spans="1:11" s="21" customFormat="1" x14ac:dyDescent="0.25">
      <c r="A561" s="211">
        <f>IF('PLANILHA ITENS FINANCIÁVEIS'!A561&gt;0,'PLANILHA ITENS FINANCIÁVEIS'!A561,"")</f>
        <v>1</v>
      </c>
      <c r="B561" s="211" t="str">
        <f>IF('PLANILHA ITENS FINANCIÁVEIS'!B561&gt;0,'PLANILHA ITENS FINANCIÁVEIS'!B561,"")</f>
        <v/>
      </c>
      <c r="C561" s="211" t="str">
        <f>IF('PLANILHA ITENS FINANCIÁVEIS'!C561&gt;0,'PLANILHA ITENS FINANCIÁVEIS'!C561,"")</f>
        <v>58</v>
      </c>
      <c r="D561" s="211" t="str">
        <f>IF('PLANILHA ITENS FINANCIÁVEIS'!G561&gt;0,'PLANILHA ITENS FINANCIÁVEIS'!G561,"")</f>
        <v>INSTALAÇÃO ELÉTRICA - QUADROS</v>
      </c>
      <c r="E561" s="212" t="str">
        <f>IF('PLANILHA ITENS FINANCIÁVEIS'!H561&gt;0,'PLANILHA ITENS FINANCIÁVEIS'!H561,"")</f>
        <v/>
      </c>
      <c r="F561" s="211" t="str">
        <f>IF('PLANILHA ITENS FINANCIÁVEIS'!I561&gt;0,'PLANILHA ITENS FINANCIÁVEIS'!I561,"")</f>
        <v/>
      </c>
      <c r="G561" s="213"/>
      <c r="H561" s="59" t="str">
        <f t="shared" si="8"/>
        <v/>
      </c>
      <c r="I561" s="56"/>
      <c r="J561" s="56"/>
      <c r="K561" s="214"/>
    </row>
    <row r="562" spans="1:11" s="21" customFormat="1" x14ac:dyDescent="0.25">
      <c r="A562" s="211">
        <f>IF('PLANILHA ITENS FINANCIÁVEIS'!A562&gt;0,'PLANILHA ITENS FINANCIÁVEIS'!A562,"")</f>
        <v>1</v>
      </c>
      <c r="B562" s="211">
        <f>IF('PLANILHA ITENS FINANCIÁVEIS'!B562&gt;0,'PLANILHA ITENS FINANCIÁVEIS'!B562,"")</f>
        <v>492</v>
      </c>
      <c r="C562" s="211" t="str">
        <f>IF('PLANILHA ITENS FINANCIÁVEIS'!C562&gt;0,'PLANILHA ITENS FINANCIÁVEIS'!C562,"")</f>
        <v>58.1</v>
      </c>
      <c r="D562" s="211" t="str">
        <f>IF('PLANILHA ITENS FINANCIÁVEIS'!G562&gt;0,'PLANILHA ITENS FINANCIÁVEIS'!G562,"")</f>
        <v>QUADRO DE MEDIÇÃO GERAL DE ENERGIA PARA 1 MEDIDOR DE SOBREPOR - FORNECIMENTO E INSTALAÇÃO. AF_10/2020</v>
      </c>
      <c r="E562" s="212">
        <f>IF('PLANILHA ITENS FINANCIÁVEIS'!H562&gt;0,'PLANILHA ITENS FINANCIÁVEIS'!H562,"")</f>
        <v>1</v>
      </c>
      <c r="F562" s="211" t="str">
        <f>IF('PLANILHA ITENS FINANCIÁVEIS'!I562&gt;0,'PLANILHA ITENS FINANCIÁVEIS'!I562,"")</f>
        <v>UN</v>
      </c>
      <c r="G562" s="213"/>
      <c r="H562" s="59" t="str">
        <f t="shared" si="8"/>
        <v/>
      </c>
      <c r="I562" s="56"/>
      <c r="J562" s="56"/>
      <c r="K562" s="214"/>
    </row>
    <row r="563" spans="1:11" s="21" customFormat="1" x14ac:dyDescent="0.25">
      <c r="A563" s="211">
        <f>IF('PLANILHA ITENS FINANCIÁVEIS'!A563&gt;0,'PLANILHA ITENS FINANCIÁVEIS'!A563,"")</f>
        <v>1</v>
      </c>
      <c r="B563" s="211">
        <f>IF('PLANILHA ITENS FINANCIÁVEIS'!B563&gt;0,'PLANILHA ITENS FINANCIÁVEIS'!B563,"")</f>
        <v>493</v>
      </c>
      <c r="C563" s="211" t="str">
        <f>IF('PLANILHA ITENS FINANCIÁVEIS'!C563&gt;0,'PLANILHA ITENS FINANCIÁVEIS'!C563,"")</f>
        <v>58.2</v>
      </c>
      <c r="D563" s="211" t="str">
        <f>IF('PLANILHA ITENS FINANCIÁVEIS'!G563&gt;0,'PLANILHA ITENS FINANCIÁVEIS'!G563,"")</f>
        <v>QUADRO DE DISTRIBUIÇÃO DE ENERGIA EM CHAPA DE AÇO GALVANIZADO, DE EMBUTIR, COM BARRAMENTO TRIFÁSICO, PARA 46 DISJUNTORES DIN 100A - FORNECIMENTO E INSTALAÇÃO</v>
      </c>
      <c r="E563" s="212">
        <f>IF('PLANILHA ITENS FINANCIÁVEIS'!H563&gt;0,'PLANILHA ITENS FINANCIÁVEIS'!H563,"")</f>
        <v>8</v>
      </c>
      <c r="F563" s="211" t="str">
        <f>IF('PLANILHA ITENS FINANCIÁVEIS'!I563&gt;0,'PLANILHA ITENS FINANCIÁVEIS'!I563,"")</f>
        <v>UN</v>
      </c>
      <c r="G563" s="213"/>
      <c r="H563" s="59" t="str">
        <f t="shared" si="8"/>
        <v/>
      </c>
      <c r="I563" s="56"/>
      <c r="J563" s="56"/>
      <c r="K563" s="214"/>
    </row>
    <row r="564" spans="1:11" s="21" customFormat="1" x14ac:dyDescent="0.25">
      <c r="A564" s="211">
        <f>IF('PLANILHA ITENS FINANCIÁVEIS'!A564&gt;0,'PLANILHA ITENS FINANCIÁVEIS'!A564,"")</f>
        <v>1</v>
      </c>
      <c r="B564" s="211" t="str">
        <f>IF('PLANILHA ITENS FINANCIÁVEIS'!B564&gt;0,'PLANILHA ITENS FINANCIÁVEIS'!B564,"")</f>
        <v/>
      </c>
      <c r="C564" s="211" t="str">
        <f>IF('PLANILHA ITENS FINANCIÁVEIS'!C564&gt;0,'PLANILHA ITENS FINANCIÁVEIS'!C564,"")</f>
        <v>59</v>
      </c>
      <c r="D564" s="211" t="str">
        <f>IF('PLANILHA ITENS FINANCIÁVEIS'!G564&gt;0,'PLANILHA ITENS FINANCIÁVEIS'!G564,"")</f>
        <v>INSTALAÇÕES DE CABEAMENTO ESTRUTURADO - ACESSÓRIOS CABEAMENTO</v>
      </c>
      <c r="E564" s="212" t="str">
        <f>IF('PLANILHA ITENS FINANCIÁVEIS'!H564&gt;0,'PLANILHA ITENS FINANCIÁVEIS'!H564,"")</f>
        <v/>
      </c>
      <c r="F564" s="211" t="str">
        <f>IF('PLANILHA ITENS FINANCIÁVEIS'!I564&gt;0,'PLANILHA ITENS FINANCIÁVEIS'!I564,"")</f>
        <v/>
      </c>
      <c r="G564" s="213"/>
      <c r="H564" s="59" t="str">
        <f t="shared" si="8"/>
        <v/>
      </c>
      <c r="I564" s="56"/>
      <c r="J564" s="56"/>
      <c r="K564" s="214"/>
    </row>
    <row r="565" spans="1:11" s="21" customFormat="1" x14ac:dyDescent="0.25">
      <c r="A565" s="211">
        <f>IF('PLANILHA ITENS FINANCIÁVEIS'!A565&gt;0,'PLANILHA ITENS FINANCIÁVEIS'!A565,"")</f>
        <v>1</v>
      </c>
      <c r="B565" s="211">
        <f>IF('PLANILHA ITENS FINANCIÁVEIS'!B565&gt;0,'PLANILHA ITENS FINANCIÁVEIS'!B565,"")</f>
        <v>494</v>
      </c>
      <c r="C565" s="211" t="str">
        <f>IF('PLANILHA ITENS FINANCIÁVEIS'!C565&gt;0,'PLANILHA ITENS FINANCIÁVEIS'!C565,"")</f>
        <v>59.1</v>
      </c>
      <c r="D565" s="211" t="str">
        <f>IF('PLANILHA ITENS FINANCIÁVEIS'!G565&gt;0,'PLANILHA ITENS FINANCIÁVEIS'!G565,"")</f>
        <v>SWITCH TIPO 48 PORTAS</v>
      </c>
      <c r="E565" s="212">
        <f>IF('PLANILHA ITENS FINANCIÁVEIS'!H565&gt;0,'PLANILHA ITENS FINANCIÁVEIS'!H565,"")</f>
        <v>1</v>
      </c>
      <c r="F565" s="211" t="str">
        <f>IF('PLANILHA ITENS FINANCIÁVEIS'!I565&gt;0,'PLANILHA ITENS FINANCIÁVEIS'!I565,"")</f>
        <v>UN</v>
      </c>
      <c r="G565" s="213"/>
      <c r="H565" s="59" t="str">
        <f t="shared" si="8"/>
        <v/>
      </c>
      <c r="I565" s="56"/>
      <c r="J565" s="56"/>
      <c r="K565" s="214"/>
    </row>
    <row r="566" spans="1:11" s="21" customFormat="1" x14ac:dyDescent="0.25">
      <c r="A566" s="211">
        <f>IF('PLANILHA ITENS FINANCIÁVEIS'!A566&gt;0,'PLANILHA ITENS FINANCIÁVEIS'!A566,"")</f>
        <v>1</v>
      </c>
      <c r="B566" s="211">
        <f>IF('PLANILHA ITENS FINANCIÁVEIS'!B566&gt;0,'PLANILHA ITENS FINANCIÁVEIS'!B566,"")</f>
        <v>495</v>
      </c>
      <c r="C566" s="211" t="str">
        <f>IF('PLANILHA ITENS FINANCIÁVEIS'!C566&gt;0,'PLANILHA ITENS FINANCIÁVEIS'!C566,"")</f>
        <v>59.2</v>
      </c>
      <c r="D566" s="211" t="str">
        <f>IF('PLANILHA ITENS FINANCIÁVEIS'!G566&gt;0,'PLANILHA ITENS FINANCIÁVEIS'!G566,"")</f>
        <v>PATCH CORD, CATEGORIA 6 UTP, 4 PARES.</v>
      </c>
      <c r="E566" s="212">
        <f>IF('PLANILHA ITENS FINANCIÁVEIS'!H566&gt;0,'PLANILHA ITENS FINANCIÁVEIS'!H566,"")</f>
        <v>48</v>
      </c>
      <c r="F566" s="211" t="str">
        <f>IF('PLANILHA ITENS FINANCIÁVEIS'!I566&gt;0,'PLANILHA ITENS FINANCIÁVEIS'!I566,"")</f>
        <v>UN</v>
      </c>
      <c r="G566" s="213"/>
      <c r="H566" s="59" t="str">
        <f t="shared" si="8"/>
        <v/>
      </c>
      <c r="I566" s="56"/>
      <c r="J566" s="56"/>
      <c r="K566" s="214"/>
    </row>
    <row r="567" spans="1:11" s="21" customFormat="1" x14ac:dyDescent="0.25">
      <c r="A567" s="211">
        <f>IF('PLANILHA ITENS FINANCIÁVEIS'!A567&gt;0,'PLANILHA ITENS FINANCIÁVEIS'!A567,"")</f>
        <v>1</v>
      </c>
      <c r="B567" s="211">
        <f>IF('PLANILHA ITENS FINANCIÁVEIS'!B567&gt;0,'PLANILHA ITENS FINANCIÁVEIS'!B567,"")</f>
        <v>496</v>
      </c>
      <c r="C567" s="211" t="str">
        <f>IF('PLANILHA ITENS FINANCIÁVEIS'!C567&gt;0,'PLANILHA ITENS FINANCIÁVEIS'!C567,"")</f>
        <v>59.3</v>
      </c>
      <c r="D567" s="211" t="str">
        <f>IF('PLANILHA ITENS FINANCIÁVEIS'!G567&gt;0,'PLANILHA ITENS FINANCIÁVEIS'!G567,"")</f>
        <v>PATCH PANEL 24 PORTAS, CATEGORIA 6 - FORNECIMENTO E INSTALAÇÃO. AF_11/2019</v>
      </c>
      <c r="E567" s="212">
        <f>IF('PLANILHA ITENS FINANCIÁVEIS'!H567&gt;0,'PLANILHA ITENS FINANCIÁVEIS'!H567,"")</f>
        <v>3</v>
      </c>
      <c r="F567" s="211" t="str">
        <f>IF('PLANILHA ITENS FINANCIÁVEIS'!I567&gt;0,'PLANILHA ITENS FINANCIÁVEIS'!I567,"")</f>
        <v>UN</v>
      </c>
      <c r="G567" s="213"/>
      <c r="H567" s="59" t="str">
        <f t="shared" si="8"/>
        <v/>
      </c>
      <c r="I567" s="56"/>
      <c r="J567" s="56"/>
      <c r="K567" s="214"/>
    </row>
    <row r="568" spans="1:11" s="21" customFormat="1" x14ac:dyDescent="0.25">
      <c r="A568" s="211">
        <f>IF('PLANILHA ITENS FINANCIÁVEIS'!A568&gt;0,'PLANILHA ITENS FINANCIÁVEIS'!A568,"")</f>
        <v>1</v>
      </c>
      <c r="B568" s="211">
        <f>IF('PLANILHA ITENS FINANCIÁVEIS'!B568&gt;0,'PLANILHA ITENS FINANCIÁVEIS'!B568,"")</f>
        <v>497</v>
      </c>
      <c r="C568" s="211" t="str">
        <f>IF('PLANILHA ITENS FINANCIÁVEIS'!C568&gt;0,'PLANILHA ITENS FINANCIÁVEIS'!C568,"")</f>
        <v>59.4</v>
      </c>
      <c r="D568" s="211" t="str">
        <f>IF('PLANILHA ITENS FINANCIÁVEIS'!G568&gt;0,'PLANILHA ITENS FINANCIÁVEIS'!G568,"")</f>
        <v>RÉGUA DE TOMADAS ELÉTRICAS, COM 10 TOMADAS, PADRÃO RACK 19"</v>
      </c>
      <c r="E568" s="212">
        <f>IF('PLANILHA ITENS FINANCIÁVEIS'!H568&gt;0,'PLANILHA ITENS FINANCIÁVEIS'!H568,"")</f>
        <v>1</v>
      </c>
      <c r="F568" s="211" t="str">
        <f>IF('PLANILHA ITENS FINANCIÁVEIS'!I568&gt;0,'PLANILHA ITENS FINANCIÁVEIS'!I568,"")</f>
        <v>UN</v>
      </c>
      <c r="G568" s="213"/>
      <c r="H568" s="59" t="str">
        <f t="shared" si="8"/>
        <v/>
      </c>
      <c r="I568" s="56"/>
      <c r="J568" s="56"/>
      <c r="K568" s="214"/>
    </row>
    <row r="569" spans="1:11" s="21" customFormat="1" x14ac:dyDescent="0.25">
      <c r="A569" s="211">
        <f>IF('PLANILHA ITENS FINANCIÁVEIS'!A569&gt;0,'PLANILHA ITENS FINANCIÁVEIS'!A569,"")</f>
        <v>1</v>
      </c>
      <c r="B569" s="211">
        <f>IF('PLANILHA ITENS FINANCIÁVEIS'!B569&gt;0,'PLANILHA ITENS FINANCIÁVEIS'!B569,"")</f>
        <v>498</v>
      </c>
      <c r="C569" s="211" t="str">
        <f>IF('PLANILHA ITENS FINANCIÁVEIS'!C569&gt;0,'PLANILHA ITENS FINANCIÁVEIS'!C569,"")</f>
        <v>59.5</v>
      </c>
      <c r="D569" s="211" t="str">
        <f>IF('PLANILHA ITENS FINANCIÁVEIS'!G569&gt;0,'PLANILHA ITENS FINANCIÁVEIS'!G569,"")</f>
        <v>GUIA DE CABOS FECHADO 1U</v>
      </c>
      <c r="E569" s="212">
        <f>IF('PLANILHA ITENS FINANCIÁVEIS'!H569&gt;0,'PLANILHA ITENS FINANCIÁVEIS'!H569,"")</f>
        <v>2</v>
      </c>
      <c r="F569" s="211" t="str">
        <f>IF('PLANILHA ITENS FINANCIÁVEIS'!I569&gt;0,'PLANILHA ITENS FINANCIÁVEIS'!I569,"")</f>
        <v>UN</v>
      </c>
      <c r="G569" s="213"/>
      <c r="H569" s="59" t="str">
        <f t="shared" si="8"/>
        <v/>
      </c>
      <c r="I569" s="56"/>
      <c r="J569" s="56"/>
      <c r="K569" s="214"/>
    </row>
    <row r="570" spans="1:11" s="21" customFormat="1" x14ac:dyDescent="0.25">
      <c r="A570" s="211">
        <f>IF('PLANILHA ITENS FINANCIÁVEIS'!A570&gt;0,'PLANILHA ITENS FINANCIÁVEIS'!A570,"")</f>
        <v>1</v>
      </c>
      <c r="B570" s="211">
        <f>IF('PLANILHA ITENS FINANCIÁVEIS'!B570&gt;0,'PLANILHA ITENS FINANCIÁVEIS'!B570,"")</f>
        <v>499</v>
      </c>
      <c r="C570" s="211" t="str">
        <f>IF('PLANILHA ITENS FINANCIÁVEIS'!C570&gt;0,'PLANILHA ITENS FINANCIÁVEIS'!C570,"")</f>
        <v>59.6</v>
      </c>
      <c r="D570" s="211" t="str">
        <f>IF('PLANILHA ITENS FINANCIÁVEIS'!G570&gt;0,'PLANILHA ITENS FINANCIÁVEIS'!G570,"")</f>
        <v>BANDEJA MÓVEL, PADRÃO 19"</v>
      </c>
      <c r="E570" s="212">
        <f>IF('PLANILHA ITENS FINANCIÁVEIS'!H570&gt;0,'PLANILHA ITENS FINANCIÁVEIS'!H570,"")</f>
        <v>1</v>
      </c>
      <c r="F570" s="211" t="str">
        <f>IF('PLANILHA ITENS FINANCIÁVEIS'!I570&gt;0,'PLANILHA ITENS FINANCIÁVEIS'!I570,"")</f>
        <v>UN</v>
      </c>
      <c r="G570" s="213"/>
      <c r="H570" s="59" t="str">
        <f t="shared" si="8"/>
        <v/>
      </c>
      <c r="I570" s="56"/>
      <c r="J570" s="56"/>
      <c r="K570" s="214"/>
    </row>
    <row r="571" spans="1:11" s="21" customFormat="1" x14ac:dyDescent="0.25">
      <c r="A571" s="211">
        <f>IF('PLANILHA ITENS FINANCIÁVEIS'!A571&gt;0,'PLANILHA ITENS FINANCIÁVEIS'!A571,"")</f>
        <v>1</v>
      </c>
      <c r="B571" s="211">
        <f>IF('PLANILHA ITENS FINANCIÁVEIS'!B571&gt;0,'PLANILHA ITENS FINANCIÁVEIS'!B571,"")</f>
        <v>500</v>
      </c>
      <c r="C571" s="211" t="str">
        <f>IF('PLANILHA ITENS FINANCIÁVEIS'!C571&gt;0,'PLANILHA ITENS FINANCIÁVEIS'!C571,"")</f>
        <v>59.7</v>
      </c>
      <c r="D571" s="211" t="str">
        <f>IF('PLANILHA ITENS FINANCIÁVEIS'!G571&gt;0,'PLANILHA ITENS FINANCIÁVEIS'!G571,"")</f>
        <v>RACK ABERTO EM COLUNA 44U PARA SERVIDOR - FORNECIMENTO E INSTALAÇÃO. AF_11/2019</v>
      </c>
      <c r="E571" s="212">
        <f>IF('PLANILHA ITENS FINANCIÁVEIS'!H571&gt;0,'PLANILHA ITENS FINANCIÁVEIS'!H571,"")</f>
        <v>1</v>
      </c>
      <c r="F571" s="211" t="str">
        <f>IF('PLANILHA ITENS FINANCIÁVEIS'!I571&gt;0,'PLANILHA ITENS FINANCIÁVEIS'!I571,"")</f>
        <v>UN</v>
      </c>
      <c r="G571" s="213"/>
      <c r="H571" s="59" t="str">
        <f t="shared" si="8"/>
        <v/>
      </c>
      <c r="I571" s="56"/>
      <c r="J571" s="56"/>
      <c r="K571" s="214"/>
    </row>
    <row r="572" spans="1:11" s="21" customFormat="1" x14ac:dyDescent="0.25">
      <c r="A572" s="211">
        <f>IF('PLANILHA ITENS FINANCIÁVEIS'!A572&gt;0,'PLANILHA ITENS FINANCIÁVEIS'!A572,"")</f>
        <v>1</v>
      </c>
      <c r="B572" s="211">
        <f>IF('PLANILHA ITENS FINANCIÁVEIS'!B572&gt;0,'PLANILHA ITENS FINANCIÁVEIS'!B572,"")</f>
        <v>501</v>
      </c>
      <c r="C572" s="211" t="str">
        <f>IF('PLANILHA ITENS FINANCIÁVEIS'!C572&gt;0,'PLANILHA ITENS FINANCIÁVEIS'!C572,"")</f>
        <v>59.8</v>
      </c>
      <c r="D572" s="211" t="str">
        <f>IF('PLANILHA ITENS FINANCIÁVEIS'!G572&gt;0,'PLANILHA ITENS FINANCIÁVEIS'!G572,"")</f>
        <v>GUIA VERTICAL 200 MM PARA CABOS</v>
      </c>
      <c r="E572" s="212">
        <f>IF('PLANILHA ITENS FINANCIÁVEIS'!H572&gt;0,'PLANILHA ITENS FINANCIÁVEIS'!H572,"")</f>
        <v>1</v>
      </c>
      <c r="F572" s="211" t="str">
        <f>IF('PLANILHA ITENS FINANCIÁVEIS'!I572&gt;0,'PLANILHA ITENS FINANCIÁVEIS'!I572,"")</f>
        <v>UN</v>
      </c>
      <c r="G572" s="213"/>
      <c r="H572" s="59" t="str">
        <f t="shared" si="8"/>
        <v/>
      </c>
      <c r="I572" s="56"/>
      <c r="J572" s="56"/>
      <c r="K572" s="214"/>
    </row>
    <row r="573" spans="1:11" s="21" customFormat="1" x14ac:dyDescent="0.25">
      <c r="A573" s="211">
        <f>IF('PLANILHA ITENS FINANCIÁVEIS'!A573&gt;0,'PLANILHA ITENS FINANCIÁVEIS'!A573,"")</f>
        <v>1</v>
      </c>
      <c r="B573" s="211" t="str">
        <f>IF('PLANILHA ITENS FINANCIÁVEIS'!B573&gt;0,'PLANILHA ITENS FINANCIÁVEIS'!B573,"")</f>
        <v/>
      </c>
      <c r="C573" s="211" t="str">
        <f>IF('PLANILHA ITENS FINANCIÁVEIS'!C573&gt;0,'PLANILHA ITENS FINANCIÁVEIS'!C573,"")</f>
        <v>60</v>
      </c>
      <c r="D573" s="211" t="str">
        <f>IF('PLANILHA ITENS FINANCIÁVEIS'!G573&gt;0,'PLANILHA ITENS FINANCIÁVEIS'!G573,"")</f>
        <v>INSTALAÇÕES DE CABEAMENTO ESTRUTURADO - ACESSÓRIOS GERAL</v>
      </c>
      <c r="E573" s="212" t="str">
        <f>IF('PLANILHA ITENS FINANCIÁVEIS'!H573&gt;0,'PLANILHA ITENS FINANCIÁVEIS'!H573,"")</f>
        <v/>
      </c>
      <c r="F573" s="211" t="str">
        <f>IF('PLANILHA ITENS FINANCIÁVEIS'!I573&gt;0,'PLANILHA ITENS FINANCIÁVEIS'!I573,"")</f>
        <v/>
      </c>
      <c r="G573" s="213"/>
      <c r="H573" s="59" t="str">
        <f t="shared" si="8"/>
        <v/>
      </c>
      <c r="I573" s="56"/>
      <c r="J573" s="56"/>
      <c r="K573" s="214"/>
    </row>
    <row r="574" spans="1:11" s="21" customFormat="1" x14ac:dyDescent="0.25">
      <c r="A574" s="211">
        <f>IF('PLANILHA ITENS FINANCIÁVEIS'!A574&gt;0,'PLANILHA ITENS FINANCIÁVEIS'!A574,"")</f>
        <v>1</v>
      </c>
      <c r="B574" s="211">
        <f>IF('PLANILHA ITENS FINANCIÁVEIS'!B574&gt;0,'PLANILHA ITENS FINANCIÁVEIS'!B574,"")</f>
        <v>502</v>
      </c>
      <c r="C574" s="211" t="str">
        <f>IF('PLANILHA ITENS FINANCIÁVEIS'!C574&gt;0,'PLANILHA ITENS FINANCIÁVEIS'!C574,"")</f>
        <v>60.1</v>
      </c>
      <c r="D574" s="211" t="str">
        <f>IF('PLANILHA ITENS FINANCIÁVEIS'!G574&gt;0,'PLANILHA ITENS FINANCIÁVEIS'!G574,"")</f>
        <v>CAIXA RETANGULAR 4" X 2" BAIXA (0,30 M DO PISO), PVC, INSTALADA EM PAREDE - FORNECIMENTO E INSTALAÇÃO. AF_03/2023</v>
      </c>
      <c r="E574" s="212">
        <f>IF('PLANILHA ITENS FINANCIÁVEIS'!H574&gt;0,'PLANILHA ITENS FINANCIÁVEIS'!H574,"")</f>
        <v>42</v>
      </c>
      <c r="F574" s="211" t="str">
        <f>IF('PLANILHA ITENS FINANCIÁVEIS'!I574&gt;0,'PLANILHA ITENS FINANCIÁVEIS'!I574,"")</f>
        <v>UN</v>
      </c>
      <c r="G574" s="213"/>
      <c r="H574" s="59" t="str">
        <f t="shared" si="8"/>
        <v/>
      </c>
      <c r="I574" s="56"/>
      <c r="J574" s="56"/>
      <c r="K574" s="214"/>
    </row>
    <row r="575" spans="1:11" s="21" customFormat="1" x14ac:dyDescent="0.25">
      <c r="A575" s="211">
        <f>IF('PLANILHA ITENS FINANCIÁVEIS'!A575&gt;0,'PLANILHA ITENS FINANCIÁVEIS'!A575,"")</f>
        <v>1</v>
      </c>
      <c r="B575" s="211">
        <f>IF('PLANILHA ITENS FINANCIÁVEIS'!B575&gt;0,'PLANILHA ITENS FINANCIÁVEIS'!B575,"")</f>
        <v>503</v>
      </c>
      <c r="C575" s="211" t="str">
        <f>IF('PLANILHA ITENS FINANCIÁVEIS'!C575&gt;0,'PLANILHA ITENS FINANCIÁVEIS'!C575,"")</f>
        <v>60.2</v>
      </c>
      <c r="D575" s="211" t="str">
        <f>IF('PLANILHA ITENS FINANCIÁVEIS'!G575&gt;0,'PLANILHA ITENS FINANCIÁVEIS'!G575,"")</f>
        <v>ARRUELA EM ALUMINIO</v>
      </c>
      <c r="E575" s="212">
        <f>IF('PLANILHA ITENS FINANCIÁVEIS'!H575&gt;0,'PLANILHA ITENS FINANCIÁVEIS'!H575,"")</f>
        <v>697</v>
      </c>
      <c r="F575" s="211" t="str">
        <f>IF('PLANILHA ITENS FINANCIÁVEIS'!I575&gt;0,'PLANILHA ITENS FINANCIÁVEIS'!I575,"")</f>
        <v>UN</v>
      </c>
      <c r="G575" s="213"/>
      <c r="H575" s="59" t="str">
        <f t="shared" si="8"/>
        <v/>
      </c>
      <c r="I575" s="56"/>
      <c r="J575" s="56"/>
      <c r="K575" s="214"/>
    </row>
    <row r="576" spans="1:11" s="21" customFormat="1" x14ac:dyDescent="0.25">
      <c r="A576" s="211">
        <f>IF('PLANILHA ITENS FINANCIÁVEIS'!A576&gt;0,'PLANILHA ITENS FINANCIÁVEIS'!A576,"")</f>
        <v>1</v>
      </c>
      <c r="B576" s="211">
        <f>IF('PLANILHA ITENS FINANCIÁVEIS'!B576&gt;0,'PLANILHA ITENS FINANCIÁVEIS'!B576,"")</f>
        <v>504</v>
      </c>
      <c r="C576" s="211" t="str">
        <f>IF('PLANILHA ITENS FINANCIÁVEIS'!C576&gt;0,'PLANILHA ITENS FINANCIÁVEIS'!C576,"")</f>
        <v>60.3</v>
      </c>
      <c r="D576" s="211" t="str">
        <f>IF('PLANILHA ITENS FINANCIÁVEIS'!G576&gt;0,'PLANILHA ITENS FINANCIÁVEIS'!G576,"")</f>
        <v>BUCHA DE NYLON</v>
      </c>
      <c r="E576" s="212">
        <f>IF('PLANILHA ITENS FINANCIÁVEIS'!H576&gt;0,'PLANILHA ITENS FINANCIÁVEIS'!H576,"")</f>
        <v>23</v>
      </c>
      <c r="F576" s="211" t="str">
        <f>IF('PLANILHA ITENS FINANCIÁVEIS'!I576&gt;0,'PLANILHA ITENS FINANCIÁVEIS'!I576,"")</f>
        <v>UN</v>
      </c>
      <c r="G576" s="213"/>
      <c r="H576" s="59" t="str">
        <f t="shared" si="8"/>
        <v/>
      </c>
      <c r="I576" s="56"/>
      <c r="J576" s="56"/>
      <c r="K576" s="214"/>
    </row>
    <row r="577" spans="1:11" s="21" customFormat="1" x14ac:dyDescent="0.25">
      <c r="A577" s="211">
        <f>IF('PLANILHA ITENS FINANCIÁVEIS'!A577&gt;0,'PLANILHA ITENS FINANCIÁVEIS'!A577,"")</f>
        <v>1</v>
      </c>
      <c r="B577" s="211">
        <f>IF('PLANILHA ITENS FINANCIÁVEIS'!B577&gt;0,'PLANILHA ITENS FINANCIÁVEIS'!B577,"")</f>
        <v>505</v>
      </c>
      <c r="C577" s="211" t="str">
        <f>IF('PLANILHA ITENS FINANCIÁVEIS'!C577&gt;0,'PLANILHA ITENS FINANCIÁVEIS'!C577,"")</f>
        <v>60.4</v>
      </c>
      <c r="D577" s="211" t="str">
        <f>IF('PLANILHA ITENS FINANCIÁVEIS'!G577&gt;0,'PLANILHA ITENS FINANCIÁVEIS'!G577,"")</f>
        <v>PARAFUSO EM ACO GALVANIZADO, TIPO MAQUINA, SEXTAVADO, SEM PORCA</v>
      </c>
      <c r="E577" s="212">
        <f>IF('PLANILHA ITENS FINANCIÁVEIS'!H577&gt;0,'PLANILHA ITENS FINANCIÁVEIS'!H577,"")</f>
        <v>481</v>
      </c>
      <c r="F577" s="211" t="str">
        <f>IF('PLANILHA ITENS FINANCIÁVEIS'!I577&gt;0,'PLANILHA ITENS FINANCIÁVEIS'!I577,"")</f>
        <v>UN</v>
      </c>
      <c r="G577" s="213"/>
      <c r="H577" s="59" t="str">
        <f t="shared" si="8"/>
        <v/>
      </c>
      <c r="I577" s="56"/>
      <c r="J577" s="56"/>
      <c r="K577" s="214"/>
    </row>
    <row r="578" spans="1:11" s="21" customFormat="1" x14ac:dyDescent="0.25">
      <c r="A578" s="211">
        <f>IF('PLANILHA ITENS FINANCIÁVEIS'!A578&gt;0,'PLANILHA ITENS FINANCIÁVEIS'!A578,"")</f>
        <v>1</v>
      </c>
      <c r="B578" s="211">
        <f>IF('PLANILHA ITENS FINANCIÁVEIS'!B578&gt;0,'PLANILHA ITENS FINANCIÁVEIS'!B578,"")</f>
        <v>506</v>
      </c>
      <c r="C578" s="211" t="str">
        <f>IF('PLANILHA ITENS FINANCIÁVEIS'!C578&gt;0,'PLANILHA ITENS FINANCIÁVEIS'!C578,"")</f>
        <v>60.5</v>
      </c>
      <c r="D578" s="211" t="str">
        <f>IF('PLANILHA ITENS FINANCIÁVEIS'!G578&gt;0,'PLANILHA ITENS FINANCIÁVEIS'!G578,"")</f>
        <v>PORCA ZINCADA, SEXTAVADA, DIAMETRO 1/4"</v>
      </c>
      <c r="E578" s="212">
        <f>IF('PLANILHA ITENS FINANCIÁVEIS'!H578&gt;0,'PLANILHA ITENS FINANCIÁVEIS'!H578,"")</f>
        <v>593</v>
      </c>
      <c r="F578" s="211" t="str">
        <f>IF('PLANILHA ITENS FINANCIÁVEIS'!I578&gt;0,'PLANILHA ITENS FINANCIÁVEIS'!I578,"")</f>
        <v>UN</v>
      </c>
      <c r="G578" s="213"/>
      <c r="H578" s="59" t="str">
        <f t="shared" si="8"/>
        <v/>
      </c>
      <c r="I578" s="56"/>
      <c r="J578" s="56"/>
      <c r="K578" s="214"/>
    </row>
    <row r="579" spans="1:11" s="21" customFormat="1" x14ac:dyDescent="0.25">
      <c r="A579" s="211">
        <f>IF('PLANILHA ITENS FINANCIÁVEIS'!A579&gt;0,'PLANILHA ITENS FINANCIÁVEIS'!A579,"")</f>
        <v>1</v>
      </c>
      <c r="B579" s="211">
        <f>IF('PLANILHA ITENS FINANCIÁVEIS'!B579&gt;0,'PLANILHA ITENS FINANCIÁVEIS'!B579,"")</f>
        <v>507</v>
      </c>
      <c r="C579" s="211" t="str">
        <f>IF('PLANILHA ITENS FINANCIÁVEIS'!C579&gt;0,'PLANILHA ITENS FINANCIÁVEIS'!C579,"")</f>
        <v>60.6</v>
      </c>
      <c r="D579" s="211" t="str">
        <f>IF('PLANILHA ITENS FINANCIÁVEIS'!G579&gt;0,'PLANILHA ITENS FINANCIÁVEIS'!G579,"")</f>
        <v>ARMAÇÃO UTILIZANDO AÇO CA-25 DE 10,0 MM - MONTAGEM. AF_06/2022</v>
      </c>
      <c r="E579" s="212">
        <f>IF('PLANILHA ITENS FINANCIÁVEIS'!H579&gt;0,'PLANILHA ITENS FINANCIÁVEIS'!H579,"")</f>
        <v>39.24</v>
      </c>
      <c r="F579" s="211" t="str">
        <f>IF('PLANILHA ITENS FINANCIÁVEIS'!I579&gt;0,'PLANILHA ITENS FINANCIÁVEIS'!I579,"")</f>
        <v>KG</v>
      </c>
      <c r="G579" s="213"/>
      <c r="H579" s="59" t="str">
        <f t="shared" si="8"/>
        <v/>
      </c>
      <c r="I579" s="56"/>
      <c r="J579" s="56"/>
      <c r="K579" s="214"/>
    </row>
    <row r="580" spans="1:11" s="21" customFormat="1" x14ac:dyDescent="0.25">
      <c r="A580" s="211">
        <f>IF('PLANILHA ITENS FINANCIÁVEIS'!A580&gt;0,'PLANILHA ITENS FINANCIÁVEIS'!A580,"")</f>
        <v>1</v>
      </c>
      <c r="B580" s="211">
        <f>IF('PLANILHA ITENS FINANCIÁVEIS'!B580&gt;0,'PLANILHA ITENS FINANCIÁVEIS'!B580,"")</f>
        <v>508</v>
      </c>
      <c r="C580" s="211" t="str">
        <f>IF('PLANILHA ITENS FINANCIÁVEIS'!C580&gt;0,'PLANILHA ITENS FINANCIÁVEIS'!C580,"")</f>
        <v>60.7</v>
      </c>
      <c r="D580" s="211" t="str">
        <f>IF('PLANILHA ITENS FINANCIÁVEIS'!G580&gt;0,'PLANILHA ITENS FINANCIÁVEIS'!G580,"")</f>
        <v>SUPORTE ISOLADOR PARA FIXAÇÃO DA CORDOALHA DE COBRE EM ALVENARIA OU CONCRETO - FORNECIMENTO E INSTALAÇÃO. AF_08/2023</v>
      </c>
      <c r="E580" s="212">
        <f>IF('PLANILHA ITENS FINANCIÁVEIS'!H580&gt;0,'PLANILHA ITENS FINANCIÁVEIS'!H580,"")</f>
        <v>65</v>
      </c>
      <c r="F580" s="211" t="str">
        <f>IF('PLANILHA ITENS FINANCIÁVEIS'!I580&gt;0,'PLANILHA ITENS FINANCIÁVEIS'!I580,"")</f>
        <v>UN</v>
      </c>
      <c r="G580" s="213"/>
      <c r="H580" s="59" t="str">
        <f t="shared" si="8"/>
        <v/>
      </c>
      <c r="I580" s="56"/>
      <c r="J580" s="56"/>
      <c r="K580" s="214"/>
    </row>
    <row r="581" spans="1:11" s="21" customFormat="1" x14ac:dyDescent="0.25">
      <c r="A581" s="211">
        <f>IF('PLANILHA ITENS FINANCIÁVEIS'!A581&gt;0,'PLANILHA ITENS FINANCIÁVEIS'!A581,"")</f>
        <v>1</v>
      </c>
      <c r="B581" s="211" t="str">
        <f>IF('PLANILHA ITENS FINANCIÁVEIS'!B581&gt;0,'PLANILHA ITENS FINANCIÁVEIS'!B581,"")</f>
        <v/>
      </c>
      <c r="C581" s="211" t="str">
        <f>IF('PLANILHA ITENS FINANCIÁVEIS'!C581&gt;0,'PLANILHA ITENS FINANCIÁVEIS'!C581,"")</f>
        <v>61</v>
      </c>
      <c r="D581" s="211" t="str">
        <f>IF('PLANILHA ITENS FINANCIÁVEIS'!G581&gt;0,'PLANILHA ITENS FINANCIÁVEIS'!G581,"")</f>
        <v>INSTALAÇÕES DE CABEAMENTO ESTRUTURADO - CAIXAS E QUADROS</v>
      </c>
      <c r="E581" s="212" t="str">
        <f>IF('PLANILHA ITENS FINANCIÁVEIS'!H581&gt;0,'PLANILHA ITENS FINANCIÁVEIS'!H581,"")</f>
        <v/>
      </c>
      <c r="F581" s="211" t="str">
        <f>IF('PLANILHA ITENS FINANCIÁVEIS'!I581&gt;0,'PLANILHA ITENS FINANCIÁVEIS'!I581,"")</f>
        <v/>
      </c>
      <c r="G581" s="213"/>
      <c r="H581" s="59" t="str">
        <f t="shared" si="8"/>
        <v/>
      </c>
      <c r="I581" s="56"/>
      <c r="J581" s="56"/>
      <c r="K581" s="214"/>
    </row>
    <row r="582" spans="1:11" s="21" customFormat="1" x14ac:dyDescent="0.25">
      <c r="A582" s="211">
        <f>IF('PLANILHA ITENS FINANCIÁVEIS'!A582&gt;0,'PLANILHA ITENS FINANCIÁVEIS'!A582,"")</f>
        <v>1</v>
      </c>
      <c r="B582" s="211">
        <f>IF('PLANILHA ITENS FINANCIÁVEIS'!B582&gt;0,'PLANILHA ITENS FINANCIÁVEIS'!B582,"")</f>
        <v>509</v>
      </c>
      <c r="C582" s="211" t="str">
        <f>IF('PLANILHA ITENS FINANCIÁVEIS'!C582&gt;0,'PLANILHA ITENS FINANCIÁVEIS'!C582,"")</f>
        <v>61.1</v>
      </c>
      <c r="D582" s="211" t="str">
        <f>IF('PLANILHA ITENS FINANCIÁVEIS'!G582&gt;0,'PLANILHA ITENS FINANCIÁVEIS'!G582,"")</f>
        <v>CAIXA DE CONCRETO ARMADO PRE-MOLDADO, COM FUNDO E TAMPA, DIMENSOES DE 0,30 X 0,30 X 0,30 M</v>
      </c>
      <c r="E582" s="212">
        <f>IF('PLANILHA ITENS FINANCIÁVEIS'!H582&gt;0,'PLANILHA ITENS FINANCIÁVEIS'!H582,"")</f>
        <v>5</v>
      </c>
      <c r="F582" s="211" t="str">
        <f>IF('PLANILHA ITENS FINANCIÁVEIS'!I582&gt;0,'PLANILHA ITENS FINANCIÁVEIS'!I582,"")</f>
        <v>UN</v>
      </c>
      <c r="G582" s="213"/>
      <c r="H582" s="59" t="str">
        <f t="shared" si="8"/>
        <v/>
      </c>
      <c r="I582" s="56"/>
      <c r="J582" s="56"/>
      <c r="K582" s="214"/>
    </row>
    <row r="583" spans="1:11" s="21" customFormat="1" x14ac:dyDescent="0.25">
      <c r="A583" s="211">
        <f>IF('PLANILHA ITENS FINANCIÁVEIS'!A583&gt;0,'PLANILHA ITENS FINANCIÁVEIS'!A583,"")</f>
        <v>1</v>
      </c>
      <c r="B583" s="211">
        <f>IF('PLANILHA ITENS FINANCIÁVEIS'!B583&gt;0,'PLANILHA ITENS FINANCIÁVEIS'!B583,"")</f>
        <v>510</v>
      </c>
      <c r="C583" s="211" t="str">
        <f>IF('PLANILHA ITENS FINANCIÁVEIS'!C583&gt;0,'PLANILHA ITENS FINANCIÁVEIS'!C583,"")</f>
        <v>61.2</v>
      </c>
      <c r="D583" s="211" t="str">
        <f>IF('PLANILHA ITENS FINANCIÁVEIS'!G583&gt;0,'PLANILHA ITENS FINANCIÁVEIS'!G583,"")</f>
        <v>CAIXA DE PASSAGEM PARA TELEFONE 80X80X15CM (SOBREPOR) FORNECIMENTO E INSTALACAO. AF_11/2019</v>
      </c>
      <c r="E583" s="212">
        <f>IF('PLANILHA ITENS FINANCIÁVEIS'!H583&gt;0,'PLANILHA ITENS FINANCIÁVEIS'!H583,"")</f>
        <v>4</v>
      </c>
      <c r="F583" s="211" t="str">
        <f>IF('PLANILHA ITENS FINANCIÁVEIS'!I583&gt;0,'PLANILHA ITENS FINANCIÁVEIS'!I583,"")</f>
        <v>UN</v>
      </c>
      <c r="G583" s="213"/>
      <c r="H583" s="59" t="str">
        <f t="shared" si="8"/>
        <v/>
      </c>
      <c r="I583" s="56"/>
      <c r="J583" s="56"/>
      <c r="K583" s="214"/>
    </row>
    <row r="584" spans="1:11" s="21" customFormat="1" x14ac:dyDescent="0.25">
      <c r="A584" s="211">
        <f>IF('PLANILHA ITENS FINANCIÁVEIS'!A584&gt;0,'PLANILHA ITENS FINANCIÁVEIS'!A584,"")</f>
        <v>1</v>
      </c>
      <c r="B584" s="211">
        <f>IF('PLANILHA ITENS FINANCIÁVEIS'!B584&gt;0,'PLANILHA ITENS FINANCIÁVEIS'!B584,"")</f>
        <v>511</v>
      </c>
      <c r="C584" s="211" t="str">
        <f>IF('PLANILHA ITENS FINANCIÁVEIS'!C584&gt;0,'PLANILHA ITENS FINANCIÁVEIS'!C584,"")</f>
        <v>61.3</v>
      </c>
      <c r="D584" s="211" t="str">
        <f>IF('PLANILHA ITENS FINANCIÁVEIS'!G584&gt;0,'PLANILHA ITENS FINANCIÁVEIS'!G584,"")</f>
        <v>QUADRO DE DISTRIBUIÇÃO DE ENERGIA EM CHAPA DE AÇO GALVANIZADO, DE EMBUTIR, COM BARRAMENTO TRIFÁSICO, PARA 46 DISJUNTORES DIN 100A - FORNECIMENTO E INSTALAÇÃO</v>
      </c>
      <c r="E584" s="212">
        <f>IF('PLANILHA ITENS FINANCIÁVEIS'!H584&gt;0,'PLANILHA ITENS FINANCIÁVEIS'!H584,"")</f>
        <v>1</v>
      </c>
      <c r="F584" s="211" t="str">
        <f>IF('PLANILHA ITENS FINANCIÁVEIS'!I584&gt;0,'PLANILHA ITENS FINANCIÁVEIS'!I584,"")</f>
        <v>UN</v>
      </c>
      <c r="G584" s="213"/>
      <c r="H584" s="59" t="str">
        <f t="shared" si="8"/>
        <v/>
      </c>
      <c r="I584" s="56"/>
      <c r="J584" s="56"/>
      <c r="K584" s="214"/>
    </row>
    <row r="585" spans="1:11" s="21" customFormat="1" x14ac:dyDescent="0.25">
      <c r="A585" s="211">
        <f>IF('PLANILHA ITENS FINANCIÁVEIS'!A585&gt;0,'PLANILHA ITENS FINANCIÁVEIS'!A585,"")</f>
        <v>1</v>
      </c>
      <c r="B585" s="211" t="str">
        <f>IF('PLANILHA ITENS FINANCIÁVEIS'!B585&gt;0,'PLANILHA ITENS FINANCIÁVEIS'!B585,"")</f>
        <v/>
      </c>
      <c r="C585" s="211" t="str">
        <f>IF('PLANILHA ITENS FINANCIÁVEIS'!C585&gt;0,'PLANILHA ITENS FINANCIÁVEIS'!C585,"")</f>
        <v>62</v>
      </c>
      <c r="D585" s="211" t="str">
        <f>IF('PLANILHA ITENS FINANCIÁVEIS'!G585&gt;0,'PLANILHA ITENS FINANCIÁVEIS'!G585,"")</f>
        <v>INSTALAÇÕES DE CABEAMENTO ESTRUTURADO - DISPOSITIVOS</v>
      </c>
      <c r="E585" s="212" t="str">
        <f>IF('PLANILHA ITENS FINANCIÁVEIS'!H585&gt;0,'PLANILHA ITENS FINANCIÁVEIS'!H585,"")</f>
        <v/>
      </c>
      <c r="F585" s="211" t="str">
        <f>IF('PLANILHA ITENS FINANCIÁVEIS'!I585&gt;0,'PLANILHA ITENS FINANCIÁVEIS'!I585,"")</f>
        <v/>
      </c>
      <c r="G585" s="213"/>
      <c r="H585" s="59" t="str">
        <f t="shared" si="8"/>
        <v/>
      </c>
      <c r="I585" s="56"/>
      <c r="J585" s="56"/>
      <c r="K585" s="214"/>
    </row>
    <row r="586" spans="1:11" s="21" customFormat="1" x14ac:dyDescent="0.25">
      <c r="A586" s="211">
        <f>IF('PLANILHA ITENS FINANCIÁVEIS'!A586&gt;0,'PLANILHA ITENS FINANCIÁVEIS'!A586,"")</f>
        <v>1</v>
      </c>
      <c r="B586" s="211">
        <f>IF('PLANILHA ITENS FINANCIÁVEIS'!B586&gt;0,'PLANILHA ITENS FINANCIÁVEIS'!B586,"")</f>
        <v>512</v>
      </c>
      <c r="C586" s="211" t="str">
        <f>IF('PLANILHA ITENS FINANCIÁVEIS'!C586&gt;0,'PLANILHA ITENS FINANCIÁVEIS'!C586,"")</f>
        <v>62.1</v>
      </c>
      <c r="D586" s="211" t="str">
        <f>IF('PLANILHA ITENS FINANCIÁVEIS'!G586&gt;0,'PLANILHA ITENS FINANCIÁVEIS'!G586,"")</f>
        <v>TOMADA DE REDE RJ45 - FORNECIMENTO E INSTALAÇÃO. AF_11/2019</v>
      </c>
      <c r="E586" s="212">
        <f>IF('PLANILHA ITENS FINANCIÁVEIS'!H586&gt;0,'PLANILHA ITENS FINANCIÁVEIS'!H586,"")</f>
        <v>28</v>
      </c>
      <c r="F586" s="211" t="str">
        <f>IF('PLANILHA ITENS FINANCIÁVEIS'!I586&gt;0,'PLANILHA ITENS FINANCIÁVEIS'!I586,"")</f>
        <v>UN</v>
      </c>
      <c r="G586" s="213"/>
      <c r="H586" s="59" t="str">
        <f t="shared" si="8"/>
        <v/>
      </c>
      <c r="I586" s="56"/>
      <c r="J586" s="56"/>
      <c r="K586" s="214"/>
    </row>
    <row r="587" spans="1:11" s="21" customFormat="1" x14ac:dyDescent="0.25">
      <c r="A587" s="211">
        <f>IF('PLANILHA ITENS FINANCIÁVEIS'!A587&gt;0,'PLANILHA ITENS FINANCIÁVEIS'!A587,"")</f>
        <v>1</v>
      </c>
      <c r="B587" s="211">
        <f>IF('PLANILHA ITENS FINANCIÁVEIS'!B587&gt;0,'PLANILHA ITENS FINANCIÁVEIS'!B587,"")</f>
        <v>513</v>
      </c>
      <c r="C587" s="211" t="str">
        <f>IF('PLANILHA ITENS FINANCIÁVEIS'!C587&gt;0,'PLANILHA ITENS FINANCIÁVEIS'!C587,"")</f>
        <v>62.2</v>
      </c>
      <c r="D587" s="211" t="str">
        <f>IF('PLANILHA ITENS FINANCIÁVEIS'!G587&gt;0,'PLANILHA ITENS FINANCIÁVEIS'!G587,"")</f>
        <v>TOMADA PARA ANTENA DE TV, CABO COAXIAL DE 9 MM FORNECIMENTO E INSTALAÇÃO</v>
      </c>
      <c r="E587" s="212">
        <f>IF('PLANILHA ITENS FINANCIÁVEIS'!H587&gt;0,'PLANILHA ITENS FINANCIÁVEIS'!H587,"")</f>
        <v>14</v>
      </c>
      <c r="F587" s="211" t="str">
        <f>IF('PLANILHA ITENS FINANCIÁVEIS'!I587&gt;0,'PLANILHA ITENS FINANCIÁVEIS'!I587,"")</f>
        <v>UN</v>
      </c>
      <c r="G587" s="213"/>
      <c r="H587" s="59" t="str">
        <f t="shared" si="8"/>
        <v/>
      </c>
      <c r="I587" s="56"/>
      <c r="J587" s="56"/>
      <c r="K587" s="214"/>
    </row>
    <row r="588" spans="1:11" s="21" customFormat="1" x14ac:dyDescent="0.25">
      <c r="A588" s="211">
        <f>IF('PLANILHA ITENS FINANCIÁVEIS'!A588&gt;0,'PLANILHA ITENS FINANCIÁVEIS'!A588,"")</f>
        <v>1</v>
      </c>
      <c r="B588" s="211" t="str">
        <f>IF('PLANILHA ITENS FINANCIÁVEIS'!B588&gt;0,'PLANILHA ITENS FINANCIÁVEIS'!B588,"")</f>
        <v/>
      </c>
      <c r="C588" s="211" t="str">
        <f>IF('PLANILHA ITENS FINANCIÁVEIS'!C588&gt;0,'PLANILHA ITENS FINANCIÁVEIS'!C588,"")</f>
        <v>63</v>
      </c>
      <c r="D588" s="211" t="str">
        <f>IF('PLANILHA ITENS FINANCIÁVEIS'!G588&gt;0,'PLANILHA ITENS FINANCIÁVEIS'!G588,"")</f>
        <v>INSTALAÇÕES DE CABEAMENTO ESTRUTURADO - ELETROCALHAS E ELETRODUTOS</v>
      </c>
      <c r="E588" s="212" t="str">
        <f>IF('PLANILHA ITENS FINANCIÁVEIS'!H588&gt;0,'PLANILHA ITENS FINANCIÁVEIS'!H588,"")</f>
        <v/>
      </c>
      <c r="F588" s="211" t="str">
        <f>IF('PLANILHA ITENS FINANCIÁVEIS'!I588&gt;0,'PLANILHA ITENS FINANCIÁVEIS'!I588,"")</f>
        <v/>
      </c>
      <c r="G588" s="213"/>
      <c r="H588" s="59" t="str">
        <f t="shared" si="8"/>
        <v/>
      </c>
      <c r="I588" s="56"/>
      <c r="J588" s="56"/>
      <c r="K588" s="214"/>
    </row>
    <row r="589" spans="1:11" s="21" customFormat="1" x14ac:dyDescent="0.25">
      <c r="A589" s="211">
        <f>IF('PLANILHA ITENS FINANCIÁVEIS'!A589&gt;0,'PLANILHA ITENS FINANCIÁVEIS'!A589,"")</f>
        <v>1</v>
      </c>
      <c r="B589" s="211">
        <f>IF('PLANILHA ITENS FINANCIÁVEIS'!B589&gt;0,'PLANILHA ITENS FINANCIÁVEIS'!B589,"")</f>
        <v>514</v>
      </c>
      <c r="C589" s="211" t="str">
        <f>IF('PLANILHA ITENS FINANCIÁVEIS'!C589&gt;0,'PLANILHA ITENS FINANCIÁVEIS'!C589,"")</f>
        <v>63.1</v>
      </c>
      <c r="D589" s="211" t="str">
        <f>IF('PLANILHA ITENS FINANCIÁVEIS'!G589&gt;0,'PLANILHA ITENS FINANCIÁVEIS'!G589,"")</f>
        <v>ELETROCALHA LISA OU PERFURADA EM AÇO GALVANIZADO, LARGURA  100MM E ALTURA 50MM, INCLUSIVE EMENDA E FIXAÇÃO - FORNECIMENTO E INSTALAÇÃO</v>
      </c>
      <c r="E589" s="212">
        <f>IF('PLANILHA ITENS FINANCIÁVEIS'!H589&gt;0,'PLANILHA ITENS FINANCIÁVEIS'!H589,"")</f>
        <v>77.599999999999994</v>
      </c>
      <c r="F589" s="211" t="str">
        <f>IF('PLANILHA ITENS FINANCIÁVEIS'!I589&gt;0,'PLANILHA ITENS FINANCIÁVEIS'!I589,"")</f>
        <v>M</v>
      </c>
      <c r="G589" s="213"/>
      <c r="H589" s="59" t="str">
        <f t="shared" si="8"/>
        <v/>
      </c>
      <c r="I589" s="56"/>
      <c r="J589" s="56"/>
      <c r="K589" s="214"/>
    </row>
    <row r="590" spans="1:11" s="21" customFormat="1" x14ac:dyDescent="0.25">
      <c r="A590" s="211">
        <f>IF('PLANILHA ITENS FINANCIÁVEIS'!A590&gt;0,'PLANILHA ITENS FINANCIÁVEIS'!A590,"")</f>
        <v>1</v>
      </c>
      <c r="B590" s="211">
        <f>IF('PLANILHA ITENS FINANCIÁVEIS'!B590&gt;0,'PLANILHA ITENS FINANCIÁVEIS'!B590,"")</f>
        <v>515</v>
      </c>
      <c r="C590" s="211" t="str">
        <f>IF('PLANILHA ITENS FINANCIÁVEIS'!C590&gt;0,'PLANILHA ITENS FINANCIÁVEIS'!C590,"")</f>
        <v>63.2</v>
      </c>
      <c r="D590" s="211" t="str">
        <f>IF('PLANILHA ITENS FINANCIÁVEIS'!G590&gt;0,'PLANILHA ITENS FINANCIÁVEIS'!G590,"")</f>
        <v>ELETRODUTO FLEXÍVEL CORRUGADO REFORÇADO, PVC, DN 32 MM (1"), PARA CIRCUITOS TERMINAIS, INSTALADO EM FORRO - FORNECIMENTO E INSTALAÇÃO. AF_03/2023_PA</v>
      </c>
      <c r="E590" s="212">
        <f>IF('PLANILHA ITENS FINANCIÁVEIS'!H590&gt;0,'PLANILHA ITENS FINANCIÁVEIS'!H590,"")</f>
        <v>4.2</v>
      </c>
      <c r="F590" s="211" t="str">
        <f>IF('PLANILHA ITENS FINANCIÁVEIS'!I590&gt;0,'PLANILHA ITENS FINANCIÁVEIS'!I590,"")</f>
        <v>M</v>
      </c>
      <c r="G590" s="213"/>
      <c r="H590" s="59" t="str">
        <f t="shared" ref="H590:H649" si="9">IFERROR(IF(E590*G590&lt;&gt;0,ROUND(ROUND(E590,4)*ROUND(G590,4),2),""),"")</f>
        <v/>
      </c>
      <c r="I590" s="56"/>
      <c r="J590" s="56"/>
      <c r="K590" s="214"/>
    </row>
    <row r="591" spans="1:11" s="21" customFormat="1" x14ac:dyDescent="0.25">
      <c r="A591" s="211">
        <f>IF('PLANILHA ITENS FINANCIÁVEIS'!A591&gt;0,'PLANILHA ITENS FINANCIÁVEIS'!A591,"")</f>
        <v>1</v>
      </c>
      <c r="B591" s="211">
        <f>IF('PLANILHA ITENS FINANCIÁVEIS'!B591&gt;0,'PLANILHA ITENS FINANCIÁVEIS'!B591,"")</f>
        <v>516</v>
      </c>
      <c r="C591" s="211" t="str">
        <f>IF('PLANILHA ITENS FINANCIÁVEIS'!C591&gt;0,'PLANILHA ITENS FINANCIÁVEIS'!C591,"")</f>
        <v>63.3</v>
      </c>
      <c r="D591" s="211" t="str">
        <f>IF('PLANILHA ITENS FINANCIÁVEIS'!G591&gt;0,'PLANILHA ITENS FINANCIÁVEIS'!G591,"")</f>
        <v>ELETRODUTO FLEXÍVEL CORRUGADO REFORÇADO, PVC, DN 25 MM (3/4"), PARA CIRCUITOS TERMINAIS, INSTALADO EM FORRO - FORNECIMENTO E INSTALAÇÃO. AF_03/2023_PA</v>
      </c>
      <c r="E591" s="212">
        <f>IF('PLANILHA ITENS FINANCIÁVEIS'!H591&gt;0,'PLANILHA ITENS FINANCIÁVEIS'!H591,"")</f>
        <v>258.39999999999998</v>
      </c>
      <c r="F591" s="211" t="str">
        <f>IF('PLANILHA ITENS FINANCIÁVEIS'!I591&gt;0,'PLANILHA ITENS FINANCIÁVEIS'!I591,"")</f>
        <v>M</v>
      </c>
      <c r="G591" s="213"/>
      <c r="H591" s="59" t="str">
        <f t="shared" si="9"/>
        <v/>
      </c>
      <c r="I591" s="56"/>
      <c r="J591" s="56"/>
      <c r="K591" s="214"/>
    </row>
    <row r="592" spans="1:11" s="21" customFormat="1" x14ac:dyDescent="0.25">
      <c r="A592" s="211">
        <f>IF('PLANILHA ITENS FINANCIÁVEIS'!A592&gt;0,'PLANILHA ITENS FINANCIÁVEIS'!A592,"")</f>
        <v>1</v>
      </c>
      <c r="B592" s="211">
        <f>IF('PLANILHA ITENS FINANCIÁVEIS'!B592&gt;0,'PLANILHA ITENS FINANCIÁVEIS'!B592,"")</f>
        <v>517</v>
      </c>
      <c r="C592" s="211" t="str">
        <f>IF('PLANILHA ITENS FINANCIÁVEIS'!C592&gt;0,'PLANILHA ITENS FINANCIÁVEIS'!C592,"")</f>
        <v>63.4</v>
      </c>
      <c r="D592" s="211" t="str">
        <f>IF('PLANILHA ITENS FINANCIÁVEIS'!G592&gt;0,'PLANILHA ITENS FINANCIÁVEIS'!G592,"")</f>
        <v>ELETRODUTO RÍGIDO ROSCÁVEL, PVC, DN 40 MM (1 1/4"), PARA CIRCUITOS TERMINAIS, INSTALADO EM FORRO - FORNECIMENTO E INSTALAÇÃO. AF_03/2023</v>
      </c>
      <c r="E592" s="212">
        <f>IF('PLANILHA ITENS FINANCIÁVEIS'!H592&gt;0,'PLANILHA ITENS FINANCIÁVEIS'!H592,"")</f>
        <v>51.8</v>
      </c>
      <c r="F592" s="211" t="str">
        <f>IF('PLANILHA ITENS FINANCIÁVEIS'!I592&gt;0,'PLANILHA ITENS FINANCIÁVEIS'!I592,"")</f>
        <v>M</v>
      </c>
      <c r="G592" s="213"/>
      <c r="H592" s="59" t="str">
        <f t="shared" si="9"/>
        <v/>
      </c>
      <c r="I592" s="56"/>
      <c r="J592" s="56"/>
      <c r="K592" s="214"/>
    </row>
    <row r="593" spans="1:11" s="21" customFormat="1" x14ac:dyDescent="0.25">
      <c r="A593" s="211">
        <f>IF('PLANILHA ITENS FINANCIÁVEIS'!A593&gt;0,'PLANILHA ITENS FINANCIÁVEIS'!A593,"")</f>
        <v>1</v>
      </c>
      <c r="B593" s="211">
        <f>IF('PLANILHA ITENS FINANCIÁVEIS'!B593&gt;0,'PLANILHA ITENS FINANCIÁVEIS'!B593,"")</f>
        <v>518</v>
      </c>
      <c r="C593" s="211" t="str">
        <f>IF('PLANILHA ITENS FINANCIÁVEIS'!C593&gt;0,'PLANILHA ITENS FINANCIÁVEIS'!C593,"")</f>
        <v>63.5</v>
      </c>
      <c r="D593" s="211" t="str">
        <f>IF('PLANILHA ITENS FINANCIÁVEIS'!G593&gt;0,'PLANILHA ITENS FINANCIÁVEIS'!G593,"")</f>
        <v>ELETRODUTO RÍGIDO ROSCÁVEL, PVC, DN 85 MM (3"), PARA REDE ENTERRADA DE DISTRIBUIÇÃO DE ENERGIA ELÉTRICA - FORNECIMENTO E INSTALAÇÃO. AF_12/2021</v>
      </c>
      <c r="E593" s="212">
        <f>IF('PLANILHA ITENS FINANCIÁVEIS'!H593&gt;0,'PLANILHA ITENS FINANCIÁVEIS'!H593,"")</f>
        <v>46.9</v>
      </c>
      <c r="F593" s="211" t="str">
        <f>IF('PLANILHA ITENS FINANCIÁVEIS'!I593&gt;0,'PLANILHA ITENS FINANCIÁVEIS'!I593,"")</f>
        <v>M</v>
      </c>
      <c r="G593" s="213"/>
      <c r="H593" s="59" t="str">
        <f t="shared" si="9"/>
        <v/>
      </c>
      <c r="I593" s="56"/>
      <c r="J593" s="56"/>
      <c r="K593" s="214"/>
    </row>
    <row r="594" spans="1:11" s="21" customFormat="1" x14ac:dyDescent="0.25">
      <c r="A594" s="211">
        <f>IF('PLANILHA ITENS FINANCIÁVEIS'!A594&gt;0,'PLANILHA ITENS FINANCIÁVEIS'!A594,"")</f>
        <v>1</v>
      </c>
      <c r="B594" s="211">
        <f>IF('PLANILHA ITENS FINANCIÁVEIS'!B594&gt;0,'PLANILHA ITENS FINANCIÁVEIS'!B594,"")</f>
        <v>519</v>
      </c>
      <c r="C594" s="211" t="str">
        <f>IF('PLANILHA ITENS FINANCIÁVEIS'!C594&gt;0,'PLANILHA ITENS FINANCIÁVEIS'!C594,"")</f>
        <v>63.6</v>
      </c>
      <c r="D594" s="211" t="str">
        <f>IF('PLANILHA ITENS FINANCIÁVEIS'!G594&gt;0,'PLANILHA ITENS FINANCIÁVEIS'!G594,"")</f>
        <v>CRUZETA DE FERRO GALVANIZADO, COM ROSCA BSP, DE 3"</v>
      </c>
      <c r="E594" s="212">
        <f>IF('PLANILHA ITENS FINANCIÁVEIS'!H594&gt;0,'PLANILHA ITENS FINANCIÁVEIS'!H594,"")</f>
        <v>1</v>
      </c>
      <c r="F594" s="211" t="str">
        <f>IF('PLANILHA ITENS FINANCIÁVEIS'!I594&gt;0,'PLANILHA ITENS FINANCIÁVEIS'!I594,"")</f>
        <v>UN</v>
      </c>
      <c r="G594" s="213"/>
      <c r="H594" s="59" t="str">
        <f t="shared" si="9"/>
        <v/>
      </c>
      <c r="I594" s="56"/>
      <c r="J594" s="56"/>
      <c r="K594" s="214"/>
    </row>
    <row r="595" spans="1:11" s="21" customFormat="1" x14ac:dyDescent="0.25">
      <c r="A595" s="211">
        <f>IF('PLANILHA ITENS FINANCIÁVEIS'!A595&gt;0,'PLANILHA ITENS FINANCIÁVEIS'!A595,"")</f>
        <v>1</v>
      </c>
      <c r="B595" s="211">
        <f>IF('PLANILHA ITENS FINANCIÁVEIS'!B595&gt;0,'PLANILHA ITENS FINANCIÁVEIS'!B595,"")</f>
        <v>520</v>
      </c>
      <c r="C595" s="211" t="str">
        <f>IF('PLANILHA ITENS FINANCIÁVEIS'!C595&gt;0,'PLANILHA ITENS FINANCIÁVEIS'!C595,"")</f>
        <v>63.7</v>
      </c>
      <c r="D595" s="211" t="str">
        <f>IF('PLANILHA ITENS FINANCIÁVEIS'!G595&gt;0,'PLANILHA ITENS FINANCIÁVEIS'!G595,"")</f>
        <v>CRUZETA DE FERRO GALVANIZADO, COM ROSCA BSP, DE 2"</v>
      </c>
      <c r="E595" s="212">
        <f>IF('PLANILHA ITENS FINANCIÁVEIS'!H595&gt;0,'PLANILHA ITENS FINANCIÁVEIS'!H595,"")</f>
        <v>3</v>
      </c>
      <c r="F595" s="211" t="str">
        <f>IF('PLANILHA ITENS FINANCIÁVEIS'!I595&gt;0,'PLANILHA ITENS FINANCIÁVEIS'!I595,"")</f>
        <v>UN</v>
      </c>
      <c r="G595" s="213"/>
      <c r="H595" s="59" t="str">
        <f t="shared" si="9"/>
        <v/>
      </c>
      <c r="I595" s="56"/>
      <c r="J595" s="56"/>
      <c r="K595" s="214"/>
    </row>
    <row r="596" spans="1:11" s="21" customFormat="1" x14ac:dyDescent="0.25">
      <c r="A596" s="211">
        <f>IF('PLANILHA ITENS FINANCIÁVEIS'!A596&gt;0,'PLANILHA ITENS FINANCIÁVEIS'!A596,"")</f>
        <v>1</v>
      </c>
      <c r="B596" s="211">
        <f>IF('PLANILHA ITENS FINANCIÁVEIS'!B596&gt;0,'PLANILHA ITENS FINANCIÁVEIS'!B596,"")</f>
        <v>521</v>
      </c>
      <c r="C596" s="211" t="str">
        <f>IF('PLANILHA ITENS FINANCIÁVEIS'!C596&gt;0,'PLANILHA ITENS FINANCIÁVEIS'!C596,"")</f>
        <v>63.8</v>
      </c>
      <c r="D596" s="211" t="str">
        <f>IF('PLANILHA ITENS FINANCIÁVEIS'!G596&gt;0,'PLANILHA ITENS FINANCIÁVEIS'!G596,"")</f>
        <v>CABECOTE PARA ENTRADA DE LINHA DE ALIMENTACAO PARA ELETRODUTO</v>
      </c>
      <c r="E596" s="212">
        <f>IF('PLANILHA ITENS FINANCIÁVEIS'!H596&gt;0,'PLANILHA ITENS FINANCIÁVEIS'!H596,"")</f>
        <v>12</v>
      </c>
      <c r="F596" s="211" t="str">
        <f>IF('PLANILHA ITENS FINANCIÁVEIS'!I596&gt;0,'PLANILHA ITENS FINANCIÁVEIS'!I596,"")</f>
        <v>UN</v>
      </c>
      <c r="G596" s="213"/>
      <c r="H596" s="59" t="str">
        <f t="shared" si="9"/>
        <v/>
      </c>
      <c r="I596" s="56"/>
      <c r="J596" s="56"/>
      <c r="K596" s="214"/>
    </row>
    <row r="597" spans="1:11" s="21" customFormat="1" x14ac:dyDescent="0.25">
      <c r="A597" s="211">
        <f>IF('PLANILHA ITENS FINANCIÁVEIS'!A597&gt;0,'PLANILHA ITENS FINANCIÁVEIS'!A597,"")</f>
        <v>1</v>
      </c>
      <c r="B597" s="211">
        <f>IF('PLANILHA ITENS FINANCIÁVEIS'!B597&gt;0,'PLANILHA ITENS FINANCIÁVEIS'!B597,"")</f>
        <v>522</v>
      </c>
      <c r="C597" s="211" t="str">
        <f>IF('PLANILHA ITENS FINANCIÁVEIS'!C597&gt;0,'PLANILHA ITENS FINANCIÁVEIS'!C597,"")</f>
        <v>63.9</v>
      </c>
      <c r="D597" s="211" t="str">
        <f>IF('PLANILHA ITENS FINANCIÁVEIS'!G597&gt;0,'PLANILHA ITENS FINANCIÁVEIS'!G597,"")</f>
        <v>TERMINAL A COMPRESSÃO</v>
      </c>
      <c r="E597" s="212">
        <f>IF('PLANILHA ITENS FINANCIÁVEIS'!H597&gt;0,'PLANILHA ITENS FINANCIÁVEIS'!H597,"")</f>
        <v>5</v>
      </c>
      <c r="F597" s="211" t="str">
        <f>IF('PLANILHA ITENS FINANCIÁVEIS'!I597&gt;0,'PLANILHA ITENS FINANCIÁVEIS'!I597,"")</f>
        <v>UN</v>
      </c>
      <c r="G597" s="213"/>
      <c r="H597" s="59" t="str">
        <f t="shared" si="9"/>
        <v/>
      </c>
      <c r="I597" s="56"/>
      <c r="J597" s="56"/>
      <c r="K597" s="214"/>
    </row>
    <row r="598" spans="1:11" s="21" customFormat="1" x14ac:dyDescent="0.25">
      <c r="A598" s="211">
        <f>IF('PLANILHA ITENS FINANCIÁVEIS'!A598&gt;0,'PLANILHA ITENS FINANCIÁVEIS'!A598,"")</f>
        <v>1</v>
      </c>
      <c r="B598" s="211">
        <f>IF('PLANILHA ITENS FINANCIÁVEIS'!B598&gt;0,'PLANILHA ITENS FINANCIÁVEIS'!B598,"")</f>
        <v>523</v>
      </c>
      <c r="C598" s="211" t="str">
        <f>IF('PLANILHA ITENS FINANCIÁVEIS'!C598&gt;0,'PLANILHA ITENS FINANCIÁVEIS'!C598,"")</f>
        <v>63.10</v>
      </c>
      <c r="D598" s="211" t="str">
        <f>IF('PLANILHA ITENS FINANCIÁVEIS'!G598&gt;0,'PLANILHA ITENS FINANCIÁVEIS'!G598,"")</f>
        <v>TÊ HORIZONTAL 90º, PARA ELETROCALHA, LISA OU PERFURADA EM AÇO GALVANIZADO, LARGURA DE 100MM E ALTURA DE 50MM - FORNECIMENTO E INSTALAÇÃO</v>
      </c>
      <c r="E598" s="212">
        <f>IF('PLANILHA ITENS FINANCIÁVEIS'!H598&gt;0,'PLANILHA ITENS FINANCIÁVEIS'!H598,"")</f>
        <v>4</v>
      </c>
      <c r="F598" s="211" t="str">
        <f>IF('PLANILHA ITENS FINANCIÁVEIS'!I598&gt;0,'PLANILHA ITENS FINANCIÁVEIS'!I598,"")</f>
        <v>UN</v>
      </c>
      <c r="G598" s="213"/>
      <c r="H598" s="59" t="str">
        <f t="shared" si="9"/>
        <v/>
      </c>
      <c r="I598" s="56"/>
      <c r="J598" s="56"/>
      <c r="K598" s="214"/>
    </row>
    <row r="599" spans="1:11" s="21" customFormat="1" x14ac:dyDescent="0.25">
      <c r="A599" s="211">
        <f>IF('PLANILHA ITENS FINANCIÁVEIS'!A599&gt;0,'PLANILHA ITENS FINANCIÁVEIS'!A599,"")</f>
        <v>1</v>
      </c>
      <c r="B599" s="211" t="str">
        <f>IF('PLANILHA ITENS FINANCIÁVEIS'!B599&gt;0,'PLANILHA ITENS FINANCIÁVEIS'!B599,"")</f>
        <v/>
      </c>
      <c r="C599" s="211" t="str">
        <f>IF('PLANILHA ITENS FINANCIÁVEIS'!C599&gt;0,'PLANILHA ITENS FINANCIÁVEIS'!C599,"")</f>
        <v>64</v>
      </c>
      <c r="D599" s="211" t="str">
        <f>IF('PLANILHA ITENS FINANCIÁVEIS'!G599&gt;0,'PLANILHA ITENS FINANCIÁVEIS'!G599,"")</f>
        <v>INSTALAÇÃO DO SISTEMA DE PROTEÇÃO CONTRA DESCARGAS ATMOSFÉRICAS (SPDA)</v>
      </c>
      <c r="E599" s="212" t="str">
        <f>IF('PLANILHA ITENS FINANCIÁVEIS'!H599&gt;0,'PLANILHA ITENS FINANCIÁVEIS'!H599,"")</f>
        <v/>
      </c>
      <c r="F599" s="211" t="str">
        <f>IF('PLANILHA ITENS FINANCIÁVEIS'!I599&gt;0,'PLANILHA ITENS FINANCIÁVEIS'!I599,"")</f>
        <v/>
      </c>
      <c r="G599" s="213"/>
      <c r="H599" s="59" t="str">
        <f t="shared" si="9"/>
        <v/>
      </c>
      <c r="I599" s="56"/>
      <c r="J599" s="56"/>
      <c r="K599" s="214"/>
    </row>
    <row r="600" spans="1:11" s="21" customFormat="1" x14ac:dyDescent="0.25">
      <c r="A600" s="211">
        <f>IF('PLANILHA ITENS FINANCIÁVEIS'!A600&gt;0,'PLANILHA ITENS FINANCIÁVEIS'!A600,"")</f>
        <v>1</v>
      </c>
      <c r="B600" s="211">
        <f>IF('PLANILHA ITENS FINANCIÁVEIS'!B600&gt;0,'PLANILHA ITENS FINANCIÁVEIS'!B600,"")</f>
        <v>524</v>
      </c>
      <c r="C600" s="211" t="str">
        <f>IF('PLANILHA ITENS FINANCIÁVEIS'!C600&gt;0,'PLANILHA ITENS FINANCIÁVEIS'!C600,"")</f>
        <v>64.1</v>
      </c>
      <c r="D600" s="211" t="str">
        <f>IF('PLANILHA ITENS FINANCIÁVEIS'!G600&gt;0,'PLANILHA ITENS FINANCIÁVEIS'!G600,"")</f>
        <v>CAIXA DE INSPEÇÃO PARA ATERRAMENTO, CIRCULAR, EM POLIETILENO, DIÂMETRO INTERNO = 0,3 M. AF_12/2020</v>
      </c>
      <c r="E600" s="212">
        <f>IF('PLANILHA ITENS FINANCIÁVEIS'!H600&gt;0,'PLANILHA ITENS FINANCIÁVEIS'!H600,"")</f>
        <v>15</v>
      </c>
      <c r="F600" s="211" t="str">
        <f>IF('PLANILHA ITENS FINANCIÁVEIS'!I600&gt;0,'PLANILHA ITENS FINANCIÁVEIS'!I600,"")</f>
        <v>UN</v>
      </c>
      <c r="G600" s="213"/>
      <c r="H600" s="59" t="str">
        <f t="shared" si="9"/>
        <v/>
      </c>
      <c r="I600" s="56"/>
      <c r="J600" s="56"/>
      <c r="K600" s="214"/>
    </row>
    <row r="601" spans="1:11" s="21" customFormat="1" x14ac:dyDescent="0.25">
      <c r="A601" s="211">
        <f>IF('PLANILHA ITENS FINANCIÁVEIS'!A601&gt;0,'PLANILHA ITENS FINANCIÁVEIS'!A601,"")</f>
        <v>1</v>
      </c>
      <c r="B601" s="211">
        <f>IF('PLANILHA ITENS FINANCIÁVEIS'!B601&gt;0,'PLANILHA ITENS FINANCIÁVEIS'!B601,"")</f>
        <v>525</v>
      </c>
      <c r="C601" s="211" t="str">
        <f>IF('PLANILHA ITENS FINANCIÁVEIS'!C601&gt;0,'PLANILHA ITENS FINANCIÁVEIS'!C601,"")</f>
        <v>64.2</v>
      </c>
      <c r="D601" s="211" t="str">
        <f>IF('PLANILHA ITENS FINANCIÁVEIS'!G601&gt;0,'PLANILHA ITENS FINANCIÁVEIS'!G601,"")</f>
        <v>HASTE DE ATERRAMENTO, DIÂMETRO 5/8", COM 3 METROS - FORNECIMENTO E INSTALAÇÃO. AF_08/2023</v>
      </c>
      <c r="E601" s="212">
        <f>IF('PLANILHA ITENS FINANCIÁVEIS'!H601&gt;0,'PLANILHA ITENS FINANCIÁVEIS'!H601,"")</f>
        <v>15</v>
      </c>
      <c r="F601" s="211" t="str">
        <f>IF('PLANILHA ITENS FINANCIÁVEIS'!I601&gt;0,'PLANILHA ITENS FINANCIÁVEIS'!I601,"")</f>
        <v>UN</v>
      </c>
      <c r="G601" s="213"/>
      <c r="H601" s="59" t="str">
        <f t="shared" si="9"/>
        <v/>
      </c>
      <c r="I601" s="56"/>
      <c r="J601" s="56"/>
      <c r="K601" s="214"/>
    </row>
    <row r="602" spans="1:11" s="21" customFormat="1" x14ac:dyDescent="0.25">
      <c r="A602" s="211">
        <f>IF('PLANILHA ITENS FINANCIÁVEIS'!A602&gt;0,'PLANILHA ITENS FINANCIÁVEIS'!A602,"")</f>
        <v>1</v>
      </c>
      <c r="B602" s="211">
        <f>IF('PLANILHA ITENS FINANCIÁVEIS'!B602&gt;0,'PLANILHA ITENS FINANCIÁVEIS'!B602,"")</f>
        <v>526</v>
      </c>
      <c r="C602" s="211" t="str">
        <f>IF('PLANILHA ITENS FINANCIÁVEIS'!C602&gt;0,'PLANILHA ITENS FINANCIÁVEIS'!C602,"")</f>
        <v>64.3</v>
      </c>
      <c r="D602" s="211" t="str">
        <f>IF('PLANILHA ITENS FINANCIÁVEIS'!G602&gt;0,'PLANILHA ITENS FINANCIÁVEIS'!G602,"")</f>
        <v>TERMINAL AÉREO EM BARRA CHATA EM ALUMÍNIO 300 MM (UN)</v>
      </c>
      <c r="E602" s="212">
        <f>IF('PLANILHA ITENS FINANCIÁVEIS'!H602&gt;0,'PLANILHA ITENS FINANCIÁVEIS'!H602,"")</f>
        <v>48</v>
      </c>
      <c r="F602" s="211" t="str">
        <f>IF('PLANILHA ITENS FINANCIÁVEIS'!I602&gt;0,'PLANILHA ITENS FINANCIÁVEIS'!I602,"")</f>
        <v>M</v>
      </c>
      <c r="G602" s="213"/>
      <c r="H602" s="59" t="str">
        <f t="shared" si="9"/>
        <v/>
      </c>
      <c r="I602" s="56"/>
      <c r="J602" s="56"/>
      <c r="K602" s="214"/>
    </row>
    <row r="603" spans="1:11" s="21" customFormat="1" x14ac:dyDescent="0.25">
      <c r="A603" s="211">
        <f>IF('PLANILHA ITENS FINANCIÁVEIS'!A603&gt;0,'PLANILHA ITENS FINANCIÁVEIS'!A603,"")</f>
        <v>1</v>
      </c>
      <c r="B603" s="211">
        <f>IF('PLANILHA ITENS FINANCIÁVEIS'!B603&gt;0,'PLANILHA ITENS FINANCIÁVEIS'!B603,"")</f>
        <v>527</v>
      </c>
      <c r="C603" s="211" t="str">
        <f>IF('PLANILHA ITENS FINANCIÁVEIS'!C603&gt;0,'PLANILHA ITENS FINANCIÁVEIS'!C603,"")</f>
        <v>64.4</v>
      </c>
      <c r="D603" s="211" t="str">
        <f>IF('PLANILHA ITENS FINANCIÁVEIS'!G603&gt;0,'PLANILHA ITENS FINANCIÁVEIS'!G603,"")</f>
        <v>BARRA DE APOIO RETA, EM ALUMINIO, COMPRIMENTO 90 CM,  FIXADA NA PAREDE - FORNECIMENTO E INSTALAÇÃO. AF_01/2020</v>
      </c>
      <c r="E603" s="212">
        <f>IF('PLANILHA ITENS FINANCIÁVEIS'!H603&gt;0,'PLANILHA ITENS FINANCIÁVEIS'!H603,"")</f>
        <v>280</v>
      </c>
      <c r="F603" s="211" t="str">
        <f>IF('PLANILHA ITENS FINANCIÁVEIS'!I603&gt;0,'PLANILHA ITENS FINANCIÁVEIS'!I603,"")</f>
        <v>UN</v>
      </c>
      <c r="G603" s="213"/>
      <c r="H603" s="59" t="str">
        <f t="shared" si="9"/>
        <v/>
      </c>
      <c r="I603" s="56"/>
      <c r="J603" s="56"/>
      <c r="K603" s="214"/>
    </row>
    <row r="604" spans="1:11" s="21" customFormat="1" x14ac:dyDescent="0.25">
      <c r="A604" s="211">
        <f>IF('PLANILHA ITENS FINANCIÁVEIS'!A604&gt;0,'PLANILHA ITENS FINANCIÁVEIS'!A604,"")</f>
        <v>1</v>
      </c>
      <c r="B604" s="211">
        <f>IF('PLANILHA ITENS FINANCIÁVEIS'!B604&gt;0,'PLANILHA ITENS FINANCIÁVEIS'!B604,"")</f>
        <v>528</v>
      </c>
      <c r="C604" s="211" t="str">
        <f>IF('PLANILHA ITENS FINANCIÁVEIS'!C604&gt;0,'PLANILHA ITENS FINANCIÁVEIS'!C604,"")</f>
        <v>64.5</v>
      </c>
      <c r="D604" s="211" t="str">
        <f>IF('PLANILHA ITENS FINANCIÁVEIS'!G604&gt;0,'PLANILHA ITENS FINANCIÁVEIS'!G604,"")</f>
        <v>CORDOALHA DE COBRE NU 50 MM², ENTERRADA - FORNECIMENTO E INSTALAÇÃO. AF_08/2023</v>
      </c>
      <c r="E604" s="212">
        <f>IF('PLANILHA ITENS FINANCIÁVEIS'!H604&gt;0,'PLANILHA ITENS FINANCIÁVEIS'!H604,"")</f>
        <v>310</v>
      </c>
      <c r="F604" s="211" t="str">
        <f>IF('PLANILHA ITENS FINANCIÁVEIS'!I604&gt;0,'PLANILHA ITENS FINANCIÁVEIS'!I604,"")</f>
        <v>M</v>
      </c>
      <c r="G604" s="213"/>
      <c r="H604" s="59" t="str">
        <f t="shared" si="9"/>
        <v/>
      </c>
      <c r="I604" s="56"/>
      <c r="J604" s="56"/>
      <c r="K604" s="214"/>
    </row>
    <row r="605" spans="1:11" s="21" customFormat="1" x14ac:dyDescent="0.25">
      <c r="A605" s="211">
        <f>IF('PLANILHA ITENS FINANCIÁVEIS'!A605&gt;0,'PLANILHA ITENS FINANCIÁVEIS'!A605,"")</f>
        <v>1</v>
      </c>
      <c r="B605" s="211">
        <f>IF('PLANILHA ITENS FINANCIÁVEIS'!B605&gt;0,'PLANILHA ITENS FINANCIÁVEIS'!B605,"")</f>
        <v>529</v>
      </c>
      <c r="C605" s="211" t="str">
        <f>IF('PLANILHA ITENS FINANCIÁVEIS'!C605&gt;0,'PLANILHA ITENS FINANCIÁVEIS'!C605,"")</f>
        <v>64.6</v>
      </c>
      <c r="D605" s="211" t="str">
        <f>IF('PLANILHA ITENS FINANCIÁVEIS'!G605&gt;0,'PLANILHA ITENS FINANCIÁVEIS'!G605,"")</f>
        <v>BARRA RE-BAR REDONDA AÇO GALVANIZADO 80MM2 (UN)</v>
      </c>
      <c r="E605" s="212">
        <f>IF('PLANILHA ITENS FINANCIÁVEIS'!H605&gt;0,'PLANILHA ITENS FINANCIÁVEIS'!H605,"")</f>
        <v>20</v>
      </c>
      <c r="F605" s="211" t="str">
        <f>IF('PLANILHA ITENS FINANCIÁVEIS'!I605&gt;0,'PLANILHA ITENS FINANCIÁVEIS'!I605,"")</f>
        <v>M</v>
      </c>
      <c r="G605" s="213"/>
      <c r="H605" s="59" t="str">
        <f t="shared" si="9"/>
        <v/>
      </c>
      <c r="I605" s="56"/>
      <c r="J605" s="56"/>
      <c r="K605" s="214"/>
    </row>
    <row r="606" spans="1:11" s="21" customFormat="1" x14ac:dyDescent="0.25">
      <c r="A606" s="211">
        <f>IF('PLANILHA ITENS FINANCIÁVEIS'!A606&gt;0,'PLANILHA ITENS FINANCIÁVEIS'!A606,"")</f>
        <v>1</v>
      </c>
      <c r="B606" s="211" t="str">
        <f>IF('PLANILHA ITENS FINANCIÁVEIS'!B606&gt;0,'PLANILHA ITENS FINANCIÁVEIS'!B606,"")</f>
        <v/>
      </c>
      <c r="C606" s="211" t="str">
        <f>IF('PLANILHA ITENS FINANCIÁVEIS'!C606&gt;0,'PLANILHA ITENS FINANCIÁVEIS'!C606,"")</f>
        <v>65</v>
      </c>
      <c r="D606" s="211" t="str">
        <f>IF('PLANILHA ITENS FINANCIÁVEIS'!G606&gt;0,'PLANILHA ITENS FINANCIÁVEIS'!G606,"")</f>
        <v>INSTALAÇÕES DE CLIMATIZAÇÃO - DUTOS</v>
      </c>
      <c r="E606" s="212" t="str">
        <f>IF('PLANILHA ITENS FINANCIÁVEIS'!H606&gt;0,'PLANILHA ITENS FINANCIÁVEIS'!H606,"")</f>
        <v/>
      </c>
      <c r="F606" s="211" t="str">
        <f>IF('PLANILHA ITENS FINANCIÁVEIS'!I606&gt;0,'PLANILHA ITENS FINANCIÁVEIS'!I606,"")</f>
        <v/>
      </c>
      <c r="G606" s="213"/>
      <c r="H606" s="59" t="str">
        <f t="shared" si="9"/>
        <v/>
      </c>
      <c r="I606" s="56"/>
      <c r="J606" s="56"/>
      <c r="K606" s="214"/>
    </row>
    <row r="607" spans="1:11" s="21" customFormat="1" x14ac:dyDescent="0.25">
      <c r="A607" s="211">
        <f>IF('PLANILHA ITENS FINANCIÁVEIS'!A607&gt;0,'PLANILHA ITENS FINANCIÁVEIS'!A607,"")</f>
        <v>1</v>
      </c>
      <c r="B607" s="211">
        <f>IF('PLANILHA ITENS FINANCIÁVEIS'!B607&gt;0,'PLANILHA ITENS FINANCIÁVEIS'!B607,"")</f>
        <v>530</v>
      </c>
      <c r="C607" s="211" t="str">
        <f>IF('PLANILHA ITENS FINANCIÁVEIS'!C607&gt;0,'PLANILHA ITENS FINANCIÁVEIS'!C607,"")</f>
        <v>65.1</v>
      </c>
      <c r="D607" s="211" t="str">
        <f>IF('PLANILHA ITENS FINANCIÁVEIS'!G607&gt;0,'PLANILHA ITENS FINANCIÁVEIS'!G607,"")</f>
        <v>CABO DE COBRE FLEXÍVEL ISOLADO, 2,5 MM², ANTI-CHAMA 0,6/1,0 KV, PARA CIRCUITOS TERMINAIS - FORNECIMENTO E INSTALAÇÃO. AF_03/2023</v>
      </c>
      <c r="E607" s="212">
        <f>IF('PLANILHA ITENS FINANCIÁVEIS'!H607&gt;0,'PLANILHA ITENS FINANCIÁVEIS'!H607,"")</f>
        <v>22.6</v>
      </c>
      <c r="F607" s="211" t="str">
        <f>IF('PLANILHA ITENS FINANCIÁVEIS'!I607&gt;0,'PLANILHA ITENS FINANCIÁVEIS'!I607,"")</f>
        <v>M</v>
      </c>
      <c r="G607" s="213"/>
      <c r="H607" s="59" t="str">
        <f t="shared" si="9"/>
        <v/>
      </c>
      <c r="I607" s="56"/>
      <c r="J607" s="56"/>
      <c r="K607" s="214"/>
    </row>
    <row r="608" spans="1:11" s="21" customFormat="1" x14ac:dyDescent="0.25">
      <c r="A608" s="211">
        <f>IF('PLANILHA ITENS FINANCIÁVEIS'!A608&gt;0,'PLANILHA ITENS FINANCIÁVEIS'!A608,"")</f>
        <v>1</v>
      </c>
      <c r="B608" s="211">
        <f>IF('PLANILHA ITENS FINANCIÁVEIS'!B608&gt;0,'PLANILHA ITENS FINANCIÁVEIS'!B608,"")</f>
        <v>531</v>
      </c>
      <c r="C608" s="211" t="str">
        <f>IF('PLANILHA ITENS FINANCIÁVEIS'!C608&gt;0,'PLANILHA ITENS FINANCIÁVEIS'!C608,"")</f>
        <v>65.2</v>
      </c>
      <c r="D608" s="211" t="str">
        <f>IF('PLANILHA ITENS FINANCIÁVEIS'!G608&gt;0,'PLANILHA ITENS FINANCIÁVEIS'!G608,"")</f>
        <v>CABO DE COBRE FLEXÍVEL ISOLADO, 4 MM², ANTI-CHAMA 0,6/1,0 KV, PARA CIRCUITOS TERMINAIS - FORNECIMENTO E INSTALAÇÃO. AF_03/2023</v>
      </c>
      <c r="E608" s="212">
        <f>IF('PLANILHA ITENS FINANCIÁVEIS'!H608&gt;0,'PLANILHA ITENS FINANCIÁVEIS'!H608,"")</f>
        <v>132.4</v>
      </c>
      <c r="F608" s="211" t="str">
        <f>IF('PLANILHA ITENS FINANCIÁVEIS'!I608&gt;0,'PLANILHA ITENS FINANCIÁVEIS'!I608,"")</f>
        <v>M</v>
      </c>
      <c r="G608" s="213"/>
      <c r="H608" s="59" t="str">
        <f t="shared" si="9"/>
        <v/>
      </c>
      <c r="I608" s="56"/>
      <c r="J608" s="56"/>
      <c r="K608" s="214"/>
    </row>
    <row r="609" spans="1:11" s="21" customFormat="1" x14ac:dyDescent="0.25">
      <c r="A609" s="211">
        <f>IF('PLANILHA ITENS FINANCIÁVEIS'!A609&gt;0,'PLANILHA ITENS FINANCIÁVEIS'!A609,"")</f>
        <v>1</v>
      </c>
      <c r="B609" s="211">
        <f>IF('PLANILHA ITENS FINANCIÁVEIS'!B609&gt;0,'PLANILHA ITENS FINANCIÁVEIS'!B609,"")</f>
        <v>532</v>
      </c>
      <c r="C609" s="211" t="str">
        <f>IF('PLANILHA ITENS FINANCIÁVEIS'!C609&gt;0,'PLANILHA ITENS FINANCIÁVEIS'!C609,"")</f>
        <v>65.3</v>
      </c>
      <c r="D609" s="211" t="str">
        <f>IF('PLANILHA ITENS FINANCIÁVEIS'!G609&gt;0,'PLANILHA ITENS FINANCIÁVEIS'!G609,"")</f>
        <v>TUBO EM COBRE FLEXÍVEL, DN 1/4", COM ISOLAMENTO, INSTALADO EM RAMAL DE ALIMENTAÇÃO DE AR CONDICIONADO COM CONDENSADORA INDIVIDUAL   FORNECIMENTO E INSTALAÇÃO. AF_12/2015</v>
      </c>
      <c r="E609" s="212">
        <f>IF('PLANILHA ITENS FINANCIÁVEIS'!H609&gt;0,'PLANILHA ITENS FINANCIÁVEIS'!H609,"")</f>
        <v>16.899999999999999</v>
      </c>
      <c r="F609" s="211" t="str">
        <f>IF('PLANILHA ITENS FINANCIÁVEIS'!I609&gt;0,'PLANILHA ITENS FINANCIÁVEIS'!I609,"")</f>
        <v>M</v>
      </c>
      <c r="G609" s="213"/>
      <c r="H609" s="59" t="str">
        <f t="shared" si="9"/>
        <v/>
      </c>
      <c r="I609" s="56"/>
      <c r="J609" s="56"/>
      <c r="K609" s="214"/>
    </row>
    <row r="610" spans="1:11" s="21" customFormat="1" x14ac:dyDescent="0.25">
      <c r="A610" s="211">
        <f>IF('PLANILHA ITENS FINANCIÁVEIS'!A610&gt;0,'PLANILHA ITENS FINANCIÁVEIS'!A610,"")</f>
        <v>1</v>
      </c>
      <c r="B610" s="211">
        <f>IF('PLANILHA ITENS FINANCIÁVEIS'!B610&gt;0,'PLANILHA ITENS FINANCIÁVEIS'!B610,"")</f>
        <v>533</v>
      </c>
      <c r="C610" s="211" t="str">
        <f>IF('PLANILHA ITENS FINANCIÁVEIS'!C610&gt;0,'PLANILHA ITENS FINANCIÁVEIS'!C610,"")</f>
        <v>65.4</v>
      </c>
      <c r="D610" s="211" t="str">
        <f>IF('PLANILHA ITENS FINANCIÁVEIS'!G610&gt;0,'PLANILHA ITENS FINANCIÁVEIS'!G610,"")</f>
        <v>TUBO EM COBRE FLEXÍVEL, DN 3/8", COM ISOLAMENTO, INSTALADO EM RAMAL DE ALIMENTAÇÃO DE AR CONDICIONADO COM CONDENSADORA INDIVIDUAL - FORNECIMENTO E INSTALAÇÃO. AF_12/2015</v>
      </c>
      <c r="E610" s="212">
        <f>IF('PLANILHA ITENS FINANCIÁVEIS'!H610&gt;0,'PLANILHA ITENS FINANCIÁVEIS'!H610,"")</f>
        <v>154.9</v>
      </c>
      <c r="F610" s="211" t="str">
        <f>IF('PLANILHA ITENS FINANCIÁVEIS'!I610&gt;0,'PLANILHA ITENS FINANCIÁVEIS'!I610,"")</f>
        <v>M</v>
      </c>
      <c r="G610" s="213"/>
      <c r="H610" s="59" t="str">
        <f t="shared" si="9"/>
        <v/>
      </c>
      <c r="I610" s="56"/>
      <c r="J610" s="56"/>
      <c r="K610" s="214"/>
    </row>
    <row r="611" spans="1:11" s="21" customFormat="1" x14ac:dyDescent="0.25">
      <c r="A611" s="211">
        <f>IF('PLANILHA ITENS FINANCIÁVEIS'!A611&gt;0,'PLANILHA ITENS FINANCIÁVEIS'!A611,"")</f>
        <v>1</v>
      </c>
      <c r="B611" s="211">
        <f>IF('PLANILHA ITENS FINANCIÁVEIS'!B611&gt;0,'PLANILHA ITENS FINANCIÁVEIS'!B611,"")</f>
        <v>534</v>
      </c>
      <c r="C611" s="211" t="str">
        <f>IF('PLANILHA ITENS FINANCIÁVEIS'!C611&gt;0,'PLANILHA ITENS FINANCIÁVEIS'!C611,"")</f>
        <v>65.5</v>
      </c>
      <c r="D611" s="211" t="str">
        <f>IF('PLANILHA ITENS FINANCIÁVEIS'!G611&gt;0,'PLANILHA ITENS FINANCIÁVEIS'!G611,"")</f>
        <v>TUBO EM COBRE FLEXÍVEL, DN 5/8", COM ISOLAMENTO, INSTALADO EM FORRO, PARA RAMAL DE ALIMENTAÇÃO DE AR CONDICIONADO, INCLUSO FIXADOR. AF_11/2021_PA</v>
      </c>
      <c r="E611" s="212">
        <f>IF('PLANILHA ITENS FINANCIÁVEIS'!H611&gt;0,'PLANILHA ITENS FINANCIÁVEIS'!H611,"")</f>
        <v>138</v>
      </c>
      <c r="F611" s="211" t="str">
        <f>IF('PLANILHA ITENS FINANCIÁVEIS'!I611&gt;0,'PLANILHA ITENS FINANCIÁVEIS'!I611,"")</f>
        <v>M</v>
      </c>
      <c r="G611" s="213"/>
      <c r="H611" s="59" t="str">
        <f t="shared" si="9"/>
        <v/>
      </c>
      <c r="I611" s="56"/>
      <c r="J611" s="56"/>
      <c r="K611" s="214"/>
    </row>
    <row r="612" spans="1:11" s="21" customFormat="1" x14ac:dyDescent="0.25">
      <c r="A612" s="211">
        <f>IF('PLANILHA ITENS FINANCIÁVEIS'!A612&gt;0,'PLANILHA ITENS FINANCIÁVEIS'!A612,"")</f>
        <v>1</v>
      </c>
      <c r="B612" s="211" t="str">
        <f>IF('PLANILHA ITENS FINANCIÁVEIS'!B612&gt;0,'PLANILHA ITENS FINANCIÁVEIS'!B612,"")</f>
        <v/>
      </c>
      <c r="C612" s="211" t="str">
        <f>IF('PLANILHA ITENS FINANCIÁVEIS'!C612&gt;0,'PLANILHA ITENS FINANCIÁVEIS'!C612,"")</f>
        <v>66</v>
      </c>
      <c r="D612" s="211" t="str">
        <f>IF('PLANILHA ITENS FINANCIÁVEIS'!G612&gt;0,'PLANILHA ITENS FINANCIÁVEIS'!G612,"")</f>
        <v>INSTALAÇÕES DE CLIMATIZAÇÃO - DRENO</v>
      </c>
      <c r="E612" s="212" t="str">
        <f>IF('PLANILHA ITENS FINANCIÁVEIS'!H612&gt;0,'PLANILHA ITENS FINANCIÁVEIS'!H612,"")</f>
        <v/>
      </c>
      <c r="F612" s="211" t="str">
        <f>IF('PLANILHA ITENS FINANCIÁVEIS'!I612&gt;0,'PLANILHA ITENS FINANCIÁVEIS'!I612,"")</f>
        <v/>
      </c>
      <c r="G612" s="213"/>
      <c r="H612" s="59" t="str">
        <f t="shared" si="9"/>
        <v/>
      </c>
      <c r="I612" s="56"/>
      <c r="J612" s="56"/>
      <c r="K612" s="214"/>
    </row>
    <row r="613" spans="1:11" s="21" customFormat="1" x14ac:dyDescent="0.25">
      <c r="A613" s="211">
        <f>IF('PLANILHA ITENS FINANCIÁVEIS'!A613&gt;0,'PLANILHA ITENS FINANCIÁVEIS'!A613,"")</f>
        <v>1</v>
      </c>
      <c r="B613" s="211">
        <f>IF('PLANILHA ITENS FINANCIÁVEIS'!B613&gt;0,'PLANILHA ITENS FINANCIÁVEIS'!B613,"")</f>
        <v>535</v>
      </c>
      <c r="C613" s="211" t="str">
        <f>IF('PLANILHA ITENS FINANCIÁVEIS'!C613&gt;0,'PLANILHA ITENS FINANCIÁVEIS'!C613,"")</f>
        <v>66.1</v>
      </c>
      <c r="D613" s="211" t="str">
        <f>IF('PLANILHA ITENS FINANCIÁVEIS'!G613&gt;0,'PLANILHA ITENS FINANCIÁVEIS'!G613,"")</f>
        <v>TUBO, PVC, SOLDÁVEL, DE 40MM, INSTALADO EM RAMAL DE DISTRIBUIÇÃO DE ÁGUA - FORNECIMENTO E INSTALAÇÃO. AF_06/2022</v>
      </c>
      <c r="E613" s="212">
        <f>IF('PLANILHA ITENS FINANCIÁVEIS'!H613&gt;0,'PLANILHA ITENS FINANCIÁVEIS'!H613,"")</f>
        <v>128.80000000000001</v>
      </c>
      <c r="F613" s="211" t="str">
        <f>IF('PLANILHA ITENS FINANCIÁVEIS'!I613&gt;0,'PLANILHA ITENS FINANCIÁVEIS'!I613,"")</f>
        <v>M</v>
      </c>
      <c r="G613" s="213"/>
      <c r="H613" s="59" t="str">
        <f t="shared" si="9"/>
        <v/>
      </c>
      <c r="I613" s="56"/>
      <c r="J613" s="56"/>
      <c r="K613" s="214"/>
    </row>
    <row r="614" spans="1:11" s="21" customFormat="1" x14ac:dyDescent="0.25">
      <c r="A614" s="211">
        <f>IF('PLANILHA ITENS FINANCIÁVEIS'!A614&gt;0,'PLANILHA ITENS FINANCIÁVEIS'!A614,"")</f>
        <v>1</v>
      </c>
      <c r="B614" s="211">
        <f>IF('PLANILHA ITENS FINANCIÁVEIS'!B614&gt;0,'PLANILHA ITENS FINANCIÁVEIS'!B614,"")</f>
        <v>536</v>
      </c>
      <c r="C614" s="211" t="str">
        <f>IF('PLANILHA ITENS FINANCIÁVEIS'!C614&gt;0,'PLANILHA ITENS FINANCIÁVEIS'!C614,"")</f>
        <v>66.2</v>
      </c>
      <c r="D614" s="211" t="str">
        <f>IF('PLANILHA ITENS FINANCIÁVEIS'!G614&gt;0,'PLANILHA ITENS FINANCIÁVEIS'!G614,"")</f>
        <v>JOELHO 45 GRAUS, PVC, SOLDÁVEL, DN 40MM, INSTALADO EM RAMAL DE DISTRIBUIÇÃO DE ÁGUA - FORNECIMENTO E INSTALAÇÃO. AF_06/2022</v>
      </c>
      <c r="E614" s="212">
        <f>IF('PLANILHA ITENS FINANCIÁVEIS'!H614&gt;0,'PLANILHA ITENS FINANCIÁVEIS'!H614,"")</f>
        <v>24</v>
      </c>
      <c r="F614" s="211" t="str">
        <f>IF('PLANILHA ITENS FINANCIÁVEIS'!I614&gt;0,'PLANILHA ITENS FINANCIÁVEIS'!I614,"")</f>
        <v>UN</v>
      </c>
      <c r="G614" s="213"/>
      <c r="H614" s="59" t="str">
        <f t="shared" si="9"/>
        <v/>
      </c>
      <c r="I614" s="56"/>
      <c r="J614" s="56"/>
      <c r="K614" s="214"/>
    </row>
    <row r="615" spans="1:11" s="21" customFormat="1" x14ac:dyDescent="0.25">
      <c r="A615" s="211">
        <f>IF('PLANILHA ITENS FINANCIÁVEIS'!A615&gt;0,'PLANILHA ITENS FINANCIÁVEIS'!A615,"")</f>
        <v>1</v>
      </c>
      <c r="B615" s="211">
        <f>IF('PLANILHA ITENS FINANCIÁVEIS'!B615&gt;0,'PLANILHA ITENS FINANCIÁVEIS'!B615,"")</f>
        <v>537</v>
      </c>
      <c r="C615" s="211" t="str">
        <f>IF('PLANILHA ITENS FINANCIÁVEIS'!C615&gt;0,'PLANILHA ITENS FINANCIÁVEIS'!C615,"")</f>
        <v>66.3</v>
      </c>
      <c r="D615" s="211" t="str">
        <f>IF('PLANILHA ITENS FINANCIÁVEIS'!G615&gt;0,'PLANILHA ITENS FINANCIÁVEIS'!G615,"")</f>
        <v>JOELHO 90 GRAUS, PVC, SOLDÁVEL, DN 40MM, INSTALADO EM RAMAL DE DISTRIBUIÇÃO DE ÁGUA - FORNECIMENTO E INSTALAÇÃO. AF_06/2022</v>
      </c>
      <c r="E615" s="212">
        <f>IF('PLANILHA ITENS FINANCIÁVEIS'!H615&gt;0,'PLANILHA ITENS FINANCIÁVEIS'!H615,"")</f>
        <v>19</v>
      </c>
      <c r="F615" s="211" t="str">
        <f>IF('PLANILHA ITENS FINANCIÁVEIS'!I615&gt;0,'PLANILHA ITENS FINANCIÁVEIS'!I615,"")</f>
        <v>UN</v>
      </c>
      <c r="G615" s="213"/>
      <c r="H615" s="59" t="str">
        <f t="shared" si="9"/>
        <v/>
      </c>
      <c r="I615" s="56"/>
      <c r="J615" s="56"/>
      <c r="K615" s="214"/>
    </row>
    <row r="616" spans="1:11" s="21" customFormat="1" x14ac:dyDescent="0.25">
      <c r="A616" s="211">
        <f>IF('PLANILHA ITENS FINANCIÁVEIS'!A616&gt;0,'PLANILHA ITENS FINANCIÁVEIS'!A616,"")</f>
        <v>1</v>
      </c>
      <c r="B616" s="211">
        <f>IF('PLANILHA ITENS FINANCIÁVEIS'!B616&gt;0,'PLANILHA ITENS FINANCIÁVEIS'!B616,"")</f>
        <v>538</v>
      </c>
      <c r="C616" s="211" t="str">
        <f>IF('PLANILHA ITENS FINANCIÁVEIS'!C616&gt;0,'PLANILHA ITENS FINANCIÁVEIS'!C616,"")</f>
        <v>66.4</v>
      </c>
      <c r="D616" s="211" t="str">
        <f>IF('PLANILHA ITENS FINANCIÁVEIS'!G616&gt;0,'PLANILHA ITENS FINANCIÁVEIS'!G616,"")</f>
        <v>TE, PVC, SOLDÁVEL, DN 40MM, INSTALADO EM RAMAL DE DISTRIBUIÇÃO DE ÁGUA - FORNECIMENTO E INSTALAÇÃO. AF_06/2022</v>
      </c>
      <c r="E616" s="212">
        <f>IF('PLANILHA ITENS FINANCIÁVEIS'!H616&gt;0,'PLANILHA ITENS FINANCIÁVEIS'!H616,"")</f>
        <v>1</v>
      </c>
      <c r="F616" s="211" t="str">
        <f>IF('PLANILHA ITENS FINANCIÁVEIS'!I616&gt;0,'PLANILHA ITENS FINANCIÁVEIS'!I616,"")</f>
        <v>UN</v>
      </c>
      <c r="G616" s="213"/>
      <c r="H616" s="59" t="str">
        <f t="shared" si="9"/>
        <v/>
      </c>
      <c r="I616" s="56"/>
      <c r="J616" s="56"/>
      <c r="K616" s="214"/>
    </row>
    <row r="617" spans="1:11" s="21" customFormat="1" x14ac:dyDescent="0.25">
      <c r="A617" s="211">
        <f>IF('PLANILHA ITENS FINANCIÁVEIS'!A617&gt;0,'PLANILHA ITENS FINANCIÁVEIS'!A617,"")</f>
        <v>1</v>
      </c>
      <c r="B617" s="211" t="str">
        <f>IF('PLANILHA ITENS FINANCIÁVEIS'!B617&gt;0,'PLANILHA ITENS FINANCIÁVEIS'!B617,"")</f>
        <v/>
      </c>
      <c r="C617" s="211" t="str">
        <f>IF('PLANILHA ITENS FINANCIÁVEIS'!C617&gt;0,'PLANILHA ITENS FINANCIÁVEIS'!C617,"")</f>
        <v>67</v>
      </c>
      <c r="D617" s="211" t="str">
        <f>IF('PLANILHA ITENS FINANCIÁVEIS'!G617&gt;0,'PLANILHA ITENS FINANCIÁVEIS'!G617,"")</f>
        <v>INSTALAÇÃO DE EXAUSTÃO MECÂNICA</v>
      </c>
      <c r="E617" s="212" t="str">
        <f>IF('PLANILHA ITENS FINANCIÁVEIS'!H617&gt;0,'PLANILHA ITENS FINANCIÁVEIS'!H617,"")</f>
        <v/>
      </c>
      <c r="F617" s="211" t="str">
        <f>IF('PLANILHA ITENS FINANCIÁVEIS'!I617&gt;0,'PLANILHA ITENS FINANCIÁVEIS'!I617,"")</f>
        <v/>
      </c>
      <c r="G617" s="213"/>
      <c r="H617" s="59" t="str">
        <f t="shared" si="9"/>
        <v/>
      </c>
      <c r="I617" s="56"/>
      <c r="J617" s="56"/>
      <c r="K617" s="214"/>
    </row>
    <row r="618" spans="1:11" s="21" customFormat="1" x14ac:dyDescent="0.25">
      <c r="A618" s="211">
        <f>IF('PLANILHA ITENS FINANCIÁVEIS'!A618&gt;0,'PLANILHA ITENS FINANCIÁVEIS'!A618,"")</f>
        <v>1</v>
      </c>
      <c r="B618" s="211">
        <f>IF('PLANILHA ITENS FINANCIÁVEIS'!B618&gt;0,'PLANILHA ITENS FINANCIÁVEIS'!B618,"")</f>
        <v>539</v>
      </c>
      <c r="C618" s="211" t="str">
        <f>IF('PLANILHA ITENS FINANCIÁVEIS'!C618&gt;0,'PLANILHA ITENS FINANCIÁVEIS'!C618,"")</f>
        <v>67.1</v>
      </c>
      <c r="D618" s="211" t="str">
        <f>IF('PLANILHA ITENS FINANCIÁVEIS'!G618&gt;0,'PLANILHA ITENS FINANCIÁVEIS'!G618,"")</f>
        <v>INSTALAÇÃO DE EXAUSTOR ELÉTRICO TIPO DOMICILIAR</v>
      </c>
      <c r="E618" s="212">
        <f>IF('PLANILHA ITENS FINANCIÁVEIS'!H618&gt;0,'PLANILHA ITENS FINANCIÁVEIS'!H618,"")</f>
        <v>4</v>
      </c>
      <c r="F618" s="211" t="str">
        <f>IF('PLANILHA ITENS FINANCIÁVEIS'!I618&gt;0,'PLANILHA ITENS FINANCIÁVEIS'!I618,"")</f>
        <v>UN</v>
      </c>
      <c r="G618" s="213"/>
      <c r="H618" s="59" t="str">
        <f t="shared" si="9"/>
        <v/>
      </c>
      <c r="I618" s="56"/>
      <c r="J618" s="56"/>
      <c r="K618" s="214"/>
    </row>
    <row r="619" spans="1:11" s="21" customFormat="1" x14ac:dyDescent="0.25">
      <c r="A619" s="211">
        <f>IF('PLANILHA ITENS FINANCIÁVEIS'!A619&gt;0,'PLANILHA ITENS FINANCIÁVEIS'!A619,"")</f>
        <v>1</v>
      </c>
      <c r="B619" s="211">
        <f>IF('PLANILHA ITENS FINANCIÁVEIS'!B619&gt;0,'PLANILHA ITENS FINANCIÁVEIS'!B619,"")</f>
        <v>540</v>
      </c>
      <c r="C619" s="211" t="str">
        <f>IF('PLANILHA ITENS FINANCIÁVEIS'!C619&gt;0,'PLANILHA ITENS FINANCIÁVEIS'!C619,"")</f>
        <v>67.2</v>
      </c>
      <c r="D619" s="211" t="str">
        <f>IF('PLANILHA ITENS FINANCIÁVEIS'!G619&gt;0,'PLANILHA ITENS FINANCIÁVEIS'!G619,"")</f>
        <v>DUTO DE ALONGAMENTO PARA EXAUSTOR</v>
      </c>
      <c r="E619" s="212">
        <f>IF('PLANILHA ITENS FINANCIÁVEIS'!H619&gt;0,'PLANILHA ITENS FINANCIÁVEIS'!H619,"")</f>
        <v>7.7</v>
      </c>
      <c r="F619" s="211" t="str">
        <f>IF('PLANILHA ITENS FINANCIÁVEIS'!I619&gt;0,'PLANILHA ITENS FINANCIÁVEIS'!I619,"")</f>
        <v>M</v>
      </c>
      <c r="G619" s="213"/>
      <c r="H619" s="59" t="str">
        <f t="shared" si="9"/>
        <v/>
      </c>
      <c r="I619" s="56"/>
      <c r="J619" s="56"/>
      <c r="K619" s="214"/>
    </row>
    <row r="620" spans="1:11" s="21" customFormat="1" x14ac:dyDescent="0.25">
      <c r="A620" s="211">
        <f>IF('PLANILHA ITENS FINANCIÁVEIS'!A620&gt;0,'PLANILHA ITENS FINANCIÁVEIS'!A620,"")</f>
        <v>1</v>
      </c>
      <c r="B620" s="211">
        <f>IF('PLANILHA ITENS FINANCIÁVEIS'!B620&gt;0,'PLANILHA ITENS FINANCIÁVEIS'!B620,"")</f>
        <v>541</v>
      </c>
      <c r="C620" s="211" t="str">
        <f>IF('PLANILHA ITENS FINANCIÁVEIS'!C620&gt;0,'PLANILHA ITENS FINANCIÁVEIS'!C620,"")</f>
        <v>67.3</v>
      </c>
      <c r="D620" s="211" t="str">
        <f>IF('PLANILHA ITENS FINANCIÁVEIS'!G620&gt;0,'PLANILHA ITENS FINANCIÁVEIS'!G620,"")</f>
        <v>COIFA EM AÇO INOX 100CM X 150CM</v>
      </c>
      <c r="E620" s="212">
        <f>IF('PLANILHA ITENS FINANCIÁVEIS'!H620&gt;0,'PLANILHA ITENS FINANCIÁVEIS'!H620,"")</f>
        <v>1</v>
      </c>
      <c r="F620" s="211" t="str">
        <f>IF('PLANILHA ITENS FINANCIÁVEIS'!I620&gt;0,'PLANILHA ITENS FINANCIÁVEIS'!I620,"")</f>
        <v>UN</v>
      </c>
      <c r="G620" s="213"/>
      <c r="H620" s="59" t="str">
        <f t="shared" si="9"/>
        <v/>
      </c>
      <c r="I620" s="56"/>
      <c r="J620" s="56"/>
      <c r="K620" s="214"/>
    </row>
    <row r="621" spans="1:11" s="21" customFormat="1" x14ac:dyDescent="0.25">
      <c r="A621" s="211">
        <f>IF('PLANILHA ITENS FINANCIÁVEIS'!A621&gt;0,'PLANILHA ITENS FINANCIÁVEIS'!A621,"")</f>
        <v>1</v>
      </c>
      <c r="B621" s="211" t="str">
        <f>IF('PLANILHA ITENS FINANCIÁVEIS'!B621&gt;0,'PLANILHA ITENS FINANCIÁVEIS'!B621,"")</f>
        <v/>
      </c>
      <c r="C621" s="211" t="str">
        <f>IF('PLANILHA ITENS FINANCIÁVEIS'!C621&gt;0,'PLANILHA ITENS FINANCIÁVEIS'!C621,"")</f>
        <v>68</v>
      </c>
      <c r="D621" s="211" t="str">
        <f>IF('PLANILHA ITENS FINANCIÁVEIS'!G621&gt;0,'PLANILHA ITENS FINANCIÁVEIS'!G621,"")</f>
        <v>INSTALAÇÃO DE GÁS COMBUSTÍVEL</v>
      </c>
      <c r="E621" s="212" t="str">
        <f>IF('PLANILHA ITENS FINANCIÁVEIS'!H621&gt;0,'PLANILHA ITENS FINANCIÁVEIS'!H621,"")</f>
        <v/>
      </c>
      <c r="F621" s="211" t="str">
        <f>IF('PLANILHA ITENS FINANCIÁVEIS'!I621&gt;0,'PLANILHA ITENS FINANCIÁVEIS'!I621,"")</f>
        <v/>
      </c>
      <c r="G621" s="213"/>
      <c r="H621" s="59" t="str">
        <f t="shared" si="9"/>
        <v/>
      </c>
      <c r="I621" s="56"/>
      <c r="J621" s="56"/>
      <c r="K621" s="214"/>
    </row>
    <row r="622" spans="1:11" s="21" customFormat="1" x14ac:dyDescent="0.25">
      <c r="A622" s="211">
        <f>IF('PLANILHA ITENS FINANCIÁVEIS'!A622&gt;0,'PLANILHA ITENS FINANCIÁVEIS'!A622,"")</f>
        <v>1</v>
      </c>
      <c r="B622" s="211">
        <f>IF('PLANILHA ITENS FINANCIÁVEIS'!B622&gt;0,'PLANILHA ITENS FINANCIÁVEIS'!B622,"")</f>
        <v>542</v>
      </c>
      <c r="C622" s="211" t="str">
        <f>IF('PLANILHA ITENS FINANCIÁVEIS'!C622&gt;0,'PLANILHA ITENS FINANCIÁVEIS'!C622,"")</f>
        <v>68.1</v>
      </c>
      <c r="D622" s="211" t="str">
        <f>IF('PLANILHA ITENS FINANCIÁVEIS'!G622&gt;0,'PLANILHA ITENS FINANCIÁVEIS'!G622,"")</f>
        <v>VÁLVULA DE ESFERA BRUTA, BRONZE, ROSCÁVEL, 1/2" - FORNECIMENTO E INSTALAÇÃO. AF_08/2021</v>
      </c>
      <c r="E622" s="212">
        <f>IF('PLANILHA ITENS FINANCIÁVEIS'!H622&gt;0,'PLANILHA ITENS FINANCIÁVEIS'!H622,"")</f>
        <v>2</v>
      </c>
      <c r="F622" s="211" t="str">
        <f>IF('PLANILHA ITENS FINANCIÁVEIS'!I622&gt;0,'PLANILHA ITENS FINANCIÁVEIS'!I622,"")</f>
        <v>UN</v>
      </c>
      <c r="G622" s="213"/>
      <c r="H622" s="59" t="str">
        <f t="shared" si="9"/>
        <v/>
      </c>
      <c r="I622" s="56"/>
      <c r="J622" s="56"/>
      <c r="K622" s="214"/>
    </row>
    <row r="623" spans="1:11" s="21" customFormat="1" x14ac:dyDescent="0.25">
      <c r="A623" s="211">
        <f>IF('PLANILHA ITENS FINANCIÁVEIS'!A623&gt;0,'PLANILHA ITENS FINANCIÁVEIS'!A623,"")</f>
        <v>1</v>
      </c>
      <c r="B623" s="211">
        <f>IF('PLANILHA ITENS FINANCIÁVEIS'!B623&gt;0,'PLANILHA ITENS FINANCIÁVEIS'!B623,"")</f>
        <v>543</v>
      </c>
      <c r="C623" s="211" t="str">
        <f>IF('PLANILHA ITENS FINANCIÁVEIS'!C623&gt;0,'PLANILHA ITENS FINANCIÁVEIS'!C623,"")</f>
        <v>68.2</v>
      </c>
      <c r="D623" s="211" t="str">
        <f>IF('PLANILHA ITENS FINANCIÁVEIS'!G623&gt;0,'PLANILHA ITENS FINANCIÁVEIS'!G623,"")</f>
        <v>VÁLVULA DE ESFERA BRUTA, BRONZE, ROSCÁVEL, 3/4'' - FORNECIMENTO E INSTALAÇÃO. AF_08/2021</v>
      </c>
      <c r="E623" s="212">
        <f>IF('PLANILHA ITENS FINANCIÁVEIS'!H623&gt;0,'PLANILHA ITENS FINANCIÁVEIS'!H623,"")</f>
        <v>4</v>
      </c>
      <c r="F623" s="211" t="str">
        <f>IF('PLANILHA ITENS FINANCIÁVEIS'!I623&gt;0,'PLANILHA ITENS FINANCIÁVEIS'!I623,"")</f>
        <v>UN</v>
      </c>
      <c r="G623" s="213"/>
      <c r="H623" s="59" t="str">
        <f t="shared" si="9"/>
        <v/>
      </c>
      <c r="I623" s="56"/>
      <c r="J623" s="56"/>
      <c r="K623" s="214"/>
    </row>
    <row r="624" spans="1:11" s="21" customFormat="1" x14ac:dyDescent="0.25">
      <c r="A624" s="211">
        <f>IF('PLANILHA ITENS FINANCIÁVEIS'!A624&gt;0,'PLANILHA ITENS FINANCIÁVEIS'!A624,"")</f>
        <v>1</v>
      </c>
      <c r="B624" s="211">
        <f>IF('PLANILHA ITENS FINANCIÁVEIS'!B624&gt;0,'PLANILHA ITENS FINANCIÁVEIS'!B624,"")</f>
        <v>544</v>
      </c>
      <c r="C624" s="211" t="str">
        <f>IF('PLANILHA ITENS FINANCIÁVEIS'!C624&gt;0,'PLANILHA ITENS FINANCIÁVEIS'!C624,"")</f>
        <v>68.3</v>
      </c>
      <c r="D624" s="211" t="str">
        <f>IF('PLANILHA ITENS FINANCIÁVEIS'!G624&gt;0,'PLANILHA ITENS FINANCIÁVEIS'!G624,"")</f>
        <v>REGULADOR DE ALTA PRESSÃO GLP</v>
      </c>
      <c r="E624" s="212">
        <f>IF('PLANILHA ITENS FINANCIÁVEIS'!H624&gt;0,'PLANILHA ITENS FINANCIÁVEIS'!H624,"")</f>
        <v>1</v>
      </c>
      <c r="F624" s="211" t="str">
        <f>IF('PLANILHA ITENS FINANCIÁVEIS'!I624&gt;0,'PLANILHA ITENS FINANCIÁVEIS'!I624,"")</f>
        <v>UN</v>
      </c>
      <c r="G624" s="213"/>
      <c r="H624" s="59" t="str">
        <f t="shared" si="9"/>
        <v/>
      </c>
      <c r="I624" s="56"/>
      <c r="J624" s="56"/>
      <c r="K624" s="214"/>
    </row>
    <row r="625" spans="1:11" s="21" customFormat="1" x14ac:dyDescent="0.25">
      <c r="A625" s="211">
        <f>IF('PLANILHA ITENS FINANCIÁVEIS'!A625&gt;0,'PLANILHA ITENS FINANCIÁVEIS'!A625,"")</f>
        <v>1</v>
      </c>
      <c r="B625" s="211">
        <f>IF('PLANILHA ITENS FINANCIÁVEIS'!B625&gt;0,'PLANILHA ITENS FINANCIÁVEIS'!B625,"")</f>
        <v>545</v>
      </c>
      <c r="C625" s="211" t="str">
        <f>IF('PLANILHA ITENS FINANCIÁVEIS'!C625&gt;0,'PLANILHA ITENS FINANCIÁVEIS'!C625,"")</f>
        <v>68.4</v>
      </c>
      <c r="D625" s="211" t="str">
        <f>IF('PLANILHA ITENS FINANCIÁVEIS'!G625&gt;0,'PLANILHA ITENS FINANCIÁVEIS'!G625,"")</f>
        <v>REGISTRO OU REGULADOR DE GÁS DE COZINHA - FORNECIMENTO E INSTALAÇÃO. AF_08/2021</v>
      </c>
      <c r="E625" s="212">
        <f>IF('PLANILHA ITENS FINANCIÁVEIS'!H625&gt;0,'PLANILHA ITENS FINANCIÁVEIS'!H625,"")</f>
        <v>2</v>
      </c>
      <c r="F625" s="211" t="str">
        <f>IF('PLANILHA ITENS FINANCIÁVEIS'!I625&gt;0,'PLANILHA ITENS FINANCIÁVEIS'!I625,"")</f>
        <v>UN</v>
      </c>
      <c r="G625" s="213"/>
      <c r="H625" s="59" t="str">
        <f t="shared" si="9"/>
        <v/>
      </c>
      <c r="I625" s="56"/>
      <c r="J625" s="56"/>
      <c r="K625" s="214"/>
    </row>
    <row r="626" spans="1:11" s="21" customFormat="1" x14ac:dyDescent="0.25">
      <c r="A626" s="211">
        <f>IF('PLANILHA ITENS FINANCIÁVEIS'!A626&gt;0,'PLANILHA ITENS FINANCIÁVEIS'!A626,"")</f>
        <v>1</v>
      </c>
      <c r="B626" s="211">
        <f>IF('PLANILHA ITENS FINANCIÁVEIS'!B626&gt;0,'PLANILHA ITENS FINANCIÁVEIS'!B626,"")</f>
        <v>546</v>
      </c>
      <c r="C626" s="211" t="str">
        <f>IF('PLANILHA ITENS FINANCIÁVEIS'!C626&gt;0,'PLANILHA ITENS FINANCIÁVEIS'!C626,"")</f>
        <v>68.5</v>
      </c>
      <c r="D626" s="211" t="str">
        <f>IF('PLANILHA ITENS FINANCIÁVEIS'!G626&gt;0,'PLANILHA ITENS FINANCIÁVEIS'!G626,"")</f>
        <v>TUBO DE AÇO GALVANIZADO COM COSTURA, CLASSE MÉDIA, CONEXÃO ROSQUEADA, DN 20 (3/4"), INSTALADO EM RAMAIS E SUB-RAMAIS DE GÁS - FORNECIMENTO E INSTALAÇÃO. AF_10/2020</v>
      </c>
      <c r="E626" s="212">
        <f>IF('PLANILHA ITENS FINANCIÁVEIS'!H626&gt;0,'PLANILHA ITENS FINANCIÁVEIS'!H626,"")</f>
        <v>53</v>
      </c>
      <c r="F626" s="211" t="str">
        <f>IF('PLANILHA ITENS FINANCIÁVEIS'!I626&gt;0,'PLANILHA ITENS FINANCIÁVEIS'!I626,"")</f>
        <v>M</v>
      </c>
      <c r="G626" s="213"/>
      <c r="H626" s="59" t="str">
        <f t="shared" si="9"/>
        <v/>
      </c>
      <c r="I626" s="56"/>
      <c r="J626" s="56"/>
      <c r="K626" s="214"/>
    </row>
    <row r="627" spans="1:11" s="21" customFormat="1" x14ac:dyDescent="0.25">
      <c r="A627" s="211">
        <f>IF('PLANILHA ITENS FINANCIÁVEIS'!A627&gt;0,'PLANILHA ITENS FINANCIÁVEIS'!A627,"")</f>
        <v>1</v>
      </c>
      <c r="B627" s="211">
        <f>IF('PLANILHA ITENS FINANCIÁVEIS'!B627&gt;0,'PLANILHA ITENS FINANCIÁVEIS'!B627,"")</f>
        <v>547</v>
      </c>
      <c r="C627" s="211" t="str">
        <f>IF('PLANILHA ITENS FINANCIÁVEIS'!C627&gt;0,'PLANILHA ITENS FINANCIÁVEIS'!C627,"")</f>
        <v>68.6</v>
      </c>
      <c r="D627" s="211" t="str">
        <f>IF('PLANILHA ITENS FINANCIÁVEIS'!G627&gt;0,'PLANILHA ITENS FINANCIÁVEIS'!G627,"")</f>
        <v>TÊ, EM FERRO GALVANIZADO, CONEXÃO ROSQUEADA, DN 20 (3/4"), INSTALADO EM RAMAIS E SUB-RAMAIS DE GÁS - FORNECIMENTO E INSTALAÇÃO. AF_10/2020</v>
      </c>
      <c r="E627" s="212">
        <f>IF('PLANILHA ITENS FINANCIÁVEIS'!H627&gt;0,'PLANILHA ITENS FINANCIÁVEIS'!H627,"")</f>
        <v>1</v>
      </c>
      <c r="F627" s="211" t="str">
        <f>IF('PLANILHA ITENS FINANCIÁVEIS'!I627&gt;0,'PLANILHA ITENS FINANCIÁVEIS'!I627,"")</f>
        <v>UN</v>
      </c>
      <c r="G627" s="213"/>
      <c r="H627" s="59" t="str">
        <f t="shared" si="9"/>
        <v/>
      </c>
      <c r="I627" s="56"/>
      <c r="J627" s="56"/>
      <c r="K627" s="214"/>
    </row>
    <row r="628" spans="1:11" s="21" customFormat="1" x14ac:dyDescent="0.25">
      <c r="A628" s="211">
        <f>IF('PLANILHA ITENS FINANCIÁVEIS'!A628&gt;0,'PLANILHA ITENS FINANCIÁVEIS'!A628,"")</f>
        <v>1</v>
      </c>
      <c r="B628" s="211">
        <f>IF('PLANILHA ITENS FINANCIÁVEIS'!B628&gt;0,'PLANILHA ITENS FINANCIÁVEIS'!B628,"")</f>
        <v>548</v>
      </c>
      <c r="C628" s="211" t="str">
        <f>IF('PLANILHA ITENS FINANCIÁVEIS'!C628&gt;0,'PLANILHA ITENS FINANCIÁVEIS'!C628,"")</f>
        <v>68.7</v>
      </c>
      <c r="D628" s="211" t="str">
        <f>IF('PLANILHA ITENS FINANCIÁVEIS'!G628&gt;0,'PLANILHA ITENS FINANCIÁVEIS'!G628,"")</f>
        <v>CAP OU TAMPAO DE FERRO GALVANIZADO, COM ROSCA BSP, DE 3/4"</v>
      </c>
      <c r="E628" s="212">
        <f>IF('PLANILHA ITENS FINANCIÁVEIS'!H628&gt;0,'PLANILHA ITENS FINANCIÁVEIS'!H628,"")</f>
        <v>1</v>
      </c>
      <c r="F628" s="211" t="str">
        <f>IF('PLANILHA ITENS FINANCIÁVEIS'!I628&gt;0,'PLANILHA ITENS FINANCIÁVEIS'!I628,"")</f>
        <v>UN</v>
      </c>
      <c r="G628" s="213"/>
      <c r="H628" s="59" t="str">
        <f t="shared" si="9"/>
        <v/>
      </c>
      <c r="I628" s="56"/>
      <c r="J628" s="56"/>
      <c r="K628" s="214"/>
    </row>
    <row r="629" spans="1:11" s="21" customFormat="1" x14ac:dyDescent="0.25">
      <c r="A629" s="211">
        <f>IF('PLANILHA ITENS FINANCIÁVEIS'!A629&gt;0,'PLANILHA ITENS FINANCIÁVEIS'!A629,"")</f>
        <v>1</v>
      </c>
      <c r="B629" s="211">
        <f>IF('PLANILHA ITENS FINANCIÁVEIS'!B629&gt;0,'PLANILHA ITENS FINANCIÁVEIS'!B629,"")</f>
        <v>549</v>
      </c>
      <c r="C629" s="211" t="str">
        <f>IF('PLANILHA ITENS FINANCIÁVEIS'!C629&gt;0,'PLANILHA ITENS FINANCIÁVEIS'!C629,"")</f>
        <v>68.8</v>
      </c>
      <c r="D629" s="211" t="str">
        <f>IF('PLANILHA ITENS FINANCIÁVEIS'!G629&gt;0,'PLANILHA ITENS FINANCIÁVEIS'!G629,"")</f>
        <v>LUVA, EM FERRO GALVANIZADO, CONEXÃO ROSQUEADA, DN 20 (3/4"), INSTALADO EM RAMAIS E SUB-RAMAIS DE GÁS - FORNECIMENTO E INSTALAÇÃO. AF_10/2020</v>
      </c>
      <c r="E629" s="212">
        <f>IF('PLANILHA ITENS FINANCIÁVEIS'!H629&gt;0,'PLANILHA ITENS FINANCIÁVEIS'!H629,"")</f>
        <v>8</v>
      </c>
      <c r="F629" s="211" t="str">
        <f>IF('PLANILHA ITENS FINANCIÁVEIS'!I629&gt;0,'PLANILHA ITENS FINANCIÁVEIS'!I629,"")</f>
        <v>UN</v>
      </c>
      <c r="G629" s="213"/>
      <c r="H629" s="59" t="str">
        <f t="shared" si="9"/>
        <v/>
      </c>
      <c r="I629" s="56"/>
      <c r="J629" s="56"/>
      <c r="K629" s="214"/>
    </row>
    <row r="630" spans="1:11" s="21" customFormat="1" x14ac:dyDescent="0.25">
      <c r="A630" s="211">
        <f>IF('PLANILHA ITENS FINANCIÁVEIS'!A630&gt;0,'PLANILHA ITENS FINANCIÁVEIS'!A630,"")</f>
        <v>1</v>
      </c>
      <c r="B630" s="211">
        <f>IF('PLANILHA ITENS FINANCIÁVEIS'!B630&gt;0,'PLANILHA ITENS FINANCIÁVEIS'!B630,"")</f>
        <v>550</v>
      </c>
      <c r="C630" s="211" t="str">
        <f>IF('PLANILHA ITENS FINANCIÁVEIS'!C630&gt;0,'PLANILHA ITENS FINANCIÁVEIS'!C630,"")</f>
        <v>68.9</v>
      </c>
      <c r="D630" s="211" t="str">
        <f>IF('PLANILHA ITENS FINANCIÁVEIS'!G630&gt;0,'PLANILHA ITENS FINANCIÁVEIS'!G630,"")</f>
        <v>MANGUEIRA PARA GAS - GLP</v>
      </c>
      <c r="E630" s="212">
        <f>IF('PLANILHA ITENS FINANCIÁVEIS'!H630&gt;0,'PLANILHA ITENS FINANCIÁVEIS'!H630,"")</f>
        <v>4</v>
      </c>
      <c r="F630" s="211" t="str">
        <f>IF('PLANILHA ITENS FINANCIÁVEIS'!I630&gt;0,'PLANILHA ITENS FINANCIÁVEIS'!I630,"")</f>
        <v>UN</v>
      </c>
      <c r="G630" s="213"/>
      <c r="H630" s="59" t="str">
        <f t="shared" si="9"/>
        <v/>
      </c>
      <c r="I630" s="56"/>
      <c r="J630" s="56"/>
      <c r="K630" s="214"/>
    </row>
    <row r="631" spans="1:11" s="21" customFormat="1" x14ac:dyDescent="0.25">
      <c r="A631" s="211">
        <f>IF('PLANILHA ITENS FINANCIÁVEIS'!A631&gt;0,'PLANILHA ITENS FINANCIÁVEIS'!A631,"")</f>
        <v>1</v>
      </c>
      <c r="B631" s="211">
        <f>IF('PLANILHA ITENS FINANCIÁVEIS'!B631&gt;0,'PLANILHA ITENS FINANCIÁVEIS'!B631,"")</f>
        <v>551</v>
      </c>
      <c r="C631" s="211" t="str">
        <f>IF('PLANILHA ITENS FINANCIÁVEIS'!C631&gt;0,'PLANILHA ITENS FINANCIÁVEIS'!C631,"")</f>
        <v>68.10</v>
      </c>
      <c r="D631" s="211" t="str">
        <f>IF('PLANILHA ITENS FINANCIÁVEIS'!G631&gt;0,'PLANILHA ITENS FINANCIÁVEIS'!G631,"")</f>
        <v>CURVA 45 GRAUS, EM AÇO, CONEXÃO SOLDADA, DN 20 (3/4"), INSTALADO EM RAMAIS E SUB-RAMAIS DE GÁS - FORNECIMENTO E INSTALAÇÃO. AF_10/2020</v>
      </c>
      <c r="E631" s="212">
        <f>IF('PLANILHA ITENS FINANCIÁVEIS'!H631&gt;0,'PLANILHA ITENS FINANCIÁVEIS'!H631,"")</f>
        <v>2</v>
      </c>
      <c r="F631" s="211" t="str">
        <f>IF('PLANILHA ITENS FINANCIÁVEIS'!I631&gt;0,'PLANILHA ITENS FINANCIÁVEIS'!I631,"")</f>
        <v>UN</v>
      </c>
      <c r="G631" s="213"/>
      <c r="H631" s="59" t="str">
        <f t="shared" si="9"/>
        <v/>
      </c>
      <c r="I631" s="56"/>
      <c r="J631" s="56"/>
      <c r="K631" s="214"/>
    </row>
    <row r="632" spans="1:11" s="21" customFormat="1" x14ac:dyDescent="0.25">
      <c r="A632" s="211">
        <f>IF('PLANILHA ITENS FINANCIÁVEIS'!A632&gt;0,'PLANILHA ITENS FINANCIÁVEIS'!A632,"")</f>
        <v>1</v>
      </c>
      <c r="B632" s="211">
        <f>IF('PLANILHA ITENS FINANCIÁVEIS'!B632&gt;0,'PLANILHA ITENS FINANCIÁVEIS'!B632,"")</f>
        <v>552</v>
      </c>
      <c r="C632" s="211" t="str">
        <f>IF('PLANILHA ITENS FINANCIÁVEIS'!C632&gt;0,'PLANILHA ITENS FINANCIÁVEIS'!C632,"")</f>
        <v>68.11</v>
      </c>
      <c r="D632" s="211" t="str">
        <f>IF('PLANILHA ITENS FINANCIÁVEIS'!G632&gt;0,'PLANILHA ITENS FINANCIÁVEIS'!G632,"")</f>
        <v>CURVA 90 GRAUS, EM AÇO, CONEXÃO SOLDADA, DN 20 (3/4"), INSTALADO EM RAMAIS E SUB-RAMAIS DE GÁS - FORNECIMENTO E INSTALAÇÃO. AF_10/2020</v>
      </c>
      <c r="E632" s="212">
        <f>IF('PLANILHA ITENS FINANCIÁVEIS'!H632&gt;0,'PLANILHA ITENS FINANCIÁVEIS'!H632,"")</f>
        <v>6</v>
      </c>
      <c r="F632" s="211" t="str">
        <f>IF('PLANILHA ITENS FINANCIÁVEIS'!I632&gt;0,'PLANILHA ITENS FINANCIÁVEIS'!I632,"")</f>
        <v>UN</v>
      </c>
      <c r="G632" s="213"/>
      <c r="H632" s="59" t="str">
        <f t="shared" si="9"/>
        <v/>
      </c>
      <c r="I632" s="56"/>
      <c r="J632" s="56"/>
      <c r="K632" s="214"/>
    </row>
    <row r="633" spans="1:11" s="21" customFormat="1" x14ac:dyDescent="0.25">
      <c r="A633" s="211">
        <f>IF('PLANILHA ITENS FINANCIÁVEIS'!A633&gt;0,'PLANILHA ITENS FINANCIÁVEIS'!A633,"")</f>
        <v>1</v>
      </c>
      <c r="B633" s="211">
        <f>IF('PLANILHA ITENS FINANCIÁVEIS'!B633&gt;0,'PLANILHA ITENS FINANCIÁVEIS'!B633,"")</f>
        <v>553</v>
      </c>
      <c r="C633" s="211" t="str">
        <f>IF('PLANILHA ITENS FINANCIÁVEIS'!C633&gt;0,'PLANILHA ITENS FINANCIÁVEIS'!C633,"")</f>
        <v>68.12</v>
      </c>
      <c r="D633" s="211" t="str">
        <f>IF('PLANILHA ITENS FINANCIÁVEIS'!G633&gt;0,'PLANILHA ITENS FINANCIÁVEIS'!G633,"")</f>
        <v>CURVA 90 GRAUS, EM AÇO, CONEXÃO SOLDADA, DN 15 (1/2"), INSTALADO EM RAMAIS E SUB-RAMAIS DE GÁS - FORNECIMENTO E INSTALAÇÃO. AF_10/2020</v>
      </c>
      <c r="E633" s="212">
        <f>IF('PLANILHA ITENS FINANCIÁVEIS'!H633&gt;0,'PLANILHA ITENS FINANCIÁVEIS'!H633,"")</f>
        <v>2</v>
      </c>
      <c r="F633" s="211" t="str">
        <f>IF('PLANILHA ITENS FINANCIÁVEIS'!I633&gt;0,'PLANILHA ITENS FINANCIÁVEIS'!I633,"")</f>
        <v>UN</v>
      </c>
      <c r="G633" s="213"/>
      <c r="H633" s="59" t="str">
        <f t="shared" si="9"/>
        <v/>
      </c>
      <c r="I633" s="56"/>
      <c r="J633" s="56"/>
      <c r="K633" s="214"/>
    </row>
    <row r="634" spans="1:11" s="21" customFormat="1" x14ac:dyDescent="0.25">
      <c r="A634" s="211">
        <f>IF('PLANILHA ITENS FINANCIÁVEIS'!A634&gt;0,'PLANILHA ITENS FINANCIÁVEIS'!A634,"")</f>
        <v>1</v>
      </c>
      <c r="B634" s="211" t="str">
        <f>IF('PLANILHA ITENS FINANCIÁVEIS'!B634&gt;0,'PLANILHA ITENS FINANCIÁVEIS'!B634,"")</f>
        <v/>
      </c>
      <c r="C634" s="211" t="str">
        <f>IF('PLANILHA ITENS FINANCIÁVEIS'!C634&gt;0,'PLANILHA ITENS FINANCIÁVEIS'!C634,"")</f>
        <v>69</v>
      </c>
      <c r="D634" s="211" t="str">
        <f>IF('PLANILHA ITENS FINANCIÁVEIS'!G634&gt;0,'PLANILHA ITENS FINANCIÁVEIS'!G634,"")</f>
        <v>SERVIÇOS COMPLEMENTARES</v>
      </c>
      <c r="E634" s="212" t="str">
        <f>IF('PLANILHA ITENS FINANCIÁVEIS'!H634&gt;0,'PLANILHA ITENS FINANCIÁVEIS'!H634,"")</f>
        <v/>
      </c>
      <c r="F634" s="211" t="str">
        <f>IF('PLANILHA ITENS FINANCIÁVEIS'!I634&gt;0,'PLANILHA ITENS FINANCIÁVEIS'!I634,"")</f>
        <v/>
      </c>
      <c r="G634" s="213"/>
      <c r="H634" s="59" t="str">
        <f t="shared" si="9"/>
        <v/>
      </c>
      <c r="I634" s="56"/>
      <c r="J634" s="56"/>
      <c r="K634" s="214"/>
    </row>
    <row r="635" spans="1:11" s="21" customFormat="1" x14ac:dyDescent="0.25">
      <c r="A635" s="211">
        <f>IF('PLANILHA ITENS FINANCIÁVEIS'!A635&gt;0,'PLANILHA ITENS FINANCIÁVEIS'!A635,"")</f>
        <v>1</v>
      </c>
      <c r="B635" s="211">
        <f>IF('PLANILHA ITENS FINANCIÁVEIS'!B635&gt;0,'PLANILHA ITENS FINANCIÁVEIS'!B635,"")</f>
        <v>554</v>
      </c>
      <c r="C635" s="211" t="str">
        <f>IF('PLANILHA ITENS FINANCIÁVEIS'!C635&gt;0,'PLANILHA ITENS FINANCIÁVEIS'!C635,"")</f>
        <v>69.1</v>
      </c>
      <c r="D635" s="211" t="str">
        <f>IF('PLANILHA ITENS FINANCIÁVEIS'!G635&gt;0,'PLANILHA ITENS FINANCIÁVEIS'!G635,"")</f>
        <v>CONJUNTO DE MASTRO P/ TRÊS BANDEIRAS E PEDESTAL</v>
      </c>
      <c r="E635" s="212">
        <f>IF('PLANILHA ITENS FINANCIÁVEIS'!H635&gt;0,'PLANILHA ITENS FINANCIÁVEIS'!H635,"")</f>
        <v>1</v>
      </c>
      <c r="F635" s="211" t="str">
        <f>IF('PLANILHA ITENS FINANCIÁVEIS'!I635&gt;0,'PLANILHA ITENS FINANCIÁVEIS'!I635,"")</f>
        <v>UN</v>
      </c>
      <c r="G635" s="213"/>
      <c r="H635" s="59" t="str">
        <f t="shared" si="9"/>
        <v/>
      </c>
      <c r="I635" s="56"/>
      <c r="J635" s="56"/>
      <c r="K635" s="214"/>
    </row>
    <row r="636" spans="1:11" s="21" customFormat="1" x14ac:dyDescent="0.25">
      <c r="A636" s="211">
        <f>IF('PLANILHA ITENS FINANCIÁVEIS'!A636&gt;0,'PLANILHA ITENS FINANCIÁVEIS'!A636,"")</f>
        <v>1</v>
      </c>
      <c r="B636" s="211">
        <f>IF('PLANILHA ITENS FINANCIÁVEIS'!B636&gt;0,'PLANILHA ITENS FINANCIÁVEIS'!B636,"")</f>
        <v>555</v>
      </c>
      <c r="C636" s="211" t="str">
        <f>IF('PLANILHA ITENS FINANCIÁVEIS'!C636&gt;0,'PLANILHA ITENS FINANCIÁVEIS'!C636,"")</f>
        <v>69.2</v>
      </c>
      <c r="D636" s="211" t="str">
        <f>IF('PLANILHA ITENS FINANCIÁVEIS'!G636&gt;0,'PLANILHA ITENS FINANCIÁVEIS'!G636,"")</f>
        <v>BANCADA DE GRANITO CINZA ANDORINHA, INCLUSIVE PASSA PRATOS, ESPESSURA 2 CM - FORNECIMENTO E INSTALAÇÃO</v>
      </c>
      <c r="E636" s="212">
        <f>IF('PLANILHA ITENS FINANCIÁVEIS'!H636&gt;0,'PLANILHA ITENS FINANCIÁVEIS'!H636,"")</f>
        <v>64.53</v>
      </c>
      <c r="F636" s="211" t="str">
        <f>IF('PLANILHA ITENS FINANCIÁVEIS'!I636&gt;0,'PLANILHA ITENS FINANCIÁVEIS'!I636,"")</f>
        <v>M2</v>
      </c>
      <c r="G636" s="213"/>
      <c r="H636" s="59" t="str">
        <f t="shared" si="9"/>
        <v/>
      </c>
      <c r="I636" s="56"/>
      <c r="J636" s="56"/>
      <c r="K636" s="214"/>
    </row>
    <row r="637" spans="1:11" s="21" customFormat="1" x14ac:dyDescent="0.25">
      <c r="A637" s="211">
        <f>IF('PLANILHA ITENS FINANCIÁVEIS'!A637&gt;0,'PLANILHA ITENS FINANCIÁVEIS'!A637,"")</f>
        <v>1</v>
      </c>
      <c r="B637" s="211">
        <f>IF('PLANILHA ITENS FINANCIÁVEIS'!B637&gt;0,'PLANILHA ITENS FINANCIÁVEIS'!B637,"")</f>
        <v>556</v>
      </c>
      <c r="C637" s="211" t="str">
        <f>IF('PLANILHA ITENS FINANCIÁVEIS'!C637&gt;0,'PLANILHA ITENS FINANCIÁVEIS'!C637,"")</f>
        <v>69.3</v>
      </c>
      <c r="D637" s="211" t="str">
        <f>IF('PLANILHA ITENS FINANCIÁVEIS'!G637&gt;0,'PLANILHA ITENS FINANCIÁVEIS'!G637,"")</f>
        <v>BANCO DE GRANITO CINZA ANDORINHA, ESPESSURA 2 CM - FORNECIMENTO E INSTALAÇÃO</v>
      </c>
      <c r="E637" s="212">
        <f>IF('PLANILHA ITENS FINANCIÁVEIS'!H637&gt;0,'PLANILHA ITENS FINANCIÁVEIS'!H637,"")</f>
        <v>2.21</v>
      </c>
      <c r="F637" s="211" t="str">
        <f>IF('PLANILHA ITENS FINANCIÁVEIS'!I637&gt;0,'PLANILHA ITENS FINANCIÁVEIS'!I637,"")</f>
        <v>M2</v>
      </c>
      <c r="G637" s="213"/>
      <c r="H637" s="59" t="str">
        <f t="shared" si="9"/>
        <v/>
      </c>
      <c r="I637" s="56"/>
      <c r="J637" s="56"/>
      <c r="K637" s="214"/>
    </row>
    <row r="638" spans="1:11" s="21" customFormat="1" x14ac:dyDescent="0.25">
      <c r="A638" s="211">
        <f>IF('PLANILHA ITENS FINANCIÁVEIS'!A638&gt;0,'PLANILHA ITENS FINANCIÁVEIS'!A638,"")</f>
        <v>1</v>
      </c>
      <c r="B638" s="211">
        <f>IF('PLANILHA ITENS FINANCIÁVEIS'!B638&gt;0,'PLANILHA ITENS FINANCIÁVEIS'!B638,"")</f>
        <v>557</v>
      </c>
      <c r="C638" s="211" t="str">
        <f>IF('PLANILHA ITENS FINANCIÁVEIS'!C638&gt;0,'PLANILHA ITENS FINANCIÁVEIS'!C638,"")</f>
        <v>69.4</v>
      </c>
      <c r="D638" s="211" t="str">
        <f>IF('PLANILHA ITENS FINANCIÁVEIS'!G638&gt;0,'PLANILHA ITENS FINANCIÁVEIS'!G638,"")</f>
        <v>PRATELEIRA DE GRANITO CINZA ANDORINHA, ESPESSURA 2 CM - FORNECIMENTO E INSTALAÇÃO</v>
      </c>
      <c r="E638" s="212">
        <f>IF('PLANILHA ITENS FINANCIÁVEIS'!H638&gt;0,'PLANILHA ITENS FINANCIÁVEIS'!H638,"")</f>
        <v>53.79</v>
      </c>
      <c r="F638" s="211" t="str">
        <f>IF('PLANILHA ITENS FINANCIÁVEIS'!I638&gt;0,'PLANILHA ITENS FINANCIÁVEIS'!I638,"")</f>
        <v>M2</v>
      </c>
      <c r="G638" s="213"/>
      <c r="H638" s="59" t="str">
        <f t="shared" si="9"/>
        <v/>
      </c>
      <c r="I638" s="56"/>
      <c r="J638" s="56"/>
      <c r="K638" s="214"/>
    </row>
    <row r="639" spans="1:11" s="21" customFormat="1" x14ac:dyDescent="0.25">
      <c r="A639" s="211">
        <f>IF('PLANILHA ITENS FINANCIÁVEIS'!A639&gt;0,'PLANILHA ITENS FINANCIÁVEIS'!A639,"")</f>
        <v>1</v>
      </c>
      <c r="B639" s="211">
        <f>IF('PLANILHA ITENS FINANCIÁVEIS'!B639&gt;0,'PLANILHA ITENS FINANCIÁVEIS'!B639,"")</f>
        <v>558</v>
      </c>
      <c r="C639" s="211" t="str">
        <f>IF('PLANILHA ITENS FINANCIÁVEIS'!C639&gt;0,'PLANILHA ITENS FINANCIÁVEIS'!C639,"")</f>
        <v>69.5</v>
      </c>
      <c r="D639" s="211" t="str">
        <f>IF('PLANILHA ITENS FINANCIÁVEIS'!G639&gt;0,'PLANILHA ITENS FINANCIÁVEIS'!G639,"")</f>
        <v>ESCANINHOS EM MDF, REVESTIDOS EM LAMINADO MELAMÍNICO</v>
      </c>
      <c r="E639" s="212">
        <f>IF('PLANILHA ITENS FINANCIÁVEIS'!H639&gt;0,'PLANILHA ITENS FINANCIÁVEIS'!H639,"")</f>
        <v>96.67</v>
      </c>
      <c r="F639" s="211" t="str">
        <f>IF('PLANILHA ITENS FINANCIÁVEIS'!I639&gt;0,'PLANILHA ITENS FINANCIÁVEIS'!I639,"")</f>
        <v>M2</v>
      </c>
      <c r="G639" s="213"/>
      <c r="H639" s="59" t="str">
        <f t="shared" si="9"/>
        <v/>
      </c>
      <c r="I639" s="56"/>
      <c r="J639" s="56"/>
      <c r="K639" s="214"/>
    </row>
    <row r="640" spans="1:11" s="21" customFormat="1" x14ac:dyDescent="0.25">
      <c r="A640" s="211">
        <f>IF('PLANILHA ITENS FINANCIÁVEIS'!A640&gt;0,'PLANILHA ITENS FINANCIÁVEIS'!A640,"")</f>
        <v>1</v>
      </c>
      <c r="B640" s="211">
        <f>IF('PLANILHA ITENS FINANCIÁVEIS'!B640&gt;0,'PLANILHA ITENS FINANCIÁVEIS'!B640,"")</f>
        <v>559</v>
      </c>
      <c r="C640" s="211" t="str">
        <f>IF('PLANILHA ITENS FINANCIÁVEIS'!C640&gt;0,'PLANILHA ITENS FINANCIÁVEIS'!C640,"")</f>
        <v>69.6</v>
      </c>
      <c r="D640" s="211" t="str">
        <f>IF('PLANILHA ITENS FINANCIÁVEIS'!G640&gt;0,'PLANILHA ITENS FINANCIÁVEIS'!G640,"")</f>
        <v>PEITORIL LINEAR EM GRANITO OU MÁRMORE, L = 15CM, COMPRIMENTO DE ATÉ 2M, ASSENTADO COM ARGAMASSA 1:6 COM ADITIVO. AF_11/2020</v>
      </c>
      <c r="E640" s="212">
        <f>IF('PLANILHA ITENS FINANCIÁVEIS'!H640&gt;0,'PLANILHA ITENS FINANCIÁVEIS'!H640,"")</f>
        <v>135.6</v>
      </c>
      <c r="F640" s="211" t="str">
        <f>IF('PLANILHA ITENS FINANCIÁVEIS'!I640&gt;0,'PLANILHA ITENS FINANCIÁVEIS'!I640,"")</f>
        <v>M</v>
      </c>
      <c r="G640" s="213"/>
      <c r="H640" s="59" t="str">
        <f t="shared" si="9"/>
        <v/>
      </c>
      <c r="I640" s="56"/>
      <c r="J640" s="56"/>
      <c r="K640" s="214"/>
    </row>
    <row r="641" spans="1:11" s="21" customFormat="1" x14ac:dyDescent="0.25">
      <c r="A641" s="211">
        <f>IF('PLANILHA ITENS FINANCIÁVEIS'!A641&gt;0,'PLANILHA ITENS FINANCIÁVEIS'!A641,"")</f>
        <v>1</v>
      </c>
      <c r="B641" s="211">
        <f>IF('PLANILHA ITENS FINANCIÁVEIS'!B641&gt;0,'PLANILHA ITENS FINANCIÁVEIS'!B641,"")</f>
        <v>560</v>
      </c>
      <c r="C641" s="211" t="str">
        <f>IF('PLANILHA ITENS FINANCIÁVEIS'!C641&gt;0,'PLANILHA ITENS FINANCIÁVEIS'!C641,"")</f>
        <v>69.7</v>
      </c>
      <c r="D641" s="211" t="str">
        <f>IF('PLANILHA ITENS FINANCIÁVEIS'!G641&gt;0,'PLANILHA ITENS FINANCIÁVEIS'!G641,"")</f>
        <v>PEITORIL EM GRANITO CINZA ANDORINHA, L = 15CM, COMPRIMENTO DE ATÉ 2M, ASSENTADO COM ARGAMASSA 1:6 COM ADITIVO - CHUVEIRO.</v>
      </c>
      <c r="E641" s="212">
        <f>IF('PLANILHA ITENS FINANCIÁVEIS'!H641&gt;0,'PLANILHA ITENS FINANCIÁVEIS'!H641,"")</f>
        <v>8.4499999999999993</v>
      </c>
      <c r="F641" s="211" t="str">
        <f>IF('PLANILHA ITENS FINANCIÁVEIS'!I641&gt;0,'PLANILHA ITENS FINANCIÁVEIS'!I641,"")</f>
        <v>M</v>
      </c>
      <c r="G641" s="213"/>
      <c r="H641" s="59" t="str">
        <f t="shared" si="9"/>
        <v/>
      </c>
      <c r="I641" s="56"/>
      <c r="J641" s="56"/>
      <c r="K641" s="214"/>
    </row>
    <row r="642" spans="1:11" s="21" customFormat="1" x14ac:dyDescent="0.25">
      <c r="A642" s="211">
        <f>IF('PLANILHA ITENS FINANCIÁVEIS'!A642&gt;0,'PLANILHA ITENS FINANCIÁVEIS'!A642,"")</f>
        <v>1</v>
      </c>
      <c r="B642" s="211">
        <f>IF('PLANILHA ITENS FINANCIÁVEIS'!B642&gt;0,'PLANILHA ITENS FINANCIÁVEIS'!B642,"")</f>
        <v>561</v>
      </c>
      <c r="C642" s="211" t="str">
        <f>IF('PLANILHA ITENS FINANCIÁVEIS'!C642&gt;0,'PLANILHA ITENS FINANCIÁVEIS'!C642,"")</f>
        <v>69.8</v>
      </c>
      <c r="D642" s="211" t="str">
        <f>IF('PLANILHA ITENS FINANCIÁVEIS'!G642&gt;0,'PLANILHA ITENS FINANCIÁVEIS'!G642,"")</f>
        <v>SUPORTE MÃO FRANCESA EM AÇO, ABAS IGUAIS 30 CM, CAPACIDADE MINIMA 60 KG, BRANCO - FORNECIMENTO E INSTALAÇÃO. AF_01/2020</v>
      </c>
      <c r="E642" s="212">
        <f>IF('PLANILHA ITENS FINANCIÁVEIS'!H642&gt;0,'PLANILHA ITENS FINANCIÁVEIS'!H642,"")</f>
        <v>301</v>
      </c>
      <c r="F642" s="211" t="str">
        <f>IF('PLANILHA ITENS FINANCIÁVEIS'!I642&gt;0,'PLANILHA ITENS FINANCIÁVEIS'!I642,"")</f>
        <v>UN</v>
      </c>
      <c r="G642" s="213"/>
      <c r="H642" s="59" t="str">
        <f t="shared" si="9"/>
        <v/>
      </c>
      <c r="I642" s="56"/>
      <c r="J642" s="56"/>
      <c r="K642" s="214"/>
    </row>
    <row r="643" spans="1:11" s="21" customFormat="1" x14ac:dyDescent="0.25">
      <c r="A643" s="211">
        <f>IF('PLANILHA ITENS FINANCIÁVEIS'!A643&gt;0,'PLANILHA ITENS FINANCIÁVEIS'!A643,"")</f>
        <v>1</v>
      </c>
      <c r="B643" s="211">
        <f>IF('PLANILHA ITENS FINANCIÁVEIS'!B643&gt;0,'PLANILHA ITENS FINANCIÁVEIS'!B643,"")</f>
        <v>562</v>
      </c>
      <c r="C643" s="211" t="str">
        <f>IF('PLANILHA ITENS FINANCIÁVEIS'!C643&gt;0,'PLANILHA ITENS FINANCIÁVEIS'!C643,"")</f>
        <v>69.9</v>
      </c>
      <c r="D643" s="211" t="str">
        <f>IF('PLANILHA ITENS FINANCIÁVEIS'!G643&gt;0,'PLANILHA ITENS FINANCIÁVEIS'!G643,"")</f>
        <v>CORRIMÃO SIMPLES, DIÂMETRO EXTERNO = 1 1/2", EM AÇO INOX. AF_04/2019</v>
      </c>
      <c r="E643" s="212">
        <f>IF('PLANILHA ITENS FINANCIÁVEIS'!H643&gt;0,'PLANILHA ITENS FINANCIÁVEIS'!H643,"")</f>
        <v>23.86</v>
      </c>
      <c r="F643" s="211" t="str">
        <f>IF('PLANILHA ITENS FINANCIÁVEIS'!I643&gt;0,'PLANILHA ITENS FINANCIÁVEIS'!I643,"")</f>
        <v>M</v>
      </c>
      <c r="G643" s="213"/>
      <c r="H643" s="59" t="str">
        <f t="shared" si="9"/>
        <v/>
      </c>
      <c r="I643" s="56"/>
      <c r="J643" s="56"/>
      <c r="K643" s="214"/>
    </row>
    <row r="644" spans="1:11" s="21" customFormat="1" x14ac:dyDescent="0.25">
      <c r="A644" s="211">
        <f>IF('PLANILHA ITENS FINANCIÁVEIS'!A644&gt;0,'PLANILHA ITENS FINANCIÁVEIS'!A644,"")</f>
        <v>1</v>
      </c>
      <c r="B644" s="211">
        <f>IF('PLANILHA ITENS FINANCIÁVEIS'!B644&gt;0,'PLANILHA ITENS FINANCIÁVEIS'!B644,"")</f>
        <v>563</v>
      </c>
      <c r="C644" s="211" t="str">
        <f>IF('PLANILHA ITENS FINANCIÁVEIS'!C644&gt;0,'PLANILHA ITENS FINANCIÁVEIS'!C644,"")</f>
        <v>69.10</v>
      </c>
      <c r="D644" s="211" t="str">
        <f>IF('PLANILHA ITENS FINANCIÁVEIS'!G644&gt;0,'PLANILHA ITENS FINANCIÁVEIS'!G644,"")</f>
        <v>BANCO DE CONCRETO SEM ENCOSTO, DIM. 2,50 X 0,60 M</v>
      </c>
      <c r="E644" s="212">
        <f>IF('PLANILHA ITENS FINANCIÁVEIS'!H644&gt;0,'PLANILHA ITENS FINANCIÁVEIS'!H644,"")</f>
        <v>5.44</v>
      </c>
      <c r="F644" s="211" t="str">
        <f>IF('PLANILHA ITENS FINANCIÁVEIS'!I644&gt;0,'PLANILHA ITENS FINANCIÁVEIS'!I644,"")</f>
        <v>M2</v>
      </c>
      <c r="G644" s="213"/>
      <c r="H644" s="59" t="str">
        <f t="shared" si="9"/>
        <v/>
      </c>
      <c r="I644" s="56"/>
      <c r="J644" s="56"/>
      <c r="K644" s="214"/>
    </row>
    <row r="645" spans="1:11" s="21" customFormat="1" x14ac:dyDescent="0.25">
      <c r="A645" s="211">
        <f>IF('PLANILHA ITENS FINANCIÁVEIS'!A645&gt;0,'PLANILHA ITENS FINANCIÁVEIS'!A645,"")</f>
        <v>1</v>
      </c>
      <c r="B645" s="211">
        <f>IF('PLANILHA ITENS FINANCIÁVEIS'!B645&gt;0,'PLANILHA ITENS FINANCIÁVEIS'!B645,"")</f>
        <v>564</v>
      </c>
      <c r="C645" s="211" t="str">
        <f>IF('PLANILHA ITENS FINANCIÁVEIS'!C645&gt;0,'PLANILHA ITENS FINANCIÁVEIS'!C645,"")</f>
        <v>69.11</v>
      </c>
      <c r="D645" s="211" t="str">
        <f>IF('PLANILHA ITENS FINANCIÁVEIS'!G645&gt;0,'PLANILHA ITENS FINANCIÁVEIS'!G645,"")</f>
        <v>RAMPA DE ACESSIBILIDADE PARA ACESSO A EDIFICAÇÕES COM INCLINAÇÃO DE 8,33% EM CONCRETO MOLDADO IN LOCO, COM LARGURA DE 1,50M, FCK 25MPA, NÃO ARMADA, COM JUNTA A CADA 2M COM CORTE À SECO. AF_03/2024_PA</v>
      </c>
      <c r="E645" s="212">
        <f>IF('PLANILHA ITENS FINANCIÁVEIS'!H645&gt;0,'PLANILHA ITENS FINANCIÁVEIS'!H645,"")</f>
        <v>3.15</v>
      </c>
      <c r="F645" s="211" t="str">
        <f>IF('PLANILHA ITENS FINANCIÁVEIS'!I645&gt;0,'PLANILHA ITENS FINANCIÁVEIS'!I645,"")</f>
        <v>M</v>
      </c>
      <c r="G645" s="213"/>
      <c r="H645" s="59" t="str">
        <f t="shared" si="9"/>
        <v/>
      </c>
      <c r="I645" s="56"/>
      <c r="J645" s="56"/>
      <c r="K645" s="214"/>
    </row>
    <row r="646" spans="1:11" s="21" customFormat="1" x14ac:dyDescent="0.25">
      <c r="A646" s="211">
        <f>IF('PLANILHA ITENS FINANCIÁVEIS'!A646&gt;0,'PLANILHA ITENS FINANCIÁVEIS'!A646,"")</f>
        <v>1</v>
      </c>
      <c r="B646" s="211" t="str">
        <f>IF('PLANILHA ITENS FINANCIÁVEIS'!B646&gt;0,'PLANILHA ITENS FINANCIÁVEIS'!B646,"")</f>
        <v/>
      </c>
      <c r="C646" s="211" t="str">
        <f>IF('PLANILHA ITENS FINANCIÁVEIS'!C646&gt;0,'PLANILHA ITENS FINANCIÁVEIS'!C646,"")</f>
        <v>70</v>
      </c>
      <c r="D646" s="211" t="str">
        <f>IF('PLANILHA ITENS FINANCIÁVEIS'!G646&gt;0,'PLANILHA ITENS FINANCIÁVEIS'!G646,"")</f>
        <v>SERVIÇOS FINAIS</v>
      </c>
      <c r="E646" s="212" t="str">
        <f>IF('PLANILHA ITENS FINANCIÁVEIS'!H646&gt;0,'PLANILHA ITENS FINANCIÁVEIS'!H646,"")</f>
        <v/>
      </c>
      <c r="F646" s="211" t="str">
        <f>IF('PLANILHA ITENS FINANCIÁVEIS'!I646&gt;0,'PLANILHA ITENS FINANCIÁVEIS'!I646,"")</f>
        <v/>
      </c>
      <c r="G646" s="213"/>
      <c r="H646" s="59" t="str">
        <f t="shared" si="9"/>
        <v/>
      </c>
      <c r="I646" s="56"/>
      <c r="J646" s="56"/>
      <c r="K646" s="214"/>
    </row>
    <row r="647" spans="1:11" s="21" customFormat="1" x14ac:dyDescent="0.25">
      <c r="A647" s="211">
        <f>IF('PLANILHA ITENS FINANCIÁVEIS'!A647&gt;0,'PLANILHA ITENS FINANCIÁVEIS'!A647,"")</f>
        <v>1</v>
      </c>
      <c r="B647" s="211">
        <f>IF('PLANILHA ITENS FINANCIÁVEIS'!B647&gt;0,'PLANILHA ITENS FINANCIÁVEIS'!B647,"")</f>
        <v>565</v>
      </c>
      <c r="C647" s="211" t="str">
        <f>IF('PLANILHA ITENS FINANCIÁVEIS'!C647&gt;0,'PLANILHA ITENS FINANCIÁVEIS'!C647,"")</f>
        <v>70.1</v>
      </c>
      <c r="D647" s="211" t="str">
        <f>IF('PLANILHA ITENS FINANCIÁVEIS'!G647&gt;0,'PLANILHA ITENS FINANCIÁVEIS'!G647,"")</f>
        <v>LIMPEZA GROSSA DE OBRA</v>
      </c>
      <c r="E647" s="212">
        <f>IF('PLANILHA ITENS FINANCIÁVEIS'!H647&gt;0,'PLANILHA ITENS FINANCIÁVEIS'!H647,"")</f>
        <v>1545.99</v>
      </c>
      <c r="F647" s="211" t="str">
        <f>IF('PLANILHA ITENS FINANCIÁVEIS'!I647&gt;0,'PLANILHA ITENS FINANCIÁVEIS'!I647,"")</f>
        <v>M2</v>
      </c>
      <c r="G647" s="213"/>
      <c r="H647" s="59" t="str">
        <f t="shared" si="9"/>
        <v/>
      </c>
      <c r="I647" s="56"/>
      <c r="J647" s="56"/>
      <c r="K647" s="214"/>
    </row>
    <row r="648" spans="1:11" s="21" customFormat="1" x14ac:dyDescent="0.25">
      <c r="A648" s="211">
        <f>IF('PLANILHA ITENS FINANCIÁVEIS'!A648&gt;0,'PLANILHA ITENS FINANCIÁVEIS'!A648,"")</f>
        <v>1</v>
      </c>
      <c r="B648" s="211">
        <f>IF('PLANILHA ITENS FINANCIÁVEIS'!B648&gt;0,'PLANILHA ITENS FINANCIÁVEIS'!B648,"")</f>
        <v>566</v>
      </c>
      <c r="C648" s="211" t="str">
        <f>IF('PLANILHA ITENS FINANCIÁVEIS'!C648&gt;0,'PLANILHA ITENS FINANCIÁVEIS'!C648,"")</f>
        <v>70.2</v>
      </c>
      <c r="D648" s="211" t="str">
        <f>IF('PLANILHA ITENS FINANCIÁVEIS'!G648&gt;0,'PLANILHA ITENS FINANCIÁVEIS'!G648,"")</f>
        <v>LIMPEZA FINA DE OBRA</v>
      </c>
      <c r="E648" s="212">
        <f>IF('PLANILHA ITENS FINANCIÁVEIS'!H648&gt;0,'PLANILHA ITENS FINANCIÁVEIS'!H648,"")</f>
        <v>1545.99</v>
      </c>
      <c r="F648" s="211" t="str">
        <f>IF('PLANILHA ITENS FINANCIÁVEIS'!I648&gt;0,'PLANILHA ITENS FINANCIÁVEIS'!I648,"")</f>
        <v>M2</v>
      </c>
      <c r="G648" s="213"/>
      <c r="H648" s="59" t="str">
        <f t="shared" si="9"/>
        <v/>
      </c>
      <c r="I648" s="56"/>
      <c r="J648" s="56"/>
      <c r="K648" s="214"/>
    </row>
    <row r="649" spans="1:11" s="21" customFormat="1" x14ac:dyDescent="0.25">
      <c r="A649" s="211">
        <f>IF('PLANILHA ITENS FINANCIÁVEIS'!A649&gt;0,'PLANILHA ITENS FINANCIÁVEIS'!A649,"")</f>
        <v>1</v>
      </c>
      <c r="B649" s="211">
        <f>IF('PLANILHA ITENS FINANCIÁVEIS'!B649&gt;0,'PLANILHA ITENS FINANCIÁVEIS'!B649,"")</f>
        <v>567</v>
      </c>
      <c r="C649" s="211" t="str">
        <f>IF('PLANILHA ITENS FINANCIÁVEIS'!C649&gt;0,'PLANILHA ITENS FINANCIÁVEIS'!C649,"")</f>
        <v>70.3</v>
      </c>
      <c r="D649" s="211" t="str">
        <f>IF('PLANILHA ITENS FINANCIÁVEIS'!G649&gt;0,'PLANILHA ITENS FINANCIÁVEIS'!G649,"")</f>
        <v>FORNECIMENTO E INSTALAÇÃO DE PLACA DE INAUGURAÇÃO EM AÇO INOX - 500 X 700 MM</v>
      </c>
      <c r="E649" s="212">
        <f>IF('PLANILHA ITENS FINANCIÁVEIS'!H649&gt;0,'PLANILHA ITENS FINANCIÁVEIS'!H649,"")</f>
        <v>1</v>
      </c>
      <c r="F649" s="211" t="str">
        <f>IF('PLANILHA ITENS FINANCIÁVEIS'!I649&gt;0,'PLANILHA ITENS FINANCIÁVEIS'!I649,"")</f>
        <v>UN</v>
      </c>
      <c r="G649" s="213"/>
      <c r="H649" s="59" t="str">
        <f t="shared" si="9"/>
        <v/>
      </c>
      <c r="I649" s="56"/>
      <c r="J649" s="56"/>
      <c r="K649" s="214"/>
    </row>
  </sheetData>
  <mergeCells count="12">
    <mergeCell ref="E10:K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60"/>
  <sheetViews>
    <sheetView workbookViewId="0">
      <selection activeCell="D16" sqref="D16"/>
    </sheetView>
  </sheetViews>
  <sheetFormatPr defaultRowHeight="15" x14ac:dyDescent="0.25"/>
  <cols>
    <col min="1" max="1" width="9" style="221" customWidth="1"/>
    <col min="2" max="2" width="10.5703125" style="221" customWidth="1"/>
    <col min="3" max="3" width="6.28515625" style="221" customWidth="1"/>
    <col min="4" max="4" width="57.28515625" style="22" customWidth="1"/>
    <col min="5" max="5" width="11.140625" style="232" bestFit="1" customWidth="1"/>
    <col min="6" max="6" width="13.140625" style="234" customWidth="1"/>
    <col min="7" max="7" width="11.5703125" style="218" customWidth="1"/>
    <col min="8" max="8" width="15.140625" style="22" bestFit="1" customWidth="1"/>
    <col min="9" max="9" width="8" style="57" bestFit="1" customWidth="1"/>
    <col min="10" max="10" width="14.140625" style="58" bestFit="1" customWidth="1"/>
    <col min="11" max="11" width="10.7109375" style="23" customWidth="1"/>
    <col min="12" max="12" width="11.28515625" style="21" customWidth="1"/>
    <col min="13" max="13" width="11.5703125" style="19" customWidth="1"/>
    <col min="14" max="14" width="11.28515625" style="19" customWidth="1"/>
    <col min="15" max="16384" width="9.140625" style="19"/>
  </cols>
  <sheetData>
    <row r="1" spans="1:12" customFormat="1" ht="16.5" thickBot="1" x14ac:dyDescent="0.3">
      <c r="A1" s="266" t="s">
        <v>2641</v>
      </c>
      <c r="B1" s="267"/>
      <c r="C1" s="267"/>
      <c r="D1" s="267"/>
      <c r="E1" s="267"/>
      <c r="F1" s="267"/>
      <c r="G1" s="267"/>
      <c r="H1" s="268"/>
      <c r="I1" s="187"/>
      <c r="J1" s="188"/>
      <c r="K1" s="189"/>
      <c r="L1" s="5"/>
    </row>
    <row r="2" spans="1:12" s="7" customFormat="1" ht="15.75" thickBot="1" x14ac:dyDescent="0.3">
      <c r="A2" s="225" t="s">
        <v>0</v>
      </c>
      <c r="B2" s="226"/>
      <c r="C2" s="277" t="str">
        <f>IF([1]Identificação!B2=0,"",[1]Identificação!B2)</f>
        <v/>
      </c>
      <c r="D2" s="277"/>
      <c r="E2" s="222" t="s">
        <v>132</v>
      </c>
      <c r="F2" s="233" t="str">
        <f>IF([1]Identificação!E2=0,"",[1]Identificação!E2)</f>
        <v/>
      </c>
      <c r="G2" s="192" t="s">
        <v>133</v>
      </c>
      <c r="H2" s="194" t="str">
        <f>IF([1]Identificação!G2=0,"",[1]Identificação!G2)</f>
        <v/>
      </c>
      <c r="I2" s="195"/>
      <c r="J2" s="195"/>
      <c r="K2" s="189"/>
    </row>
    <row r="3" spans="1:12" s="7" customFormat="1" ht="30.75" customHeight="1" thickBot="1" x14ac:dyDescent="0.3">
      <c r="A3" s="278" t="s">
        <v>134</v>
      </c>
      <c r="B3" s="279"/>
      <c r="C3" s="272" t="str">
        <f>IF([1]Identificação!B3=0,"",[1]Identificação!B3)</f>
        <v>Construção da nova EMEI Tio Riba - itens financiáveis</v>
      </c>
      <c r="D3" s="272"/>
      <c r="E3" s="272"/>
      <c r="F3" s="272"/>
      <c r="G3" s="272"/>
      <c r="H3" s="273"/>
      <c r="I3" s="195"/>
      <c r="J3" s="195"/>
    </row>
    <row r="4" spans="1:12" s="7" customFormat="1" ht="15.75" thickBot="1" x14ac:dyDescent="0.3">
      <c r="A4" s="227" t="s">
        <v>2642</v>
      </c>
      <c r="B4" s="228"/>
      <c r="C4" s="244"/>
      <c r="D4" s="244"/>
      <c r="E4" s="244"/>
      <c r="F4" s="244"/>
      <c r="G4" s="9" t="s">
        <v>2643</v>
      </c>
      <c r="H4" s="197"/>
      <c r="I4" s="195"/>
      <c r="J4" s="195"/>
    </row>
    <row r="5" spans="1:12" s="7" customFormat="1" ht="15.75" thickBot="1" x14ac:dyDescent="0.3">
      <c r="A5" s="202" t="s">
        <v>150</v>
      </c>
      <c r="B5" s="203"/>
      <c r="C5" s="284" t="str">
        <f>IF([1]Identificação!B5=0,"",[1]Identificação!B5)</f>
        <v/>
      </c>
      <c r="D5" s="285"/>
      <c r="E5" s="229"/>
      <c r="F5" s="223"/>
      <c r="G5" s="200"/>
      <c r="H5" s="201"/>
      <c r="I5" s="195"/>
      <c r="J5" s="195"/>
    </row>
    <row r="6" spans="1:12" s="7" customFormat="1" ht="15.75" thickBot="1" x14ac:dyDescent="0.3">
      <c r="A6" s="202" t="s">
        <v>153</v>
      </c>
      <c r="B6" s="203"/>
      <c r="C6" s="280">
        <f>SUMIFS(H12:H39563,B12:B39563,"&gt;0",H12:H39563,"&lt;&gt;0")</f>
        <v>0</v>
      </c>
      <c r="D6" s="281"/>
      <c r="E6" s="204"/>
      <c r="F6" s="204"/>
      <c r="G6" s="205"/>
      <c r="I6" s="195"/>
      <c r="J6" s="195"/>
    </row>
    <row r="7" spans="1:12" s="7" customFormat="1" x14ac:dyDescent="0.25">
      <c r="A7" s="206" t="s">
        <v>2644</v>
      </c>
      <c r="B7" s="204"/>
      <c r="C7" s="204"/>
      <c r="D7" s="179"/>
      <c r="E7" s="179"/>
      <c r="F7" s="204"/>
      <c r="G7" s="204"/>
      <c r="H7" s="205"/>
      <c r="I7" s="195"/>
      <c r="J7" s="195"/>
    </row>
    <row r="8" spans="1:12" s="14" customFormat="1" x14ac:dyDescent="0.25">
      <c r="A8" s="223" t="s">
        <v>2645</v>
      </c>
      <c r="B8" s="206"/>
      <c r="C8" s="206"/>
      <c r="D8" s="179"/>
      <c r="E8" s="179"/>
      <c r="F8" s="206"/>
      <c r="G8" s="206"/>
      <c r="H8" s="205"/>
      <c r="I8" s="207"/>
      <c r="J8" s="207"/>
    </row>
    <row r="9" spans="1:12" s="14" customFormat="1" x14ac:dyDescent="0.25">
      <c r="A9" s="224" t="s">
        <v>135</v>
      </c>
      <c r="B9" s="224"/>
      <c r="C9" s="219"/>
      <c r="D9" s="15"/>
      <c r="E9" s="230"/>
      <c r="F9" s="224" t="s">
        <v>155</v>
      </c>
      <c r="G9" s="16"/>
      <c r="H9" s="16"/>
      <c r="I9" s="207"/>
      <c r="J9" s="207"/>
      <c r="K9" s="7"/>
    </row>
    <row r="10" spans="1:12" customFormat="1" x14ac:dyDescent="0.25">
      <c r="A10" s="258" t="s">
        <v>2646</v>
      </c>
      <c r="B10" s="258" t="s">
        <v>2647</v>
      </c>
      <c r="C10" s="258" t="s">
        <v>2648</v>
      </c>
      <c r="D10" s="260" t="s">
        <v>2649</v>
      </c>
      <c r="E10" s="282" t="s">
        <v>152</v>
      </c>
      <c r="F10" s="283"/>
      <c r="G10" s="283"/>
      <c r="H10" s="283"/>
      <c r="I10" s="283"/>
      <c r="J10" s="283"/>
      <c r="K10" s="283"/>
    </row>
    <row r="11" spans="1:12" customFormat="1" ht="45" x14ac:dyDescent="0.25">
      <c r="A11" s="259"/>
      <c r="B11" s="259"/>
      <c r="C11" s="259"/>
      <c r="D11" s="261"/>
      <c r="E11" s="65" t="s">
        <v>183</v>
      </c>
      <c r="F11" s="31" t="s">
        <v>2650</v>
      </c>
      <c r="G11" s="17" t="s">
        <v>140</v>
      </c>
      <c r="H11" s="17" t="s">
        <v>141</v>
      </c>
      <c r="I11" s="209" t="s">
        <v>147</v>
      </c>
      <c r="J11" s="209" t="s">
        <v>148</v>
      </c>
      <c r="K11" s="210" t="s">
        <v>2651</v>
      </c>
    </row>
    <row r="12" spans="1:12" customFormat="1" x14ac:dyDescent="0.25">
      <c r="A12" s="220">
        <f>IF('PLANILHA NÃO FINANCIAVEIS'!A12&gt;0,'PLANILHA NÃO FINANCIAVEIS'!A12,"")</f>
        <v>1</v>
      </c>
      <c r="B12" s="220" t="str">
        <f>IF('PLANILHA NÃO FINANCIAVEIS'!B12&gt;0,'PLANILHA NÃO FINANCIAVEIS'!B12,"")</f>
        <v/>
      </c>
      <c r="C12" s="220">
        <f>IF('PLANILHA NÃO FINANCIAVEIS'!C12&gt;0,'PLANILHA NÃO FINANCIAVEIS'!C12,"")</f>
        <v>1</v>
      </c>
      <c r="D12" s="28" t="str">
        <f>IF('PLANILHA NÃO FINANCIAVEIS'!G12&gt;0,'PLANILHA NÃO FINANCIAVEIS'!G12,"")</f>
        <v>PROJETO EXECUTIVO DO SISTEMA CONSTRUTIVO</v>
      </c>
      <c r="E12" s="231" t="str">
        <f>IF('PLANILHA NÃO FINANCIAVEIS'!H12&gt;0,'PLANILHA NÃO FINANCIAVEIS'!H12,"")</f>
        <v/>
      </c>
      <c r="F12" s="231" t="str">
        <f>IF('PLANILHA NÃO FINANCIAVEIS'!I12&gt;0,'PLANILHA NÃO FINANCIAVEIS'!I12,"")</f>
        <v/>
      </c>
      <c r="G12" s="213"/>
      <c r="H12" s="28" t="str">
        <f>IFERROR(IF(E12*G12&lt;&gt;0,ROUND(ROUND(E12,4)*ROUND(G12,4),2),""),"")</f>
        <v/>
      </c>
      <c r="I12" s="56"/>
      <c r="J12" s="56"/>
      <c r="K12" s="214"/>
    </row>
    <row r="13" spans="1:12" x14ac:dyDescent="0.25">
      <c r="A13" s="220">
        <f>IF('PLANILHA NÃO FINANCIAVEIS'!A13&gt;0,'PLANILHA NÃO FINANCIAVEIS'!A13,"")</f>
        <v>1</v>
      </c>
      <c r="B13" s="220">
        <f>IF('PLANILHA NÃO FINANCIAVEIS'!B13&gt;0,'PLANILHA NÃO FINANCIAVEIS'!B13,"")</f>
        <v>1</v>
      </c>
      <c r="C13" s="220" t="str">
        <f>IF('PLANILHA NÃO FINANCIAVEIS'!C13&gt;0,'PLANILHA NÃO FINANCIAVEIS'!C13,"")</f>
        <v>1.1</v>
      </c>
      <c r="D13" s="28" t="str">
        <f>IF('PLANILHA NÃO FINANCIAVEIS'!G13&gt;0,'PLANILHA NÃO FINANCIAVEIS'!G13,"")</f>
        <v>ENGENHEIRO CIVIL DE OBRA SENIOR COM ENCARGOS COMPLEMENTARES</v>
      </c>
      <c r="E13" s="231">
        <f>IF('PLANILHA NÃO FINANCIAVEIS'!H13&gt;0,'PLANILHA NÃO FINANCIAVEIS'!H13,"")</f>
        <v>1</v>
      </c>
      <c r="F13" s="231" t="str">
        <f>IF('PLANILHA NÃO FINANCIAVEIS'!I13&gt;0,'PLANILHA NÃO FINANCIAVEIS'!I13,"")</f>
        <v>mes</v>
      </c>
      <c r="G13" s="213"/>
      <c r="H13" s="28" t="str">
        <f>IFERROR(IF(E13*G13&lt;&gt;0,ROUND(ROUND(E13,4)*ROUND(G13,4),2),""),"")</f>
        <v/>
      </c>
      <c r="I13" s="56"/>
      <c r="J13" s="56"/>
      <c r="K13" s="214"/>
      <c r="L13" s="19"/>
    </row>
    <row r="14" spans="1:12" x14ac:dyDescent="0.25">
      <c r="A14" s="220">
        <f>IF('PLANILHA NÃO FINANCIAVEIS'!A14&gt;0,'PLANILHA NÃO FINANCIAVEIS'!A14,"")</f>
        <v>1</v>
      </c>
      <c r="B14" s="220">
        <f>IF('PLANILHA NÃO FINANCIAVEIS'!B14&gt;0,'PLANILHA NÃO FINANCIAVEIS'!B14,"")</f>
        <v>2</v>
      </c>
      <c r="C14" s="220" t="str">
        <f>IF('PLANILHA NÃO FINANCIAVEIS'!C14&gt;0,'PLANILHA NÃO FINANCIAVEIS'!C14,"")</f>
        <v>1.2</v>
      </c>
      <c r="D14" s="28" t="str">
        <f>IF('PLANILHA NÃO FINANCIAVEIS'!G14&gt;0,'PLANILHA NÃO FINANCIAVEIS'!G14,"")</f>
        <v>DESENHISTA PROJETISTA COM ENCARGOS COMPLEMENTARES</v>
      </c>
      <c r="E14" s="231">
        <f>IF('PLANILHA NÃO FINANCIAVEIS'!H14&gt;0,'PLANILHA NÃO FINANCIAVEIS'!H14,"")</f>
        <v>1</v>
      </c>
      <c r="F14" s="231" t="str">
        <f>IF('PLANILHA NÃO FINANCIAVEIS'!I14&gt;0,'PLANILHA NÃO FINANCIAVEIS'!I14,"")</f>
        <v>mes</v>
      </c>
      <c r="G14" s="213"/>
      <c r="H14" s="59" t="str">
        <f t="shared" ref="H14:H77" si="0">IFERROR(IF(E14*G14&lt;&gt;0,ROUND(ROUND(E14,4)*ROUND(G14,4),2),""),"")</f>
        <v/>
      </c>
      <c r="I14" s="56"/>
      <c r="J14" s="56"/>
      <c r="K14" s="214"/>
    </row>
    <row r="15" spans="1:12" x14ac:dyDescent="0.25">
      <c r="A15" s="220">
        <f>IF('PLANILHA NÃO FINANCIAVEIS'!A15&gt;0,'PLANILHA NÃO FINANCIAVEIS'!A15,"")</f>
        <v>1</v>
      </c>
      <c r="B15" s="220" t="str">
        <f>IF('PLANILHA NÃO FINANCIAVEIS'!B15&gt;0,'PLANILHA NÃO FINANCIAVEIS'!B15,"")</f>
        <v/>
      </c>
      <c r="C15" s="220">
        <f>IF('PLANILHA NÃO FINANCIAVEIS'!C15&gt;0,'PLANILHA NÃO FINANCIAVEIS'!C15,"")</f>
        <v>2</v>
      </c>
      <c r="D15" s="28" t="str">
        <f>IF('PLANILHA NÃO FINANCIAVEIS'!G15&gt;0,'PLANILHA NÃO FINANCIAVEIS'!G15,"")</f>
        <v>ADMINISTRAÇÃO DA OBRA</v>
      </c>
      <c r="E15" s="231" t="str">
        <f>IF('PLANILHA NÃO FINANCIAVEIS'!H15&gt;0,'PLANILHA NÃO FINANCIAVEIS'!H15,"")</f>
        <v/>
      </c>
      <c r="F15" s="231" t="str">
        <f>IF('PLANILHA NÃO FINANCIAVEIS'!I15&gt;0,'PLANILHA NÃO FINANCIAVEIS'!I15,"")</f>
        <v/>
      </c>
      <c r="G15" s="213"/>
      <c r="H15" s="59" t="str">
        <f t="shared" si="0"/>
        <v/>
      </c>
      <c r="I15" s="56"/>
      <c r="J15" s="56"/>
      <c r="K15" s="214"/>
    </row>
    <row r="16" spans="1:12" x14ac:dyDescent="0.25">
      <c r="A16" s="220" t="str">
        <f>IF('PLANILHA NÃO FINANCIAVEIS'!A16&gt;0,'PLANILHA NÃO FINANCIAVEIS'!A16,"")</f>
        <v/>
      </c>
      <c r="B16" s="220" t="str">
        <f>IF('PLANILHA NÃO FINANCIAVEIS'!B16&gt;0,'PLANILHA NÃO FINANCIAVEIS'!B16,"")</f>
        <v/>
      </c>
      <c r="C16" s="220" t="str">
        <f>IF('PLANILHA NÃO FINANCIAVEIS'!C16&gt;0,'PLANILHA NÃO FINANCIAVEIS'!C16,"")</f>
        <v>2.1</v>
      </c>
      <c r="D16" s="28" t="str">
        <f>IF('PLANILHA NÃO FINANCIAVEIS'!G16&gt;0,'PLANILHA NÃO FINANCIAVEIS'!G16,"")</f>
        <v>ADMINISTRAÇÃO DA OBRA - MOBILIZAÇÃO</v>
      </c>
      <c r="E16" s="231" t="str">
        <f>IF('PLANILHA NÃO FINANCIAVEIS'!H16&gt;0,'PLANILHA NÃO FINANCIAVEIS'!H16,"")</f>
        <v/>
      </c>
      <c r="F16" s="231" t="str">
        <f>IF('PLANILHA NÃO FINANCIAVEIS'!I16&gt;0,'PLANILHA NÃO FINANCIAVEIS'!I16,"")</f>
        <v/>
      </c>
      <c r="G16" s="213"/>
      <c r="H16" s="59" t="str">
        <f t="shared" si="0"/>
        <v/>
      </c>
      <c r="I16" s="56"/>
      <c r="J16" s="56"/>
      <c r="K16" s="214"/>
    </row>
    <row r="17" spans="1:11" x14ac:dyDescent="0.25">
      <c r="A17" s="220">
        <f>IF('PLANILHA NÃO FINANCIAVEIS'!A17&gt;0,'PLANILHA NÃO FINANCIAVEIS'!A17,"")</f>
        <v>1</v>
      </c>
      <c r="B17" s="220">
        <f>IF('PLANILHA NÃO FINANCIAVEIS'!B17&gt;0,'PLANILHA NÃO FINANCIAVEIS'!B17,"")</f>
        <v>3</v>
      </c>
      <c r="C17" s="220" t="str">
        <f>IF('PLANILHA NÃO FINANCIAVEIS'!C17&gt;0,'PLANILHA NÃO FINANCIAVEIS'!C17,"")</f>
        <v>2.1.1</v>
      </c>
      <c r="D17" s="28" t="str">
        <f>IF('PLANILHA NÃO FINANCIAVEIS'!G17&gt;0,'PLANILHA NÃO FINANCIAVEIS'!G17,"")</f>
        <v>TOPOGRAFO COM ENCARGOS COMPLEMENTARES</v>
      </c>
      <c r="E17" s="231">
        <f>IF('PLANILHA NÃO FINANCIAVEIS'!H17&gt;0,'PLANILHA NÃO FINANCIAVEIS'!H17,"")</f>
        <v>16</v>
      </c>
      <c r="F17" s="231" t="str">
        <f>IF('PLANILHA NÃO FINANCIAVEIS'!I17&gt;0,'PLANILHA NÃO FINANCIAVEIS'!I17,"")</f>
        <v>h</v>
      </c>
      <c r="G17" s="213"/>
      <c r="H17" s="59" t="str">
        <f t="shared" si="0"/>
        <v/>
      </c>
      <c r="I17" s="56"/>
      <c r="J17" s="56"/>
      <c r="K17" s="214"/>
    </row>
    <row r="18" spans="1:11" x14ac:dyDescent="0.25">
      <c r="A18" s="220">
        <f>IF('PLANILHA NÃO FINANCIAVEIS'!A18&gt;0,'PLANILHA NÃO FINANCIAVEIS'!A18,"")</f>
        <v>1</v>
      </c>
      <c r="B18" s="220">
        <f>IF('PLANILHA NÃO FINANCIAVEIS'!B18&gt;0,'PLANILHA NÃO FINANCIAVEIS'!B18,"")</f>
        <v>4</v>
      </c>
      <c r="C18" s="220" t="str">
        <f>IF('PLANILHA NÃO FINANCIAVEIS'!C18&gt;0,'PLANILHA NÃO FINANCIAVEIS'!C18,"")</f>
        <v>2.1.2</v>
      </c>
      <c r="D18" s="28" t="str">
        <f>IF('PLANILHA NÃO FINANCIAVEIS'!G18&gt;0,'PLANILHA NÃO FINANCIAVEIS'!G18,"")</f>
        <v>GRUPO GERADOR REBOCÁVEL, POTÊNCIA 66 KVA, MOTOR A DIESEL - CHP DIURNO. AF_03/2016</v>
      </c>
      <c r="E18" s="231">
        <f>IF('PLANILHA NÃO FINANCIAVEIS'!H18&gt;0,'PLANILHA NÃO FINANCIAVEIS'!H18,"")</f>
        <v>176</v>
      </c>
      <c r="F18" s="231" t="str">
        <f>IF('PLANILHA NÃO FINANCIAVEIS'!I18&gt;0,'PLANILHA NÃO FINANCIAVEIS'!I18,"")</f>
        <v>chp</v>
      </c>
      <c r="G18" s="213"/>
      <c r="H18" s="59" t="str">
        <f t="shared" si="0"/>
        <v/>
      </c>
      <c r="I18" s="56"/>
      <c r="J18" s="56"/>
      <c r="K18" s="214"/>
    </row>
    <row r="19" spans="1:11" x14ac:dyDescent="0.25">
      <c r="A19" s="220">
        <f>IF('PLANILHA NÃO FINANCIAVEIS'!A19&gt;0,'PLANILHA NÃO FINANCIAVEIS'!A19,"")</f>
        <v>1</v>
      </c>
      <c r="B19" s="220">
        <f>IF('PLANILHA NÃO FINANCIAVEIS'!B19&gt;0,'PLANILHA NÃO FINANCIAVEIS'!B19,"")</f>
        <v>5</v>
      </c>
      <c r="C19" s="220" t="str">
        <f>IF('PLANILHA NÃO FINANCIAVEIS'!C19&gt;0,'PLANILHA NÃO FINANCIAVEIS'!C19,"")</f>
        <v>2.1.1</v>
      </c>
      <c r="D19" s="28" t="str">
        <f>IF('PLANILHA NÃO FINANCIAVEIS'!G19&gt;0,'PLANILHA NÃO FINANCIAVEIS'!G19,"")</f>
        <v>Transporte com cavalo mecânico com semirreboque com capacidade de 22 t - rodovia pavimentada - MOBILIZAÇÃO E DESMOBILIZAÇÃO CONTAINERS</v>
      </c>
      <c r="E19" s="231">
        <f>IF('PLANILHA NÃO FINANCIAVEIS'!H19&gt;0,'PLANILHA NÃO FINANCIAVEIS'!H19,"")</f>
        <v>5760</v>
      </c>
      <c r="F19" s="231" t="str">
        <f>IF('PLANILHA NÃO FINANCIAVEIS'!I19&gt;0,'PLANILHA NÃO FINANCIAVEIS'!I19,"")</f>
        <v>txkm</v>
      </c>
      <c r="G19" s="213"/>
      <c r="H19" s="59" t="str">
        <f t="shared" si="0"/>
        <v/>
      </c>
      <c r="I19" s="56"/>
      <c r="J19" s="56"/>
      <c r="K19" s="214"/>
    </row>
    <row r="20" spans="1:11" x14ac:dyDescent="0.25">
      <c r="A20" s="220">
        <f>IF('PLANILHA NÃO FINANCIAVEIS'!A20&gt;0,'PLANILHA NÃO FINANCIAVEIS'!A20,"")</f>
        <v>1</v>
      </c>
      <c r="B20" s="220">
        <f>IF('PLANILHA NÃO FINANCIAVEIS'!B20&gt;0,'PLANILHA NÃO FINANCIAVEIS'!B20,"")</f>
        <v>6</v>
      </c>
      <c r="C20" s="220" t="str">
        <f>IF('PLANILHA NÃO FINANCIAVEIS'!C20&gt;0,'PLANILHA NÃO FINANCIAVEIS'!C20,"")</f>
        <v>2.1.2</v>
      </c>
      <c r="D20" s="28" t="str">
        <f>IF('PLANILHA NÃO FINANCIAVEIS'!G20&gt;0,'PLANILHA NÃO FINANCIAVEIS'!G20,"")</f>
        <v>Transporte com cavalo mecânico com semirreboque com capacidade de 22 t - rodovia pavimentada - MOBILIZAÇÃO E DESMOBILIZAÇÃO DEMAIS EQUIPAMENTOS</v>
      </c>
      <c r="E20" s="231">
        <f>IF('PLANILHA NÃO FINANCIAVEIS'!H20&gt;0,'PLANILHA NÃO FINANCIAVEIS'!H20,"")</f>
        <v>4868</v>
      </c>
      <c r="F20" s="231" t="str">
        <f>IF('PLANILHA NÃO FINANCIAVEIS'!I20&gt;0,'PLANILHA NÃO FINANCIAVEIS'!I20,"")</f>
        <v>txkm</v>
      </c>
      <c r="G20" s="213"/>
      <c r="H20" s="59" t="str">
        <f t="shared" si="0"/>
        <v/>
      </c>
      <c r="I20" s="56"/>
      <c r="J20" s="56"/>
      <c r="K20" s="214"/>
    </row>
    <row r="21" spans="1:11" x14ac:dyDescent="0.25">
      <c r="A21" s="220">
        <f>IF('PLANILHA NÃO FINANCIAVEIS'!A21&gt;0,'PLANILHA NÃO FINANCIAVEIS'!A21,"")</f>
        <v>1</v>
      </c>
      <c r="B21" s="220" t="str">
        <f>IF('PLANILHA NÃO FINANCIAVEIS'!B21&gt;0,'PLANILHA NÃO FINANCIAVEIS'!B21,"")</f>
        <v/>
      </c>
      <c r="C21" s="220" t="str">
        <f>IF('PLANILHA NÃO FINANCIAVEIS'!C21&gt;0,'PLANILHA NÃO FINANCIAVEIS'!C21,"")</f>
        <v>2.2</v>
      </c>
      <c r="D21" s="28" t="str">
        <f>IF('PLANILHA NÃO FINANCIAVEIS'!G21&gt;0,'PLANILHA NÃO FINANCIAVEIS'!G21,"")</f>
        <v>ADMINISTRAÇÃO DA OBRA - DESMOBILIZAÇÃO</v>
      </c>
      <c r="E21" s="231" t="str">
        <f>IF('PLANILHA NÃO FINANCIAVEIS'!H21&gt;0,'PLANILHA NÃO FINANCIAVEIS'!H21,"")</f>
        <v/>
      </c>
      <c r="F21" s="231" t="str">
        <f>IF('PLANILHA NÃO FINANCIAVEIS'!I21&gt;0,'PLANILHA NÃO FINANCIAVEIS'!I21,"")</f>
        <v/>
      </c>
      <c r="G21" s="213"/>
      <c r="H21" s="59" t="str">
        <f t="shared" si="0"/>
        <v/>
      </c>
      <c r="I21" s="56"/>
      <c r="J21" s="56"/>
      <c r="K21" s="214"/>
    </row>
    <row r="22" spans="1:11" x14ac:dyDescent="0.25">
      <c r="A22" s="220">
        <f>IF('PLANILHA NÃO FINANCIAVEIS'!A22&gt;0,'PLANILHA NÃO FINANCIAVEIS'!A22,"")</f>
        <v>1</v>
      </c>
      <c r="B22" s="220" t="str">
        <f>IF('PLANILHA NÃO FINANCIAVEIS'!B22&gt;0,'PLANILHA NÃO FINANCIAVEIS'!B22,"")</f>
        <v/>
      </c>
      <c r="C22" s="220" t="str">
        <f>IF('PLANILHA NÃO FINANCIAVEIS'!C22&gt;0,'PLANILHA NÃO FINANCIAVEIS'!C22,"")</f>
        <v>2.2.1</v>
      </c>
      <c r="D22" s="28" t="str">
        <f>IF('PLANILHA NÃO FINANCIAVEIS'!G22&gt;0,'PLANILHA NÃO FINANCIAVEIS'!G22,"")</f>
        <v>Transporte com cavalo mecânico com semirreboque com capacidade de 22 t - rodovia pavimentada - MOBILIZAÇÃO E DESMOBILIZAÇÃO CONTAINERS</v>
      </c>
      <c r="E22" s="231">
        <f>IF('PLANILHA NÃO FINANCIAVEIS'!H22&gt;0,'PLANILHA NÃO FINANCIAVEIS'!H22,"")</f>
        <v>5760</v>
      </c>
      <c r="F22" s="231" t="str">
        <f>IF('PLANILHA NÃO FINANCIAVEIS'!I22&gt;0,'PLANILHA NÃO FINANCIAVEIS'!I22,"")</f>
        <v>txkm</v>
      </c>
      <c r="G22" s="213"/>
      <c r="H22" s="59" t="str">
        <f t="shared" si="0"/>
        <v/>
      </c>
      <c r="I22" s="56"/>
      <c r="J22" s="56"/>
      <c r="K22" s="214"/>
    </row>
    <row r="23" spans="1:11" x14ac:dyDescent="0.25">
      <c r="A23" s="220">
        <f>IF('PLANILHA NÃO FINANCIAVEIS'!A23&gt;0,'PLANILHA NÃO FINANCIAVEIS'!A23,"")</f>
        <v>1</v>
      </c>
      <c r="B23" s="220" t="str">
        <f>IF('PLANILHA NÃO FINANCIAVEIS'!B23&gt;0,'PLANILHA NÃO FINANCIAVEIS'!B23,"")</f>
        <v/>
      </c>
      <c r="C23" s="220" t="str">
        <f>IF('PLANILHA NÃO FINANCIAVEIS'!C23&gt;0,'PLANILHA NÃO FINANCIAVEIS'!C23,"")</f>
        <v>2.2.2</v>
      </c>
      <c r="D23" s="28" t="str">
        <f>IF('PLANILHA NÃO FINANCIAVEIS'!G23&gt;0,'PLANILHA NÃO FINANCIAVEIS'!G23,"")</f>
        <v>Transporte com cavalo mecânico com semirreboque com capacidade de 22 t - rodovia pavimentada - MOBILIZAÇÃO E DESMOBILIZAÇÃO DEMAIS EQUIPAMENTOS</v>
      </c>
      <c r="E23" s="231">
        <f>IF('PLANILHA NÃO FINANCIAVEIS'!H23&gt;0,'PLANILHA NÃO FINANCIAVEIS'!H23,"")</f>
        <v>4868</v>
      </c>
      <c r="F23" s="231" t="str">
        <f>IF('PLANILHA NÃO FINANCIAVEIS'!I23&gt;0,'PLANILHA NÃO FINANCIAVEIS'!I23,"")</f>
        <v>txkm</v>
      </c>
      <c r="G23" s="213"/>
      <c r="H23" s="59" t="str">
        <f t="shared" si="0"/>
        <v/>
      </c>
      <c r="I23" s="56"/>
      <c r="J23" s="56"/>
      <c r="K23" s="214"/>
    </row>
    <row r="24" spans="1:11" x14ac:dyDescent="0.25">
      <c r="A24" s="220">
        <f>IF('PLANILHA NÃO FINANCIAVEIS'!A24&gt;0,'PLANILHA NÃO FINANCIAVEIS'!A24,"")</f>
        <v>1</v>
      </c>
      <c r="B24" s="220" t="str">
        <f>IF('PLANILHA NÃO FINANCIAVEIS'!B24&gt;0,'PLANILHA NÃO FINANCIAVEIS'!B24,"")</f>
        <v/>
      </c>
      <c r="C24" s="220">
        <f>IF('PLANILHA NÃO FINANCIAVEIS'!C24&gt;0,'PLANILHA NÃO FINANCIAVEIS'!C24,"")</f>
        <v>3</v>
      </c>
      <c r="D24" s="28" t="str">
        <f>IF('PLANILHA NÃO FINANCIAVEIS'!G24&gt;0,'PLANILHA NÃO FINANCIAVEIS'!G24,"")</f>
        <v>MOVIMENTAÇÃO DE TERRA, DRENAGEM E CONTENÇÕES</v>
      </c>
      <c r="E24" s="231" t="str">
        <f>IF('PLANILHA NÃO FINANCIAVEIS'!H24&gt;0,'PLANILHA NÃO FINANCIAVEIS'!H24,"")</f>
        <v/>
      </c>
      <c r="F24" s="231" t="str">
        <f>IF('PLANILHA NÃO FINANCIAVEIS'!I24&gt;0,'PLANILHA NÃO FINANCIAVEIS'!I24,"")</f>
        <v/>
      </c>
      <c r="G24" s="213"/>
      <c r="H24" s="59" t="str">
        <f t="shared" si="0"/>
        <v/>
      </c>
      <c r="I24" s="56"/>
      <c r="J24" s="56"/>
      <c r="K24" s="214"/>
    </row>
    <row r="25" spans="1:11" x14ac:dyDescent="0.25">
      <c r="A25" s="220">
        <f>IF('PLANILHA NÃO FINANCIAVEIS'!A25&gt;0,'PLANILHA NÃO FINANCIAVEIS'!A25,"")</f>
        <v>1</v>
      </c>
      <c r="B25" s="220" t="str">
        <f>IF('PLANILHA NÃO FINANCIAVEIS'!B25&gt;0,'PLANILHA NÃO FINANCIAVEIS'!B25,"")</f>
        <v/>
      </c>
      <c r="C25" s="220" t="str">
        <f>IF('PLANILHA NÃO FINANCIAVEIS'!C25&gt;0,'PLANILHA NÃO FINANCIAVEIS'!C25,"")</f>
        <v>3.1</v>
      </c>
      <c r="D25" s="28" t="str">
        <f>IF('PLANILHA NÃO FINANCIAVEIS'!G25&gt;0,'PLANILHA NÃO FINANCIAVEIS'!G25,"")</f>
        <v>LIMPEZA VEGETAL E MOVIMENTAÇÃO DE TERRA</v>
      </c>
      <c r="E25" s="231" t="str">
        <f>IF('PLANILHA NÃO FINANCIAVEIS'!H25&gt;0,'PLANILHA NÃO FINANCIAVEIS'!H25,"")</f>
        <v/>
      </c>
      <c r="F25" s="231" t="str">
        <f>IF('PLANILHA NÃO FINANCIAVEIS'!I25&gt;0,'PLANILHA NÃO FINANCIAVEIS'!I25,"")</f>
        <v/>
      </c>
      <c r="G25" s="213"/>
      <c r="H25" s="59" t="str">
        <f t="shared" si="0"/>
        <v/>
      </c>
      <c r="I25" s="56"/>
      <c r="J25" s="56"/>
      <c r="K25" s="214"/>
    </row>
    <row r="26" spans="1:11" x14ac:dyDescent="0.25">
      <c r="A26" s="220">
        <f>IF('PLANILHA NÃO FINANCIAVEIS'!A26&gt;0,'PLANILHA NÃO FINANCIAVEIS'!A26,"")</f>
        <v>1</v>
      </c>
      <c r="B26" s="220">
        <f>IF('PLANILHA NÃO FINANCIAVEIS'!B26&gt;0,'PLANILHA NÃO FINANCIAVEIS'!B26,"")</f>
        <v>7</v>
      </c>
      <c r="C26" s="220" t="str">
        <f>IF('PLANILHA NÃO FINANCIAVEIS'!C26&gt;0,'PLANILHA NÃO FINANCIAVEIS'!C26,"")</f>
        <v>3.1.1</v>
      </c>
      <c r="D26" s="28" t="str">
        <f>IF('PLANILHA NÃO FINANCIAVEIS'!G26&gt;0,'PLANILHA NÃO FINANCIAVEIS'!G26,"")</f>
        <v>LIMPEZA MECANIZADA DE CAMADA VEGETAL, VEGETAÇÃO E PEQUENAS ÁRVORES (DIÂMETRO DE TRONCO MENOR QUE 0,20 M), COM TRATOR DE ESTEIRAS. AF_03/2024</v>
      </c>
      <c r="E26" s="231">
        <f>IF('PLANILHA NÃO FINANCIAVEIS'!H26&gt;0,'PLANILHA NÃO FINANCIAVEIS'!H26,"")</f>
        <v>5220.5600000000004</v>
      </c>
      <c r="F26" s="231" t="str">
        <f>IF('PLANILHA NÃO FINANCIAVEIS'!I26&gt;0,'PLANILHA NÃO FINANCIAVEIS'!I26,"")</f>
        <v>m2</v>
      </c>
      <c r="G26" s="213"/>
      <c r="H26" s="59" t="str">
        <f t="shared" si="0"/>
        <v/>
      </c>
      <c r="I26" s="56"/>
      <c r="J26" s="56"/>
      <c r="K26" s="214"/>
    </row>
    <row r="27" spans="1:11" x14ac:dyDescent="0.25">
      <c r="A27" s="220">
        <f>IF('PLANILHA NÃO FINANCIAVEIS'!A27&gt;0,'PLANILHA NÃO FINANCIAVEIS'!A27,"")</f>
        <v>1</v>
      </c>
      <c r="B27" s="220">
        <f>IF('PLANILHA NÃO FINANCIAVEIS'!B27&gt;0,'PLANILHA NÃO FINANCIAVEIS'!B27,"")</f>
        <v>8</v>
      </c>
      <c r="C27" s="220" t="str">
        <f>IF('PLANILHA NÃO FINANCIAVEIS'!C27&gt;0,'PLANILHA NÃO FINANCIAVEIS'!C27,"")</f>
        <v>3.1.2</v>
      </c>
      <c r="D27" s="28" t="str">
        <f>IF('PLANILHA NÃO FINANCIAVEIS'!G27&gt;0,'PLANILHA NÃO FINANCIAVEIS'!G27,"")</f>
        <v>CORTE RASO E RECORTE DE ÁRVORE COM DIÂMETRO DE TRONCO MAIOR OU IGUAL A 0,20 M E MENOR QUE 0,40 M. AF_03/2024</v>
      </c>
      <c r="E27" s="231">
        <f>IF('PLANILHA NÃO FINANCIAVEIS'!H27&gt;0,'PLANILHA NÃO FINANCIAVEIS'!H27,"")</f>
        <v>123</v>
      </c>
      <c r="F27" s="231" t="str">
        <f>IF('PLANILHA NÃO FINANCIAVEIS'!I27&gt;0,'PLANILHA NÃO FINANCIAVEIS'!I27,"")</f>
        <v>un</v>
      </c>
      <c r="G27" s="213"/>
      <c r="H27" s="59" t="str">
        <f t="shared" si="0"/>
        <v/>
      </c>
      <c r="I27" s="56"/>
      <c r="J27" s="56"/>
      <c r="K27" s="214"/>
    </row>
    <row r="28" spans="1:11" x14ac:dyDescent="0.25">
      <c r="A28" s="220">
        <f>IF('PLANILHA NÃO FINANCIAVEIS'!A28&gt;0,'PLANILHA NÃO FINANCIAVEIS'!A28,"")</f>
        <v>1</v>
      </c>
      <c r="B28" s="220">
        <f>IF('PLANILHA NÃO FINANCIAVEIS'!B28&gt;0,'PLANILHA NÃO FINANCIAVEIS'!B28,"")</f>
        <v>9</v>
      </c>
      <c r="C28" s="220" t="str">
        <f>IF('PLANILHA NÃO FINANCIAVEIS'!C28&gt;0,'PLANILHA NÃO FINANCIAVEIS'!C28,"")</f>
        <v>3.1.3</v>
      </c>
      <c r="D28" s="28" t="str">
        <f>IF('PLANILHA NÃO FINANCIAVEIS'!G28&gt;0,'PLANILHA NÃO FINANCIAVEIS'!G28,"")</f>
        <v>REMOÇÃO DE RAÍZES REMANESCENTES DE TRONCO DE ÁRVORE COM DIÂMETRO MAIOR OU IGUAL A 0,20 M E MENOR QUE 0,40 M. AF_03/2024</v>
      </c>
      <c r="E28" s="231">
        <f>IF('PLANILHA NÃO FINANCIAVEIS'!H28&gt;0,'PLANILHA NÃO FINANCIAVEIS'!H28,"")</f>
        <v>123</v>
      </c>
      <c r="F28" s="231" t="str">
        <f>IF('PLANILHA NÃO FINANCIAVEIS'!I28&gt;0,'PLANILHA NÃO FINANCIAVEIS'!I28,"")</f>
        <v>un</v>
      </c>
      <c r="G28" s="213"/>
      <c r="H28" s="59" t="str">
        <f t="shared" si="0"/>
        <v/>
      </c>
      <c r="I28" s="56"/>
      <c r="J28" s="56"/>
      <c r="K28" s="214"/>
    </row>
    <row r="29" spans="1:11" x14ac:dyDescent="0.25">
      <c r="A29" s="220">
        <f>IF('PLANILHA NÃO FINANCIAVEIS'!A29&gt;0,'PLANILHA NÃO FINANCIAVEIS'!A29,"")</f>
        <v>1</v>
      </c>
      <c r="B29" s="220">
        <f>IF('PLANILHA NÃO FINANCIAVEIS'!B29&gt;0,'PLANILHA NÃO FINANCIAVEIS'!B29,"")</f>
        <v>10</v>
      </c>
      <c r="C29" s="220" t="str">
        <f>IF('PLANILHA NÃO FINANCIAVEIS'!C29&gt;0,'PLANILHA NÃO FINANCIAVEIS'!C29,"")</f>
        <v>3.1.4</v>
      </c>
      <c r="D29" s="28" t="str">
        <f>IF('PLANILHA NÃO FINANCIAVEIS'!G29&gt;0,'PLANILHA NÃO FINANCIAVEIS'!G29,"")</f>
        <v>TRANSPORTE COM CAMINHÃO BASCULANTE DE 6 M³, EM VIA URBANA PAVIMENTADA, DMT ATÉ 30 KM (UNIDADE: M3XKM). AF_07/2020</v>
      </c>
      <c r="E29" s="231">
        <f>IF('PLANILHA NÃO FINANCIAVEIS'!H29&gt;0,'PLANILHA NÃO FINANCIAVEIS'!H29,"")</f>
        <v>2515.02</v>
      </c>
      <c r="F29" s="231" t="str">
        <f>IF('PLANILHA NÃO FINANCIAVEIS'!I29&gt;0,'PLANILHA NÃO FINANCIAVEIS'!I29,"")</f>
        <v>m3xkm</v>
      </c>
      <c r="G29" s="213"/>
      <c r="H29" s="59" t="str">
        <f t="shared" si="0"/>
        <v/>
      </c>
      <c r="I29" s="56"/>
      <c r="J29" s="56"/>
      <c r="K29" s="214"/>
    </row>
    <row r="30" spans="1:11" x14ac:dyDescent="0.25">
      <c r="A30" s="220">
        <f>IF('PLANILHA NÃO FINANCIAVEIS'!A30&gt;0,'PLANILHA NÃO FINANCIAVEIS'!A30,"")</f>
        <v>1</v>
      </c>
      <c r="B30" s="220">
        <f>IF('PLANILHA NÃO FINANCIAVEIS'!B30&gt;0,'PLANILHA NÃO FINANCIAVEIS'!B30,"")</f>
        <v>11</v>
      </c>
      <c r="C30" s="220" t="str">
        <f>IF('PLANILHA NÃO FINANCIAVEIS'!C30&gt;0,'PLANILHA NÃO FINANCIAVEIS'!C30,"")</f>
        <v>3.1.5</v>
      </c>
      <c r="D30" s="28" t="str">
        <f>IF('PLANILHA NÃO FINANCIAVEIS'!G30&gt;0,'PLANILHA NÃO FINANCIAVEIS'!G30,"")</f>
        <v>ESCAVAÇÃO HORIZONTAL, INCLUINDO  ESCARIFICAÇÃO, CARGA, DESCARGA E TRANSPORTE EM SOLO DE 2A CATEGORIA COM TRATOR DE ESTEIRAS (100HP/LÂMINA: 2,19M3) E CAMINHÃO BASCULANTE DE 10M3, DMT ATÉ 200M. AF_07/2020</v>
      </c>
      <c r="E30" s="231">
        <f>IF('PLANILHA NÃO FINANCIAVEIS'!H30&gt;0,'PLANILHA NÃO FINANCIAVEIS'!H30,"")</f>
        <v>5555.4</v>
      </c>
      <c r="F30" s="231" t="str">
        <f>IF('PLANILHA NÃO FINANCIAVEIS'!I30&gt;0,'PLANILHA NÃO FINANCIAVEIS'!I30,"")</f>
        <v>m3</v>
      </c>
      <c r="G30" s="213"/>
      <c r="H30" s="59" t="str">
        <f t="shared" si="0"/>
        <v/>
      </c>
      <c r="I30" s="56"/>
      <c r="J30" s="56"/>
      <c r="K30" s="214"/>
    </row>
    <row r="31" spans="1:11" x14ac:dyDescent="0.25">
      <c r="A31" s="220">
        <f>IF('PLANILHA NÃO FINANCIAVEIS'!A31&gt;0,'PLANILHA NÃO FINANCIAVEIS'!A31,"")</f>
        <v>1</v>
      </c>
      <c r="B31" s="220">
        <f>IF('PLANILHA NÃO FINANCIAVEIS'!B31&gt;0,'PLANILHA NÃO FINANCIAVEIS'!B31,"")</f>
        <v>12</v>
      </c>
      <c r="C31" s="220" t="str">
        <f>IF('PLANILHA NÃO FINANCIAVEIS'!C31&gt;0,'PLANILHA NÃO FINANCIAVEIS'!C31,"")</f>
        <v>3.1.6</v>
      </c>
      <c r="D31" s="28" t="str">
        <f>IF('PLANILHA NÃO FINANCIAVEIS'!G31&gt;0,'PLANILHA NÃO FINANCIAVEIS'!G31,"")</f>
        <v>TRANSPORTE COM CAMINHÃO BASCULANTE DE 6 M³, EM VIA URBANA PAVIMENTADA, DMT ATÉ 30 KM (UNIDADE: M3XKM). AF_07/2020</v>
      </c>
      <c r="E31" s="231">
        <f>IF('PLANILHA NÃO FINANCIAVEIS'!H31&gt;0,'PLANILHA NÃO FINANCIAVEIS'!H31,"")</f>
        <v>48387.53</v>
      </c>
      <c r="F31" s="231" t="str">
        <f>IF('PLANILHA NÃO FINANCIAVEIS'!I31&gt;0,'PLANILHA NÃO FINANCIAVEIS'!I31,"")</f>
        <v>m3xkm</v>
      </c>
      <c r="G31" s="213"/>
      <c r="H31" s="59" t="str">
        <f t="shared" si="0"/>
        <v/>
      </c>
      <c r="I31" s="56"/>
      <c r="J31" s="56"/>
      <c r="K31" s="214"/>
    </row>
    <row r="32" spans="1:11" x14ac:dyDescent="0.25">
      <c r="A32" s="220">
        <f>IF('PLANILHA NÃO FINANCIAVEIS'!A32&gt;0,'PLANILHA NÃO FINANCIAVEIS'!A32,"")</f>
        <v>1</v>
      </c>
      <c r="B32" s="220">
        <f>IF('PLANILHA NÃO FINANCIAVEIS'!B32&gt;0,'PLANILHA NÃO FINANCIAVEIS'!B32,"")</f>
        <v>13</v>
      </c>
      <c r="C32" s="220" t="str">
        <f>IF('PLANILHA NÃO FINANCIAVEIS'!C32&gt;0,'PLANILHA NÃO FINANCIAVEIS'!C32,"")</f>
        <v>3.1.7</v>
      </c>
      <c r="D32" s="28" t="str">
        <f>IF('PLANILHA NÃO FINANCIAVEIS'!G32&gt;0,'PLANILHA NÃO FINANCIAVEIS'!G32,"")</f>
        <v>ARGILA OU BARRO PARA ATERRO/REATERRO (COM TRANSPORTE ATE 10 KM)</v>
      </c>
      <c r="E32" s="231">
        <f>IF('PLANILHA NÃO FINANCIAVEIS'!H32&gt;0,'PLANILHA NÃO FINANCIAVEIS'!H32,"")</f>
        <v>2650.8</v>
      </c>
      <c r="F32" s="231" t="str">
        <f>IF('PLANILHA NÃO FINANCIAVEIS'!I32&gt;0,'PLANILHA NÃO FINANCIAVEIS'!I32,"")</f>
        <v>m3</v>
      </c>
      <c r="G32" s="213"/>
      <c r="H32" s="59" t="str">
        <f t="shared" si="0"/>
        <v/>
      </c>
      <c r="I32" s="56"/>
      <c r="J32" s="56"/>
      <c r="K32" s="214"/>
    </row>
    <row r="33" spans="1:11" x14ac:dyDescent="0.25">
      <c r="A33" s="220">
        <f>IF('PLANILHA NÃO FINANCIAVEIS'!A33&gt;0,'PLANILHA NÃO FINANCIAVEIS'!A33,"")</f>
        <v>1</v>
      </c>
      <c r="B33" s="220">
        <f>IF('PLANILHA NÃO FINANCIAVEIS'!B33&gt;0,'PLANILHA NÃO FINANCIAVEIS'!B33,"")</f>
        <v>14</v>
      </c>
      <c r="C33" s="220" t="str">
        <f>IF('PLANILHA NÃO FINANCIAVEIS'!C33&gt;0,'PLANILHA NÃO FINANCIAVEIS'!C33,"")</f>
        <v>3.1.8</v>
      </c>
      <c r="D33" s="28" t="str">
        <f>IF('PLANILHA NÃO FINANCIAVEIS'!G33&gt;0,'PLANILHA NÃO FINANCIAVEIS'!G33,"")</f>
        <v>EXECUÇÃO E COMPACTAÇÃO DE CORPO DE ATERRO DE ATERRO (95% DE ENERGIA DO PROCTOR NORMAL) COM SOLO PREDOMINANTEMENTE ARGILOSO ESPESSURA 15 CM - EXCLUSIVE MATERIAL, ESCAVAÇÃO, CARGA E TRANSPORTE. AF_09/2024</v>
      </c>
      <c r="E33" s="231">
        <f>IF('PLANILHA NÃO FINANCIAVEIS'!H33&gt;0,'PLANILHA NÃO FINANCIAVEIS'!H33,"")</f>
        <v>2650.8</v>
      </c>
      <c r="F33" s="231" t="str">
        <f>IF('PLANILHA NÃO FINANCIAVEIS'!I33&gt;0,'PLANILHA NÃO FINANCIAVEIS'!I33,"")</f>
        <v>m3</v>
      </c>
      <c r="G33" s="213"/>
      <c r="H33" s="59" t="str">
        <f t="shared" si="0"/>
        <v/>
      </c>
      <c r="I33" s="56"/>
      <c r="J33" s="56"/>
      <c r="K33" s="214"/>
    </row>
    <row r="34" spans="1:11" x14ac:dyDescent="0.25">
      <c r="A34" s="220">
        <f>IF('PLANILHA NÃO FINANCIAVEIS'!A34&gt;0,'PLANILHA NÃO FINANCIAVEIS'!A34,"")</f>
        <v>1</v>
      </c>
      <c r="B34" s="220" t="str">
        <f>IF('PLANILHA NÃO FINANCIAVEIS'!B34&gt;0,'PLANILHA NÃO FINANCIAVEIS'!B34,"")</f>
        <v/>
      </c>
      <c r="C34" s="220" t="str">
        <f>IF('PLANILHA NÃO FINANCIAVEIS'!C34&gt;0,'PLANILHA NÃO FINANCIAVEIS'!C34,"")</f>
        <v>3.2</v>
      </c>
      <c r="D34" s="28" t="str">
        <f>IF('PLANILHA NÃO FINANCIAVEIS'!G34&gt;0,'PLANILHA NÃO FINANCIAVEIS'!G34,"")</f>
        <v>MURO DE ARRIMO E FECHAMENTO</v>
      </c>
      <c r="E34" s="231" t="str">
        <f>IF('PLANILHA NÃO FINANCIAVEIS'!H34&gt;0,'PLANILHA NÃO FINANCIAVEIS'!H34,"")</f>
        <v/>
      </c>
      <c r="F34" s="231" t="str">
        <f>IF('PLANILHA NÃO FINANCIAVEIS'!I34&gt;0,'PLANILHA NÃO FINANCIAVEIS'!I34,"")</f>
        <v/>
      </c>
      <c r="G34" s="213"/>
      <c r="H34" s="59" t="str">
        <f t="shared" si="0"/>
        <v/>
      </c>
      <c r="I34" s="56"/>
      <c r="J34" s="56"/>
      <c r="K34" s="214"/>
    </row>
    <row r="35" spans="1:11" x14ac:dyDescent="0.25">
      <c r="A35" s="220">
        <f>IF('PLANILHA NÃO FINANCIAVEIS'!A35&gt;0,'PLANILHA NÃO FINANCIAVEIS'!A35,"")</f>
        <v>1</v>
      </c>
      <c r="B35" s="220" t="str">
        <f>IF('PLANILHA NÃO FINANCIAVEIS'!B35&gt;0,'PLANILHA NÃO FINANCIAVEIS'!B35,"")</f>
        <v/>
      </c>
      <c r="C35" s="220" t="str">
        <f>IF('PLANILHA NÃO FINANCIAVEIS'!C35&gt;0,'PLANILHA NÃO FINANCIAVEIS'!C35,"")</f>
        <v>3.2.1</v>
      </c>
      <c r="D35" s="28" t="str">
        <f>IF('PLANILHA NÃO FINANCIAVEIS'!G35&gt;0,'PLANILHA NÃO FINANCIAVEIS'!G35,"")</f>
        <v>VERDE</v>
      </c>
      <c r="E35" s="231" t="str">
        <f>IF('PLANILHA NÃO FINANCIAVEIS'!H35&gt;0,'PLANILHA NÃO FINANCIAVEIS'!H35,"")</f>
        <v/>
      </c>
      <c r="F35" s="231" t="str">
        <f>IF('PLANILHA NÃO FINANCIAVEIS'!I35&gt;0,'PLANILHA NÃO FINANCIAVEIS'!I35,"")</f>
        <v/>
      </c>
      <c r="G35" s="213"/>
      <c r="H35" s="59" t="str">
        <f t="shared" si="0"/>
        <v/>
      </c>
      <c r="I35" s="56"/>
      <c r="J35" s="56"/>
      <c r="K35" s="214"/>
    </row>
    <row r="36" spans="1:11" x14ac:dyDescent="0.25">
      <c r="A36" s="220">
        <f>IF('PLANILHA NÃO FINANCIAVEIS'!A36&gt;0,'PLANILHA NÃO FINANCIAVEIS'!A36,"")</f>
        <v>1</v>
      </c>
      <c r="B36" s="220">
        <f>IF('PLANILHA NÃO FINANCIAVEIS'!B36&gt;0,'PLANILHA NÃO FINANCIAVEIS'!B36,"")</f>
        <v>15</v>
      </c>
      <c r="C36" s="220" t="str">
        <f>IF('PLANILHA NÃO FINANCIAVEIS'!C36&gt;0,'PLANILHA NÃO FINANCIAVEIS'!C36,"")</f>
        <v>3.2.1.1</v>
      </c>
      <c r="D36" s="28" t="str">
        <f>IF('PLANILHA NÃO FINANCIAVEIS'!G36&gt;0,'PLANILHA NÃO FINANCIAVEIS'!G36,"")</f>
        <v>ESCAVAÇÃO MANUAL PARA VIGA BALDRAME OU SAPATA CORRIDA (INCLUINDO ESCAVAÇÃO PARA COLOCAÇÃO DE FÔRMAS). AF_01/2024</v>
      </c>
      <c r="E36" s="231">
        <f>IF('PLANILHA NÃO FINANCIAVEIS'!H36&gt;0,'PLANILHA NÃO FINANCIAVEIS'!H36,"")</f>
        <v>86.83</v>
      </c>
      <c r="F36" s="231" t="str">
        <f>IF('PLANILHA NÃO FINANCIAVEIS'!I36&gt;0,'PLANILHA NÃO FINANCIAVEIS'!I36,"")</f>
        <v>m3</v>
      </c>
      <c r="G36" s="213"/>
      <c r="H36" s="59" t="str">
        <f t="shared" si="0"/>
        <v/>
      </c>
      <c r="I36" s="56"/>
      <c r="J36" s="56"/>
      <c r="K36" s="214"/>
    </row>
    <row r="37" spans="1:11" x14ac:dyDescent="0.25">
      <c r="A37" s="220">
        <f>IF('PLANILHA NÃO FINANCIAVEIS'!A37&gt;0,'PLANILHA NÃO FINANCIAVEIS'!A37,"")</f>
        <v>1</v>
      </c>
      <c r="B37" s="220">
        <f>IF('PLANILHA NÃO FINANCIAVEIS'!B37&gt;0,'PLANILHA NÃO FINANCIAVEIS'!B37,"")</f>
        <v>16</v>
      </c>
      <c r="C37" s="220" t="str">
        <f>IF('PLANILHA NÃO FINANCIAVEIS'!C37&gt;0,'PLANILHA NÃO FINANCIAVEIS'!C37,"")</f>
        <v>3.2.1.2</v>
      </c>
      <c r="D37" s="28" t="str">
        <f>IF('PLANILHA NÃO FINANCIAVEIS'!G37&gt;0,'PLANILHA NÃO FINANCIAVEIS'!G37,"")</f>
        <v>ESTACA HÉLICE CONTÍNUA, DIÂMETRO DE 30 CM, INCLUSO CONCRETO FCK=30MPA E ARMADURA 10MM E 6,3MM - BASE COMP. SINAPI 100651</v>
      </c>
      <c r="E37" s="231">
        <f>IF('PLANILHA NÃO FINANCIAVEIS'!H37&gt;0,'PLANILHA NÃO FINANCIAVEIS'!H37,"")</f>
        <v>66</v>
      </c>
      <c r="F37" s="231" t="str">
        <f>IF('PLANILHA NÃO FINANCIAVEIS'!I37&gt;0,'PLANILHA NÃO FINANCIAVEIS'!I37,"")</f>
        <v>m</v>
      </c>
      <c r="G37" s="213"/>
      <c r="H37" s="59" t="str">
        <f t="shared" si="0"/>
        <v/>
      </c>
      <c r="I37" s="56"/>
      <c r="J37" s="56"/>
      <c r="K37" s="214"/>
    </row>
    <row r="38" spans="1:11" x14ac:dyDescent="0.25">
      <c r="A38" s="220">
        <f>IF('PLANILHA NÃO FINANCIAVEIS'!A38&gt;0,'PLANILHA NÃO FINANCIAVEIS'!A38,"")</f>
        <v>1</v>
      </c>
      <c r="B38" s="220">
        <f>IF('PLANILHA NÃO FINANCIAVEIS'!B38&gt;0,'PLANILHA NÃO FINANCIAVEIS'!B38,"")</f>
        <v>17</v>
      </c>
      <c r="C38" s="220" t="str">
        <f>IF('PLANILHA NÃO FINANCIAVEIS'!C38&gt;0,'PLANILHA NÃO FINANCIAVEIS'!C38,"")</f>
        <v>3.2.1.3</v>
      </c>
      <c r="D38" s="28" t="str">
        <f>IF('PLANILHA NÃO FINANCIAVEIS'!G38&gt;0,'PLANILHA NÃO FINANCIAVEIS'!G38,"")</f>
        <v>LASTRO COM MATERIAL GRANULAR, APLICAÇÃO EM BLOCOS DE COROAMENTO, ESPESSURA DE *5 CM*. AF_01/2024</v>
      </c>
      <c r="E38" s="231">
        <f>IF('PLANILHA NÃO FINANCIAVEIS'!H38&gt;0,'PLANILHA NÃO FINANCIAVEIS'!H38,"")</f>
        <v>6.15</v>
      </c>
      <c r="F38" s="231" t="str">
        <f>IF('PLANILHA NÃO FINANCIAVEIS'!I38&gt;0,'PLANILHA NÃO FINANCIAVEIS'!I38,"")</f>
        <v>m3</v>
      </c>
      <c r="G38" s="213"/>
      <c r="H38" s="59" t="str">
        <f t="shared" si="0"/>
        <v/>
      </c>
      <c r="I38" s="56"/>
      <c r="J38" s="56"/>
      <c r="K38" s="214"/>
    </row>
    <row r="39" spans="1:11" x14ac:dyDescent="0.25">
      <c r="A39" s="220">
        <f>IF('PLANILHA NÃO FINANCIAVEIS'!A39&gt;0,'PLANILHA NÃO FINANCIAVEIS'!A39,"")</f>
        <v>1</v>
      </c>
      <c r="B39" s="220">
        <f>IF('PLANILHA NÃO FINANCIAVEIS'!B39&gt;0,'PLANILHA NÃO FINANCIAVEIS'!B39,"")</f>
        <v>18</v>
      </c>
      <c r="C39" s="220" t="str">
        <f>IF('PLANILHA NÃO FINANCIAVEIS'!C39&gt;0,'PLANILHA NÃO FINANCIAVEIS'!C39,"")</f>
        <v>3.2.1.4</v>
      </c>
      <c r="D39" s="28" t="str">
        <f>IF('PLANILHA NÃO FINANCIAVEIS'!G39&gt;0,'PLANILHA NÃO FINANCIAVEIS'!G39,"")</f>
        <v>LASTRO DE CONCRETO MAGRO, APLICADO EM BLOCOS DE COROAMENTO OU SAPATAS, ESPESSURA DE 5 CM. AF_01/2024</v>
      </c>
      <c r="E39" s="231">
        <f>IF('PLANILHA NÃO FINANCIAVEIS'!H39&gt;0,'PLANILHA NÃO FINANCIAVEIS'!H39,"")</f>
        <v>123.08</v>
      </c>
      <c r="F39" s="231" t="str">
        <f>IF('PLANILHA NÃO FINANCIAVEIS'!I39&gt;0,'PLANILHA NÃO FINANCIAVEIS'!I39,"")</f>
        <v>m2</v>
      </c>
      <c r="G39" s="213"/>
      <c r="H39" s="59" t="str">
        <f t="shared" si="0"/>
        <v/>
      </c>
      <c r="I39" s="56"/>
      <c r="J39" s="56"/>
      <c r="K39" s="214"/>
    </row>
    <row r="40" spans="1:11" x14ac:dyDescent="0.25">
      <c r="A40" s="220">
        <f>IF('PLANILHA NÃO FINANCIAVEIS'!A40&gt;0,'PLANILHA NÃO FINANCIAVEIS'!A40,"")</f>
        <v>1</v>
      </c>
      <c r="B40" s="220">
        <f>IF('PLANILHA NÃO FINANCIAVEIS'!B40&gt;0,'PLANILHA NÃO FINANCIAVEIS'!B40,"")</f>
        <v>19</v>
      </c>
      <c r="C40" s="220" t="str">
        <f>IF('PLANILHA NÃO FINANCIAVEIS'!C40&gt;0,'PLANILHA NÃO FINANCIAVEIS'!C40,"")</f>
        <v>3.2.1.5</v>
      </c>
      <c r="D40" s="28" t="str">
        <f>IF('PLANILHA NÃO FINANCIAVEIS'!G40&gt;0,'PLANILHA NÃO FINANCIAVEIS'!G40,"")</f>
        <v>FABRICAÇÃO, MONTAGEM E DESMONTAGEM DE FÔRMA PARA BLOCO DE COROAMENTO, EM MADEIRA SERRADA, E=25 MM, 4 UTILIZAÇÕES. AF_01/2024</v>
      </c>
      <c r="E40" s="231">
        <f>IF('PLANILHA NÃO FINANCIAVEIS'!H40&gt;0,'PLANILHA NÃO FINANCIAVEIS'!H40,"")</f>
        <v>85.2</v>
      </c>
      <c r="F40" s="231" t="str">
        <f>IF('PLANILHA NÃO FINANCIAVEIS'!I40&gt;0,'PLANILHA NÃO FINANCIAVEIS'!I40,"")</f>
        <v>m2</v>
      </c>
      <c r="G40" s="213"/>
      <c r="H40" s="59" t="str">
        <f t="shared" si="0"/>
        <v/>
      </c>
      <c r="I40" s="56"/>
      <c r="J40" s="56"/>
      <c r="K40" s="214"/>
    </row>
    <row r="41" spans="1:11" x14ac:dyDescent="0.25">
      <c r="A41" s="220">
        <f>IF('PLANILHA NÃO FINANCIAVEIS'!A41&gt;0,'PLANILHA NÃO FINANCIAVEIS'!A41,"")</f>
        <v>1</v>
      </c>
      <c r="B41" s="220">
        <f>IF('PLANILHA NÃO FINANCIAVEIS'!B41&gt;0,'PLANILHA NÃO FINANCIAVEIS'!B41,"")</f>
        <v>20</v>
      </c>
      <c r="C41" s="220" t="str">
        <f>IF('PLANILHA NÃO FINANCIAVEIS'!C41&gt;0,'PLANILHA NÃO FINANCIAVEIS'!C41,"")</f>
        <v>3.2.1.6</v>
      </c>
      <c r="D41" s="28" t="str">
        <f>IF('PLANILHA NÃO FINANCIAVEIS'!G41&gt;0,'PLANILHA NÃO FINANCIAVEIS'!G41,"")</f>
        <v>FABRICAÇÃO, MONTAGEM E DESMONTAGEM DE FÔRMA PARA VIGA BALDRAME, EM MADEIRA SERRADA, E=25 MM, 4 UTILIZAÇÕES. AF_01/2024</v>
      </c>
      <c r="E41" s="231">
        <f>IF('PLANILHA NÃO FINANCIAVEIS'!H41&gt;0,'PLANILHA NÃO FINANCIAVEIS'!H41,"")</f>
        <v>155.27000000000001</v>
      </c>
      <c r="F41" s="231" t="str">
        <f>IF('PLANILHA NÃO FINANCIAVEIS'!I41&gt;0,'PLANILHA NÃO FINANCIAVEIS'!I41,"")</f>
        <v>m2</v>
      </c>
      <c r="G41" s="213"/>
      <c r="H41" s="59" t="str">
        <f t="shared" si="0"/>
        <v/>
      </c>
      <c r="I41" s="56"/>
      <c r="J41" s="56"/>
      <c r="K41" s="214"/>
    </row>
    <row r="42" spans="1:11" x14ac:dyDescent="0.25">
      <c r="A42" s="220">
        <f>IF('PLANILHA NÃO FINANCIAVEIS'!A42&gt;0,'PLANILHA NÃO FINANCIAVEIS'!A42,"")</f>
        <v>1</v>
      </c>
      <c r="B42" s="220">
        <f>IF('PLANILHA NÃO FINANCIAVEIS'!B42&gt;0,'PLANILHA NÃO FINANCIAVEIS'!B42,"")</f>
        <v>21</v>
      </c>
      <c r="C42" s="220" t="str">
        <f>IF('PLANILHA NÃO FINANCIAVEIS'!C42&gt;0,'PLANILHA NÃO FINANCIAVEIS'!C42,"")</f>
        <v>3.2.1.7</v>
      </c>
      <c r="D42" s="28" t="str">
        <f>IF('PLANILHA NÃO FINANCIAVEIS'!G42&gt;0,'PLANILHA NÃO FINANCIAVEIS'!G42,"")</f>
        <v>FABRICAÇÃO DE FÔRMA PARA VIGAS, EM CHAPA DE MADEIRA COMPENSADA RESINADA, E = 17 MM. AF_09/2020</v>
      </c>
      <c r="E42" s="231">
        <f>IF('PLANILHA NÃO FINANCIAVEIS'!H42&gt;0,'PLANILHA NÃO FINANCIAVEIS'!H42,"")</f>
        <v>74.72</v>
      </c>
      <c r="F42" s="231" t="str">
        <f>IF('PLANILHA NÃO FINANCIAVEIS'!I42&gt;0,'PLANILHA NÃO FINANCIAVEIS'!I42,"")</f>
        <v>m2</v>
      </c>
      <c r="G42" s="213"/>
      <c r="H42" s="59" t="str">
        <f t="shared" si="0"/>
        <v/>
      </c>
      <c r="I42" s="56"/>
      <c r="J42" s="56"/>
      <c r="K42" s="214"/>
    </row>
    <row r="43" spans="1:11" x14ac:dyDescent="0.25">
      <c r="A43" s="220">
        <f>IF('PLANILHA NÃO FINANCIAVEIS'!A43&gt;0,'PLANILHA NÃO FINANCIAVEIS'!A43,"")</f>
        <v>1</v>
      </c>
      <c r="B43" s="220">
        <f>IF('PLANILHA NÃO FINANCIAVEIS'!B43&gt;0,'PLANILHA NÃO FINANCIAVEIS'!B43,"")</f>
        <v>22</v>
      </c>
      <c r="C43" s="220" t="str">
        <f>IF('PLANILHA NÃO FINANCIAVEIS'!C43&gt;0,'PLANILHA NÃO FINANCIAVEIS'!C43,"")</f>
        <v>3.2.1.8</v>
      </c>
      <c r="D43" s="28" t="str">
        <f>IF('PLANILHA NÃO FINANCIAVEIS'!G43&gt;0,'PLANILHA NÃO FINANCIAVEIS'!G43,"")</f>
        <v>FABRICAÇÃO DE FÔRMA PARA PILARES E ESTRUTURAS SIMILARES, EM MADEIRA SERRADA, E=25 MM. AF_09/2020</v>
      </c>
      <c r="E43" s="231">
        <f>IF('PLANILHA NÃO FINANCIAVEIS'!H43&gt;0,'PLANILHA NÃO FINANCIAVEIS'!H43,"")</f>
        <v>166.48</v>
      </c>
      <c r="F43" s="231" t="str">
        <f>IF('PLANILHA NÃO FINANCIAVEIS'!I43&gt;0,'PLANILHA NÃO FINANCIAVEIS'!I43,"")</f>
        <v>m2</v>
      </c>
      <c r="G43" s="213"/>
      <c r="H43" s="59" t="str">
        <f t="shared" si="0"/>
        <v/>
      </c>
      <c r="I43" s="56"/>
      <c r="J43" s="56"/>
      <c r="K43" s="214"/>
    </row>
    <row r="44" spans="1:11" x14ac:dyDescent="0.25">
      <c r="A44" s="220">
        <f>IF('PLANILHA NÃO FINANCIAVEIS'!A44&gt;0,'PLANILHA NÃO FINANCIAVEIS'!A44,"")</f>
        <v>1</v>
      </c>
      <c r="B44" s="220">
        <f>IF('PLANILHA NÃO FINANCIAVEIS'!B44&gt;0,'PLANILHA NÃO FINANCIAVEIS'!B44,"")</f>
        <v>23</v>
      </c>
      <c r="C44" s="220" t="str">
        <f>IF('PLANILHA NÃO FINANCIAVEIS'!C44&gt;0,'PLANILHA NÃO FINANCIAVEIS'!C44,"")</f>
        <v>3.2.1.9</v>
      </c>
      <c r="D44" s="28" t="str">
        <f>IF('PLANILHA NÃO FINANCIAVEIS'!G44&gt;0,'PLANILHA NÃO FINANCIAVEIS'!G44,"")</f>
        <v>CORTE E DOBRA DE AÇO CA-50, DIÂMETRO DE 10,0 MM. AF_06/2022</v>
      </c>
      <c r="E44" s="231">
        <f>IF('PLANILHA NÃO FINANCIAVEIS'!H44&gt;0,'PLANILHA NÃO FINANCIAVEIS'!H44,"")</f>
        <v>2360.71</v>
      </c>
      <c r="F44" s="231" t="str">
        <f>IF('PLANILHA NÃO FINANCIAVEIS'!I44&gt;0,'PLANILHA NÃO FINANCIAVEIS'!I44,"")</f>
        <v>kg</v>
      </c>
      <c r="G44" s="213"/>
      <c r="H44" s="59" t="str">
        <f t="shared" si="0"/>
        <v/>
      </c>
      <c r="I44" s="56"/>
      <c r="J44" s="56"/>
      <c r="K44" s="214"/>
    </row>
    <row r="45" spans="1:11" x14ac:dyDescent="0.25">
      <c r="A45" s="220">
        <f>IF('PLANILHA NÃO FINANCIAVEIS'!A45&gt;0,'PLANILHA NÃO FINANCIAVEIS'!A45,"")</f>
        <v>1</v>
      </c>
      <c r="B45" s="220">
        <f>IF('PLANILHA NÃO FINANCIAVEIS'!B45&gt;0,'PLANILHA NÃO FINANCIAVEIS'!B45,"")</f>
        <v>24</v>
      </c>
      <c r="C45" s="220" t="str">
        <f>IF('PLANILHA NÃO FINANCIAVEIS'!C45&gt;0,'PLANILHA NÃO FINANCIAVEIS'!C45,"")</f>
        <v>3.2.1.10</v>
      </c>
      <c r="D45" s="28" t="str">
        <f>IF('PLANILHA NÃO FINANCIAVEIS'!G45&gt;0,'PLANILHA NÃO FINANCIAVEIS'!G45,"")</f>
        <v>CORTE E DOBRA DE AÇO CA-50, DIÂMETRO DE 12,5 MM. AF_06/2022</v>
      </c>
      <c r="E45" s="231">
        <f>IF('PLANILHA NÃO FINANCIAVEIS'!H45&gt;0,'PLANILHA NÃO FINANCIAVEIS'!H45,"")</f>
        <v>2082.16</v>
      </c>
      <c r="F45" s="231" t="str">
        <f>IF('PLANILHA NÃO FINANCIAVEIS'!I45&gt;0,'PLANILHA NÃO FINANCIAVEIS'!I45,"")</f>
        <v>kg</v>
      </c>
      <c r="G45" s="213"/>
      <c r="H45" s="59" t="str">
        <f t="shared" si="0"/>
        <v/>
      </c>
      <c r="I45" s="56"/>
      <c r="J45" s="56"/>
      <c r="K45" s="214"/>
    </row>
    <row r="46" spans="1:11" x14ac:dyDescent="0.25">
      <c r="A46" s="220">
        <f>IF('PLANILHA NÃO FINANCIAVEIS'!A46&gt;0,'PLANILHA NÃO FINANCIAVEIS'!A46,"")</f>
        <v>1</v>
      </c>
      <c r="B46" s="220">
        <f>IF('PLANILHA NÃO FINANCIAVEIS'!B46&gt;0,'PLANILHA NÃO FINANCIAVEIS'!B46,"")</f>
        <v>25</v>
      </c>
      <c r="C46" s="220" t="str">
        <f>IF('PLANILHA NÃO FINANCIAVEIS'!C46&gt;0,'PLANILHA NÃO FINANCIAVEIS'!C46,"")</f>
        <v>3.2.1.11</v>
      </c>
      <c r="D46" s="28" t="str">
        <f>IF('PLANILHA NÃO FINANCIAVEIS'!G46&gt;0,'PLANILHA NÃO FINANCIAVEIS'!G46,"")</f>
        <v>CORTE E DOBRA DE AÇO CA-50, DIÂMETRO DE 6,3 MM. AF_06/2022</v>
      </c>
      <c r="E46" s="231">
        <f>IF('PLANILHA NÃO FINANCIAVEIS'!H46&gt;0,'PLANILHA NÃO FINANCIAVEIS'!H46,"")</f>
        <v>616.27</v>
      </c>
      <c r="F46" s="231" t="str">
        <f>IF('PLANILHA NÃO FINANCIAVEIS'!I46&gt;0,'PLANILHA NÃO FINANCIAVEIS'!I46,"")</f>
        <v>kg</v>
      </c>
      <c r="G46" s="213"/>
      <c r="H46" s="59" t="str">
        <f t="shared" si="0"/>
        <v/>
      </c>
      <c r="I46" s="56"/>
      <c r="J46" s="56"/>
      <c r="K46" s="214"/>
    </row>
    <row r="47" spans="1:11" x14ac:dyDescent="0.25">
      <c r="A47" s="220">
        <f>IF('PLANILHA NÃO FINANCIAVEIS'!A47&gt;0,'PLANILHA NÃO FINANCIAVEIS'!A47,"")</f>
        <v>1</v>
      </c>
      <c r="B47" s="220">
        <f>IF('PLANILHA NÃO FINANCIAVEIS'!B47&gt;0,'PLANILHA NÃO FINANCIAVEIS'!B47,"")</f>
        <v>26</v>
      </c>
      <c r="C47" s="220" t="str">
        <f>IF('PLANILHA NÃO FINANCIAVEIS'!C47&gt;0,'PLANILHA NÃO FINANCIAVEIS'!C47,"")</f>
        <v>3.2.1.12</v>
      </c>
      <c r="D47" s="28" t="str">
        <f>IF('PLANILHA NÃO FINANCIAVEIS'!G47&gt;0,'PLANILHA NÃO FINANCIAVEIS'!G47,"")</f>
        <v>CORTE E DOBRA DE AÇO CA-60, DIÂMETRO DE 5,0 MM. AF_06/2022 - VIGA SUPERIOR</v>
      </c>
      <c r="E47" s="231">
        <f>IF('PLANILHA NÃO FINANCIAVEIS'!H47&gt;0,'PLANILHA NÃO FINANCIAVEIS'!H47,"")</f>
        <v>331.29</v>
      </c>
      <c r="F47" s="231" t="str">
        <f>IF('PLANILHA NÃO FINANCIAVEIS'!I47&gt;0,'PLANILHA NÃO FINANCIAVEIS'!I47,"")</f>
        <v>kg</v>
      </c>
      <c r="G47" s="213"/>
      <c r="H47" s="59" t="str">
        <f t="shared" si="0"/>
        <v/>
      </c>
      <c r="I47" s="56"/>
      <c r="J47" s="56"/>
      <c r="K47" s="214"/>
    </row>
    <row r="48" spans="1:11" x14ac:dyDescent="0.25">
      <c r="A48" s="220">
        <f>IF('PLANILHA NÃO FINANCIAVEIS'!A48&gt;0,'PLANILHA NÃO FINANCIAVEIS'!A48,"")</f>
        <v>1</v>
      </c>
      <c r="B48" s="220">
        <f>IF('PLANILHA NÃO FINANCIAVEIS'!B48&gt;0,'PLANILHA NÃO FINANCIAVEIS'!B48,"")</f>
        <v>27</v>
      </c>
      <c r="C48" s="220" t="str">
        <f>IF('PLANILHA NÃO FINANCIAVEIS'!C48&gt;0,'PLANILHA NÃO FINANCIAVEIS'!C48,"")</f>
        <v>3.2.1.13</v>
      </c>
      <c r="D48" s="28" t="str">
        <f>IF('PLANILHA NÃO FINANCIAVEIS'!G48&gt;0,'PLANILHA NÃO FINANCIAVEIS'!G48,"")</f>
        <v>CONCRETAGEM DE BLOCO DE COROAMENTO OU VIGA BALDRAME, FCK 30 MPA, COM USO DE BOMBA - LANÇAMENTO, ADENSAMENTO E ACABAMENTO. AF_01/2024</v>
      </c>
      <c r="E48" s="231">
        <f>IF('PLANILHA NÃO FINANCIAVEIS'!H48&gt;0,'PLANILHA NÃO FINANCIAVEIS'!H48,"")</f>
        <v>28.31</v>
      </c>
      <c r="F48" s="231" t="str">
        <f>IF('PLANILHA NÃO FINANCIAVEIS'!I48&gt;0,'PLANILHA NÃO FINANCIAVEIS'!I48,"")</f>
        <v>m3</v>
      </c>
      <c r="G48" s="213"/>
      <c r="H48" s="59" t="str">
        <f t="shared" si="0"/>
        <v/>
      </c>
      <c r="I48" s="56"/>
      <c r="J48" s="56"/>
      <c r="K48" s="214"/>
    </row>
    <row r="49" spans="1:11" x14ac:dyDescent="0.25">
      <c r="A49" s="220">
        <f>IF('PLANILHA NÃO FINANCIAVEIS'!A49&gt;0,'PLANILHA NÃO FINANCIAVEIS'!A49,"")</f>
        <v>1</v>
      </c>
      <c r="B49" s="220">
        <f>IF('PLANILHA NÃO FINANCIAVEIS'!B49&gt;0,'PLANILHA NÃO FINANCIAVEIS'!B49,"")</f>
        <v>28</v>
      </c>
      <c r="C49" s="220" t="str">
        <f>IF('PLANILHA NÃO FINANCIAVEIS'!C49&gt;0,'PLANILHA NÃO FINANCIAVEIS'!C49,"")</f>
        <v>3.2.1.14</v>
      </c>
      <c r="D49" s="28" t="str">
        <f>IF('PLANILHA NÃO FINANCIAVEIS'!G49&gt;0,'PLANILHA NÃO FINANCIAVEIS'!G49,"")</f>
        <v>CONCRETAGEM DE SAPATA CORRIDA, FCK 30 MPA, COM USO DE BOMBA - LANÇAMENTO, ADENSAMENTO E ACABAMENTO. AF_01/2024 - DEMAIS ESTRUTURAS</v>
      </c>
      <c r="E49" s="231">
        <f>IF('PLANILHA NÃO FINANCIAVEIS'!H49&gt;0,'PLANILHA NÃO FINANCIAVEIS'!H49,"")</f>
        <v>17.46</v>
      </c>
      <c r="F49" s="231" t="str">
        <f>IF('PLANILHA NÃO FINANCIAVEIS'!I49&gt;0,'PLANILHA NÃO FINANCIAVEIS'!I49,"")</f>
        <v>m3</v>
      </c>
      <c r="G49" s="213"/>
      <c r="H49" s="59" t="str">
        <f t="shared" si="0"/>
        <v/>
      </c>
      <c r="I49" s="56"/>
      <c r="J49" s="56"/>
      <c r="K49" s="214"/>
    </row>
    <row r="50" spans="1:11" x14ac:dyDescent="0.25">
      <c r="A50" s="220">
        <f>IF('PLANILHA NÃO FINANCIAVEIS'!A50&gt;0,'PLANILHA NÃO FINANCIAVEIS'!A50,"")</f>
        <v>1</v>
      </c>
      <c r="B50" s="220">
        <f>IF('PLANILHA NÃO FINANCIAVEIS'!B50&gt;0,'PLANILHA NÃO FINANCIAVEIS'!B50,"")</f>
        <v>29</v>
      </c>
      <c r="C50" s="220" t="str">
        <f>IF('PLANILHA NÃO FINANCIAVEIS'!C50&gt;0,'PLANILHA NÃO FINANCIAVEIS'!C50,"")</f>
        <v>3.2.1.15</v>
      </c>
      <c r="D50" s="28" t="str">
        <f>IF('PLANILHA NÃO FINANCIAVEIS'!G50&gt;0,'PLANILHA NÃO FINANCIAVEIS'!G50,"")</f>
        <v>ALVENARIA DE VEDAÇÃO DE BLOCOS VAZADOS DE CONCRETO DE 19X19X39 CM (ESPESSURA 19 CM) E ARGAMASSA DE ASSENTAMENTO COM PREPARO EM BETONEIRA. AF_12/2021</v>
      </c>
      <c r="E50" s="231">
        <f>IF('PLANILHA NÃO FINANCIAVEIS'!H50&gt;0,'PLANILHA NÃO FINANCIAVEIS'!H50,"")</f>
        <v>237.03</v>
      </c>
      <c r="F50" s="231" t="str">
        <f>IF('PLANILHA NÃO FINANCIAVEIS'!I50&gt;0,'PLANILHA NÃO FINANCIAVEIS'!I50,"")</f>
        <v>m2</v>
      </c>
      <c r="G50" s="213"/>
      <c r="H50" s="59" t="str">
        <f t="shared" si="0"/>
        <v/>
      </c>
      <c r="I50" s="56"/>
      <c r="J50" s="56"/>
      <c r="K50" s="214"/>
    </row>
    <row r="51" spans="1:11" x14ac:dyDescent="0.25">
      <c r="A51" s="220">
        <f>IF('PLANILHA NÃO FINANCIAVEIS'!A51&gt;0,'PLANILHA NÃO FINANCIAVEIS'!A51,"")</f>
        <v>1</v>
      </c>
      <c r="B51" s="220">
        <f>IF('PLANILHA NÃO FINANCIAVEIS'!B51&gt;0,'PLANILHA NÃO FINANCIAVEIS'!B51,"")</f>
        <v>30</v>
      </c>
      <c r="C51" s="220" t="str">
        <f>IF('PLANILHA NÃO FINANCIAVEIS'!C51&gt;0,'PLANILHA NÃO FINANCIAVEIS'!C51,"")</f>
        <v>3.2.1.16</v>
      </c>
      <c r="D51" s="28" t="str">
        <f>IF('PLANILHA NÃO FINANCIAVEIS'!G51&gt;0,'PLANILHA NÃO FINANCIAVEIS'!G51,"")</f>
        <v>IMPERMEABILIZAÇÃO DE SUPERFÍCIE COM EMULSÃO ASFÁLTICA, 2 DEMÃOS. AF_09/2023</v>
      </c>
      <c r="E51" s="231">
        <f>IF('PLANILHA NÃO FINANCIAVEIS'!H51&gt;0,'PLANILHA NÃO FINANCIAVEIS'!H51,"")</f>
        <v>64.599999999999994</v>
      </c>
      <c r="F51" s="231" t="str">
        <f>IF('PLANILHA NÃO FINANCIAVEIS'!I51&gt;0,'PLANILHA NÃO FINANCIAVEIS'!I51,"")</f>
        <v>m2</v>
      </c>
      <c r="G51" s="213"/>
      <c r="H51" s="59" t="str">
        <f t="shared" si="0"/>
        <v/>
      </c>
      <c r="I51" s="56"/>
      <c r="J51" s="56"/>
      <c r="K51" s="214"/>
    </row>
    <row r="52" spans="1:11" x14ac:dyDescent="0.25">
      <c r="A52" s="220">
        <f>IF('PLANILHA NÃO FINANCIAVEIS'!A52&gt;0,'PLANILHA NÃO FINANCIAVEIS'!A52,"")</f>
        <v>1</v>
      </c>
      <c r="B52" s="220">
        <f>IF('PLANILHA NÃO FINANCIAVEIS'!B52&gt;0,'PLANILHA NÃO FINANCIAVEIS'!B52,"")</f>
        <v>31</v>
      </c>
      <c r="C52" s="220" t="str">
        <f>IF('PLANILHA NÃO FINANCIAVEIS'!C52&gt;0,'PLANILHA NÃO FINANCIAVEIS'!C52,"")</f>
        <v>3.2.1.17</v>
      </c>
      <c r="D52" s="28" t="str">
        <f>IF('PLANILHA NÃO FINANCIAVEIS'!G52&gt;0,'PLANILHA NÃO FINANCIAVEIS'!G52,"")</f>
        <v>CONTRAVERGA MOLDADA IN LOCO COM UTILIZAÇÃO DE BLOCOS CANALETA, ESPESSURA DE *20* CM. AF_03/2024</v>
      </c>
      <c r="E52" s="231">
        <f>IF('PLANILHA NÃO FINANCIAVEIS'!H52&gt;0,'PLANILHA NÃO FINANCIAVEIS'!H52,"")</f>
        <v>46.8</v>
      </c>
      <c r="F52" s="231" t="str">
        <f>IF('PLANILHA NÃO FINANCIAVEIS'!I52&gt;0,'PLANILHA NÃO FINANCIAVEIS'!I52,"")</f>
        <v>m</v>
      </c>
      <c r="G52" s="213"/>
      <c r="H52" s="59" t="str">
        <f t="shared" si="0"/>
        <v/>
      </c>
      <c r="I52" s="56"/>
      <c r="J52" s="56"/>
      <c r="K52" s="214"/>
    </row>
    <row r="53" spans="1:11" x14ac:dyDescent="0.25">
      <c r="A53" s="220">
        <f>IF('PLANILHA NÃO FINANCIAVEIS'!A53&gt;0,'PLANILHA NÃO FINANCIAVEIS'!A53,"")</f>
        <v>1</v>
      </c>
      <c r="B53" s="220" t="str">
        <f>IF('PLANILHA NÃO FINANCIAVEIS'!B53&gt;0,'PLANILHA NÃO FINANCIAVEIS'!B53,"")</f>
        <v/>
      </c>
      <c r="C53" s="220" t="str">
        <f>IF('PLANILHA NÃO FINANCIAVEIS'!C53&gt;0,'PLANILHA NÃO FINANCIAVEIS'!C53,"")</f>
        <v>3.2.2</v>
      </c>
      <c r="D53" s="28" t="str">
        <f>IF('PLANILHA NÃO FINANCIAVEIS'!G53&gt;0,'PLANILHA NÃO FINANCIAVEIS'!G53,"")</f>
        <v>LARANJA</v>
      </c>
      <c r="E53" s="231" t="str">
        <f>IF('PLANILHA NÃO FINANCIAVEIS'!H53&gt;0,'PLANILHA NÃO FINANCIAVEIS'!H53,"")</f>
        <v/>
      </c>
      <c r="F53" s="231" t="str">
        <f>IF('PLANILHA NÃO FINANCIAVEIS'!I53&gt;0,'PLANILHA NÃO FINANCIAVEIS'!I53,"")</f>
        <v/>
      </c>
      <c r="G53" s="213"/>
      <c r="H53" s="59" t="str">
        <f t="shared" si="0"/>
        <v/>
      </c>
      <c r="I53" s="56"/>
      <c r="J53" s="56"/>
      <c r="K53" s="214"/>
    </row>
    <row r="54" spans="1:11" x14ac:dyDescent="0.25">
      <c r="A54" s="220">
        <f>IF('PLANILHA NÃO FINANCIAVEIS'!A54&gt;0,'PLANILHA NÃO FINANCIAVEIS'!A54,"")</f>
        <v>1</v>
      </c>
      <c r="B54" s="220">
        <f>IF('PLANILHA NÃO FINANCIAVEIS'!B54&gt;0,'PLANILHA NÃO FINANCIAVEIS'!B54,"")</f>
        <v>32</v>
      </c>
      <c r="C54" s="220" t="str">
        <f>IF('PLANILHA NÃO FINANCIAVEIS'!C54&gt;0,'PLANILHA NÃO FINANCIAVEIS'!C54,"")</f>
        <v>3.2.2.1</v>
      </c>
      <c r="D54" s="28" t="str">
        <f>IF('PLANILHA NÃO FINANCIAVEIS'!G54&gt;0,'PLANILHA NÃO FINANCIAVEIS'!G54,"")</f>
        <v>ESCAVAÇÃO HORIZONTAL EM SOLO DE 1A CATEGORIA COM TRATOR DE ESTEIRAS (150HP/LÂMINA: 3,18M3). AF_07/2020 - TALUDE DIVISA DOS FUNDOS</v>
      </c>
      <c r="E54" s="231">
        <f>IF('PLANILHA NÃO FINANCIAVEIS'!H54&gt;0,'PLANILHA NÃO FINANCIAVEIS'!H54,"")</f>
        <v>380.4</v>
      </c>
      <c r="F54" s="231" t="str">
        <f>IF('PLANILHA NÃO FINANCIAVEIS'!I54&gt;0,'PLANILHA NÃO FINANCIAVEIS'!I54,"")</f>
        <v>m3</v>
      </c>
      <c r="G54" s="213"/>
      <c r="H54" s="59" t="str">
        <f t="shared" si="0"/>
        <v/>
      </c>
      <c r="I54" s="56"/>
      <c r="J54" s="56"/>
      <c r="K54" s="214"/>
    </row>
    <row r="55" spans="1:11" x14ac:dyDescent="0.25">
      <c r="A55" s="220">
        <f>IF('PLANILHA NÃO FINANCIAVEIS'!A55&gt;0,'PLANILHA NÃO FINANCIAVEIS'!A55,"")</f>
        <v>1</v>
      </c>
      <c r="B55" s="220">
        <f>IF('PLANILHA NÃO FINANCIAVEIS'!B55&gt;0,'PLANILHA NÃO FINANCIAVEIS'!B55,"")</f>
        <v>33</v>
      </c>
      <c r="C55" s="220" t="str">
        <f>IF('PLANILHA NÃO FINANCIAVEIS'!C55&gt;0,'PLANILHA NÃO FINANCIAVEIS'!C55,"")</f>
        <v>3.2.2.2</v>
      </c>
      <c r="D55" s="28" t="str">
        <f>IF('PLANILHA NÃO FINANCIAVEIS'!G55&gt;0,'PLANILHA NÃO FINANCIAVEIS'!G55,"")</f>
        <v>ESCAVAÇÃO MANUAL PARA VIGA BALDRAME OU SAPATA CORRIDA (INCLUINDO ESCAVAÇÃO PARA COLOCAÇÃO DE FÔRMAS). AF_01/2024</v>
      </c>
      <c r="E55" s="231">
        <f>IF('PLANILHA NÃO FINANCIAVEIS'!H55&gt;0,'PLANILHA NÃO FINANCIAVEIS'!H55,"")</f>
        <v>64.459999999999994</v>
      </c>
      <c r="F55" s="231" t="str">
        <f>IF('PLANILHA NÃO FINANCIAVEIS'!I55&gt;0,'PLANILHA NÃO FINANCIAVEIS'!I55,"")</f>
        <v>m3</v>
      </c>
      <c r="G55" s="213"/>
      <c r="H55" s="59" t="str">
        <f t="shared" si="0"/>
        <v/>
      </c>
      <c r="I55" s="56"/>
      <c r="J55" s="56"/>
      <c r="K55" s="214"/>
    </row>
    <row r="56" spans="1:11" x14ac:dyDescent="0.25">
      <c r="A56" s="220">
        <f>IF('PLANILHA NÃO FINANCIAVEIS'!A56&gt;0,'PLANILHA NÃO FINANCIAVEIS'!A56,"")</f>
        <v>1</v>
      </c>
      <c r="B56" s="220">
        <f>IF('PLANILHA NÃO FINANCIAVEIS'!B56&gt;0,'PLANILHA NÃO FINANCIAVEIS'!B56,"")</f>
        <v>34</v>
      </c>
      <c r="C56" s="220" t="str">
        <f>IF('PLANILHA NÃO FINANCIAVEIS'!C56&gt;0,'PLANILHA NÃO FINANCIAVEIS'!C56,"")</f>
        <v>3.2.2.3</v>
      </c>
      <c r="D56" s="28" t="str">
        <f>IF('PLANILHA NÃO FINANCIAVEIS'!G56&gt;0,'PLANILHA NÃO FINANCIAVEIS'!G56,"")</f>
        <v>ESTACA HÉLICE CONTÍNUA, DIÂMETRO DE 40 CM, INCLUSO CONCRETO FCK=30MPA E ARMADURA 10MM E 6,3MM - BASE COMP. SINAPI 100651</v>
      </c>
      <c r="E56" s="231">
        <f>IF('PLANILHA NÃO FINANCIAVEIS'!H56&gt;0,'PLANILHA NÃO FINANCIAVEIS'!H56,"")</f>
        <v>40</v>
      </c>
      <c r="F56" s="231" t="str">
        <f>IF('PLANILHA NÃO FINANCIAVEIS'!I56&gt;0,'PLANILHA NÃO FINANCIAVEIS'!I56,"")</f>
        <v>m</v>
      </c>
      <c r="G56" s="213"/>
      <c r="H56" s="59" t="str">
        <f t="shared" si="0"/>
        <v/>
      </c>
      <c r="I56" s="56"/>
      <c r="J56" s="56"/>
      <c r="K56" s="214"/>
    </row>
    <row r="57" spans="1:11" x14ac:dyDescent="0.25">
      <c r="A57" s="220">
        <f>IF('PLANILHA NÃO FINANCIAVEIS'!A57&gt;0,'PLANILHA NÃO FINANCIAVEIS'!A57,"")</f>
        <v>1</v>
      </c>
      <c r="B57" s="220">
        <f>IF('PLANILHA NÃO FINANCIAVEIS'!B57&gt;0,'PLANILHA NÃO FINANCIAVEIS'!B57,"")</f>
        <v>35</v>
      </c>
      <c r="C57" s="220" t="str">
        <f>IF('PLANILHA NÃO FINANCIAVEIS'!C57&gt;0,'PLANILHA NÃO FINANCIAVEIS'!C57,"")</f>
        <v>3.2.2.4</v>
      </c>
      <c r="D57" s="28" t="str">
        <f>IF('PLANILHA NÃO FINANCIAVEIS'!G57&gt;0,'PLANILHA NÃO FINANCIAVEIS'!G57,"")</f>
        <v>LASTRO COM MATERIAL GRANULAR, APLICAÇÃO EM BLOCOS DE COROAMENTO, ESPESSURA DE *5 CM*. AF_01/2024</v>
      </c>
      <c r="E57" s="231">
        <f>IF('PLANILHA NÃO FINANCIAVEIS'!H57&gt;0,'PLANILHA NÃO FINANCIAVEIS'!H57,"")</f>
        <v>3.84</v>
      </c>
      <c r="F57" s="231" t="str">
        <f>IF('PLANILHA NÃO FINANCIAVEIS'!I57&gt;0,'PLANILHA NÃO FINANCIAVEIS'!I57,"")</f>
        <v>m3</v>
      </c>
      <c r="G57" s="213"/>
      <c r="H57" s="59" t="str">
        <f t="shared" si="0"/>
        <v/>
      </c>
      <c r="I57" s="56"/>
      <c r="J57" s="56"/>
      <c r="K57" s="214"/>
    </row>
    <row r="58" spans="1:11" x14ac:dyDescent="0.25">
      <c r="A58" s="220">
        <f>IF('PLANILHA NÃO FINANCIAVEIS'!A58&gt;0,'PLANILHA NÃO FINANCIAVEIS'!A58,"")</f>
        <v>1</v>
      </c>
      <c r="B58" s="220">
        <f>IF('PLANILHA NÃO FINANCIAVEIS'!B58&gt;0,'PLANILHA NÃO FINANCIAVEIS'!B58,"")</f>
        <v>36</v>
      </c>
      <c r="C58" s="220" t="str">
        <f>IF('PLANILHA NÃO FINANCIAVEIS'!C58&gt;0,'PLANILHA NÃO FINANCIAVEIS'!C58,"")</f>
        <v>3.2.2.5</v>
      </c>
      <c r="D58" s="28" t="str">
        <f>IF('PLANILHA NÃO FINANCIAVEIS'!G58&gt;0,'PLANILHA NÃO FINANCIAVEIS'!G58,"")</f>
        <v>LASTRO DE CONCRETO MAGRO, APLICADO EM BLOCOS DE COROAMENTO OU SAPATAS, ESPESSURA DE 5 CM. AF_01/2024</v>
      </c>
      <c r="E58" s="231">
        <f>IF('PLANILHA NÃO FINANCIAVEIS'!H58&gt;0,'PLANILHA NÃO FINANCIAVEIS'!H58,"")</f>
        <v>76.78</v>
      </c>
      <c r="F58" s="231" t="str">
        <f>IF('PLANILHA NÃO FINANCIAVEIS'!I58&gt;0,'PLANILHA NÃO FINANCIAVEIS'!I58,"")</f>
        <v>m2</v>
      </c>
      <c r="G58" s="213"/>
      <c r="H58" s="59" t="str">
        <f t="shared" si="0"/>
        <v/>
      </c>
      <c r="I58" s="56"/>
      <c r="J58" s="56"/>
      <c r="K58" s="214"/>
    </row>
    <row r="59" spans="1:11" x14ac:dyDescent="0.25">
      <c r="A59" s="220">
        <f>IF('PLANILHA NÃO FINANCIAVEIS'!A59&gt;0,'PLANILHA NÃO FINANCIAVEIS'!A59,"")</f>
        <v>1</v>
      </c>
      <c r="B59" s="220">
        <f>IF('PLANILHA NÃO FINANCIAVEIS'!B59&gt;0,'PLANILHA NÃO FINANCIAVEIS'!B59,"")</f>
        <v>37</v>
      </c>
      <c r="C59" s="220" t="str">
        <f>IF('PLANILHA NÃO FINANCIAVEIS'!C59&gt;0,'PLANILHA NÃO FINANCIAVEIS'!C59,"")</f>
        <v>3.2.2.6</v>
      </c>
      <c r="D59" s="28" t="str">
        <f>IF('PLANILHA NÃO FINANCIAVEIS'!G59&gt;0,'PLANILHA NÃO FINANCIAVEIS'!G59,"")</f>
        <v>FABRICAÇÃO, MONTAGEM E DESMONTAGEM DE FÔRMA PARA BLOCO DE COROAMENTO, EM MADEIRA SERRADA, E=25 MM, 4 UTILIZAÇÕES. AF_01/2024</v>
      </c>
      <c r="E59" s="231">
        <f>IF('PLANILHA NÃO FINANCIAVEIS'!H59&gt;0,'PLANILHA NÃO FINANCIAVEIS'!H59,"")</f>
        <v>78.400000000000006</v>
      </c>
      <c r="F59" s="231" t="str">
        <f>IF('PLANILHA NÃO FINANCIAVEIS'!I59&gt;0,'PLANILHA NÃO FINANCIAVEIS'!I59,"")</f>
        <v>m2</v>
      </c>
      <c r="G59" s="213"/>
      <c r="H59" s="59" t="str">
        <f t="shared" si="0"/>
        <v/>
      </c>
      <c r="I59" s="56"/>
      <c r="J59" s="56"/>
      <c r="K59" s="214"/>
    </row>
    <row r="60" spans="1:11" x14ac:dyDescent="0.25">
      <c r="A60" s="220">
        <f>IF('PLANILHA NÃO FINANCIAVEIS'!A60&gt;0,'PLANILHA NÃO FINANCIAVEIS'!A60,"")</f>
        <v>1</v>
      </c>
      <c r="B60" s="220">
        <f>IF('PLANILHA NÃO FINANCIAVEIS'!B60&gt;0,'PLANILHA NÃO FINANCIAVEIS'!B60,"")</f>
        <v>38</v>
      </c>
      <c r="C60" s="220" t="str">
        <f>IF('PLANILHA NÃO FINANCIAVEIS'!C60&gt;0,'PLANILHA NÃO FINANCIAVEIS'!C60,"")</f>
        <v>3.2.2.7</v>
      </c>
      <c r="D60" s="28" t="str">
        <f>IF('PLANILHA NÃO FINANCIAVEIS'!G60&gt;0,'PLANILHA NÃO FINANCIAVEIS'!G60,"")</f>
        <v>FABRICAÇÃO, MONTAGEM E DESMONTAGEM DE FÔRMA PARA VIGA BALDRAME, EM MADEIRA SERRADA, E=25 MM, 4 UTILIZAÇÕES. AF_01/2024</v>
      </c>
      <c r="E60" s="231">
        <f>IF('PLANILHA NÃO FINANCIAVEIS'!H60&gt;0,'PLANILHA NÃO FINANCIAVEIS'!H60,"")</f>
        <v>88.77</v>
      </c>
      <c r="F60" s="231" t="str">
        <f>IF('PLANILHA NÃO FINANCIAVEIS'!I60&gt;0,'PLANILHA NÃO FINANCIAVEIS'!I60,"")</f>
        <v>m2</v>
      </c>
      <c r="G60" s="213"/>
      <c r="H60" s="59" t="str">
        <f t="shared" si="0"/>
        <v/>
      </c>
      <c r="I60" s="56"/>
      <c r="J60" s="56"/>
      <c r="K60" s="214"/>
    </row>
    <row r="61" spans="1:11" x14ac:dyDescent="0.25">
      <c r="A61" s="220">
        <f>IF('PLANILHA NÃO FINANCIAVEIS'!A61&gt;0,'PLANILHA NÃO FINANCIAVEIS'!A61,"")</f>
        <v>1</v>
      </c>
      <c r="B61" s="220">
        <f>IF('PLANILHA NÃO FINANCIAVEIS'!B61&gt;0,'PLANILHA NÃO FINANCIAVEIS'!B61,"")</f>
        <v>39</v>
      </c>
      <c r="C61" s="220" t="str">
        <f>IF('PLANILHA NÃO FINANCIAVEIS'!C61&gt;0,'PLANILHA NÃO FINANCIAVEIS'!C61,"")</f>
        <v>3.2.2.8</v>
      </c>
      <c r="D61" s="28" t="str">
        <f>IF('PLANILHA NÃO FINANCIAVEIS'!G61&gt;0,'PLANILHA NÃO FINANCIAVEIS'!G61,"")</f>
        <v>FABRICAÇÃO DE FÔRMA PARA VIGAS, EM CHAPA DE MADEIRA COMPENSADA RESINADA, E = 17 MM. AF_09/2020</v>
      </c>
      <c r="E61" s="231">
        <f>IF('PLANILHA NÃO FINANCIAVEIS'!H61&gt;0,'PLANILHA NÃO FINANCIAVEIS'!H61,"")</f>
        <v>112.72</v>
      </c>
      <c r="F61" s="231" t="str">
        <f>IF('PLANILHA NÃO FINANCIAVEIS'!I61&gt;0,'PLANILHA NÃO FINANCIAVEIS'!I61,"")</f>
        <v>m2</v>
      </c>
      <c r="G61" s="213"/>
      <c r="H61" s="59" t="str">
        <f t="shared" si="0"/>
        <v/>
      </c>
      <c r="I61" s="56"/>
      <c r="J61" s="56"/>
      <c r="K61" s="214"/>
    </row>
    <row r="62" spans="1:11" x14ac:dyDescent="0.25">
      <c r="A62" s="220">
        <f>IF('PLANILHA NÃO FINANCIAVEIS'!A62&gt;0,'PLANILHA NÃO FINANCIAVEIS'!A62,"")</f>
        <v>1</v>
      </c>
      <c r="B62" s="220">
        <f>IF('PLANILHA NÃO FINANCIAVEIS'!B62&gt;0,'PLANILHA NÃO FINANCIAVEIS'!B62,"")</f>
        <v>40</v>
      </c>
      <c r="C62" s="220" t="str">
        <f>IF('PLANILHA NÃO FINANCIAVEIS'!C62&gt;0,'PLANILHA NÃO FINANCIAVEIS'!C62,"")</f>
        <v>3.2.2.9</v>
      </c>
      <c r="D62" s="28" t="str">
        <f>IF('PLANILHA NÃO FINANCIAVEIS'!G62&gt;0,'PLANILHA NÃO FINANCIAVEIS'!G62,"")</f>
        <v>FABRICAÇÃO DE FÔRMA PARA PILARES E ESTRUTURAS SIMILARES, EM MADEIRA SERRADA, E=25 MM. AF_09/2020</v>
      </c>
      <c r="E62" s="231">
        <f>IF('PLANILHA NÃO FINANCIAVEIS'!H62&gt;0,'PLANILHA NÃO FINANCIAVEIS'!H62,"")</f>
        <v>162.36000000000001</v>
      </c>
      <c r="F62" s="231" t="str">
        <f>IF('PLANILHA NÃO FINANCIAVEIS'!I62&gt;0,'PLANILHA NÃO FINANCIAVEIS'!I62,"")</f>
        <v>m2</v>
      </c>
      <c r="G62" s="213"/>
      <c r="H62" s="59" t="str">
        <f t="shared" si="0"/>
        <v/>
      </c>
      <c r="I62" s="56"/>
      <c r="J62" s="56"/>
      <c r="K62" s="214"/>
    </row>
    <row r="63" spans="1:11" x14ac:dyDescent="0.25">
      <c r="A63" s="220">
        <f>IF('PLANILHA NÃO FINANCIAVEIS'!A63&gt;0,'PLANILHA NÃO FINANCIAVEIS'!A63,"")</f>
        <v>1</v>
      </c>
      <c r="B63" s="220">
        <f>IF('PLANILHA NÃO FINANCIAVEIS'!B63&gt;0,'PLANILHA NÃO FINANCIAVEIS'!B63,"")</f>
        <v>41</v>
      </c>
      <c r="C63" s="220" t="str">
        <f>IF('PLANILHA NÃO FINANCIAVEIS'!C63&gt;0,'PLANILHA NÃO FINANCIAVEIS'!C63,"")</f>
        <v>3.2.2.10</v>
      </c>
      <c r="D63" s="28" t="str">
        <f>IF('PLANILHA NÃO FINANCIAVEIS'!G63&gt;0,'PLANILHA NÃO FINANCIAVEIS'!G63,"")</f>
        <v>CORTE E DOBRA DE AÇO CA-50, DIÂMETRO DE 10,0 MM. AF_06/2022</v>
      </c>
      <c r="E63" s="231">
        <f>IF('PLANILHA NÃO FINANCIAVEIS'!H63&gt;0,'PLANILHA NÃO FINANCIAVEIS'!H63,"")</f>
        <v>1887.24</v>
      </c>
      <c r="F63" s="231" t="str">
        <f>IF('PLANILHA NÃO FINANCIAVEIS'!I63&gt;0,'PLANILHA NÃO FINANCIAVEIS'!I63,"")</f>
        <v>kg</v>
      </c>
      <c r="G63" s="213"/>
      <c r="H63" s="59" t="str">
        <f t="shared" si="0"/>
        <v/>
      </c>
      <c r="I63" s="56"/>
      <c r="J63" s="56"/>
      <c r="K63" s="214"/>
    </row>
    <row r="64" spans="1:11" x14ac:dyDescent="0.25">
      <c r="A64" s="220">
        <f>IF('PLANILHA NÃO FINANCIAVEIS'!A64&gt;0,'PLANILHA NÃO FINANCIAVEIS'!A64,"")</f>
        <v>1</v>
      </c>
      <c r="B64" s="220">
        <f>IF('PLANILHA NÃO FINANCIAVEIS'!B64&gt;0,'PLANILHA NÃO FINANCIAVEIS'!B64,"")</f>
        <v>42</v>
      </c>
      <c r="C64" s="220" t="str">
        <f>IF('PLANILHA NÃO FINANCIAVEIS'!C64&gt;0,'PLANILHA NÃO FINANCIAVEIS'!C64,"")</f>
        <v>3.2.2.11</v>
      </c>
      <c r="D64" s="28" t="str">
        <f>IF('PLANILHA NÃO FINANCIAVEIS'!G64&gt;0,'PLANILHA NÃO FINANCIAVEIS'!G64,"")</f>
        <v>CORTE E DOBRA DE AÇO CA-50, DIÂMETRO DE 12,5 MM. AF_06/2022</v>
      </c>
      <c r="E64" s="231">
        <f>IF('PLANILHA NÃO FINANCIAVEIS'!H64&gt;0,'PLANILHA NÃO FINANCIAVEIS'!H64,"")</f>
        <v>2216.6999999999998</v>
      </c>
      <c r="F64" s="231" t="str">
        <f>IF('PLANILHA NÃO FINANCIAVEIS'!I64&gt;0,'PLANILHA NÃO FINANCIAVEIS'!I64,"")</f>
        <v>kg</v>
      </c>
      <c r="G64" s="213"/>
      <c r="H64" s="59" t="str">
        <f t="shared" si="0"/>
        <v/>
      </c>
      <c r="I64" s="56"/>
      <c r="J64" s="56"/>
      <c r="K64" s="214"/>
    </row>
    <row r="65" spans="1:11" x14ac:dyDescent="0.25">
      <c r="A65" s="220">
        <f>IF('PLANILHA NÃO FINANCIAVEIS'!A65&gt;0,'PLANILHA NÃO FINANCIAVEIS'!A65,"")</f>
        <v>1</v>
      </c>
      <c r="B65" s="220">
        <f>IF('PLANILHA NÃO FINANCIAVEIS'!B65&gt;0,'PLANILHA NÃO FINANCIAVEIS'!B65,"")</f>
        <v>43</v>
      </c>
      <c r="C65" s="220" t="str">
        <f>IF('PLANILHA NÃO FINANCIAVEIS'!C65&gt;0,'PLANILHA NÃO FINANCIAVEIS'!C65,"")</f>
        <v>3.2.2.12</v>
      </c>
      <c r="D65" s="28" t="str">
        <f>IF('PLANILHA NÃO FINANCIAVEIS'!G65&gt;0,'PLANILHA NÃO FINANCIAVEIS'!G65,"")</f>
        <v>CORTE E DOBRA DE AÇO CA-50, DIÂMETRO DE 6,3 MM. AF_06/2022</v>
      </c>
      <c r="E65" s="231">
        <f>IF('PLANILHA NÃO FINANCIAVEIS'!H65&gt;0,'PLANILHA NÃO FINANCIAVEIS'!H65,"")</f>
        <v>571.05999999999995</v>
      </c>
      <c r="F65" s="231" t="str">
        <f>IF('PLANILHA NÃO FINANCIAVEIS'!I65&gt;0,'PLANILHA NÃO FINANCIAVEIS'!I65,"")</f>
        <v>kg</v>
      </c>
      <c r="G65" s="213"/>
      <c r="H65" s="59" t="str">
        <f t="shared" si="0"/>
        <v/>
      </c>
      <c r="I65" s="56"/>
      <c r="J65" s="56"/>
      <c r="K65" s="214"/>
    </row>
    <row r="66" spans="1:11" x14ac:dyDescent="0.25">
      <c r="A66" s="220">
        <f>IF('PLANILHA NÃO FINANCIAVEIS'!A66&gt;0,'PLANILHA NÃO FINANCIAVEIS'!A66,"")</f>
        <v>1</v>
      </c>
      <c r="B66" s="220">
        <f>IF('PLANILHA NÃO FINANCIAVEIS'!B66&gt;0,'PLANILHA NÃO FINANCIAVEIS'!B66,"")</f>
        <v>44</v>
      </c>
      <c r="C66" s="220" t="str">
        <f>IF('PLANILHA NÃO FINANCIAVEIS'!C66&gt;0,'PLANILHA NÃO FINANCIAVEIS'!C66,"")</f>
        <v>3.2.2.13</v>
      </c>
      <c r="D66" s="28" t="str">
        <f>IF('PLANILHA NÃO FINANCIAVEIS'!G66&gt;0,'PLANILHA NÃO FINANCIAVEIS'!G66,"")</f>
        <v>CORTE E DOBRA DE AÇO CA-60, DIÂMETRO DE 5,0 MM. AF_06/2022</v>
      </c>
      <c r="E66" s="231">
        <f>IF('PLANILHA NÃO FINANCIAVEIS'!H66&gt;0,'PLANILHA NÃO FINANCIAVEIS'!H66,"")</f>
        <v>402.89</v>
      </c>
      <c r="F66" s="231" t="str">
        <f>IF('PLANILHA NÃO FINANCIAVEIS'!I66&gt;0,'PLANILHA NÃO FINANCIAVEIS'!I66,"")</f>
        <v>kg</v>
      </c>
      <c r="G66" s="213"/>
      <c r="H66" s="59" t="str">
        <f t="shared" si="0"/>
        <v/>
      </c>
      <c r="I66" s="56"/>
      <c r="J66" s="56"/>
      <c r="K66" s="214"/>
    </row>
    <row r="67" spans="1:11" x14ac:dyDescent="0.25">
      <c r="A67" s="220">
        <f>IF('PLANILHA NÃO FINANCIAVEIS'!A67&gt;0,'PLANILHA NÃO FINANCIAVEIS'!A67,"")</f>
        <v>1</v>
      </c>
      <c r="B67" s="220">
        <f>IF('PLANILHA NÃO FINANCIAVEIS'!B67&gt;0,'PLANILHA NÃO FINANCIAVEIS'!B67,"")</f>
        <v>45</v>
      </c>
      <c r="C67" s="220" t="str">
        <f>IF('PLANILHA NÃO FINANCIAVEIS'!C67&gt;0,'PLANILHA NÃO FINANCIAVEIS'!C67,"")</f>
        <v>3.2.2.14</v>
      </c>
      <c r="D67" s="28" t="str">
        <f>IF('PLANILHA NÃO FINANCIAVEIS'!G67&gt;0,'PLANILHA NÃO FINANCIAVEIS'!G67,"")</f>
        <v>CONCRETAGEM DE BLOCO DE COROAMENTO OU VIGA BALDRAME, FCK 30 MPA, COM USO DE BOMBA - LANÇAMENTO, ADENSAMENTO E ACABAMENTO. AF_01/2024</v>
      </c>
      <c r="E67" s="231">
        <f>IF('PLANILHA NÃO FINANCIAVEIS'!H67&gt;0,'PLANILHA NÃO FINANCIAVEIS'!H67,"")</f>
        <v>22.6</v>
      </c>
      <c r="F67" s="231" t="str">
        <f>IF('PLANILHA NÃO FINANCIAVEIS'!I67&gt;0,'PLANILHA NÃO FINANCIAVEIS'!I67,"")</f>
        <v>m3</v>
      </c>
      <c r="G67" s="213"/>
      <c r="H67" s="59" t="str">
        <f t="shared" si="0"/>
        <v/>
      </c>
      <c r="I67" s="56"/>
      <c r="J67" s="56"/>
      <c r="K67" s="214"/>
    </row>
    <row r="68" spans="1:11" x14ac:dyDescent="0.25">
      <c r="A68" s="220">
        <f>IF('PLANILHA NÃO FINANCIAVEIS'!A68&gt;0,'PLANILHA NÃO FINANCIAVEIS'!A68,"")</f>
        <v>1</v>
      </c>
      <c r="B68" s="220">
        <f>IF('PLANILHA NÃO FINANCIAVEIS'!B68&gt;0,'PLANILHA NÃO FINANCIAVEIS'!B68,"")</f>
        <v>46</v>
      </c>
      <c r="C68" s="220" t="str">
        <f>IF('PLANILHA NÃO FINANCIAVEIS'!C68&gt;0,'PLANILHA NÃO FINANCIAVEIS'!C68,"")</f>
        <v>3.2.2.15</v>
      </c>
      <c r="D68" s="28" t="str">
        <f>IF('PLANILHA NÃO FINANCIAVEIS'!G68&gt;0,'PLANILHA NÃO FINANCIAVEIS'!G68,"")</f>
        <v>CONCRETAGEM DE SAPATA CORRIDA, FCK 30 MPA, COM USO DE BOMBA - LANÇAMENTO, ADENSAMENTO E ACABAMENTO. AF_01/2024 - DEMAIS ESTRUTURAS</v>
      </c>
      <c r="E68" s="231">
        <f>IF('PLANILHA NÃO FINANCIAVEIS'!H68&gt;0,'PLANILHA NÃO FINANCIAVEIS'!H68,"")</f>
        <v>23.45</v>
      </c>
      <c r="F68" s="231" t="str">
        <f>IF('PLANILHA NÃO FINANCIAVEIS'!I68&gt;0,'PLANILHA NÃO FINANCIAVEIS'!I68,"")</f>
        <v>m3</v>
      </c>
      <c r="G68" s="213"/>
      <c r="H68" s="59" t="str">
        <f t="shared" si="0"/>
        <v/>
      </c>
      <c r="I68" s="56"/>
      <c r="J68" s="56"/>
      <c r="K68" s="214"/>
    </row>
    <row r="69" spans="1:11" x14ac:dyDescent="0.25">
      <c r="A69" s="220">
        <f>IF('PLANILHA NÃO FINANCIAVEIS'!A69&gt;0,'PLANILHA NÃO FINANCIAVEIS'!A69,"")</f>
        <v>1</v>
      </c>
      <c r="B69" s="220">
        <f>IF('PLANILHA NÃO FINANCIAVEIS'!B69&gt;0,'PLANILHA NÃO FINANCIAVEIS'!B69,"")</f>
        <v>47</v>
      </c>
      <c r="C69" s="220" t="str">
        <f>IF('PLANILHA NÃO FINANCIAVEIS'!C69&gt;0,'PLANILHA NÃO FINANCIAVEIS'!C69,"")</f>
        <v>3.2.2.16</v>
      </c>
      <c r="D69" s="28" t="str">
        <f>IF('PLANILHA NÃO FINANCIAVEIS'!G69&gt;0,'PLANILHA NÃO FINANCIAVEIS'!G69,"")</f>
        <v>ALVENARIA DE VEDAÇÃO DE BLOCOS VAZADOS DE CONCRETO DE 19X19X39 CM (ESPESSURA 19 CM) E ARGAMASSA DE ASSENTAMENTO COM PREPARO EM BETONEIRA. AF_12/2021</v>
      </c>
      <c r="E69" s="231">
        <f>IF('PLANILHA NÃO FINANCIAVEIS'!H69&gt;0,'PLANILHA NÃO FINANCIAVEIS'!H69,"")</f>
        <v>204.3</v>
      </c>
      <c r="F69" s="231" t="str">
        <f>IF('PLANILHA NÃO FINANCIAVEIS'!I69&gt;0,'PLANILHA NÃO FINANCIAVEIS'!I69,"")</f>
        <v>m2</v>
      </c>
      <c r="G69" s="213"/>
      <c r="H69" s="59" t="str">
        <f t="shared" si="0"/>
        <v/>
      </c>
      <c r="I69" s="56"/>
      <c r="J69" s="56"/>
      <c r="K69" s="214"/>
    </row>
    <row r="70" spans="1:11" x14ac:dyDescent="0.25">
      <c r="A70" s="220">
        <f>IF('PLANILHA NÃO FINANCIAVEIS'!A70&gt;0,'PLANILHA NÃO FINANCIAVEIS'!A70,"")</f>
        <v>1</v>
      </c>
      <c r="B70" s="220">
        <f>IF('PLANILHA NÃO FINANCIAVEIS'!B70&gt;0,'PLANILHA NÃO FINANCIAVEIS'!B70,"")</f>
        <v>48</v>
      </c>
      <c r="C70" s="220" t="str">
        <f>IF('PLANILHA NÃO FINANCIAVEIS'!C70&gt;0,'PLANILHA NÃO FINANCIAVEIS'!C70,"")</f>
        <v>3.2.2.17</v>
      </c>
      <c r="D70" s="28" t="str">
        <f>IF('PLANILHA NÃO FINANCIAVEIS'!G70&gt;0,'PLANILHA NÃO FINANCIAVEIS'!G70,"")</f>
        <v>IMPERMEABILIZAÇÃO DE SUPERFÍCIE COM EMULSÃO ASFÁLTICA, 2 DEMÃOS. AF_09/2023</v>
      </c>
      <c r="E70" s="231">
        <f>IF('PLANILHA NÃO FINANCIAVEIS'!H70&gt;0,'PLANILHA NÃO FINANCIAVEIS'!H70,"")</f>
        <v>187.82</v>
      </c>
      <c r="F70" s="231" t="str">
        <f>IF('PLANILHA NÃO FINANCIAVEIS'!I70&gt;0,'PLANILHA NÃO FINANCIAVEIS'!I70,"")</f>
        <v>m2</v>
      </c>
      <c r="G70" s="213"/>
      <c r="H70" s="59" t="str">
        <f t="shared" si="0"/>
        <v/>
      </c>
      <c r="I70" s="56"/>
      <c r="J70" s="56"/>
      <c r="K70" s="214"/>
    </row>
    <row r="71" spans="1:11" x14ac:dyDescent="0.25">
      <c r="A71" s="220">
        <f>IF('PLANILHA NÃO FINANCIAVEIS'!A71&gt;0,'PLANILHA NÃO FINANCIAVEIS'!A71,"")</f>
        <v>1</v>
      </c>
      <c r="B71" s="220">
        <f>IF('PLANILHA NÃO FINANCIAVEIS'!B71&gt;0,'PLANILHA NÃO FINANCIAVEIS'!B71,"")</f>
        <v>49</v>
      </c>
      <c r="C71" s="220" t="str">
        <f>IF('PLANILHA NÃO FINANCIAVEIS'!C71&gt;0,'PLANILHA NÃO FINANCIAVEIS'!C71,"")</f>
        <v>3.2.2.18</v>
      </c>
      <c r="D71" s="28" t="str">
        <f>IF('PLANILHA NÃO FINANCIAVEIS'!G71&gt;0,'PLANILHA NÃO FINANCIAVEIS'!G71,"")</f>
        <v>CONTRAVERGA MOLDADA IN LOCO COM UTILIZAÇÃO DE BLOCOS CANALETA, ESPESSURA DE *20* CM. AF_03/2024</v>
      </c>
      <c r="E71" s="231">
        <f>IF('PLANILHA NÃO FINANCIAVEIS'!H71&gt;0,'PLANILHA NÃO FINANCIAVEIS'!H71,"")</f>
        <v>15.4</v>
      </c>
      <c r="F71" s="231" t="str">
        <f>IF('PLANILHA NÃO FINANCIAVEIS'!I71&gt;0,'PLANILHA NÃO FINANCIAVEIS'!I71,"")</f>
        <v>m</v>
      </c>
      <c r="G71" s="213"/>
      <c r="H71" s="59" t="str">
        <f t="shared" si="0"/>
        <v/>
      </c>
      <c r="I71" s="56"/>
      <c r="J71" s="56"/>
      <c r="K71" s="214"/>
    </row>
    <row r="72" spans="1:11" x14ac:dyDescent="0.25">
      <c r="A72" s="220">
        <f>IF('PLANILHA NÃO FINANCIAVEIS'!A72&gt;0,'PLANILHA NÃO FINANCIAVEIS'!A72,"")</f>
        <v>1</v>
      </c>
      <c r="B72" s="220">
        <f>IF('PLANILHA NÃO FINANCIAVEIS'!B72&gt;0,'PLANILHA NÃO FINANCIAVEIS'!B72,"")</f>
        <v>50</v>
      </c>
      <c r="C72" s="220" t="str">
        <f>IF('PLANILHA NÃO FINANCIAVEIS'!C72&gt;0,'PLANILHA NÃO FINANCIAVEIS'!C72,"")</f>
        <v>3.2.2.19</v>
      </c>
      <c r="D72" s="28" t="str">
        <f>IF('PLANILHA NÃO FINANCIAVEIS'!G72&gt;0,'PLANILHA NÃO FINANCIAVEIS'!G72,"")</f>
        <v>REATERRO MECANIZADO DE VALA COM MINICARREGADEIRA, COM COMPACTADOR DE SOLOS DE PERCUSSÃO. AF_08/2023 - TALUDE DIVISA DOS FUNDOS</v>
      </c>
      <c r="E72" s="231">
        <f>IF('PLANILHA NÃO FINANCIAVEIS'!H72&gt;0,'PLANILHA NÃO FINANCIAVEIS'!H72,"")</f>
        <v>380.4</v>
      </c>
      <c r="F72" s="231" t="str">
        <f>IF('PLANILHA NÃO FINANCIAVEIS'!I72&gt;0,'PLANILHA NÃO FINANCIAVEIS'!I72,"")</f>
        <v>m3</v>
      </c>
      <c r="G72" s="213"/>
      <c r="H72" s="59" t="str">
        <f t="shared" si="0"/>
        <v/>
      </c>
      <c r="I72" s="56"/>
      <c r="J72" s="56"/>
      <c r="K72" s="214"/>
    </row>
    <row r="73" spans="1:11" x14ac:dyDescent="0.25">
      <c r="A73" s="220">
        <f>IF('PLANILHA NÃO FINANCIAVEIS'!A73&gt;0,'PLANILHA NÃO FINANCIAVEIS'!A73,"")</f>
        <v>1</v>
      </c>
      <c r="B73" s="220" t="str">
        <f>IF('PLANILHA NÃO FINANCIAVEIS'!B73&gt;0,'PLANILHA NÃO FINANCIAVEIS'!B73,"")</f>
        <v/>
      </c>
      <c r="C73" s="220" t="str">
        <f>IF('PLANILHA NÃO FINANCIAVEIS'!C73&gt;0,'PLANILHA NÃO FINANCIAVEIS'!C73,"")</f>
        <v>3.2.3</v>
      </c>
      <c r="D73" s="28" t="str">
        <f>IF('PLANILHA NÃO FINANCIAVEIS'!G73&gt;0,'PLANILHA NÃO FINANCIAVEIS'!G73,"")</f>
        <v>AZUL</v>
      </c>
      <c r="E73" s="231" t="str">
        <f>IF('PLANILHA NÃO FINANCIAVEIS'!H73&gt;0,'PLANILHA NÃO FINANCIAVEIS'!H73,"")</f>
        <v/>
      </c>
      <c r="F73" s="231" t="str">
        <f>IF('PLANILHA NÃO FINANCIAVEIS'!I73&gt;0,'PLANILHA NÃO FINANCIAVEIS'!I73,"")</f>
        <v/>
      </c>
      <c r="G73" s="213"/>
      <c r="H73" s="59" t="str">
        <f t="shared" si="0"/>
        <v/>
      </c>
      <c r="I73" s="56"/>
      <c r="J73" s="56"/>
      <c r="K73" s="214"/>
    </row>
    <row r="74" spans="1:11" x14ac:dyDescent="0.25">
      <c r="A74" s="220">
        <f>IF('PLANILHA NÃO FINANCIAVEIS'!A74&gt;0,'PLANILHA NÃO FINANCIAVEIS'!A74,"")</f>
        <v>1</v>
      </c>
      <c r="B74" s="220">
        <f>IF('PLANILHA NÃO FINANCIAVEIS'!B74&gt;0,'PLANILHA NÃO FINANCIAVEIS'!B74,"")</f>
        <v>51</v>
      </c>
      <c r="C74" s="220" t="str">
        <f>IF('PLANILHA NÃO FINANCIAVEIS'!C74&gt;0,'PLANILHA NÃO FINANCIAVEIS'!C74,"")</f>
        <v>3.2.3.1</v>
      </c>
      <c r="D74" s="28" t="str">
        <f>IF('PLANILHA NÃO FINANCIAVEIS'!G74&gt;0,'PLANILHA NÃO FINANCIAVEIS'!G74,"")</f>
        <v>ESCAVAÇÃO MANUAL PARA VIGA BALDRAME OU SAPATA CORRIDA (INCLUINDO ESCAVAÇÃO PARA COLOCAÇÃO DE FÔRMAS). AF_01/2024</v>
      </c>
      <c r="E74" s="231">
        <f>IF('PLANILHA NÃO FINANCIAVEIS'!H74&gt;0,'PLANILHA NÃO FINANCIAVEIS'!H74,"")</f>
        <v>44.47</v>
      </c>
      <c r="F74" s="231" t="str">
        <f>IF('PLANILHA NÃO FINANCIAVEIS'!I74&gt;0,'PLANILHA NÃO FINANCIAVEIS'!I74,"")</f>
        <v>m3</v>
      </c>
      <c r="G74" s="213"/>
      <c r="H74" s="59" t="str">
        <f t="shared" si="0"/>
        <v/>
      </c>
      <c r="I74" s="56"/>
      <c r="J74" s="56"/>
      <c r="K74" s="214"/>
    </row>
    <row r="75" spans="1:11" x14ac:dyDescent="0.25">
      <c r="A75" s="220">
        <f>IF('PLANILHA NÃO FINANCIAVEIS'!A75&gt;0,'PLANILHA NÃO FINANCIAVEIS'!A75,"")</f>
        <v>1</v>
      </c>
      <c r="B75" s="220">
        <f>IF('PLANILHA NÃO FINANCIAVEIS'!B75&gt;0,'PLANILHA NÃO FINANCIAVEIS'!B75,"")</f>
        <v>52</v>
      </c>
      <c r="C75" s="220" t="str">
        <f>IF('PLANILHA NÃO FINANCIAVEIS'!C75&gt;0,'PLANILHA NÃO FINANCIAVEIS'!C75,"")</f>
        <v>3.2.3.2</v>
      </c>
      <c r="D75" s="28" t="str">
        <f>IF('PLANILHA NÃO FINANCIAVEIS'!G75&gt;0,'PLANILHA NÃO FINANCIAVEIS'!G75,"")</f>
        <v>ESTACA HÉLICE CONTÍNUA, DIÂMETRO DE 40 CM, INCLUSO CONCRETO FCK=30MPA E ARMADURA 10MM E 6,3MM - BASE COMP. SINAPI 100651</v>
      </c>
      <c r="E75" s="231">
        <f>IF('PLANILHA NÃO FINANCIAVEIS'!H75&gt;0,'PLANILHA NÃO FINANCIAVEIS'!H75,"")</f>
        <v>20</v>
      </c>
      <c r="F75" s="231" t="str">
        <f>IF('PLANILHA NÃO FINANCIAVEIS'!I75&gt;0,'PLANILHA NÃO FINANCIAVEIS'!I75,"")</f>
        <v>m3</v>
      </c>
      <c r="G75" s="213"/>
      <c r="H75" s="59" t="str">
        <f t="shared" si="0"/>
        <v/>
      </c>
      <c r="I75" s="56"/>
      <c r="J75" s="56"/>
      <c r="K75" s="214"/>
    </row>
    <row r="76" spans="1:11" x14ac:dyDescent="0.25">
      <c r="A76" s="220">
        <f>IF('PLANILHA NÃO FINANCIAVEIS'!A76&gt;0,'PLANILHA NÃO FINANCIAVEIS'!A76,"")</f>
        <v>1</v>
      </c>
      <c r="B76" s="220">
        <f>IF('PLANILHA NÃO FINANCIAVEIS'!B76&gt;0,'PLANILHA NÃO FINANCIAVEIS'!B76,"")</f>
        <v>53</v>
      </c>
      <c r="C76" s="220" t="str">
        <f>IF('PLANILHA NÃO FINANCIAVEIS'!C76&gt;0,'PLANILHA NÃO FINANCIAVEIS'!C76,"")</f>
        <v>3.2.3.3</v>
      </c>
      <c r="D76" s="28" t="str">
        <f>IF('PLANILHA NÃO FINANCIAVEIS'!G76&gt;0,'PLANILHA NÃO FINANCIAVEIS'!G76,"")</f>
        <v>ESTACA HÉLICE CONTÍNUA, DIÂMETRO DE 50 CM, INCLUSO CONCRETO FCK=30MPA E ARMADURA 12,5MM E 6,3MM - BASE COMP. SINAPI 100652</v>
      </c>
      <c r="E76" s="231">
        <f>IF('PLANILHA NÃO FINANCIAVEIS'!H76&gt;0,'PLANILHA NÃO FINANCIAVEIS'!H76,"")</f>
        <v>20</v>
      </c>
      <c r="F76" s="231" t="str">
        <f>IF('PLANILHA NÃO FINANCIAVEIS'!I76&gt;0,'PLANILHA NÃO FINANCIAVEIS'!I76,"")</f>
        <v>m3</v>
      </c>
      <c r="G76" s="213"/>
      <c r="H76" s="59" t="str">
        <f t="shared" si="0"/>
        <v/>
      </c>
      <c r="I76" s="56"/>
      <c r="J76" s="56"/>
      <c r="K76" s="214"/>
    </row>
    <row r="77" spans="1:11" x14ac:dyDescent="0.25">
      <c r="A77" s="220">
        <f>IF('PLANILHA NÃO FINANCIAVEIS'!A77&gt;0,'PLANILHA NÃO FINANCIAVEIS'!A77,"")</f>
        <v>1</v>
      </c>
      <c r="B77" s="220">
        <f>IF('PLANILHA NÃO FINANCIAVEIS'!B77&gt;0,'PLANILHA NÃO FINANCIAVEIS'!B77,"")</f>
        <v>54</v>
      </c>
      <c r="C77" s="220" t="str">
        <f>IF('PLANILHA NÃO FINANCIAVEIS'!C77&gt;0,'PLANILHA NÃO FINANCIAVEIS'!C77,"")</f>
        <v>3.2.3.4</v>
      </c>
      <c r="D77" s="28" t="str">
        <f>IF('PLANILHA NÃO FINANCIAVEIS'!G77&gt;0,'PLANILHA NÃO FINANCIAVEIS'!G77,"")</f>
        <v>LASTRO COM MATERIAL GRANULAR, APLICAÇÃO EM BLOCOS DE COROAMENTO, ESPESSURA DE *5 CM*. AF_01/2024</v>
      </c>
      <c r="E77" s="231">
        <f>IF('PLANILHA NÃO FINANCIAVEIS'!H77&gt;0,'PLANILHA NÃO FINANCIAVEIS'!H77,"")</f>
        <v>2.6</v>
      </c>
      <c r="F77" s="231" t="str">
        <f>IF('PLANILHA NÃO FINANCIAVEIS'!I77&gt;0,'PLANILHA NÃO FINANCIAVEIS'!I77,"")</f>
        <v>m3</v>
      </c>
      <c r="G77" s="213"/>
      <c r="H77" s="59" t="str">
        <f t="shared" si="0"/>
        <v/>
      </c>
      <c r="I77" s="56"/>
      <c r="J77" s="56"/>
      <c r="K77" s="214"/>
    </row>
    <row r="78" spans="1:11" x14ac:dyDescent="0.25">
      <c r="A78" s="220">
        <f>IF('PLANILHA NÃO FINANCIAVEIS'!A78&gt;0,'PLANILHA NÃO FINANCIAVEIS'!A78,"")</f>
        <v>1</v>
      </c>
      <c r="B78" s="220">
        <f>IF('PLANILHA NÃO FINANCIAVEIS'!B78&gt;0,'PLANILHA NÃO FINANCIAVEIS'!B78,"")</f>
        <v>55</v>
      </c>
      <c r="C78" s="220" t="str">
        <f>IF('PLANILHA NÃO FINANCIAVEIS'!C78&gt;0,'PLANILHA NÃO FINANCIAVEIS'!C78,"")</f>
        <v>3.2.3.5</v>
      </c>
      <c r="D78" s="28" t="str">
        <f>IF('PLANILHA NÃO FINANCIAVEIS'!G78&gt;0,'PLANILHA NÃO FINANCIAVEIS'!G78,"")</f>
        <v>LASTRO DE CONCRETO MAGRO, APLICADO EM BLOCOS DE COROAMENTO OU SAPATAS, ESPESSURA DE 5 CM. AF_01/2024</v>
      </c>
      <c r="E78" s="231">
        <f>IF('PLANILHA NÃO FINANCIAVEIS'!H78&gt;0,'PLANILHA NÃO FINANCIAVEIS'!H78,"")</f>
        <v>52</v>
      </c>
      <c r="F78" s="231" t="str">
        <f>IF('PLANILHA NÃO FINANCIAVEIS'!I78&gt;0,'PLANILHA NÃO FINANCIAVEIS'!I78,"")</f>
        <v>m2</v>
      </c>
      <c r="G78" s="213"/>
      <c r="H78" s="59" t="str">
        <f t="shared" ref="H78:H141" si="1">IFERROR(IF(E78*G78&lt;&gt;0,ROUND(ROUND(E78,4)*ROUND(G78,4),2),""),"")</f>
        <v/>
      </c>
      <c r="I78" s="56"/>
      <c r="J78" s="56"/>
      <c r="K78" s="214"/>
    </row>
    <row r="79" spans="1:11" x14ac:dyDescent="0.25">
      <c r="A79" s="220">
        <f>IF('PLANILHA NÃO FINANCIAVEIS'!A79&gt;0,'PLANILHA NÃO FINANCIAVEIS'!A79,"")</f>
        <v>1</v>
      </c>
      <c r="B79" s="220">
        <f>IF('PLANILHA NÃO FINANCIAVEIS'!B79&gt;0,'PLANILHA NÃO FINANCIAVEIS'!B79,"")</f>
        <v>56</v>
      </c>
      <c r="C79" s="220" t="str">
        <f>IF('PLANILHA NÃO FINANCIAVEIS'!C79&gt;0,'PLANILHA NÃO FINANCIAVEIS'!C79,"")</f>
        <v>3.2.3.6</v>
      </c>
      <c r="D79" s="28" t="str">
        <f>IF('PLANILHA NÃO FINANCIAVEIS'!G79&gt;0,'PLANILHA NÃO FINANCIAVEIS'!G79,"")</f>
        <v>FABRICAÇÃO, MONTAGEM E DESMONTAGEM DE FÔRMA PARA BLOCO DE COROAMENTO, EM MADEIRA SERRADA, E=25 MM, 4 UTILIZAÇÕES. AF_01/2024</v>
      </c>
      <c r="E79" s="231">
        <f>IF('PLANILHA NÃO FINANCIAVEIS'!H79&gt;0,'PLANILHA NÃO FINANCIAVEIS'!H79,"")</f>
        <v>78.400000000000006</v>
      </c>
      <c r="F79" s="231" t="str">
        <f>IF('PLANILHA NÃO FINANCIAVEIS'!I79&gt;0,'PLANILHA NÃO FINANCIAVEIS'!I79,"")</f>
        <v>m2</v>
      </c>
      <c r="G79" s="213"/>
      <c r="H79" s="59" t="str">
        <f t="shared" si="1"/>
        <v/>
      </c>
      <c r="I79" s="56"/>
      <c r="J79" s="56"/>
      <c r="K79" s="214"/>
    </row>
    <row r="80" spans="1:11" x14ac:dyDescent="0.25">
      <c r="A80" s="220">
        <f>IF('PLANILHA NÃO FINANCIAVEIS'!A80&gt;0,'PLANILHA NÃO FINANCIAVEIS'!A80,"")</f>
        <v>1</v>
      </c>
      <c r="B80" s="220">
        <f>IF('PLANILHA NÃO FINANCIAVEIS'!B80&gt;0,'PLANILHA NÃO FINANCIAVEIS'!B80,"")</f>
        <v>57</v>
      </c>
      <c r="C80" s="220" t="str">
        <f>IF('PLANILHA NÃO FINANCIAVEIS'!C80&gt;0,'PLANILHA NÃO FINANCIAVEIS'!C80,"")</f>
        <v>3.2.3.7</v>
      </c>
      <c r="D80" s="28" t="str">
        <f>IF('PLANILHA NÃO FINANCIAVEIS'!G80&gt;0,'PLANILHA NÃO FINANCIAVEIS'!G80,"")</f>
        <v>FABRICAÇÃO, MONTAGEM E DESMONTAGEM DE FÔRMA PARA VIGA BALDRAME, EM MADEIRA SERRADA, E=25 MM, 4 UTILIZAÇÕES. AF_01/2024</v>
      </c>
      <c r="E80" s="231">
        <f>IF('PLANILHA NÃO FINANCIAVEIS'!H80&gt;0,'PLANILHA NÃO FINANCIAVEIS'!H80,"")</f>
        <v>39.200000000000003</v>
      </c>
      <c r="F80" s="231" t="str">
        <f>IF('PLANILHA NÃO FINANCIAVEIS'!I80&gt;0,'PLANILHA NÃO FINANCIAVEIS'!I80,"")</f>
        <v>m2</v>
      </c>
      <c r="G80" s="213"/>
      <c r="H80" s="59" t="str">
        <f t="shared" si="1"/>
        <v/>
      </c>
      <c r="I80" s="56"/>
      <c r="J80" s="56"/>
      <c r="K80" s="214"/>
    </row>
    <row r="81" spans="1:11" x14ac:dyDescent="0.25">
      <c r="A81" s="220">
        <f>IF('PLANILHA NÃO FINANCIAVEIS'!A81&gt;0,'PLANILHA NÃO FINANCIAVEIS'!A81,"")</f>
        <v>1</v>
      </c>
      <c r="B81" s="220">
        <f>IF('PLANILHA NÃO FINANCIAVEIS'!B81&gt;0,'PLANILHA NÃO FINANCIAVEIS'!B81,"")</f>
        <v>58</v>
      </c>
      <c r="C81" s="220" t="str">
        <f>IF('PLANILHA NÃO FINANCIAVEIS'!C81&gt;0,'PLANILHA NÃO FINANCIAVEIS'!C81,"")</f>
        <v>3.2.3.8</v>
      </c>
      <c r="D81" s="28" t="str">
        <f>IF('PLANILHA NÃO FINANCIAVEIS'!G81&gt;0,'PLANILHA NÃO FINANCIAVEIS'!G81,"")</f>
        <v>FABRICAÇÃO DE FÔRMA PARA VIGAS, EM CHAPA DE MADEIRA COMPENSADA RESINADA, E = 17 MM. AF_09/2020</v>
      </c>
      <c r="E81" s="231">
        <f>IF('PLANILHA NÃO FINANCIAVEIS'!H81&gt;0,'PLANILHA NÃO FINANCIAVEIS'!H81,"")</f>
        <v>245.2</v>
      </c>
      <c r="F81" s="231" t="str">
        <f>IF('PLANILHA NÃO FINANCIAVEIS'!I81&gt;0,'PLANILHA NÃO FINANCIAVEIS'!I81,"")</f>
        <v>m2</v>
      </c>
      <c r="G81" s="213"/>
      <c r="H81" s="59" t="str">
        <f t="shared" si="1"/>
        <v/>
      </c>
      <c r="I81" s="56"/>
      <c r="J81" s="56"/>
      <c r="K81" s="214"/>
    </row>
    <row r="82" spans="1:11" x14ac:dyDescent="0.25">
      <c r="A82" s="220">
        <f>IF('PLANILHA NÃO FINANCIAVEIS'!A82&gt;0,'PLANILHA NÃO FINANCIAVEIS'!A82,"")</f>
        <v>1</v>
      </c>
      <c r="B82" s="220">
        <f>IF('PLANILHA NÃO FINANCIAVEIS'!B82&gt;0,'PLANILHA NÃO FINANCIAVEIS'!B82,"")</f>
        <v>59</v>
      </c>
      <c r="C82" s="220" t="str">
        <f>IF('PLANILHA NÃO FINANCIAVEIS'!C82&gt;0,'PLANILHA NÃO FINANCIAVEIS'!C82,"")</f>
        <v>3.2.3.9</v>
      </c>
      <c r="D82" s="28" t="str">
        <f>IF('PLANILHA NÃO FINANCIAVEIS'!G82&gt;0,'PLANILHA NÃO FINANCIAVEIS'!G82,"")</f>
        <v>FABRICAÇÃO DE FÔRMA PARA PILARES E ESTRUTURAS SIMILARES, EM MADEIRA SERRADA, E=25 MM. AF_09/2020</v>
      </c>
      <c r="E82" s="231">
        <f>IF('PLANILHA NÃO FINANCIAVEIS'!H82&gt;0,'PLANILHA NÃO FINANCIAVEIS'!H82,"")</f>
        <v>146.28</v>
      </c>
      <c r="F82" s="231" t="str">
        <f>IF('PLANILHA NÃO FINANCIAVEIS'!I82&gt;0,'PLANILHA NÃO FINANCIAVEIS'!I82,"")</f>
        <v>m2</v>
      </c>
      <c r="G82" s="213"/>
      <c r="H82" s="59" t="str">
        <f t="shared" si="1"/>
        <v/>
      </c>
      <c r="I82" s="56"/>
      <c r="J82" s="56"/>
      <c r="K82" s="214"/>
    </row>
    <row r="83" spans="1:11" x14ac:dyDescent="0.25">
      <c r="A83" s="220">
        <f>IF('PLANILHA NÃO FINANCIAVEIS'!A83&gt;0,'PLANILHA NÃO FINANCIAVEIS'!A83,"")</f>
        <v>1</v>
      </c>
      <c r="B83" s="220">
        <f>IF('PLANILHA NÃO FINANCIAVEIS'!B83&gt;0,'PLANILHA NÃO FINANCIAVEIS'!B83,"")</f>
        <v>60</v>
      </c>
      <c r="C83" s="220" t="str">
        <f>IF('PLANILHA NÃO FINANCIAVEIS'!C83&gt;0,'PLANILHA NÃO FINANCIAVEIS'!C83,"")</f>
        <v>3.2.3.10</v>
      </c>
      <c r="D83" s="28" t="str">
        <f>IF('PLANILHA NÃO FINANCIAVEIS'!G83&gt;0,'PLANILHA NÃO FINANCIAVEIS'!G83,"")</f>
        <v>CORTE E DOBRA DE AÇO CA-50, DIÂMETRO DE 10,0 MM. AF_06/2022</v>
      </c>
      <c r="E83" s="231">
        <f>IF('PLANILHA NÃO FINANCIAVEIS'!H83&gt;0,'PLANILHA NÃO FINANCIAVEIS'!H83,"")</f>
        <v>1916.6</v>
      </c>
      <c r="F83" s="231" t="str">
        <f>IF('PLANILHA NÃO FINANCIAVEIS'!I83&gt;0,'PLANILHA NÃO FINANCIAVEIS'!I83,"")</f>
        <v>kg</v>
      </c>
      <c r="G83" s="213"/>
      <c r="H83" s="59" t="str">
        <f t="shared" si="1"/>
        <v/>
      </c>
      <c r="I83" s="56"/>
      <c r="J83" s="56"/>
      <c r="K83" s="214"/>
    </row>
    <row r="84" spans="1:11" x14ac:dyDescent="0.25">
      <c r="A84" s="220">
        <f>IF('PLANILHA NÃO FINANCIAVEIS'!A84&gt;0,'PLANILHA NÃO FINANCIAVEIS'!A84,"")</f>
        <v>1</v>
      </c>
      <c r="B84" s="220">
        <f>IF('PLANILHA NÃO FINANCIAVEIS'!B84&gt;0,'PLANILHA NÃO FINANCIAVEIS'!B84,"")</f>
        <v>61</v>
      </c>
      <c r="C84" s="220" t="str">
        <f>IF('PLANILHA NÃO FINANCIAVEIS'!C84&gt;0,'PLANILHA NÃO FINANCIAVEIS'!C84,"")</f>
        <v>3.2.3.11</v>
      </c>
      <c r="D84" s="28" t="str">
        <f>IF('PLANILHA NÃO FINANCIAVEIS'!G84&gt;0,'PLANILHA NÃO FINANCIAVEIS'!G84,"")</f>
        <v>CORTE E DOBRA DE AÇO CA-50, DIÂMETRO DE 12,5 MM. AF_06/2022</v>
      </c>
      <c r="E84" s="231">
        <f>IF('PLANILHA NÃO FINANCIAVEIS'!H84&gt;0,'PLANILHA NÃO FINANCIAVEIS'!H84,"")</f>
        <v>1853.58</v>
      </c>
      <c r="F84" s="231" t="str">
        <f>IF('PLANILHA NÃO FINANCIAVEIS'!I84&gt;0,'PLANILHA NÃO FINANCIAVEIS'!I84,"")</f>
        <v>kg</v>
      </c>
      <c r="G84" s="213"/>
      <c r="H84" s="59" t="str">
        <f t="shared" si="1"/>
        <v/>
      </c>
      <c r="I84" s="56"/>
      <c r="J84" s="56"/>
      <c r="K84" s="214"/>
    </row>
    <row r="85" spans="1:11" x14ac:dyDescent="0.25">
      <c r="A85" s="220">
        <f>IF('PLANILHA NÃO FINANCIAVEIS'!A85&gt;0,'PLANILHA NÃO FINANCIAVEIS'!A85,"")</f>
        <v>1</v>
      </c>
      <c r="B85" s="220">
        <f>IF('PLANILHA NÃO FINANCIAVEIS'!B85&gt;0,'PLANILHA NÃO FINANCIAVEIS'!B85,"")</f>
        <v>62</v>
      </c>
      <c r="C85" s="220" t="str">
        <f>IF('PLANILHA NÃO FINANCIAVEIS'!C85&gt;0,'PLANILHA NÃO FINANCIAVEIS'!C85,"")</f>
        <v>3.2.3.12</v>
      </c>
      <c r="D85" s="28" t="str">
        <f>IF('PLANILHA NÃO FINANCIAVEIS'!G85&gt;0,'PLANILHA NÃO FINANCIAVEIS'!G85,"")</f>
        <v>CORTE E DOBRA DE AÇO CA-50, DIÂMETRO DE 6,3 MM. AF_06/2022</v>
      </c>
      <c r="E85" s="231">
        <f>IF('PLANILHA NÃO FINANCIAVEIS'!H85&gt;0,'PLANILHA NÃO FINANCIAVEIS'!H85,"")</f>
        <v>683.02</v>
      </c>
      <c r="F85" s="231" t="str">
        <f>IF('PLANILHA NÃO FINANCIAVEIS'!I85&gt;0,'PLANILHA NÃO FINANCIAVEIS'!I85,"")</f>
        <v>kg</v>
      </c>
      <c r="G85" s="213"/>
      <c r="H85" s="59" t="str">
        <f t="shared" si="1"/>
        <v/>
      </c>
      <c r="I85" s="56"/>
      <c r="J85" s="56"/>
      <c r="K85" s="214"/>
    </row>
    <row r="86" spans="1:11" x14ac:dyDescent="0.25">
      <c r="A86" s="220">
        <f>IF('PLANILHA NÃO FINANCIAVEIS'!A86&gt;0,'PLANILHA NÃO FINANCIAVEIS'!A86,"")</f>
        <v>1</v>
      </c>
      <c r="B86" s="220">
        <f>IF('PLANILHA NÃO FINANCIAVEIS'!B86&gt;0,'PLANILHA NÃO FINANCIAVEIS'!B86,"")</f>
        <v>63</v>
      </c>
      <c r="C86" s="220" t="str">
        <f>IF('PLANILHA NÃO FINANCIAVEIS'!C86&gt;0,'PLANILHA NÃO FINANCIAVEIS'!C86,"")</f>
        <v>3.2.3.13</v>
      </c>
      <c r="D86" s="28" t="str">
        <f>IF('PLANILHA NÃO FINANCIAVEIS'!G86&gt;0,'PLANILHA NÃO FINANCIAVEIS'!G86,"")</f>
        <v>CORTE E DOBRA DE AÇO CA-60, DIÂMETRO DE 5,0 MM. AF_06/2022</v>
      </c>
      <c r="E86" s="231">
        <f>IF('PLANILHA NÃO FINANCIAVEIS'!H86&gt;0,'PLANILHA NÃO FINANCIAVEIS'!H86,"")</f>
        <v>286.10000000000002</v>
      </c>
      <c r="F86" s="231" t="str">
        <f>IF('PLANILHA NÃO FINANCIAVEIS'!I86&gt;0,'PLANILHA NÃO FINANCIAVEIS'!I86,"")</f>
        <v>kg</v>
      </c>
      <c r="G86" s="213"/>
      <c r="H86" s="59" t="str">
        <f t="shared" si="1"/>
        <v/>
      </c>
      <c r="I86" s="56"/>
      <c r="J86" s="56"/>
      <c r="K86" s="214"/>
    </row>
    <row r="87" spans="1:11" x14ac:dyDescent="0.25">
      <c r="A87" s="220">
        <f>IF('PLANILHA NÃO FINANCIAVEIS'!A87&gt;0,'PLANILHA NÃO FINANCIAVEIS'!A87,"")</f>
        <v>1</v>
      </c>
      <c r="B87" s="220">
        <f>IF('PLANILHA NÃO FINANCIAVEIS'!B87&gt;0,'PLANILHA NÃO FINANCIAVEIS'!B87,"")</f>
        <v>64</v>
      </c>
      <c r="C87" s="220" t="str">
        <f>IF('PLANILHA NÃO FINANCIAVEIS'!C87&gt;0,'PLANILHA NÃO FINANCIAVEIS'!C87,"")</f>
        <v>3.2.3.14</v>
      </c>
      <c r="D87" s="28" t="str">
        <f>IF('PLANILHA NÃO FINANCIAVEIS'!G87&gt;0,'PLANILHA NÃO FINANCIAVEIS'!G87,"")</f>
        <v>CORTE E DOBRA DE AÇO CA-50, DIÂMETRO DE 16,0 MM. AF_06/2022</v>
      </c>
      <c r="E87" s="231">
        <f>IF('PLANILHA NÃO FINANCIAVEIS'!H87&gt;0,'PLANILHA NÃO FINANCIAVEIS'!H87,"")</f>
        <v>920.29</v>
      </c>
      <c r="F87" s="231" t="str">
        <f>IF('PLANILHA NÃO FINANCIAVEIS'!I87&gt;0,'PLANILHA NÃO FINANCIAVEIS'!I87,"")</f>
        <v>kg</v>
      </c>
      <c r="G87" s="213"/>
      <c r="H87" s="59" t="str">
        <f t="shared" si="1"/>
        <v/>
      </c>
      <c r="I87" s="56"/>
      <c r="J87" s="56"/>
      <c r="K87" s="214"/>
    </row>
    <row r="88" spans="1:11" x14ac:dyDescent="0.25">
      <c r="A88" s="220">
        <f>IF('PLANILHA NÃO FINANCIAVEIS'!A88&gt;0,'PLANILHA NÃO FINANCIAVEIS'!A88,"")</f>
        <v>1</v>
      </c>
      <c r="B88" s="220">
        <f>IF('PLANILHA NÃO FINANCIAVEIS'!B88&gt;0,'PLANILHA NÃO FINANCIAVEIS'!B88,"")</f>
        <v>65</v>
      </c>
      <c r="C88" s="220" t="str">
        <f>IF('PLANILHA NÃO FINANCIAVEIS'!C88&gt;0,'PLANILHA NÃO FINANCIAVEIS'!C88,"")</f>
        <v>3.2.3.15</v>
      </c>
      <c r="D88" s="28" t="str">
        <f>IF('PLANILHA NÃO FINANCIAVEIS'!G88&gt;0,'PLANILHA NÃO FINANCIAVEIS'!G88,"")</f>
        <v>CONCRETAGEM DE BLOCO DE COROAMENTO OU VIGA BALDRAME, FCK 30 MPA, COM USO DE BOMBA - LANÇAMENTO, ADENSAMENTO E ACABAMENTO. AF_01/2024</v>
      </c>
      <c r="E88" s="231">
        <f>IF('PLANILHA NÃO FINANCIAVEIS'!H88&gt;0,'PLANILHA NÃO FINANCIAVEIS'!H88,"")</f>
        <v>17.64</v>
      </c>
      <c r="F88" s="231" t="str">
        <f>IF('PLANILHA NÃO FINANCIAVEIS'!I88&gt;0,'PLANILHA NÃO FINANCIAVEIS'!I88,"")</f>
        <v>m3</v>
      </c>
      <c r="G88" s="213"/>
      <c r="H88" s="59" t="str">
        <f t="shared" si="1"/>
        <v/>
      </c>
      <c r="I88" s="56"/>
      <c r="J88" s="56"/>
      <c r="K88" s="214"/>
    </row>
    <row r="89" spans="1:11" x14ac:dyDescent="0.25">
      <c r="A89" s="220">
        <f>IF('PLANILHA NÃO FINANCIAVEIS'!A89&gt;0,'PLANILHA NÃO FINANCIAVEIS'!A89,"")</f>
        <v>1</v>
      </c>
      <c r="B89" s="220">
        <f>IF('PLANILHA NÃO FINANCIAVEIS'!B89&gt;0,'PLANILHA NÃO FINANCIAVEIS'!B89,"")</f>
        <v>66</v>
      </c>
      <c r="C89" s="220" t="str">
        <f>IF('PLANILHA NÃO FINANCIAVEIS'!C89&gt;0,'PLANILHA NÃO FINANCIAVEIS'!C89,"")</f>
        <v>3.2.3.16</v>
      </c>
      <c r="D89" s="28" t="str">
        <f>IF('PLANILHA NÃO FINANCIAVEIS'!G89&gt;0,'PLANILHA NÃO FINANCIAVEIS'!G89,"")</f>
        <v>CONCRETAGEM DE SAPATA CORRIDA, FCK 30 MPA, COM USO DE BOMBA - LANÇAMENTO, ADENSAMENTO E ACABAMENTO. AF_01/2024 - DEMAIS ESTRUTURAS</v>
      </c>
      <c r="E89" s="231">
        <f>IF('PLANILHA NÃO FINANCIAVEIS'!H89&gt;0,'PLANILHA NÃO FINANCIAVEIS'!H89,"")</f>
        <v>34.11</v>
      </c>
      <c r="F89" s="231" t="str">
        <f>IF('PLANILHA NÃO FINANCIAVEIS'!I89&gt;0,'PLANILHA NÃO FINANCIAVEIS'!I89,"")</f>
        <v>m3</v>
      </c>
      <c r="G89" s="213"/>
      <c r="H89" s="59" t="str">
        <f t="shared" si="1"/>
        <v/>
      </c>
      <c r="I89" s="56"/>
      <c r="J89" s="56"/>
      <c r="K89" s="214"/>
    </row>
    <row r="90" spans="1:11" x14ac:dyDescent="0.25">
      <c r="A90" s="220">
        <f>IF('PLANILHA NÃO FINANCIAVEIS'!A90&gt;0,'PLANILHA NÃO FINANCIAVEIS'!A90,"")</f>
        <v>1</v>
      </c>
      <c r="B90" s="220">
        <f>IF('PLANILHA NÃO FINANCIAVEIS'!B90&gt;0,'PLANILHA NÃO FINANCIAVEIS'!B90,"")</f>
        <v>67</v>
      </c>
      <c r="C90" s="220" t="str">
        <f>IF('PLANILHA NÃO FINANCIAVEIS'!C90&gt;0,'PLANILHA NÃO FINANCIAVEIS'!C90,"")</f>
        <v>3.2.3.17</v>
      </c>
      <c r="D90" s="28" t="str">
        <f>IF('PLANILHA NÃO FINANCIAVEIS'!G90&gt;0,'PLANILHA NÃO FINANCIAVEIS'!G90,"")</f>
        <v>ALVENARIA DE VEDAÇÃO DE BLOCOS VAZADOS DE CONCRETO DE 19X19X39 CM (ESPESSURA 19 CM) E ARGAMASSA DE ASSENTAMENTO COM PREPARO EM BETONEIRA. AF_12/2021</v>
      </c>
      <c r="E90" s="231">
        <f>IF('PLANILHA NÃO FINANCIAVEIS'!H90&gt;0,'PLANILHA NÃO FINANCIAVEIS'!H90,"")</f>
        <v>75.989999999999995</v>
      </c>
      <c r="F90" s="231" t="str">
        <f>IF('PLANILHA NÃO FINANCIAVEIS'!I90&gt;0,'PLANILHA NÃO FINANCIAVEIS'!I90,"")</f>
        <v>m2</v>
      </c>
      <c r="G90" s="213"/>
      <c r="H90" s="59" t="str">
        <f t="shared" si="1"/>
        <v/>
      </c>
      <c r="I90" s="56"/>
      <c r="J90" s="56"/>
      <c r="K90" s="214"/>
    </row>
    <row r="91" spans="1:11" x14ac:dyDescent="0.25">
      <c r="A91" s="220">
        <f>IF('PLANILHA NÃO FINANCIAVEIS'!A91&gt;0,'PLANILHA NÃO FINANCIAVEIS'!A91,"")</f>
        <v>1</v>
      </c>
      <c r="B91" s="220">
        <f>IF('PLANILHA NÃO FINANCIAVEIS'!B91&gt;0,'PLANILHA NÃO FINANCIAVEIS'!B91,"")</f>
        <v>68</v>
      </c>
      <c r="C91" s="220" t="str">
        <f>IF('PLANILHA NÃO FINANCIAVEIS'!C91&gt;0,'PLANILHA NÃO FINANCIAVEIS'!C91,"")</f>
        <v>3.2.3.18</v>
      </c>
      <c r="D91" s="28" t="str">
        <f>IF('PLANILHA NÃO FINANCIAVEIS'!G91&gt;0,'PLANILHA NÃO FINANCIAVEIS'!G91,"")</f>
        <v>IMPERMEABILIZAÇÃO DE SUPERFÍCIE COM EMULSÃO ASFÁLTICA, 2 DEMÃOS. AF_09/2023</v>
      </c>
      <c r="E91" s="231">
        <f>IF('PLANILHA NÃO FINANCIAVEIS'!H91&gt;0,'PLANILHA NÃO FINANCIAVEIS'!H91,"")</f>
        <v>145.65</v>
      </c>
      <c r="F91" s="231" t="str">
        <f>IF('PLANILHA NÃO FINANCIAVEIS'!I91&gt;0,'PLANILHA NÃO FINANCIAVEIS'!I91,"")</f>
        <v>m2</v>
      </c>
      <c r="G91" s="213"/>
      <c r="H91" s="59" t="str">
        <f t="shared" si="1"/>
        <v/>
      </c>
      <c r="I91" s="56"/>
      <c r="J91" s="56"/>
      <c r="K91" s="214"/>
    </row>
    <row r="92" spans="1:11" x14ac:dyDescent="0.25">
      <c r="A92" s="220">
        <f>IF('PLANILHA NÃO FINANCIAVEIS'!A92&gt;0,'PLANILHA NÃO FINANCIAVEIS'!A92,"")</f>
        <v>1</v>
      </c>
      <c r="B92" s="220" t="str">
        <f>IF('PLANILHA NÃO FINANCIAVEIS'!B92&gt;0,'PLANILHA NÃO FINANCIAVEIS'!B92,"")</f>
        <v/>
      </c>
      <c r="C92" s="220" t="str">
        <f>IF('PLANILHA NÃO FINANCIAVEIS'!C92&gt;0,'PLANILHA NÃO FINANCIAVEIS'!C92,"")</f>
        <v>3.2.4</v>
      </c>
      <c r="D92" s="28" t="str">
        <f>IF('PLANILHA NÃO FINANCIAVEIS'!G92&gt;0,'PLANILHA NÃO FINANCIAVEIS'!G92,"")</f>
        <v>ROXO</v>
      </c>
      <c r="E92" s="231" t="str">
        <f>IF('PLANILHA NÃO FINANCIAVEIS'!H92&gt;0,'PLANILHA NÃO FINANCIAVEIS'!H92,"")</f>
        <v/>
      </c>
      <c r="F92" s="231" t="str">
        <f>IF('PLANILHA NÃO FINANCIAVEIS'!I92&gt;0,'PLANILHA NÃO FINANCIAVEIS'!I92,"")</f>
        <v/>
      </c>
      <c r="G92" s="213"/>
      <c r="H92" s="59" t="str">
        <f t="shared" si="1"/>
        <v/>
      </c>
      <c r="I92" s="56"/>
      <c r="J92" s="56"/>
      <c r="K92" s="214"/>
    </row>
    <row r="93" spans="1:11" x14ac:dyDescent="0.25">
      <c r="A93" s="220">
        <f>IF('PLANILHA NÃO FINANCIAVEIS'!A93&gt;0,'PLANILHA NÃO FINANCIAVEIS'!A93,"")</f>
        <v>1</v>
      </c>
      <c r="B93" s="220">
        <f>IF('PLANILHA NÃO FINANCIAVEIS'!B93&gt;0,'PLANILHA NÃO FINANCIAVEIS'!B93,"")</f>
        <v>69</v>
      </c>
      <c r="C93" s="220" t="str">
        <f>IF('PLANILHA NÃO FINANCIAVEIS'!C93&gt;0,'PLANILHA NÃO FINANCIAVEIS'!C93,"")</f>
        <v>3.2.4.1</v>
      </c>
      <c r="D93" s="28" t="str">
        <f>IF('PLANILHA NÃO FINANCIAVEIS'!G93&gt;0,'PLANILHA NÃO FINANCIAVEIS'!G93,"")</f>
        <v>ESCAVAÇÃO MANUAL PARA VIGA BALDRAME OU SAPATA CORRIDA (INCLUINDO ESCAVAÇÃO PARA COLOCAÇÃO DE FÔRMAS). AF_01/2024</v>
      </c>
      <c r="E93" s="231">
        <f>IF('PLANILHA NÃO FINANCIAVEIS'!H93&gt;0,'PLANILHA NÃO FINANCIAVEIS'!H93,"")</f>
        <v>60.28</v>
      </c>
      <c r="F93" s="231" t="str">
        <f>IF('PLANILHA NÃO FINANCIAVEIS'!I93&gt;0,'PLANILHA NÃO FINANCIAVEIS'!I93,"")</f>
        <v>m3</v>
      </c>
      <c r="G93" s="213"/>
      <c r="H93" s="59" t="str">
        <f t="shared" si="1"/>
        <v/>
      </c>
      <c r="I93" s="56"/>
      <c r="J93" s="56"/>
      <c r="K93" s="214"/>
    </row>
    <row r="94" spans="1:11" x14ac:dyDescent="0.25">
      <c r="A94" s="220">
        <f>IF('PLANILHA NÃO FINANCIAVEIS'!A94&gt;0,'PLANILHA NÃO FINANCIAVEIS'!A94,"")</f>
        <v>1</v>
      </c>
      <c r="B94" s="220">
        <f>IF('PLANILHA NÃO FINANCIAVEIS'!B94&gt;0,'PLANILHA NÃO FINANCIAVEIS'!B94,"")</f>
        <v>70</v>
      </c>
      <c r="C94" s="220" t="str">
        <f>IF('PLANILHA NÃO FINANCIAVEIS'!C94&gt;0,'PLANILHA NÃO FINANCIAVEIS'!C94,"")</f>
        <v>3.2.4.2</v>
      </c>
      <c r="D94" s="28" t="str">
        <f>IF('PLANILHA NÃO FINANCIAVEIS'!G94&gt;0,'PLANILHA NÃO FINANCIAVEIS'!G94,"")</f>
        <v>ESTACA HÉLICE CONTÍNUA, DIÂMETRO DE 40 CM, INCLUSO CONCRETO FCK=30MPA E ARMADURA 10MM E 6,3MM - BASE COMP. SINAPI 100651</v>
      </c>
      <c r="E94" s="231">
        <f>IF('PLANILHA NÃO FINANCIAVEIS'!H94&gt;0,'PLANILHA NÃO FINANCIAVEIS'!H94,"")</f>
        <v>33</v>
      </c>
      <c r="F94" s="231" t="str">
        <f>IF('PLANILHA NÃO FINANCIAVEIS'!I94&gt;0,'PLANILHA NÃO FINANCIAVEIS'!I94,"")</f>
        <v>m</v>
      </c>
      <c r="G94" s="213"/>
      <c r="H94" s="59" t="str">
        <f t="shared" si="1"/>
        <v/>
      </c>
      <c r="I94" s="56"/>
      <c r="J94" s="56"/>
      <c r="K94" s="214"/>
    </row>
    <row r="95" spans="1:11" x14ac:dyDescent="0.25">
      <c r="A95" s="220">
        <f>IF('PLANILHA NÃO FINANCIAVEIS'!A95&gt;0,'PLANILHA NÃO FINANCIAVEIS'!A95,"")</f>
        <v>1</v>
      </c>
      <c r="B95" s="220">
        <f>IF('PLANILHA NÃO FINANCIAVEIS'!B95&gt;0,'PLANILHA NÃO FINANCIAVEIS'!B95,"")</f>
        <v>71</v>
      </c>
      <c r="C95" s="220" t="str">
        <f>IF('PLANILHA NÃO FINANCIAVEIS'!C95&gt;0,'PLANILHA NÃO FINANCIAVEIS'!C95,"")</f>
        <v>3.2.4.3</v>
      </c>
      <c r="D95" s="28" t="str">
        <f>IF('PLANILHA NÃO FINANCIAVEIS'!G95&gt;0,'PLANILHA NÃO FINANCIAVEIS'!G95,"")</f>
        <v>ESTACA HÉLICE CONTÍNUA, DIÂMETRO DE 50 CM, INCLUSO CONCRETO FCK=30MPA E ARMADURA 12,5MM E 6,3MM - BASE COMP. SINAPI 100652</v>
      </c>
      <c r="E95" s="231">
        <f>IF('PLANILHA NÃO FINANCIAVEIS'!H95&gt;0,'PLANILHA NÃO FINANCIAVEIS'!H95,"")</f>
        <v>33</v>
      </c>
      <c r="F95" s="231" t="str">
        <f>IF('PLANILHA NÃO FINANCIAVEIS'!I95&gt;0,'PLANILHA NÃO FINANCIAVEIS'!I95,"")</f>
        <v>m</v>
      </c>
      <c r="G95" s="213"/>
      <c r="H95" s="59" t="str">
        <f t="shared" si="1"/>
        <v/>
      </c>
      <c r="I95" s="56"/>
      <c r="J95" s="56"/>
      <c r="K95" s="214"/>
    </row>
    <row r="96" spans="1:11" x14ac:dyDescent="0.25">
      <c r="A96" s="220">
        <f>IF('PLANILHA NÃO FINANCIAVEIS'!A96&gt;0,'PLANILHA NÃO FINANCIAVEIS'!A96,"")</f>
        <v>1</v>
      </c>
      <c r="B96" s="220">
        <f>IF('PLANILHA NÃO FINANCIAVEIS'!B96&gt;0,'PLANILHA NÃO FINANCIAVEIS'!B96,"")</f>
        <v>72</v>
      </c>
      <c r="C96" s="220" t="str">
        <f>IF('PLANILHA NÃO FINANCIAVEIS'!C96&gt;0,'PLANILHA NÃO FINANCIAVEIS'!C96,"")</f>
        <v>3.2.4.4</v>
      </c>
      <c r="D96" s="28" t="str">
        <f>IF('PLANILHA NÃO FINANCIAVEIS'!G96&gt;0,'PLANILHA NÃO FINANCIAVEIS'!G96,"")</f>
        <v>LASTRO COM MATERIAL GRANULAR, APLICAÇÃO EM BLOCOS DE COROAMENTO, ESPESSURA DE *5 CM*. AF_01/2024</v>
      </c>
      <c r="E96" s="231">
        <f>IF('PLANILHA NÃO FINANCIAVEIS'!H96&gt;0,'PLANILHA NÃO FINANCIAVEIS'!H96,"")</f>
        <v>2.93</v>
      </c>
      <c r="F96" s="231" t="str">
        <f>IF('PLANILHA NÃO FINANCIAVEIS'!I96&gt;0,'PLANILHA NÃO FINANCIAVEIS'!I96,"")</f>
        <v>m3</v>
      </c>
      <c r="G96" s="213"/>
      <c r="H96" s="59" t="str">
        <f t="shared" si="1"/>
        <v/>
      </c>
      <c r="I96" s="56"/>
      <c r="J96" s="56"/>
      <c r="K96" s="214"/>
    </row>
    <row r="97" spans="1:11" x14ac:dyDescent="0.25">
      <c r="A97" s="220">
        <f>IF('PLANILHA NÃO FINANCIAVEIS'!A97&gt;0,'PLANILHA NÃO FINANCIAVEIS'!A97,"")</f>
        <v>1</v>
      </c>
      <c r="B97" s="220">
        <f>IF('PLANILHA NÃO FINANCIAVEIS'!B97&gt;0,'PLANILHA NÃO FINANCIAVEIS'!B97,"")</f>
        <v>73</v>
      </c>
      <c r="C97" s="220" t="str">
        <f>IF('PLANILHA NÃO FINANCIAVEIS'!C97&gt;0,'PLANILHA NÃO FINANCIAVEIS'!C97,"")</f>
        <v>3.2.4.5</v>
      </c>
      <c r="D97" s="28" t="str">
        <f>IF('PLANILHA NÃO FINANCIAVEIS'!G97&gt;0,'PLANILHA NÃO FINANCIAVEIS'!G97,"")</f>
        <v>LASTRO DE CONCRETO MAGRO, APLICADO EM BLOCOS DE COROAMENTO OU SAPATAS, ESPESSURA DE 5 CM. AF_01/2024</v>
      </c>
      <c r="E97" s="231">
        <f>IF('PLANILHA NÃO FINANCIAVEIS'!H97&gt;0,'PLANILHA NÃO FINANCIAVEIS'!H97,"")</f>
        <v>58.64</v>
      </c>
      <c r="F97" s="231" t="str">
        <f>IF('PLANILHA NÃO FINANCIAVEIS'!I97&gt;0,'PLANILHA NÃO FINANCIAVEIS'!I97,"")</f>
        <v>m2</v>
      </c>
      <c r="G97" s="213"/>
      <c r="H97" s="59" t="str">
        <f t="shared" si="1"/>
        <v/>
      </c>
      <c r="I97" s="56"/>
      <c r="J97" s="56"/>
      <c r="K97" s="214"/>
    </row>
    <row r="98" spans="1:11" x14ac:dyDescent="0.25">
      <c r="A98" s="220">
        <f>IF('PLANILHA NÃO FINANCIAVEIS'!A98&gt;0,'PLANILHA NÃO FINANCIAVEIS'!A98,"")</f>
        <v>1</v>
      </c>
      <c r="B98" s="220">
        <f>IF('PLANILHA NÃO FINANCIAVEIS'!B98&gt;0,'PLANILHA NÃO FINANCIAVEIS'!B98,"")</f>
        <v>74</v>
      </c>
      <c r="C98" s="220" t="str">
        <f>IF('PLANILHA NÃO FINANCIAVEIS'!C98&gt;0,'PLANILHA NÃO FINANCIAVEIS'!C98,"")</f>
        <v>3.2.4.6</v>
      </c>
      <c r="D98" s="28" t="str">
        <f>IF('PLANILHA NÃO FINANCIAVEIS'!G98&gt;0,'PLANILHA NÃO FINANCIAVEIS'!G98,"")</f>
        <v>FABRICAÇÃO, MONTAGEM E DESMONTAGEM DE FÔRMA PARA BLOCO DE COROAMENTO, EM MADEIRA SERRADA, E=25 MM, 4 UTILIZAÇÕES. AF_01/2024</v>
      </c>
      <c r="E98" s="231">
        <f>IF('PLANILHA NÃO FINANCIAVEIS'!H98&gt;0,'PLANILHA NÃO FINANCIAVEIS'!H98,"")</f>
        <v>81.62</v>
      </c>
      <c r="F98" s="231" t="str">
        <f>IF('PLANILHA NÃO FINANCIAVEIS'!I98&gt;0,'PLANILHA NÃO FINANCIAVEIS'!I98,"")</f>
        <v>m2</v>
      </c>
      <c r="G98" s="213"/>
      <c r="H98" s="59" t="str">
        <f t="shared" si="1"/>
        <v/>
      </c>
      <c r="I98" s="56"/>
      <c r="J98" s="56"/>
      <c r="K98" s="214"/>
    </row>
    <row r="99" spans="1:11" x14ac:dyDescent="0.25">
      <c r="A99" s="220">
        <f>IF('PLANILHA NÃO FINANCIAVEIS'!A99&gt;0,'PLANILHA NÃO FINANCIAVEIS'!A99,"")</f>
        <v>1</v>
      </c>
      <c r="B99" s="220">
        <f>IF('PLANILHA NÃO FINANCIAVEIS'!B99&gt;0,'PLANILHA NÃO FINANCIAVEIS'!B99,"")</f>
        <v>75</v>
      </c>
      <c r="C99" s="220" t="str">
        <f>IF('PLANILHA NÃO FINANCIAVEIS'!C99&gt;0,'PLANILHA NÃO FINANCIAVEIS'!C99,"")</f>
        <v>3.2.4.7</v>
      </c>
      <c r="D99" s="28" t="str">
        <f>IF('PLANILHA NÃO FINANCIAVEIS'!G99&gt;0,'PLANILHA NÃO FINANCIAVEIS'!G99,"")</f>
        <v>FABRICAÇÃO, MONTAGEM E DESMONTAGEM DE FÔRMA PARA VIGA BALDRAME, EM MADEIRA SERRADA, E=25 MM, 4 UTILIZAÇÕES. AF_01/2024</v>
      </c>
      <c r="E99" s="231">
        <f>IF('PLANILHA NÃO FINANCIAVEIS'!H99&gt;0,'PLANILHA NÃO FINANCIAVEIS'!H99,"")</f>
        <v>22.24</v>
      </c>
      <c r="F99" s="231" t="str">
        <f>IF('PLANILHA NÃO FINANCIAVEIS'!I99&gt;0,'PLANILHA NÃO FINANCIAVEIS'!I99,"")</f>
        <v>m2</v>
      </c>
      <c r="G99" s="213"/>
      <c r="H99" s="59" t="str">
        <f t="shared" si="1"/>
        <v/>
      </c>
      <c r="I99" s="56"/>
      <c r="J99" s="56"/>
      <c r="K99" s="214"/>
    </row>
    <row r="100" spans="1:11" x14ac:dyDescent="0.25">
      <c r="A100" s="220">
        <f>IF('PLANILHA NÃO FINANCIAVEIS'!A100&gt;0,'PLANILHA NÃO FINANCIAVEIS'!A100,"")</f>
        <v>1</v>
      </c>
      <c r="B100" s="220">
        <f>IF('PLANILHA NÃO FINANCIAVEIS'!B100&gt;0,'PLANILHA NÃO FINANCIAVEIS'!B100,"")</f>
        <v>76</v>
      </c>
      <c r="C100" s="220" t="str">
        <f>IF('PLANILHA NÃO FINANCIAVEIS'!C100&gt;0,'PLANILHA NÃO FINANCIAVEIS'!C100,"")</f>
        <v>3.2.4.8</v>
      </c>
      <c r="D100" s="28" t="str">
        <f>IF('PLANILHA NÃO FINANCIAVEIS'!G100&gt;0,'PLANILHA NÃO FINANCIAVEIS'!G100,"")</f>
        <v>FABRICAÇÃO DE FÔRMA PARA VIGAS, EM CHAPA DE MADEIRA COMPENSADA RESINADA, E = 17 MM. AF_09/2020</v>
      </c>
      <c r="E100" s="231">
        <f>IF('PLANILHA NÃO FINANCIAVEIS'!H100&gt;0,'PLANILHA NÃO FINANCIAVEIS'!H100,"")</f>
        <v>125.14</v>
      </c>
      <c r="F100" s="231" t="str">
        <f>IF('PLANILHA NÃO FINANCIAVEIS'!I100&gt;0,'PLANILHA NÃO FINANCIAVEIS'!I100,"")</f>
        <v>m2</v>
      </c>
      <c r="G100" s="213"/>
      <c r="H100" s="59" t="str">
        <f t="shared" si="1"/>
        <v/>
      </c>
      <c r="I100" s="56"/>
      <c r="J100" s="56"/>
      <c r="K100" s="214"/>
    </row>
    <row r="101" spans="1:11" x14ac:dyDescent="0.25">
      <c r="A101" s="220">
        <f>IF('PLANILHA NÃO FINANCIAVEIS'!A101&gt;0,'PLANILHA NÃO FINANCIAVEIS'!A101,"")</f>
        <v>1</v>
      </c>
      <c r="B101" s="220">
        <f>IF('PLANILHA NÃO FINANCIAVEIS'!B101&gt;0,'PLANILHA NÃO FINANCIAVEIS'!B101,"")</f>
        <v>77</v>
      </c>
      <c r="C101" s="220" t="str">
        <f>IF('PLANILHA NÃO FINANCIAVEIS'!C101&gt;0,'PLANILHA NÃO FINANCIAVEIS'!C101,"")</f>
        <v>3.2.4.9</v>
      </c>
      <c r="D101" s="28" t="str">
        <f>IF('PLANILHA NÃO FINANCIAVEIS'!G101&gt;0,'PLANILHA NÃO FINANCIAVEIS'!G101,"")</f>
        <v>FABRICAÇÃO DE FÔRMA PARA PILARES E ESTRUTURAS SIMILARES, EM MADEIRA SERRADA, E=25 MM. AF_09/2020</v>
      </c>
      <c r="E101" s="231">
        <f>IF('PLANILHA NÃO FINANCIAVEIS'!H101&gt;0,'PLANILHA NÃO FINANCIAVEIS'!H101,"")</f>
        <v>92.46</v>
      </c>
      <c r="F101" s="231" t="str">
        <f>IF('PLANILHA NÃO FINANCIAVEIS'!I101&gt;0,'PLANILHA NÃO FINANCIAVEIS'!I101,"")</f>
        <v>m2</v>
      </c>
      <c r="G101" s="213"/>
      <c r="H101" s="59" t="str">
        <f t="shared" si="1"/>
        <v/>
      </c>
      <c r="I101" s="56"/>
      <c r="J101" s="56"/>
      <c r="K101" s="214"/>
    </row>
    <row r="102" spans="1:11" x14ac:dyDescent="0.25">
      <c r="A102" s="220">
        <f>IF('PLANILHA NÃO FINANCIAVEIS'!A102&gt;0,'PLANILHA NÃO FINANCIAVEIS'!A102,"")</f>
        <v>1</v>
      </c>
      <c r="B102" s="220">
        <f>IF('PLANILHA NÃO FINANCIAVEIS'!B102&gt;0,'PLANILHA NÃO FINANCIAVEIS'!B102,"")</f>
        <v>78</v>
      </c>
      <c r="C102" s="220" t="str">
        <f>IF('PLANILHA NÃO FINANCIAVEIS'!C102&gt;0,'PLANILHA NÃO FINANCIAVEIS'!C102,"")</f>
        <v>3.2.4.10</v>
      </c>
      <c r="D102" s="28" t="str">
        <f>IF('PLANILHA NÃO FINANCIAVEIS'!G102&gt;0,'PLANILHA NÃO FINANCIAVEIS'!G102,"")</f>
        <v>CORTE E DOBRA DE AÇO CA-50, DIÂMETRO DE 12,5 MM. AF_06/2022</v>
      </c>
      <c r="E102" s="231">
        <f>IF('PLANILHA NÃO FINANCIAVEIS'!H102&gt;0,'PLANILHA NÃO FINANCIAVEIS'!H102,"")</f>
        <v>803.14</v>
      </c>
      <c r="F102" s="231" t="str">
        <f>IF('PLANILHA NÃO FINANCIAVEIS'!I102&gt;0,'PLANILHA NÃO FINANCIAVEIS'!I102,"")</f>
        <v>kg</v>
      </c>
      <c r="G102" s="213"/>
      <c r="H102" s="59" t="str">
        <f t="shared" si="1"/>
        <v/>
      </c>
      <c r="I102" s="56"/>
      <c r="J102" s="56"/>
      <c r="K102" s="214"/>
    </row>
    <row r="103" spans="1:11" x14ac:dyDescent="0.25">
      <c r="A103" s="220">
        <f>IF('PLANILHA NÃO FINANCIAVEIS'!A103&gt;0,'PLANILHA NÃO FINANCIAVEIS'!A103,"")</f>
        <v>1</v>
      </c>
      <c r="B103" s="220">
        <f>IF('PLANILHA NÃO FINANCIAVEIS'!B103&gt;0,'PLANILHA NÃO FINANCIAVEIS'!B103,"")</f>
        <v>79</v>
      </c>
      <c r="C103" s="220" t="str">
        <f>IF('PLANILHA NÃO FINANCIAVEIS'!C103&gt;0,'PLANILHA NÃO FINANCIAVEIS'!C103,"")</f>
        <v>3.2.4.11</v>
      </c>
      <c r="D103" s="28" t="str">
        <f>IF('PLANILHA NÃO FINANCIAVEIS'!G103&gt;0,'PLANILHA NÃO FINANCIAVEIS'!G103,"")</f>
        <v>CORTE E DOBRA DE AÇO CA-50, DIÂMETRO DE 10,0 MM. AF_06/2022</v>
      </c>
      <c r="E103" s="231">
        <f>IF('PLANILHA NÃO FINANCIAVEIS'!H103&gt;0,'PLANILHA NÃO FINANCIAVEIS'!H103,"")</f>
        <v>1194.57</v>
      </c>
      <c r="F103" s="231" t="str">
        <f>IF('PLANILHA NÃO FINANCIAVEIS'!I103&gt;0,'PLANILHA NÃO FINANCIAVEIS'!I103,"")</f>
        <v>kg</v>
      </c>
      <c r="G103" s="213"/>
      <c r="H103" s="59" t="str">
        <f t="shared" si="1"/>
        <v/>
      </c>
      <c r="I103" s="56"/>
      <c r="J103" s="56"/>
      <c r="K103" s="214"/>
    </row>
    <row r="104" spans="1:11" x14ac:dyDescent="0.25">
      <c r="A104" s="220">
        <f>IF('PLANILHA NÃO FINANCIAVEIS'!A104&gt;0,'PLANILHA NÃO FINANCIAVEIS'!A104,"")</f>
        <v>1</v>
      </c>
      <c r="B104" s="220">
        <f>IF('PLANILHA NÃO FINANCIAVEIS'!B104&gt;0,'PLANILHA NÃO FINANCIAVEIS'!B104,"")</f>
        <v>80</v>
      </c>
      <c r="C104" s="220" t="str">
        <f>IF('PLANILHA NÃO FINANCIAVEIS'!C104&gt;0,'PLANILHA NÃO FINANCIAVEIS'!C104,"")</f>
        <v>3.2.4.12</v>
      </c>
      <c r="D104" s="28" t="str">
        <f>IF('PLANILHA NÃO FINANCIAVEIS'!G104&gt;0,'PLANILHA NÃO FINANCIAVEIS'!G104,"")</f>
        <v>CORTE E DOBRA DE AÇO CA-50, DIÂMETRO DE 16,0 MM. AF_06/2022</v>
      </c>
      <c r="E104" s="231">
        <f>IF('PLANILHA NÃO FINANCIAVEIS'!H104&gt;0,'PLANILHA NÃO FINANCIAVEIS'!H104,"")</f>
        <v>506.16</v>
      </c>
      <c r="F104" s="231" t="str">
        <f>IF('PLANILHA NÃO FINANCIAVEIS'!I104&gt;0,'PLANILHA NÃO FINANCIAVEIS'!I104,"")</f>
        <v>kg</v>
      </c>
      <c r="G104" s="213"/>
      <c r="H104" s="59" t="str">
        <f t="shared" si="1"/>
        <v/>
      </c>
      <c r="I104" s="56"/>
      <c r="J104" s="56"/>
      <c r="K104" s="214"/>
    </row>
    <row r="105" spans="1:11" x14ac:dyDescent="0.25">
      <c r="A105" s="220">
        <f>IF('PLANILHA NÃO FINANCIAVEIS'!A105&gt;0,'PLANILHA NÃO FINANCIAVEIS'!A105,"")</f>
        <v>1</v>
      </c>
      <c r="B105" s="220">
        <f>IF('PLANILHA NÃO FINANCIAVEIS'!B105&gt;0,'PLANILHA NÃO FINANCIAVEIS'!B105,"")</f>
        <v>81</v>
      </c>
      <c r="C105" s="220" t="str">
        <f>IF('PLANILHA NÃO FINANCIAVEIS'!C105&gt;0,'PLANILHA NÃO FINANCIAVEIS'!C105,"")</f>
        <v>3.2.4.13</v>
      </c>
      <c r="D105" s="28" t="str">
        <f>IF('PLANILHA NÃO FINANCIAVEIS'!G105&gt;0,'PLANILHA NÃO FINANCIAVEIS'!G105,"")</f>
        <v>CORTE E DOBRA DE AÇO CA-50, DIÂMETRO DE 6,3 MM. AF_06/2022</v>
      </c>
      <c r="E105" s="231">
        <f>IF('PLANILHA NÃO FINANCIAVEIS'!H105&gt;0,'PLANILHA NÃO FINANCIAVEIS'!H105,"")</f>
        <v>204.04</v>
      </c>
      <c r="F105" s="231" t="str">
        <f>IF('PLANILHA NÃO FINANCIAVEIS'!I105&gt;0,'PLANILHA NÃO FINANCIAVEIS'!I105,"")</f>
        <v>kg</v>
      </c>
      <c r="G105" s="213"/>
      <c r="H105" s="59" t="str">
        <f t="shared" si="1"/>
        <v/>
      </c>
      <c r="I105" s="56"/>
      <c r="J105" s="56"/>
      <c r="K105" s="214"/>
    </row>
    <row r="106" spans="1:11" x14ac:dyDescent="0.25">
      <c r="A106" s="220">
        <f>IF('PLANILHA NÃO FINANCIAVEIS'!A106&gt;0,'PLANILHA NÃO FINANCIAVEIS'!A106,"")</f>
        <v>1</v>
      </c>
      <c r="B106" s="220">
        <f>IF('PLANILHA NÃO FINANCIAVEIS'!B106&gt;0,'PLANILHA NÃO FINANCIAVEIS'!B106,"")</f>
        <v>82</v>
      </c>
      <c r="C106" s="220" t="str">
        <f>IF('PLANILHA NÃO FINANCIAVEIS'!C106&gt;0,'PLANILHA NÃO FINANCIAVEIS'!C106,"")</f>
        <v>3.2.4.14</v>
      </c>
      <c r="D106" s="28" t="str">
        <f>IF('PLANILHA NÃO FINANCIAVEIS'!G106&gt;0,'PLANILHA NÃO FINANCIAVEIS'!G106,"")</f>
        <v>CORTE E DOBRA DE AÇO CA-60, DIÂMETRO DE 5,0 MM. AF_06/2022</v>
      </c>
      <c r="E106" s="231">
        <f>IF('PLANILHA NÃO FINANCIAVEIS'!H106&gt;0,'PLANILHA NÃO FINANCIAVEIS'!H106,"")</f>
        <v>144.82</v>
      </c>
      <c r="F106" s="231" t="str">
        <f>IF('PLANILHA NÃO FINANCIAVEIS'!I106&gt;0,'PLANILHA NÃO FINANCIAVEIS'!I106,"")</f>
        <v>kg</v>
      </c>
      <c r="G106" s="213"/>
      <c r="H106" s="59" t="str">
        <f t="shared" si="1"/>
        <v/>
      </c>
      <c r="I106" s="56"/>
      <c r="J106" s="56"/>
      <c r="K106" s="214"/>
    </row>
    <row r="107" spans="1:11" x14ac:dyDescent="0.25">
      <c r="A107" s="220">
        <f>IF('PLANILHA NÃO FINANCIAVEIS'!A107&gt;0,'PLANILHA NÃO FINANCIAVEIS'!A107,"")</f>
        <v>1</v>
      </c>
      <c r="B107" s="220">
        <f>IF('PLANILHA NÃO FINANCIAVEIS'!B107&gt;0,'PLANILHA NÃO FINANCIAVEIS'!B107,"")</f>
        <v>83</v>
      </c>
      <c r="C107" s="220" t="str">
        <f>IF('PLANILHA NÃO FINANCIAVEIS'!C107&gt;0,'PLANILHA NÃO FINANCIAVEIS'!C107,"")</f>
        <v>3.2.4.15</v>
      </c>
      <c r="D107" s="28" t="str">
        <f>IF('PLANILHA NÃO FINANCIAVEIS'!G107&gt;0,'PLANILHA NÃO FINANCIAVEIS'!G107,"")</f>
        <v>CONCRETAGEM DE BLOCO DE COROAMENTO OU VIGA BALDRAME, FCK 30 MPA, COM USO DE BOMBA - LANÇAMENTO, ADENSAMENTO E ACABAMENTO. AF_01/2024</v>
      </c>
      <c r="E107" s="231">
        <f>IF('PLANILHA NÃO FINANCIAVEIS'!H107&gt;0,'PLANILHA NÃO FINANCIAVEIS'!H107,"")</f>
        <v>27.02</v>
      </c>
      <c r="F107" s="231" t="str">
        <f>IF('PLANILHA NÃO FINANCIAVEIS'!I107&gt;0,'PLANILHA NÃO FINANCIAVEIS'!I107,"")</f>
        <v>m3</v>
      </c>
      <c r="G107" s="213"/>
      <c r="H107" s="59" t="str">
        <f t="shared" si="1"/>
        <v/>
      </c>
      <c r="I107" s="56"/>
      <c r="J107" s="56"/>
      <c r="K107" s="214"/>
    </row>
    <row r="108" spans="1:11" x14ac:dyDescent="0.25">
      <c r="A108" s="220">
        <f>IF('PLANILHA NÃO FINANCIAVEIS'!A108&gt;0,'PLANILHA NÃO FINANCIAVEIS'!A108,"")</f>
        <v>1</v>
      </c>
      <c r="B108" s="220">
        <f>IF('PLANILHA NÃO FINANCIAVEIS'!B108&gt;0,'PLANILHA NÃO FINANCIAVEIS'!B108,"")</f>
        <v>84</v>
      </c>
      <c r="C108" s="220" t="str">
        <f>IF('PLANILHA NÃO FINANCIAVEIS'!C108&gt;0,'PLANILHA NÃO FINANCIAVEIS'!C108,"")</f>
        <v>3.2.4.16</v>
      </c>
      <c r="D108" s="28" t="str">
        <f>IF('PLANILHA NÃO FINANCIAVEIS'!G108&gt;0,'PLANILHA NÃO FINANCIAVEIS'!G108,"")</f>
        <v>CONCRETAGEM DE SAPATA CORRIDA, FCK 30 MPA, COM USO DE BOMBA - LANÇAMENTO, ADENSAMENTO E ACABAMENTO. AF_01/2024 - DEMAIS ESTRUTURAS</v>
      </c>
      <c r="E108" s="231">
        <f>IF('PLANILHA NÃO FINANCIAVEIS'!H108&gt;0,'PLANILHA NÃO FINANCIAVEIS'!H108,"")</f>
        <v>19.54</v>
      </c>
      <c r="F108" s="231" t="str">
        <f>IF('PLANILHA NÃO FINANCIAVEIS'!I108&gt;0,'PLANILHA NÃO FINANCIAVEIS'!I108,"")</f>
        <v>m3</v>
      </c>
      <c r="G108" s="213"/>
      <c r="H108" s="59" t="str">
        <f t="shared" si="1"/>
        <v/>
      </c>
      <c r="I108" s="56"/>
      <c r="J108" s="56"/>
      <c r="K108" s="214"/>
    </row>
    <row r="109" spans="1:11" x14ac:dyDescent="0.25">
      <c r="A109" s="220">
        <f>IF('PLANILHA NÃO FINANCIAVEIS'!A109&gt;0,'PLANILHA NÃO FINANCIAVEIS'!A109,"")</f>
        <v>1</v>
      </c>
      <c r="B109" s="220">
        <f>IF('PLANILHA NÃO FINANCIAVEIS'!B109&gt;0,'PLANILHA NÃO FINANCIAVEIS'!B109,"")</f>
        <v>85</v>
      </c>
      <c r="C109" s="220" t="str">
        <f>IF('PLANILHA NÃO FINANCIAVEIS'!C109&gt;0,'PLANILHA NÃO FINANCIAVEIS'!C109,"")</f>
        <v>3.2.4.17</v>
      </c>
      <c r="D109" s="28" t="str">
        <f>IF('PLANILHA NÃO FINANCIAVEIS'!G109&gt;0,'PLANILHA NÃO FINANCIAVEIS'!G109,"")</f>
        <v>ALVENARIA DE VEDAÇÃO DE BLOCOS VAZADOS DE CONCRETO DE 19X19X39 CM (ESPESSURA 19 CM) E ARGAMASSA DE ASSENTAMENTO COM PREPARO EM BETONEIRA. AF_12/2021</v>
      </c>
      <c r="E109" s="231">
        <f>IF('PLANILHA NÃO FINANCIAVEIS'!H109&gt;0,'PLANILHA NÃO FINANCIAVEIS'!H109,"")</f>
        <v>82.28</v>
      </c>
      <c r="F109" s="231" t="str">
        <f>IF('PLANILHA NÃO FINANCIAVEIS'!I109&gt;0,'PLANILHA NÃO FINANCIAVEIS'!I109,"")</f>
        <v>m2</v>
      </c>
      <c r="G109" s="213"/>
      <c r="H109" s="59" t="str">
        <f t="shared" si="1"/>
        <v/>
      </c>
      <c r="I109" s="56"/>
      <c r="J109" s="56"/>
      <c r="K109" s="214"/>
    </row>
    <row r="110" spans="1:11" x14ac:dyDescent="0.25">
      <c r="A110" s="220">
        <f>IF('PLANILHA NÃO FINANCIAVEIS'!A110&gt;0,'PLANILHA NÃO FINANCIAVEIS'!A110,"")</f>
        <v>1</v>
      </c>
      <c r="B110" s="220">
        <f>IF('PLANILHA NÃO FINANCIAVEIS'!B110&gt;0,'PLANILHA NÃO FINANCIAVEIS'!B110,"")</f>
        <v>86</v>
      </c>
      <c r="C110" s="220" t="str">
        <f>IF('PLANILHA NÃO FINANCIAVEIS'!C110&gt;0,'PLANILHA NÃO FINANCIAVEIS'!C110,"")</f>
        <v>3.2.4.18</v>
      </c>
      <c r="D110" s="28" t="str">
        <f>IF('PLANILHA NÃO FINANCIAVEIS'!G110&gt;0,'PLANILHA NÃO FINANCIAVEIS'!G110,"")</f>
        <v>IMPERMEABILIZAÇÃO DE SUPERFÍCIE COM EMULSÃO ASFÁLTICA, 2 DEMÃOS. AF_09/2023</v>
      </c>
      <c r="E110" s="231">
        <f>IF('PLANILHA NÃO FINANCIAVEIS'!H110&gt;0,'PLANILHA NÃO FINANCIAVEIS'!H110,"")</f>
        <v>90.75</v>
      </c>
      <c r="F110" s="231" t="str">
        <f>IF('PLANILHA NÃO FINANCIAVEIS'!I110&gt;0,'PLANILHA NÃO FINANCIAVEIS'!I110,"")</f>
        <v>m2</v>
      </c>
      <c r="G110" s="213"/>
      <c r="H110" s="59" t="str">
        <f t="shared" si="1"/>
        <v/>
      </c>
      <c r="I110" s="56"/>
      <c r="J110" s="56"/>
      <c r="K110" s="214"/>
    </row>
    <row r="111" spans="1:11" x14ac:dyDescent="0.25">
      <c r="A111" s="220">
        <f>IF('PLANILHA NÃO FINANCIAVEIS'!A111&gt;0,'PLANILHA NÃO FINANCIAVEIS'!A111,"")</f>
        <v>1</v>
      </c>
      <c r="B111" s="220" t="str">
        <f>IF('PLANILHA NÃO FINANCIAVEIS'!B111&gt;0,'PLANILHA NÃO FINANCIAVEIS'!B111,"")</f>
        <v/>
      </c>
      <c r="C111" s="220" t="str">
        <f>IF('PLANILHA NÃO FINANCIAVEIS'!C111&gt;0,'PLANILHA NÃO FINANCIAVEIS'!C111,"")</f>
        <v>3.2.5</v>
      </c>
      <c r="D111" s="28" t="str">
        <f>IF('PLANILHA NÃO FINANCIAVEIS'!G111&gt;0,'PLANILHA NÃO FINANCIAVEIS'!G111,"")</f>
        <v>VERMELHO</v>
      </c>
      <c r="E111" s="231" t="str">
        <f>IF('PLANILHA NÃO FINANCIAVEIS'!H111&gt;0,'PLANILHA NÃO FINANCIAVEIS'!H111,"")</f>
        <v/>
      </c>
      <c r="F111" s="231" t="str">
        <f>IF('PLANILHA NÃO FINANCIAVEIS'!I111&gt;0,'PLANILHA NÃO FINANCIAVEIS'!I111,"")</f>
        <v/>
      </c>
      <c r="G111" s="213"/>
      <c r="H111" s="59" t="str">
        <f t="shared" si="1"/>
        <v/>
      </c>
      <c r="I111" s="56"/>
      <c r="J111" s="56"/>
      <c r="K111" s="214"/>
    </row>
    <row r="112" spans="1:11" x14ac:dyDescent="0.25">
      <c r="A112" s="220">
        <f>IF('PLANILHA NÃO FINANCIAVEIS'!A112&gt;0,'PLANILHA NÃO FINANCIAVEIS'!A112,"")</f>
        <v>1</v>
      </c>
      <c r="B112" s="220">
        <f>IF('PLANILHA NÃO FINANCIAVEIS'!B112&gt;0,'PLANILHA NÃO FINANCIAVEIS'!B112,"")</f>
        <v>87</v>
      </c>
      <c r="C112" s="220" t="str">
        <f>IF('PLANILHA NÃO FINANCIAVEIS'!C112&gt;0,'PLANILHA NÃO FINANCIAVEIS'!C112,"")</f>
        <v>3.2.5.1</v>
      </c>
      <c r="D112" s="28" t="str">
        <f>IF('PLANILHA NÃO FINANCIAVEIS'!G112&gt;0,'PLANILHA NÃO FINANCIAVEIS'!G112,"")</f>
        <v>ESCAVAÇÃO MANUAL PARA VIGA BALDRAME OU SAPATA CORRIDA (INCLUINDO ESCAVAÇÃO PARA COLOCAÇÃO DE FÔRMAS). AF_01/2024</v>
      </c>
      <c r="E112" s="231">
        <f>IF('PLANILHA NÃO FINANCIAVEIS'!H112&gt;0,'PLANILHA NÃO FINANCIAVEIS'!H112,"")</f>
        <v>104.5</v>
      </c>
      <c r="F112" s="231" t="str">
        <f>IF('PLANILHA NÃO FINANCIAVEIS'!I112&gt;0,'PLANILHA NÃO FINANCIAVEIS'!I112,"")</f>
        <v>m3</v>
      </c>
      <c r="G112" s="213"/>
      <c r="H112" s="59" t="str">
        <f t="shared" si="1"/>
        <v/>
      </c>
      <c r="I112" s="56"/>
      <c r="J112" s="56"/>
      <c r="K112" s="214"/>
    </row>
    <row r="113" spans="1:11" x14ac:dyDescent="0.25">
      <c r="A113" s="220">
        <f>IF('PLANILHA NÃO FINANCIAVEIS'!A113&gt;0,'PLANILHA NÃO FINANCIAVEIS'!A113,"")</f>
        <v>1</v>
      </c>
      <c r="B113" s="220">
        <f>IF('PLANILHA NÃO FINANCIAVEIS'!B113&gt;0,'PLANILHA NÃO FINANCIAVEIS'!B113,"")</f>
        <v>88</v>
      </c>
      <c r="C113" s="220" t="str">
        <f>IF('PLANILHA NÃO FINANCIAVEIS'!C113&gt;0,'PLANILHA NÃO FINANCIAVEIS'!C113,"")</f>
        <v>3.2.5.2</v>
      </c>
      <c r="D113" s="28" t="str">
        <f>IF('PLANILHA NÃO FINANCIAVEIS'!G113&gt;0,'PLANILHA NÃO FINANCIAVEIS'!G113,"")</f>
        <v>ESTACA HÉLICE CONTÍNUA, DIÂMETRO DE 40 CM, INCLUSO CONCRETO FCK=30MPA E ARMADURA 10MM E 6,3MM - BASE COMP. SINAPI 100651</v>
      </c>
      <c r="E113" s="231">
        <f>IF('PLANILHA NÃO FINANCIAVEIS'!H113&gt;0,'PLANILHA NÃO FINANCIAVEIS'!H113,"")</f>
        <v>33</v>
      </c>
      <c r="F113" s="231" t="str">
        <f>IF('PLANILHA NÃO FINANCIAVEIS'!I113&gt;0,'PLANILHA NÃO FINANCIAVEIS'!I113,"")</f>
        <v>m</v>
      </c>
      <c r="G113" s="213"/>
      <c r="H113" s="59" t="str">
        <f t="shared" si="1"/>
        <v/>
      </c>
      <c r="I113" s="56"/>
      <c r="J113" s="56"/>
      <c r="K113" s="214"/>
    </row>
    <row r="114" spans="1:11" x14ac:dyDescent="0.25">
      <c r="A114" s="220">
        <f>IF('PLANILHA NÃO FINANCIAVEIS'!A114&gt;0,'PLANILHA NÃO FINANCIAVEIS'!A114,"")</f>
        <v>1</v>
      </c>
      <c r="B114" s="220">
        <f>IF('PLANILHA NÃO FINANCIAVEIS'!B114&gt;0,'PLANILHA NÃO FINANCIAVEIS'!B114,"")</f>
        <v>89</v>
      </c>
      <c r="C114" s="220" t="str">
        <f>IF('PLANILHA NÃO FINANCIAVEIS'!C114&gt;0,'PLANILHA NÃO FINANCIAVEIS'!C114,"")</f>
        <v>3.2.5.3</v>
      </c>
      <c r="D114" s="28" t="str">
        <f>IF('PLANILHA NÃO FINANCIAVEIS'!G114&gt;0,'PLANILHA NÃO FINANCIAVEIS'!G114,"")</f>
        <v>ESTACA HÉLICE CONTÍNUA, DIÂMETRO DE 50 CM, INCLUSO CONCRETO FCK=30MPA E ARMADURA 12,5MM E 6,3MM - BASE COMP. SINAPI 100652</v>
      </c>
      <c r="E114" s="231">
        <f>IF('PLANILHA NÃO FINANCIAVEIS'!H114&gt;0,'PLANILHA NÃO FINANCIAVEIS'!H114,"")</f>
        <v>33</v>
      </c>
      <c r="F114" s="231" t="str">
        <f>IF('PLANILHA NÃO FINANCIAVEIS'!I114&gt;0,'PLANILHA NÃO FINANCIAVEIS'!I114,"")</f>
        <v>m</v>
      </c>
      <c r="G114" s="213"/>
      <c r="H114" s="59" t="str">
        <f t="shared" si="1"/>
        <v/>
      </c>
      <c r="I114" s="56"/>
      <c r="J114" s="56"/>
      <c r="K114" s="214"/>
    </row>
    <row r="115" spans="1:11" x14ac:dyDescent="0.25">
      <c r="A115" s="220">
        <f>IF('PLANILHA NÃO FINANCIAVEIS'!A115&gt;0,'PLANILHA NÃO FINANCIAVEIS'!A115,"")</f>
        <v>1</v>
      </c>
      <c r="B115" s="220">
        <f>IF('PLANILHA NÃO FINANCIAVEIS'!B115&gt;0,'PLANILHA NÃO FINANCIAVEIS'!B115,"")</f>
        <v>90</v>
      </c>
      <c r="C115" s="220" t="str">
        <f>IF('PLANILHA NÃO FINANCIAVEIS'!C115&gt;0,'PLANILHA NÃO FINANCIAVEIS'!C115,"")</f>
        <v>3.2.5.4</v>
      </c>
      <c r="D115" s="28" t="str">
        <f>IF('PLANILHA NÃO FINANCIAVEIS'!G115&gt;0,'PLANILHA NÃO FINANCIAVEIS'!G115,"")</f>
        <v>LASTRO COM MATERIAL GRANULAR, APLICAÇÃO EM BLOCOS DE COROAMENTO, ESPESSURA DE *5 CM*. AF_01/2024</v>
      </c>
      <c r="E115" s="231">
        <f>IF('PLANILHA NÃO FINANCIAVEIS'!H115&gt;0,'PLANILHA NÃO FINANCIAVEIS'!H115,"")</f>
        <v>5.0599999999999996</v>
      </c>
      <c r="F115" s="231" t="str">
        <f>IF('PLANILHA NÃO FINANCIAVEIS'!I115&gt;0,'PLANILHA NÃO FINANCIAVEIS'!I115,"")</f>
        <v>m3</v>
      </c>
      <c r="G115" s="213"/>
      <c r="H115" s="59" t="str">
        <f t="shared" si="1"/>
        <v/>
      </c>
      <c r="I115" s="56"/>
      <c r="J115" s="56"/>
      <c r="K115" s="214"/>
    </row>
    <row r="116" spans="1:11" x14ac:dyDescent="0.25">
      <c r="A116" s="220">
        <f>IF('PLANILHA NÃO FINANCIAVEIS'!A116&gt;0,'PLANILHA NÃO FINANCIAVEIS'!A116,"")</f>
        <v>1</v>
      </c>
      <c r="B116" s="220">
        <f>IF('PLANILHA NÃO FINANCIAVEIS'!B116&gt;0,'PLANILHA NÃO FINANCIAVEIS'!B116,"")</f>
        <v>91</v>
      </c>
      <c r="C116" s="220" t="str">
        <f>IF('PLANILHA NÃO FINANCIAVEIS'!C116&gt;0,'PLANILHA NÃO FINANCIAVEIS'!C116,"")</f>
        <v>3.2.5.5</v>
      </c>
      <c r="D116" s="28" t="str">
        <f>IF('PLANILHA NÃO FINANCIAVEIS'!G116&gt;0,'PLANILHA NÃO FINANCIAVEIS'!G116,"")</f>
        <v>LASTRO DE CONCRETO MAGRO, APLICADO EM BLOCOS DE COROAMENTO OU SAPATAS, ESPESSURA DE 5 CM. AF_01/2024</v>
      </c>
      <c r="E116" s="231">
        <f>IF('PLANILHA NÃO FINANCIAVEIS'!H116&gt;0,'PLANILHA NÃO FINANCIAVEIS'!H116,"")</f>
        <v>101.16</v>
      </c>
      <c r="F116" s="231" t="str">
        <f>IF('PLANILHA NÃO FINANCIAVEIS'!I116&gt;0,'PLANILHA NÃO FINANCIAVEIS'!I116,"")</f>
        <v>m2</v>
      </c>
      <c r="G116" s="213"/>
      <c r="H116" s="59" t="str">
        <f t="shared" si="1"/>
        <v/>
      </c>
      <c r="I116" s="56"/>
      <c r="J116" s="56"/>
      <c r="K116" s="214"/>
    </row>
    <row r="117" spans="1:11" x14ac:dyDescent="0.25">
      <c r="A117" s="220">
        <f>IF('PLANILHA NÃO FINANCIAVEIS'!A117&gt;0,'PLANILHA NÃO FINANCIAVEIS'!A117,"")</f>
        <v>1</v>
      </c>
      <c r="B117" s="220">
        <f>IF('PLANILHA NÃO FINANCIAVEIS'!B117&gt;0,'PLANILHA NÃO FINANCIAVEIS'!B117,"")</f>
        <v>92</v>
      </c>
      <c r="C117" s="220" t="str">
        <f>IF('PLANILHA NÃO FINANCIAVEIS'!C117&gt;0,'PLANILHA NÃO FINANCIAVEIS'!C117,"")</f>
        <v>3.2.5.6</v>
      </c>
      <c r="D117" s="28" t="str">
        <f>IF('PLANILHA NÃO FINANCIAVEIS'!G117&gt;0,'PLANILHA NÃO FINANCIAVEIS'!G117,"")</f>
        <v>FABRICAÇÃO, MONTAGEM E DESMONTAGEM DE FÔRMA PARA BLOCO DE COROAMENTO, EM MADEIRA SERRADA, E=25 MM, 4 UTILIZAÇÕES. AF_01/2024</v>
      </c>
      <c r="E117" s="231">
        <f>IF('PLANILHA NÃO FINANCIAVEIS'!H117&gt;0,'PLANILHA NÃO FINANCIAVEIS'!H117,"")</f>
        <v>43.12</v>
      </c>
      <c r="F117" s="231" t="str">
        <f>IF('PLANILHA NÃO FINANCIAVEIS'!I117&gt;0,'PLANILHA NÃO FINANCIAVEIS'!I117,"")</f>
        <v>m2</v>
      </c>
      <c r="G117" s="213"/>
      <c r="H117" s="59" t="str">
        <f t="shared" si="1"/>
        <v/>
      </c>
      <c r="I117" s="56"/>
      <c r="J117" s="56"/>
      <c r="K117" s="214"/>
    </row>
    <row r="118" spans="1:11" x14ac:dyDescent="0.25">
      <c r="A118" s="220">
        <f>IF('PLANILHA NÃO FINANCIAVEIS'!A118&gt;0,'PLANILHA NÃO FINANCIAVEIS'!A118,"")</f>
        <v>1</v>
      </c>
      <c r="B118" s="220">
        <f>IF('PLANILHA NÃO FINANCIAVEIS'!B118&gt;0,'PLANILHA NÃO FINANCIAVEIS'!B118,"")</f>
        <v>93</v>
      </c>
      <c r="C118" s="220" t="str">
        <f>IF('PLANILHA NÃO FINANCIAVEIS'!C118&gt;0,'PLANILHA NÃO FINANCIAVEIS'!C118,"")</f>
        <v>3.2.5.7</v>
      </c>
      <c r="D118" s="28" t="str">
        <f>IF('PLANILHA NÃO FINANCIAVEIS'!G118&gt;0,'PLANILHA NÃO FINANCIAVEIS'!G118,"")</f>
        <v>FABRICAÇÃO, MONTAGEM E DESMONTAGEM DE FÔRMA PARA VIGA BALDRAME, EM MADEIRA SERRADA, E=25 MM, 4 UTILIZAÇÕES. AF_01/2024</v>
      </c>
      <c r="E118" s="231">
        <f>IF('PLANILHA NÃO FINANCIAVEIS'!H118&gt;0,'PLANILHA NÃO FINANCIAVEIS'!H118,"")</f>
        <v>12.24</v>
      </c>
      <c r="F118" s="231" t="str">
        <f>IF('PLANILHA NÃO FINANCIAVEIS'!I118&gt;0,'PLANILHA NÃO FINANCIAVEIS'!I118,"")</f>
        <v>m2</v>
      </c>
      <c r="G118" s="213"/>
      <c r="H118" s="59" t="str">
        <f t="shared" si="1"/>
        <v/>
      </c>
      <c r="I118" s="56"/>
      <c r="J118" s="56"/>
      <c r="K118" s="214"/>
    </row>
    <row r="119" spans="1:11" x14ac:dyDescent="0.25">
      <c r="A119" s="220">
        <f>IF('PLANILHA NÃO FINANCIAVEIS'!A119&gt;0,'PLANILHA NÃO FINANCIAVEIS'!A119,"")</f>
        <v>1</v>
      </c>
      <c r="B119" s="220">
        <f>IF('PLANILHA NÃO FINANCIAVEIS'!B119&gt;0,'PLANILHA NÃO FINANCIAVEIS'!B119,"")</f>
        <v>94</v>
      </c>
      <c r="C119" s="220" t="str">
        <f>IF('PLANILHA NÃO FINANCIAVEIS'!C119&gt;0,'PLANILHA NÃO FINANCIAVEIS'!C119,"")</f>
        <v>3.2.5.8</v>
      </c>
      <c r="D119" s="28" t="str">
        <f>IF('PLANILHA NÃO FINANCIAVEIS'!G119&gt;0,'PLANILHA NÃO FINANCIAVEIS'!G119,"")</f>
        <v>FABRICAÇÃO DE FÔRMA PARA VIGAS, EM CHAPA DE MADEIRA COMPENSADA RESINADA, E = 17 MM. AF_09/2020</v>
      </c>
      <c r="E119" s="231">
        <f>IF('PLANILHA NÃO FINANCIAVEIS'!H119&gt;0,'PLANILHA NÃO FINANCIAVEIS'!H119,"")</f>
        <v>192.08</v>
      </c>
      <c r="F119" s="231" t="str">
        <f>IF('PLANILHA NÃO FINANCIAVEIS'!I119&gt;0,'PLANILHA NÃO FINANCIAVEIS'!I119,"")</f>
        <v>m2</v>
      </c>
      <c r="G119" s="213"/>
      <c r="H119" s="59" t="str">
        <f t="shared" si="1"/>
        <v/>
      </c>
      <c r="I119" s="56"/>
      <c r="J119" s="56"/>
      <c r="K119" s="214"/>
    </row>
    <row r="120" spans="1:11" x14ac:dyDescent="0.25">
      <c r="A120" s="220">
        <f>IF('PLANILHA NÃO FINANCIAVEIS'!A120&gt;0,'PLANILHA NÃO FINANCIAVEIS'!A120,"")</f>
        <v>1</v>
      </c>
      <c r="B120" s="220">
        <f>IF('PLANILHA NÃO FINANCIAVEIS'!B120&gt;0,'PLANILHA NÃO FINANCIAVEIS'!B120,"")</f>
        <v>95</v>
      </c>
      <c r="C120" s="220" t="str">
        <f>IF('PLANILHA NÃO FINANCIAVEIS'!C120&gt;0,'PLANILHA NÃO FINANCIAVEIS'!C120,"")</f>
        <v>3.2.5.9</v>
      </c>
      <c r="D120" s="28" t="str">
        <f>IF('PLANILHA NÃO FINANCIAVEIS'!G120&gt;0,'PLANILHA NÃO FINANCIAVEIS'!G120,"")</f>
        <v>FABRICAÇÃO DE FÔRMA PARA PILARES E ESTRUTURAS SIMILARES, EM MADEIRA SERRADA, E=25 MM. AF_09/2020</v>
      </c>
      <c r="E120" s="231">
        <f>IF('PLANILHA NÃO FINANCIAVEIS'!H120&gt;0,'PLANILHA NÃO FINANCIAVEIS'!H120,"")</f>
        <v>109.56</v>
      </c>
      <c r="F120" s="231" t="str">
        <f>IF('PLANILHA NÃO FINANCIAVEIS'!I120&gt;0,'PLANILHA NÃO FINANCIAVEIS'!I120,"")</f>
        <v>m2</v>
      </c>
      <c r="G120" s="213"/>
      <c r="H120" s="59" t="str">
        <f t="shared" si="1"/>
        <v/>
      </c>
      <c r="I120" s="56"/>
      <c r="J120" s="56"/>
      <c r="K120" s="214"/>
    </row>
    <row r="121" spans="1:11" x14ac:dyDescent="0.25">
      <c r="A121" s="220">
        <f>IF('PLANILHA NÃO FINANCIAVEIS'!A121&gt;0,'PLANILHA NÃO FINANCIAVEIS'!A121,"")</f>
        <v>1</v>
      </c>
      <c r="B121" s="220">
        <f>IF('PLANILHA NÃO FINANCIAVEIS'!B121&gt;0,'PLANILHA NÃO FINANCIAVEIS'!B121,"")</f>
        <v>96</v>
      </c>
      <c r="C121" s="220" t="str">
        <f>IF('PLANILHA NÃO FINANCIAVEIS'!C121&gt;0,'PLANILHA NÃO FINANCIAVEIS'!C121,"")</f>
        <v>3.2.5.10</v>
      </c>
      <c r="D121" s="28" t="str">
        <f>IF('PLANILHA NÃO FINANCIAVEIS'!G121&gt;0,'PLANILHA NÃO FINANCIAVEIS'!G121,"")</f>
        <v>FABRICAÇÃO DE FÔRMA PARA LAJES, EM CHAPA DE MADEIRA COMPENSADA RESINADA, E = 17 MM. AF_09/2020</v>
      </c>
      <c r="E121" s="231">
        <f>IF('PLANILHA NÃO FINANCIAVEIS'!H121&gt;0,'PLANILHA NÃO FINANCIAVEIS'!H121,"")</f>
        <v>41.92</v>
      </c>
      <c r="F121" s="231" t="str">
        <f>IF('PLANILHA NÃO FINANCIAVEIS'!I121&gt;0,'PLANILHA NÃO FINANCIAVEIS'!I121,"")</f>
        <v>m2</v>
      </c>
      <c r="G121" s="213"/>
      <c r="H121" s="59" t="str">
        <f t="shared" si="1"/>
        <v/>
      </c>
      <c r="I121" s="56"/>
      <c r="J121" s="56"/>
      <c r="K121" s="214"/>
    </row>
    <row r="122" spans="1:11" x14ac:dyDescent="0.25">
      <c r="A122" s="220">
        <f>IF('PLANILHA NÃO FINANCIAVEIS'!A122&gt;0,'PLANILHA NÃO FINANCIAVEIS'!A122,"")</f>
        <v>1</v>
      </c>
      <c r="B122" s="220">
        <f>IF('PLANILHA NÃO FINANCIAVEIS'!B122&gt;0,'PLANILHA NÃO FINANCIAVEIS'!B122,"")</f>
        <v>97</v>
      </c>
      <c r="C122" s="220" t="str">
        <f>IF('PLANILHA NÃO FINANCIAVEIS'!C122&gt;0,'PLANILHA NÃO FINANCIAVEIS'!C122,"")</f>
        <v>3.2.5.11</v>
      </c>
      <c r="D122" s="28" t="str">
        <f>IF('PLANILHA NÃO FINANCIAVEIS'!G122&gt;0,'PLANILHA NÃO FINANCIAVEIS'!G122,"")</f>
        <v>CORTE E DOBRA DE AÇO CA-50, DIÂMETRO DE 10,0 MM. AF_06/2022</v>
      </c>
      <c r="E122" s="231">
        <f>IF('PLANILHA NÃO FINANCIAVEIS'!H122&gt;0,'PLANILHA NÃO FINANCIAVEIS'!H122,"")</f>
        <v>1099.03</v>
      </c>
      <c r="F122" s="231" t="str">
        <f>IF('PLANILHA NÃO FINANCIAVEIS'!I122&gt;0,'PLANILHA NÃO FINANCIAVEIS'!I122,"")</f>
        <v>kg</v>
      </c>
      <c r="G122" s="213"/>
      <c r="H122" s="59" t="str">
        <f t="shared" si="1"/>
        <v/>
      </c>
      <c r="I122" s="56"/>
      <c r="J122" s="56"/>
      <c r="K122" s="214"/>
    </row>
    <row r="123" spans="1:11" x14ac:dyDescent="0.25">
      <c r="A123" s="220">
        <f>IF('PLANILHA NÃO FINANCIAVEIS'!A123&gt;0,'PLANILHA NÃO FINANCIAVEIS'!A123,"")</f>
        <v>1</v>
      </c>
      <c r="B123" s="220">
        <f>IF('PLANILHA NÃO FINANCIAVEIS'!B123&gt;0,'PLANILHA NÃO FINANCIAVEIS'!B123,"")</f>
        <v>98</v>
      </c>
      <c r="C123" s="220" t="str">
        <f>IF('PLANILHA NÃO FINANCIAVEIS'!C123&gt;0,'PLANILHA NÃO FINANCIAVEIS'!C123,"")</f>
        <v>3.2.5.12</v>
      </c>
      <c r="D123" s="28" t="str">
        <f>IF('PLANILHA NÃO FINANCIAVEIS'!G123&gt;0,'PLANILHA NÃO FINANCIAVEIS'!G123,"")</f>
        <v>CORTE E DOBRA DE AÇO CA-50, DIÂMETRO DE 12,5 MM. AF_06/2022</v>
      </c>
      <c r="E123" s="231">
        <f>IF('PLANILHA NÃO FINANCIAVEIS'!H123&gt;0,'PLANILHA NÃO FINANCIAVEIS'!H123,"")</f>
        <v>758.07</v>
      </c>
      <c r="F123" s="231" t="str">
        <f>IF('PLANILHA NÃO FINANCIAVEIS'!I123&gt;0,'PLANILHA NÃO FINANCIAVEIS'!I123,"")</f>
        <v>kg</v>
      </c>
      <c r="G123" s="213"/>
      <c r="H123" s="59" t="str">
        <f t="shared" si="1"/>
        <v/>
      </c>
      <c r="I123" s="56"/>
      <c r="J123" s="56"/>
      <c r="K123" s="214"/>
    </row>
    <row r="124" spans="1:11" x14ac:dyDescent="0.25">
      <c r="A124" s="220">
        <f>IF('PLANILHA NÃO FINANCIAVEIS'!A124&gt;0,'PLANILHA NÃO FINANCIAVEIS'!A124,"")</f>
        <v>1</v>
      </c>
      <c r="B124" s="220">
        <f>IF('PLANILHA NÃO FINANCIAVEIS'!B124&gt;0,'PLANILHA NÃO FINANCIAVEIS'!B124,"")</f>
        <v>99</v>
      </c>
      <c r="C124" s="220" t="str">
        <f>IF('PLANILHA NÃO FINANCIAVEIS'!C124&gt;0,'PLANILHA NÃO FINANCIAVEIS'!C124,"")</f>
        <v>3.2.5.13</v>
      </c>
      <c r="D124" s="28" t="str">
        <f>IF('PLANILHA NÃO FINANCIAVEIS'!G124&gt;0,'PLANILHA NÃO FINANCIAVEIS'!G124,"")</f>
        <v>CORTE E DOBRA DE AÇO CA-50, DIÂMETRO DE 6,3 MM. AF_06/2022</v>
      </c>
      <c r="E124" s="231">
        <f>IF('PLANILHA NÃO FINANCIAVEIS'!H124&gt;0,'PLANILHA NÃO FINANCIAVEIS'!H124,"")</f>
        <v>350.61</v>
      </c>
      <c r="F124" s="231" t="str">
        <f>IF('PLANILHA NÃO FINANCIAVEIS'!I124&gt;0,'PLANILHA NÃO FINANCIAVEIS'!I124,"")</f>
        <v>kg</v>
      </c>
      <c r="G124" s="213"/>
      <c r="H124" s="59" t="str">
        <f t="shared" si="1"/>
        <v/>
      </c>
      <c r="I124" s="56"/>
      <c r="J124" s="56"/>
      <c r="K124" s="214"/>
    </row>
    <row r="125" spans="1:11" x14ac:dyDescent="0.25">
      <c r="A125" s="220">
        <f>IF('PLANILHA NÃO FINANCIAVEIS'!A125&gt;0,'PLANILHA NÃO FINANCIAVEIS'!A125,"")</f>
        <v>1</v>
      </c>
      <c r="B125" s="220">
        <f>IF('PLANILHA NÃO FINANCIAVEIS'!B125&gt;0,'PLANILHA NÃO FINANCIAVEIS'!B125,"")</f>
        <v>100</v>
      </c>
      <c r="C125" s="220" t="str">
        <f>IF('PLANILHA NÃO FINANCIAVEIS'!C125&gt;0,'PLANILHA NÃO FINANCIAVEIS'!C125,"")</f>
        <v>3.2.5.14</v>
      </c>
      <c r="D125" s="28" t="str">
        <f>IF('PLANILHA NÃO FINANCIAVEIS'!G125&gt;0,'PLANILHA NÃO FINANCIAVEIS'!G125,"")</f>
        <v>CORTE E DOBRA DE AÇO CA-60, DIÂMETRO DE 5,0 MM. AF_06/2022</v>
      </c>
      <c r="E125" s="231">
        <f>IF('PLANILHA NÃO FINANCIAVEIS'!H125&gt;0,'PLANILHA NÃO FINANCIAVEIS'!H125,"")</f>
        <v>156.72</v>
      </c>
      <c r="F125" s="231" t="str">
        <f>IF('PLANILHA NÃO FINANCIAVEIS'!I125&gt;0,'PLANILHA NÃO FINANCIAVEIS'!I125,"")</f>
        <v>kg</v>
      </c>
      <c r="G125" s="213"/>
      <c r="H125" s="59" t="str">
        <f t="shared" si="1"/>
        <v/>
      </c>
      <c r="I125" s="56"/>
      <c r="J125" s="56"/>
      <c r="K125" s="214"/>
    </row>
    <row r="126" spans="1:11" x14ac:dyDescent="0.25">
      <c r="A126" s="220">
        <f>IF('PLANILHA NÃO FINANCIAVEIS'!A126&gt;0,'PLANILHA NÃO FINANCIAVEIS'!A126,"")</f>
        <v>1</v>
      </c>
      <c r="B126" s="220">
        <f>IF('PLANILHA NÃO FINANCIAVEIS'!B126&gt;0,'PLANILHA NÃO FINANCIAVEIS'!B126,"")</f>
        <v>101</v>
      </c>
      <c r="C126" s="220" t="str">
        <f>IF('PLANILHA NÃO FINANCIAVEIS'!C126&gt;0,'PLANILHA NÃO FINANCIAVEIS'!C126,"")</f>
        <v>3.2.5.15</v>
      </c>
      <c r="D126" s="28" t="str">
        <f>IF('PLANILHA NÃO FINANCIAVEIS'!G126&gt;0,'PLANILHA NÃO FINANCIAVEIS'!G126,"")</f>
        <v>CORTE E DOBRA DE AÇO CA-50, DIÂMETRO DE 16,0 MM. AF_06/2022</v>
      </c>
      <c r="E126" s="231">
        <f>IF('PLANILHA NÃO FINANCIAVEIS'!H126&gt;0,'PLANILHA NÃO FINANCIAVEIS'!H126,"")</f>
        <v>1554</v>
      </c>
      <c r="F126" s="231" t="str">
        <f>IF('PLANILHA NÃO FINANCIAVEIS'!I126&gt;0,'PLANILHA NÃO FINANCIAVEIS'!I126,"")</f>
        <v>kg</v>
      </c>
      <c r="G126" s="213"/>
      <c r="H126" s="59" t="str">
        <f t="shared" si="1"/>
        <v/>
      </c>
      <c r="I126" s="56"/>
      <c r="J126" s="56"/>
      <c r="K126" s="214"/>
    </row>
    <row r="127" spans="1:11" x14ac:dyDescent="0.25">
      <c r="A127" s="220">
        <f>IF('PLANILHA NÃO FINANCIAVEIS'!A127&gt;0,'PLANILHA NÃO FINANCIAVEIS'!A127,"")</f>
        <v>1</v>
      </c>
      <c r="B127" s="220">
        <f>IF('PLANILHA NÃO FINANCIAVEIS'!B127&gt;0,'PLANILHA NÃO FINANCIAVEIS'!B127,"")</f>
        <v>102</v>
      </c>
      <c r="C127" s="220" t="str">
        <f>IF('PLANILHA NÃO FINANCIAVEIS'!C127&gt;0,'PLANILHA NÃO FINANCIAVEIS'!C127,"")</f>
        <v>3.2.5.16</v>
      </c>
      <c r="D127" s="28" t="str">
        <f>IF('PLANILHA NÃO FINANCIAVEIS'!G127&gt;0,'PLANILHA NÃO FINANCIAVEIS'!G127,"")</f>
        <v>CONCRETAGEM DE BLOCO DE COROAMENTO OU VIGA BALDRAME, FCK 30 MPA, COM USO DE BOMBA - LANÇAMENTO, ADENSAMENTO E ACABAMENTO. AF_01/2024</v>
      </c>
      <c r="E127" s="231">
        <f>IF('PLANILHA NÃO FINANCIAVEIS'!H127&gt;0,'PLANILHA NÃO FINANCIAVEIS'!H127,"")</f>
        <v>8.77</v>
      </c>
      <c r="F127" s="231" t="str">
        <f>IF('PLANILHA NÃO FINANCIAVEIS'!I127&gt;0,'PLANILHA NÃO FINANCIAVEIS'!I127,"")</f>
        <v>m3</v>
      </c>
      <c r="G127" s="213"/>
      <c r="H127" s="59" t="str">
        <f t="shared" si="1"/>
        <v/>
      </c>
      <c r="I127" s="56"/>
      <c r="J127" s="56"/>
      <c r="K127" s="214"/>
    </row>
    <row r="128" spans="1:11" x14ac:dyDescent="0.25">
      <c r="A128" s="220">
        <f>IF('PLANILHA NÃO FINANCIAVEIS'!A128&gt;0,'PLANILHA NÃO FINANCIAVEIS'!A128,"")</f>
        <v>1</v>
      </c>
      <c r="B128" s="220">
        <f>IF('PLANILHA NÃO FINANCIAVEIS'!B128&gt;0,'PLANILHA NÃO FINANCIAVEIS'!B128,"")</f>
        <v>103</v>
      </c>
      <c r="C128" s="220" t="str">
        <f>IF('PLANILHA NÃO FINANCIAVEIS'!C128&gt;0,'PLANILHA NÃO FINANCIAVEIS'!C128,"")</f>
        <v>3.2.5.17</v>
      </c>
      <c r="D128" s="28" t="str">
        <f>IF('PLANILHA NÃO FINANCIAVEIS'!G128&gt;0,'PLANILHA NÃO FINANCIAVEIS'!G128,"")</f>
        <v>CONCRETAGEM DE SAPATA CORRIDA, FCK 30 MPA, COM USO DE BOMBA - LANÇAMENTO, ADENSAMENTO E ACABAMENTO. AF_01/2024 - DEMAIS ESTRUTURAS</v>
      </c>
      <c r="E128" s="231">
        <f>IF('PLANILHA NÃO FINANCIAVEIS'!H128&gt;0,'PLANILHA NÃO FINANCIAVEIS'!H128,"")</f>
        <v>25.28</v>
      </c>
      <c r="F128" s="231" t="str">
        <f>IF('PLANILHA NÃO FINANCIAVEIS'!I128&gt;0,'PLANILHA NÃO FINANCIAVEIS'!I128,"")</f>
        <v>m3</v>
      </c>
      <c r="G128" s="213"/>
      <c r="H128" s="59" t="str">
        <f t="shared" si="1"/>
        <v/>
      </c>
      <c r="I128" s="56"/>
      <c r="J128" s="56"/>
      <c r="K128" s="214"/>
    </row>
    <row r="129" spans="1:11" x14ac:dyDescent="0.25">
      <c r="A129" s="220">
        <f>IF('PLANILHA NÃO FINANCIAVEIS'!A129&gt;0,'PLANILHA NÃO FINANCIAVEIS'!A129,"")</f>
        <v>1</v>
      </c>
      <c r="B129" s="220">
        <f>IF('PLANILHA NÃO FINANCIAVEIS'!B129&gt;0,'PLANILHA NÃO FINANCIAVEIS'!B129,"")</f>
        <v>104</v>
      </c>
      <c r="C129" s="220" t="str">
        <f>IF('PLANILHA NÃO FINANCIAVEIS'!C129&gt;0,'PLANILHA NÃO FINANCIAVEIS'!C129,"")</f>
        <v>3.2.5.18</v>
      </c>
      <c r="D129" s="28" t="str">
        <f>IF('PLANILHA NÃO FINANCIAVEIS'!G129&gt;0,'PLANILHA NÃO FINANCIAVEIS'!G129,"")</f>
        <v>CONCRETAGEM DE RADIER, PISO DE CONCRETO OU LAJE SOBRE SOLO, FCK 30 MPA - LANÇAMENTO, ADENSAMENTO E ACABAMENTO. AF_09/2021</v>
      </c>
      <c r="E129" s="231">
        <f>IF('PLANILHA NÃO FINANCIAVEIS'!H129&gt;0,'PLANILHA NÃO FINANCIAVEIS'!H129,"")</f>
        <v>6.29</v>
      </c>
      <c r="F129" s="231" t="str">
        <f>IF('PLANILHA NÃO FINANCIAVEIS'!I129&gt;0,'PLANILHA NÃO FINANCIAVEIS'!I129,"")</f>
        <v>m3</v>
      </c>
      <c r="G129" s="213"/>
      <c r="H129" s="59" t="str">
        <f t="shared" si="1"/>
        <v/>
      </c>
      <c r="I129" s="56"/>
      <c r="J129" s="56"/>
      <c r="K129" s="214"/>
    </row>
    <row r="130" spans="1:11" x14ac:dyDescent="0.25">
      <c r="A130" s="220">
        <f>IF('PLANILHA NÃO FINANCIAVEIS'!A130&gt;0,'PLANILHA NÃO FINANCIAVEIS'!A130,"")</f>
        <v>1</v>
      </c>
      <c r="B130" s="220">
        <f>IF('PLANILHA NÃO FINANCIAVEIS'!B130&gt;0,'PLANILHA NÃO FINANCIAVEIS'!B130,"")</f>
        <v>105</v>
      </c>
      <c r="C130" s="220" t="str">
        <f>IF('PLANILHA NÃO FINANCIAVEIS'!C130&gt;0,'PLANILHA NÃO FINANCIAVEIS'!C130,"")</f>
        <v>3.2.5.19</v>
      </c>
      <c r="D130" s="28" t="str">
        <f>IF('PLANILHA NÃO FINANCIAVEIS'!G130&gt;0,'PLANILHA NÃO FINANCIAVEIS'!G130,"")</f>
        <v>ALVENARIA DE VEDAÇÃO DE BLOCOS VAZADOS DE CONCRETO DE 19X19X39 CM (ESPESSURA 19 CM) E ARGAMASSA DE ASSENTAMENTO COM PREPARO EM BETONEIRA. AF_12/2021</v>
      </c>
      <c r="E130" s="231">
        <f>IF('PLANILHA NÃO FINANCIAVEIS'!H130&gt;0,'PLANILHA NÃO FINANCIAVEIS'!H130,"")</f>
        <v>95.04</v>
      </c>
      <c r="F130" s="231" t="str">
        <f>IF('PLANILHA NÃO FINANCIAVEIS'!I130&gt;0,'PLANILHA NÃO FINANCIAVEIS'!I130,"")</f>
        <v>m2</v>
      </c>
      <c r="G130" s="213"/>
      <c r="H130" s="59" t="str">
        <f t="shared" si="1"/>
        <v/>
      </c>
      <c r="I130" s="56"/>
      <c r="J130" s="56"/>
      <c r="K130" s="214"/>
    </row>
    <row r="131" spans="1:11" x14ac:dyDescent="0.25">
      <c r="A131" s="220">
        <f>IF('PLANILHA NÃO FINANCIAVEIS'!A131&gt;0,'PLANILHA NÃO FINANCIAVEIS'!A131,"")</f>
        <v>1</v>
      </c>
      <c r="B131" s="220">
        <f>IF('PLANILHA NÃO FINANCIAVEIS'!B131&gt;0,'PLANILHA NÃO FINANCIAVEIS'!B131,"")</f>
        <v>106</v>
      </c>
      <c r="C131" s="220" t="str">
        <f>IF('PLANILHA NÃO FINANCIAVEIS'!C131&gt;0,'PLANILHA NÃO FINANCIAVEIS'!C131,"")</f>
        <v>3.2.5.20</v>
      </c>
      <c r="D131" s="28" t="str">
        <f>IF('PLANILHA NÃO FINANCIAVEIS'!G131&gt;0,'PLANILHA NÃO FINANCIAVEIS'!G131,"")</f>
        <v>IMPERMEABILIZAÇÃO DE SUPERFÍCIE COM EMULSÃO ASFÁLTICA, 2 DEMÃOS. AF_09/2023</v>
      </c>
      <c r="E131" s="231">
        <f>IF('PLANILHA NÃO FINANCIAVEIS'!H131&gt;0,'PLANILHA NÃO FINANCIAVEIS'!H131,"")</f>
        <v>109.1</v>
      </c>
      <c r="F131" s="231" t="str">
        <f>IF('PLANILHA NÃO FINANCIAVEIS'!I131&gt;0,'PLANILHA NÃO FINANCIAVEIS'!I131,"")</f>
        <v>m2</v>
      </c>
      <c r="G131" s="213"/>
      <c r="H131" s="59" t="str">
        <f t="shared" si="1"/>
        <v/>
      </c>
      <c r="I131" s="56"/>
      <c r="J131" s="56"/>
      <c r="K131" s="214"/>
    </row>
    <row r="132" spans="1:11" x14ac:dyDescent="0.25">
      <c r="A132" s="220">
        <f>IF('PLANILHA NÃO FINANCIAVEIS'!A132&gt;0,'PLANILHA NÃO FINANCIAVEIS'!A132,"")</f>
        <v>1</v>
      </c>
      <c r="B132" s="220" t="str">
        <f>IF('PLANILHA NÃO FINANCIAVEIS'!B132&gt;0,'PLANILHA NÃO FINANCIAVEIS'!B132,"")</f>
        <v/>
      </c>
      <c r="C132" s="220" t="str">
        <f>IF('PLANILHA NÃO FINANCIAVEIS'!C132&gt;0,'PLANILHA NÃO FINANCIAVEIS'!C132,"")</f>
        <v>3.3</v>
      </c>
      <c r="D132" s="28" t="str">
        <f>IF('PLANILHA NÃO FINANCIAVEIS'!G132&gt;0,'PLANILHA NÃO FINANCIAVEIS'!G132,"")</f>
        <v>DRENAGEM</v>
      </c>
      <c r="E132" s="231" t="str">
        <f>IF('PLANILHA NÃO FINANCIAVEIS'!H132&gt;0,'PLANILHA NÃO FINANCIAVEIS'!H132,"")</f>
        <v/>
      </c>
      <c r="F132" s="231" t="str">
        <f>IF('PLANILHA NÃO FINANCIAVEIS'!I132&gt;0,'PLANILHA NÃO FINANCIAVEIS'!I132,"")</f>
        <v/>
      </c>
      <c r="G132" s="213"/>
      <c r="H132" s="59" t="str">
        <f t="shared" si="1"/>
        <v/>
      </c>
      <c r="I132" s="56"/>
      <c r="J132" s="56"/>
      <c r="K132" s="214"/>
    </row>
    <row r="133" spans="1:11" x14ac:dyDescent="0.25">
      <c r="A133" s="220">
        <f>IF('PLANILHA NÃO FINANCIAVEIS'!A133&gt;0,'PLANILHA NÃO FINANCIAVEIS'!A133,"")</f>
        <v>1</v>
      </c>
      <c r="B133" s="220">
        <f>IF('PLANILHA NÃO FINANCIAVEIS'!B133&gt;0,'PLANILHA NÃO FINANCIAVEIS'!B133,"")</f>
        <v>107</v>
      </c>
      <c r="C133" s="220" t="str">
        <f>IF('PLANILHA NÃO FINANCIAVEIS'!C133&gt;0,'PLANILHA NÃO FINANCIAVEIS'!C133,"")</f>
        <v>3.3.1</v>
      </c>
      <c r="D133" s="28" t="str">
        <f>IF('PLANILHA NÃO FINANCIAVEIS'!G133&gt;0,'PLANILHA NÃO FINANCIAVEIS'!G133,"")</f>
        <v>DRENO EM MURO DE CONTENÇÃO, EXECUTADO NO PÉ DO MURO, COM TUBO DE PVC CORRUGADO RÍGIDO PERFURADO, ENCHIMENTO COM BRITA, ENVOLVIDO COM MANTA GEOTÊXTIL. AF_07/2021</v>
      </c>
      <c r="E133" s="231">
        <f>IF('PLANILHA NÃO FINANCIAVEIS'!H133&gt;0,'PLANILHA NÃO FINANCIAVEIS'!H133,"")</f>
        <v>533.91</v>
      </c>
      <c r="F133" s="231" t="str">
        <f>IF('PLANILHA NÃO FINANCIAVEIS'!I133&gt;0,'PLANILHA NÃO FINANCIAVEIS'!I133,"")</f>
        <v>m</v>
      </c>
      <c r="G133" s="213"/>
      <c r="H133" s="59" t="str">
        <f t="shared" si="1"/>
        <v/>
      </c>
      <c r="I133" s="56"/>
      <c r="J133" s="56"/>
      <c r="K133" s="214"/>
    </row>
    <row r="134" spans="1:11" x14ac:dyDescent="0.25">
      <c r="A134" s="220">
        <f>IF('PLANILHA NÃO FINANCIAVEIS'!A134&gt;0,'PLANILHA NÃO FINANCIAVEIS'!A134,"")</f>
        <v>1</v>
      </c>
      <c r="B134" s="220">
        <f>IF('PLANILHA NÃO FINANCIAVEIS'!B134&gt;0,'PLANILHA NÃO FINANCIAVEIS'!B134,"")</f>
        <v>108</v>
      </c>
      <c r="C134" s="220" t="str">
        <f>IF('PLANILHA NÃO FINANCIAVEIS'!C134&gt;0,'PLANILHA NÃO FINANCIAVEIS'!C134,"")</f>
        <v>3.3.2</v>
      </c>
      <c r="D134" s="28" t="str">
        <f>IF('PLANILHA NÃO FINANCIAVEIS'!G134&gt;0,'PLANILHA NÃO FINANCIAVEIS'!G134,"")</f>
        <v>BASE PARA POÇO DE VISITA RETANGULAR PARA DRENAGEM, EM ALVENARIA COM BLOCOS DE CONCRETO, DIMENSÕES INTERNAS = 1X1 M, PROFUNDIDADE = 1,40 M, EXCLUINDO TAMPÃO. AF_12/2020_PA</v>
      </c>
      <c r="E134" s="231">
        <f>IF('PLANILHA NÃO FINANCIAVEIS'!H134&gt;0,'PLANILHA NÃO FINANCIAVEIS'!H134,"")</f>
        <v>6</v>
      </c>
      <c r="F134" s="231" t="str">
        <f>IF('PLANILHA NÃO FINANCIAVEIS'!I134&gt;0,'PLANILHA NÃO FINANCIAVEIS'!I134,"")</f>
        <v>un</v>
      </c>
      <c r="G134" s="213"/>
      <c r="H134" s="59" t="str">
        <f t="shared" si="1"/>
        <v/>
      </c>
      <c r="I134" s="56"/>
      <c r="J134" s="56"/>
      <c r="K134" s="214"/>
    </row>
    <row r="135" spans="1:11" x14ac:dyDescent="0.25">
      <c r="A135" s="220">
        <f>IF('PLANILHA NÃO FINANCIAVEIS'!A135&gt;0,'PLANILHA NÃO FINANCIAVEIS'!A135,"")</f>
        <v>1</v>
      </c>
      <c r="B135" s="220">
        <f>IF('PLANILHA NÃO FINANCIAVEIS'!B135&gt;0,'PLANILHA NÃO FINANCIAVEIS'!B135,"")</f>
        <v>109</v>
      </c>
      <c r="C135" s="220" t="str">
        <f>IF('PLANILHA NÃO FINANCIAVEIS'!C135&gt;0,'PLANILHA NÃO FINANCIAVEIS'!C135,"")</f>
        <v>3.3.3</v>
      </c>
      <c r="D135" s="28" t="str">
        <f>IF('PLANILHA NÃO FINANCIAVEIS'!G135&gt;0,'PLANILHA NÃO FINANCIAVEIS'!G135,"")</f>
        <v>LASTRO COM MATERIAL GRANULAR (PEDRA BRITADA N.1 E PEDRA BRITADA N.2), APLICADO EM PISOS OU LAJES SOBRE SOLO, ESPESSURA DE *10 CM*. AF_01/2024</v>
      </c>
      <c r="E135" s="231">
        <f>IF('PLANILHA NÃO FINANCIAVEIS'!H135&gt;0,'PLANILHA NÃO FINANCIAVEIS'!H135,"")</f>
        <v>139.59</v>
      </c>
      <c r="F135" s="231" t="str">
        <f>IF('PLANILHA NÃO FINANCIAVEIS'!I135&gt;0,'PLANILHA NÃO FINANCIAVEIS'!I135,"")</f>
        <v>m3</v>
      </c>
      <c r="G135" s="213"/>
      <c r="H135" s="59" t="str">
        <f t="shared" si="1"/>
        <v/>
      </c>
      <c r="I135" s="56"/>
      <c r="J135" s="56"/>
      <c r="K135" s="214"/>
    </row>
    <row r="136" spans="1:11" x14ac:dyDescent="0.25">
      <c r="A136" s="220">
        <f>IF('PLANILHA NÃO FINANCIAVEIS'!A136&gt;0,'PLANILHA NÃO FINANCIAVEIS'!A136,"")</f>
        <v>1</v>
      </c>
      <c r="B136" s="220">
        <f>IF('PLANILHA NÃO FINANCIAVEIS'!B136&gt;0,'PLANILHA NÃO FINANCIAVEIS'!B136,"")</f>
        <v>110</v>
      </c>
      <c r="C136" s="220" t="str">
        <f>IF('PLANILHA NÃO FINANCIAVEIS'!C136&gt;0,'PLANILHA NÃO FINANCIAVEIS'!C136,"")</f>
        <v>3.3.4</v>
      </c>
      <c r="D136" s="28" t="str">
        <f>IF('PLANILHA NÃO FINANCIAVEIS'!G136&gt;0,'PLANILHA NÃO FINANCIAVEIS'!G136,"")</f>
        <v>LASTRO COM MATERIAL GRANULAR (AREIA MÉDIA), APLICADO EM PISOS OU LAJES SOBRE SOLO, ESPESSURA DE *10 CM*. AF_01/2024</v>
      </c>
      <c r="E136" s="231">
        <f>IF('PLANILHA NÃO FINANCIAVEIS'!H136&gt;0,'PLANILHA NÃO FINANCIAVEIS'!H136,"")</f>
        <v>36.049999999999997</v>
      </c>
      <c r="F136" s="231" t="str">
        <f>IF('PLANILHA NÃO FINANCIAVEIS'!I136&gt;0,'PLANILHA NÃO FINANCIAVEIS'!I136,"")</f>
        <v>m3</v>
      </c>
      <c r="G136" s="213"/>
      <c r="H136" s="59" t="str">
        <f t="shared" si="1"/>
        <v/>
      </c>
      <c r="I136" s="56"/>
      <c r="J136" s="56"/>
      <c r="K136" s="214"/>
    </row>
    <row r="137" spans="1:11" x14ac:dyDescent="0.25">
      <c r="A137" s="220">
        <f>IF('PLANILHA NÃO FINANCIAVEIS'!A137&gt;0,'PLANILHA NÃO FINANCIAVEIS'!A137,"")</f>
        <v>1</v>
      </c>
      <c r="B137" s="220" t="str">
        <f>IF('PLANILHA NÃO FINANCIAVEIS'!B137&gt;0,'PLANILHA NÃO FINANCIAVEIS'!B137,"")</f>
        <v/>
      </c>
      <c r="C137" s="220">
        <f>IF('PLANILHA NÃO FINANCIAVEIS'!C137&gt;0,'PLANILHA NÃO FINANCIAVEIS'!C137,"")</f>
        <v>4</v>
      </c>
      <c r="D137" s="28" t="str">
        <f>IF('PLANILHA NÃO FINANCIAVEIS'!G137&gt;0,'PLANILHA NÃO FINANCIAVEIS'!G137,"")</f>
        <v>FUNDAÇÕES DA AMPLIAÇÃO</v>
      </c>
      <c r="E137" s="231" t="str">
        <f>IF('PLANILHA NÃO FINANCIAVEIS'!H137&gt;0,'PLANILHA NÃO FINANCIAVEIS'!H137,"")</f>
        <v/>
      </c>
      <c r="F137" s="231" t="str">
        <f>IF('PLANILHA NÃO FINANCIAVEIS'!I137&gt;0,'PLANILHA NÃO FINANCIAVEIS'!I137,"")</f>
        <v/>
      </c>
      <c r="G137" s="213"/>
      <c r="H137" s="59" t="str">
        <f t="shared" si="1"/>
        <v/>
      </c>
      <c r="I137" s="56"/>
      <c r="J137" s="56"/>
      <c r="K137" s="214"/>
    </row>
    <row r="138" spans="1:11" x14ac:dyDescent="0.25">
      <c r="A138" s="220">
        <f>IF('PLANILHA NÃO FINANCIAVEIS'!A138&gt;0,'PLANILHA NÃO FINANCIAVEIS'!A138,"")</f>
        <v>1</v>
      </c>
      <c r="B138" s="220" t="str">
        <f>IF('PLANILHA NÃO FINANCIAVEIS'!B138&gt;0,'PLANILHA NÃO FINANCIAVEIS'!B138,"")</f>
        <v/>
      </c>
      <c r="C138" s="220" t="str">
        <f>IF('PLANILHA NÃO FINANCIAVEIS'!C138&gt;0,'PLANILHA NÃO FINANCIAVEIS'!C138,"")</f>
        <v>4.1</v>
      </c>
      <c r="D138" s="28" t="str">
        <f>IF('PLANILHA NÃO FINANCIAVEIS'!G138&gt;0,'PLANILHA NÃO FINANCIAVEIS'!G138,"")</f>
        <v>RADIER</v>
      </c>
      <c r="E138" s="231" t="str">
        <f>IF('PLANILHA NÃO FINANCIAVEIS'!H138&gt;0,'PLANILHA NÃO FINANCIAVEIS'!H138,"")</f>
        <v/>
      </c>
      <c r="F138" s="231" t="str">
        <f>IF('PLANILHA NÃO FINANCIAVEIS'!I138&gt;0,'PLANILHA NÃO FINANCIAVEIS'!I138,"")</f>
        <v/>
      </c>
      <c r="G138" s="213"/>
      <c r="H138" s="59" t="str">
        <f t="shared" si="1"/>
        <v/>
      </c>
      <c r="I138" s="56"/>
      <c r="J138" s="56"/>
      <c r="K138" s="214"/>
    </row>
    <row r="139" spans="1:11" x14ac:dyDescent="0.25">
      <c r="A139" s="220">
        <f>IF('PLANILHA NÃO FINANCIAVEIS'!A139&gt;0,'PLANILHA NÃO FINANCIAVEIS'!A139,"")</f>
        <v>1</v>
      </c>
      <c r="B139" s="220">
        <f>IF('PLANILHA NÃO FINANCIAVEIS'!B139&gt;0,'PLANILHA NÃO FINANCIAVEIS'!B139,"")</f>
        <v>111</v>
      </c>
      <c r="C139" s="220" t="str">
        <f>IF('PLANILHA NÃO FINANCIAVEIS'!C139&gt;0,'PLANILHA NÃO FINANCIAVEIS'!C139,"")</f>
        <v>4.1.1</v>
      </c>
      <c r="D139" s="28" t="str">
        <f>IF('PLANILHA NÃO FINANCIAVEIS'!G139&gt;0,'PLANILHA NÃO FINANCIAVEIS'!G139,"")</f>
        <v>COMPACTAÇÃO MECÂNICA DE SOLO PARA EXECUÇÃO DE RADIER, PISO DE CONCRETO OU LAJE SOBRE SOLO, COM COMPACTADOR DE SOLOS A PERCUSSÃO. AF_09/2021</v>
      </c>
      <c r="E139" s="231">
        <f>IF('PLANILHA NÃO FINANCIAVEIS'!H139&gt;0,'PLANILHA NÃO FINANCIAVEIS'!H139,"")</f>
        <v>150.80000000000001</v>
      </c>
      <c r="F139" s="231" t="str">
        <f>IF('PLANILHA NÃO FINANCIAVEIS'!I139&gt;0,'PLANILHA NÃO FINANCIAVEIS'!I139,"")</f>
        <v>m2</v>
      </c>
      <c r="G139" s="213"/>
      <c r="H139" s="59" t="str">
        <f t="shared" si="1"/>
        <v/>
      </c>
      <c r="I139" s="56"/>
      <c r="J139" s="56"/>
      <c r="K139" s="214"/>
    </row>
    <row r="140" spans="1:11" x14ac:dyDescent="0.25">
      <c r="A140" s="220">
        <f>IF('PLANILHA NÃO FINANCIAVEIS'!A140&gt;0,'PLANILHA NÃO FINANCIAVEIS'!A140,"")</f>
        <v>1</v>
      </c>
      <c r="B140" s="220">
        <f>IF('PLANILHA NÃO FINANCIAVEIS'!B140&gt;0,'PLANILHA NÃO FINANCIAVEIS'!B140,"")</f>
        <v>112</v>
      </c>
      <c r="C140" s="220" t="str">
        <f>IF('PLANILHA NÃO FINANCIAVEIS'!C140&gt;0,'PLANILHA NÃO FINANCIAVEIS'!C140,"")</f>
        <v>4.1.2</v>
      </c>
      <c r="D140" s="28" t="str">
        <f>IF('PLANILHA NÃO FINANCIAVEIS'!G140&gt;0,'PLANILHA NÃO FINANCIAVEIS'!G140,"")</f>
        <v>LASTRO COM MATERIAL GRANULAR (PEDRA BRITADA N.2), APLICADO EM PISOS OU LAJES SOBRE SOLO, ESPESSURA DE *10 CM*. AF_01/2024</v>
      </c>
      <c r="E140" s="231">
        <f>IF('PLANILHA NÃO FINANCIAVEIS'!H140&gt;0,'PLANILHA NÃO FINANCIAVEIS'!H140,"")</f>
        <v>15.08</v>
      </c>
      <c r="F140" s="231" t="str">
        <f>IF('PLANILHA NÃO FINANCIAVEIS'!I140&gt;0,'PLANILHA NÃO FINANCIAVEIS'!I140,"")</f>
        <v>m3</v>
      </c>
      <c r="G140" s="213"/>
      <c r="H140" s="59" t="str">
        <f t="shared" si="1"/>
        <v/>
      </c>
      <c r="I140" s="56"/>
      <c r="J140" s="56"/>
      <c r="K140" s="214"/>
    </row>
    <row r="141" spans="1:11" x14ac:dyDescent="0.25">
      <c r="A141" s="220">
        <f>IF('PLANILHA NÃO FINANCIAVEIS'!A141&gt;0,'PLANILHA NÃO FINANCIAVEIS'!A141,"")</f>
        <v>1</v>
      </c>
      <c r="B141" s="220">
        <f>IF('PLANILHA NÃO FINANCIAVEIS'!B141&gt;0,'PLANILHA NÃO FINANCIAVEIS'!B141,"")</f>
        <v>113</v>
      </c>
      <c r="C141" s="220" t="str">
        <f>IF('PLANILHA NÃO FINANCIAVEIS'!C141&gt;0,'PLANILHA NÃO FINANCIAVEIS'!C141,"")</f>
        <v>4.1.3</v>
      </c>
      <c r="D141" s="28" t="str">
        <f>IF('PLANILHA NÃO FINANCIAVEIS'!G141&gt;0,'PLANILHA NÃO FINANCIAVEIS'!G141,"")</f>
        <v>CAMADA SEPARADORA PARA EXECUÇÃO DE RADIER, PISO DE CONCRETO OU LAJE SOBRE SOLO, EM LONA PLÁSTICA. AF_09/2021</v>
      </c>
      <c r="E141" s="231">
        <f>IF('PLANILHA NÃO FINANCIAVEIS'!H141&gt;0,'PLANILHA NÃO FINANCIAVEIS'!H141,"")</f>
        <v>150.80000000000001</v>
      </c>
      <c r="F141" s="231" t="str">
        <f>IF('PLANILHA NÃO FINANCIAVEIS'!I141&gt;0,'PLANILHA NÃO FINANCIAVEIS'!I141,"")</f>
        <v>m2</v>
      </c>
      <c r="G141" s="213"/>
      <c r="H141" s="59" t="str">
        <f t="shared" si="1"/>
        <v/>
      </c>
      <c r="I141" s="56"/>
      <c r="J141" s="56"/>
      <c r="K141" s="214"/>
    </row>
    <row r="142" spans="1:11" x14ac:dyDescent="0.25">
      <c r="A142" s="220">
        <f>IF('PLANILHA NÃO FINANCIAVEIS'!A142&gt;0,'PLANILHA NÃO FINANCIAVEIS'!A142,"")</f>
        <v>1</v>
      </c>
      <c r="B142" s="220">
        <f>IF('PLANILHA NÃO FINANCIAVEIS'!B142&gt;0,'PLANILHA NÃO FINANCIAVEIS'!B142,"")</f>
        <v>114</v>
      </c>
      <c r="C142" s="220" t="str">
        <f>IF('PLANILHA NÃO FINANCIAVEIS'!C142&gt;0,'PLANILHA NÃO FINANCIAVEIS'!C142,"")</f>
        <v>4.1.4</v>
      </c>
      <c r="D142" s="28" t="str">
        <f>IF('PLANILHA NÃO FINANCIAVEIS'!G142&gt;0,'PLANILHA NÃO FINANCIAVEIS'!G142,"")</f>
        <v>LASTRO DE CONCRETO MAGRO, APLICADO EM PISOS, LAJES SOBRE SOLO OU RADIERS, ESPESSURA DE 5 CM. AF_01/2024</v>
      </c>
      <c r="E142" s="231">
        <f>IF('PLANILHA NÃO FINANCIAVEIS'!H142&gt;0,'PLANILHA NÃO FINANCIAVEIS'!H142,"")</f>
        <v>150.80000000000001</v>
      </c>
      <c r="F142" s="231" t="str">
        <f>IF('PLANILHA NÃO FINANCIAVEIS'!I142&gt;0,'PLANILHA NÃO FINANCIAVEIS'!I142,"")</f>
        <v>m2</v>
      </c>
      <c r="G142" s="213"/>
      <c r="H142" s="59" t="str">
        <f t="shared" ref="H142:H205" si="2">IFERROR(IF(E142*G142&lt;&gt;0,ROUND(ROUND(E142,4)*ROUND(G142,4),2),""),"")</f>
        <v/>
      </c>
      <c r="I142" s="56"/>
      <c r="J142" s="56"/>
      <c r="K142" s="214"/>
    </row>
    <row r="143" spans="1:11" x14ac:dyDescent="0.25">
      <c r="A143" s="220">
        <f>IF('PLANILHA NÃO FINANCIAVEIS'!A143&gt;0,'PLANILHA NÃO FINANCIAVEIS'!A143,"")</f>
        <v>1</v>
      </c>
      <c r="B143" s="220">
        <f>IF('PLANILHA NÃO FINANCIAVEIS'!B143&gt;0,'PLANILHA NÃO FINANCIAVEIS'!B143,"")</f>
        <v>115</v>
      </c>
      <c r="C143" s="220" t="str">
        <f>IF('PLANILHA NÃO FINANCIAVEIS'!C143&gt;0,'PLANILHA NÃO FINANCIAVEIS'!C143,"")</f>
        <v>4.1.5</v>
      </c>
      <c r="D143" s="28" t="str">
        <f>IF('PLANILHA NÃO FINANCIAVEIS'!G143&gt;0,'PLANILHA NÃO FINANCIAVEIS'!G143,"")</f>
        <v>FABRICAÇÃO, MONTAGEM E DESMONTAGEM DE FORMA PARA RADIER, PISO DE CONCRETO OU LAJE SOBRE SOLO, EM MADEIRA SERRADA, 4 UTILIZAÇÕES. AF_09/2021</v>
      </c>
      <c r="E143" s="231">
        <f>IF('PLANILHA NÃO FINANCIAVEIS'!H143&gt;0,'PLANILHA NÃO FINANCIAVEIS'!H143,"")</f>
        <v>15.37</v>
      </c>
      <c r="F143" s="231" t="str">
        <f>IF('PLANILHA NÃO FINANCIAVEIS'!I143&gt;0,'PLANILHA NÃO FINANCIAVEIS'!I143,"")</f>
        <v>m2</v>
      </c>
      <c r="G143" s="213"/>
      <c r="H143" s="59" t="str">
        <f t="shared" si="2"/>
        <v/>
      </c>
      <c r="I143" s="56"/>
      <c r="J143" s="56"/>
      <c r="K143" s="214"/>
    </row>
    <row r="144" spans="1:11" x14ac:dyDescent="0.25">
      <c r="A144" s="220">
        <f>IF('PLANILHA NÃO FINANCIAVEIS'!A144&gt;0,'PLANILHA NÃO FINANCIAVEIS'!A144,"")</f>
        <v>1</v>
      </c>
      <c r="B144" s="220">
        <f>IF('PLANILHA NÃO FINANCIAVEIS'!B144&gt;0,'PLANILHA NÃO FINANCIAVEIS'!B144,"")</f>
        <v>116</v>
      </c>
      <c r="C144" s="220" t="str">
        <f>IF('PLANILHA NÃO FINANCIAVEIS'!C144&gt;0,'PLANILHA NÃO FINANCIAVEIS'!C144,"")</f>
        <v>4.1.6</v>
      </c>
      <c r="D144" s="28" t="str">
        <f>IF('PLANILHA NÃO FINANCIAVEIS'!G144&gt;0,'PLANILHA NÃO FINANCIAVEIS'!G144,"")</f>
        <v>ARMAÇÃO PARA EXECUÇÃO DE RADIER, PISO DE CONCRETO OU LAJE SOBRE SOLO, COM USO DE TELA Q-92. AF_09/2021</v>
      </c>
      <c r="E144" s="231">
        <f>IF('PLANILHA NÃO FINANCIAVEIS'!H144&gt;0,'PLANILHA NÃO FINANCIAVEIS'!H144,"")</f>
        <v>567.59</v>
      </c>
      <c r="F144" s="231" t="str">
        <f>IF('PLANILHA NÃO FINANCIAVEIS'!I144&gt;0,'PLANILHA NÃO FINANCIAVEIS'!I144,"")</f>
        <v>kg</v>
      </c>
      <c r="G144" s="213"/>
      <c r="H144" s="59" t="str">
        <f t="shared" si="2"/>
        <v/>
      </c>
      <c r="I144" s="56"/>
      <c r="J144" s="56"/>
      <c r="K144" s="214"/>
    </row>
    <row r="145" spans="1:11" x14ac:dyDescent="0.25">
      <c r="A145" s="220">
        <f>IF('PLANILHA NÃO FINANCIAVEIS'!A145&gt;0,'PLANILHA NÃO FINANCIAVEIS'!A145,"")</f>
        <v>1</v>
      </c>
      <c r="B145" s="220">
        <f>IF('PLANILHA NÃO FINANCIAVEIS'!B145&gt;0,'PLANILHA NÃO FINANCIAVEIS'!B145,"")</f>
        <v>117</v>
      </c>
      <c r="C145" s="220" t="str">
        <f>IF('PLANILHA NÃO FINANCIAVEIS'!C145&gt;0,'PLANILHA NÃO FINANCIAVEIS'!C145,"")</f>
        <v>4.1.7</v>
      </c>
      <c r="D145" s="28" t="str">
        <f>IF('PLANILHA NÃO FINANCIAVEIS'!G145&gt;0,'PLANILHA NÃO FINANCIAVEIS'!G145,"")</f>
        <v>CORTE E DOBRA DE AÇO CA-50, DIÂMETRO DE 10,0 MM. AF_06/2022</v>
      </c>
      <c r="E145" s="231">
        <f>IF('PLANILHA NÃO FINANCIAVEIS'!H145&gt;0,'PLANILHA NÃO FINANCIAVEIS'!H145,"")</f>
        <v>84.28</v>
      </c>
      <c r="F145" s="231" t="str">
        <f>IF('PLANILHA NÃO FINANCIAVEIS'!I145&gt;0,'PLANILHA NÃO FINANCIAVEIS'!I145,"")</f>
        <v>kg</v>
      </c>
      <c r="G145" s="213"/>
      <c r="H145" s="59" t="str">
        <f t="shared" si="2"/>
        <v/>
      </c>
      <c r="I145" s="56"/>
      <c r="J145" s="56"/>
      <c r="K145" s="214"/>
    </row>
    <row r="146" spans="1:11" x14ac:dyDescent="0.25">
      <c r="A146" s="220">
        <f>IF('PLANILHA NÃO FINANCIAVEIS'!A146&gt;0,'PLANILHA NÃO FINANCIAVEIS'!A146,"")</f>
        <v>1</v>
      </c>
      <c r="B146" s="220">
        <f>IF('PLANILHA NÃO FINANCIAVEIS'!B146&gt;0,'PLANILHA NÃO FINANCIAVEIS'!B146,"")</f>
        <v>118</v>
      </c>
      <c r="C146" s="220" t="str">
        <f>IF('PLANILHA NÃO FINANCIAVEIS'!C146&gt;0,'PLANILHA NÃO FINANCIAVEIS'!C146,"")</f>
        <v>4.1.8</v>
      </c>
      <c r="D146" s="28" t="str">
        <f>IF('PLANILHA NÃO FINANCIAVEIS'!G146&gt;0,'PLANILHA NÃO FINANCIAVEIS'!G146,"")</f>
        <v>CORTE E DOBRA DE AÇO CA-50, DIÂMETRO DE 6,3 MM. AF_06/2022</v>
      </c>
      <c r="E146" s="231">
        <f>IF('PLANILHA NÃO FINANCIAVEIS'!H146&gt;0,'PLANILHA NÃO FINANCIAVEIS'!H146,"")</f>
        <v>32.869999999999997</v>
      </c>
      <c r="F146" s="231" t="str">
        <f>IF('PLANILHA NÃO FINANCIAVEIS'!I146&gt;0,'PLANILHA NÃO FINANCIAVEIS'!I146,"")</f>
        <v>kg</v>
      </c>
      <c r="G146" s="213"/>
      <c r="H146" s="59" t="str">
        <f t="shared" si="2"/>
        <v/>
      </c>
      <c r="I146" s="56"/>
      <c r="J146" s="56"/>
      <c r="K146" s="214"/>
    </row>
    <row r="147" spans="1:11" x14ac:dyDescent="0.25">
      <c r="A147" s="220">
        <f>IF('PLANILHA NÃO FINANCIAVEIS'!A147&gt;0,'PLANILHA NÃO FINANCIAVEIS'!A147,"")</f>
        <v>1</v>
      </c>
      <c r="B147" s="220">
        <f>IF('PLANILHA NÃO FINANCIAVEIS'!B147&gt;0,'PLANILHA NÃO FINANCIAVEIS'!B147,"")</f>
        <v>119</v>
      </c>
      <c r="C147" s="220" t="str">
        <f>IF('PLANILHA NÃO FINANCIAVEIS'!C147&gt;0,'PLANILHA NÃO FINANCIAVEIS'!C147,"")</f>
        <v>4.1.9</v>
      </c>
      <c r="D147" s="28" t="str">
        <f>IF('PLANILHA NÃO FINANCIAVEIS'!G147&gt;0,'PLANILHA NÃO FINANCIAVEIS'!G147,"")</f>
        <v>CONCRETAGEM DE RADIER, PISO DE CONCRETO OU LAJE SOBRE SOLO, FCK 30 MPA - LANÇAMENTO, ADENSAMENTO E ACABAMENTO. AF_09/2021</v>
      </c>
      <c r="E147" s="231">
        <f>IF('PLANILHA NÃO FINANCIAVEIS'!H147&gt;0,'PLANILHA NÃO FINANCIAVEIS'!H147,"")</f>
        <v>17.690000000000001</v>
      </c>
      <c r="F147" s="231" t="str">
        <f>IF('PLANILHA NÃO FINANCIAVEIS'!I147&gt;0,'PLANILHA NÃO FINANCIAVEIS'!I147,"")</f>
        <v>m3</v>
      </c>
      <c r="G147" s="213"/>
      <c r="H147" s="59" t="str">
        <f t="shared" si="2"/>
        <v/>
      </c>
      <c r="I147" s="56"/>
      <c r="J147" s="56"/>
      <c r="K147" s="214"/>
    </row>
    <row r="148" spans="1:11" x14ac:dyDescent="0.25">
      <c r="A148" s="220">
        <f>IF('PLANILHA NÃO FINANCIAVEIS'!A148&gt;0,'PLANILHA NÃO FINANCIAVEIS'!A148,"")</f>
        <v>1</v>
      </c>
      <c r="B148" s="220" t="str">
        <f>IF('PLANILHA NÃO FINANCIAVEIS'!B148&gt;0,'PLANILHA NÃO FINANCIAVEIS'!B148,"")</f>
        <v/>
      </c>
      <c r="C148" s="220">
        <f>IF('PLANILHA NÃO FINANCIAVEIS'!C148&gt;0,'PLANILHA NÃO FINANCIAVEIS'!C148,"")</f>
        <v>5</v>
      </c>
      <c r="D148" s="28" t="str">
        <f>IF('PLANILHA NÃO FINANCIAVEIS'!G148&gt;0,'PLANILHA NÃO FINANCIAVEIS'!G148,"")</f>
        <v>SUPRAESTRUTURA DA AMPLIAÇÃO</v>
      </c>
      <c r="E148" s="231" t="str">
        <f>IF('PLANILHA NÃO FINANCIAVEIS'!H148&gt;0,'PLANILHA NÃO FINANCIAVEIS'!H148,"")</f>
        <v/>
      </c>
      <c r="F148" s="231" t="str">
        <f>IF('PLANILHA NÃO FINANCIAVEIS'!I148&gt;0,'PLANILHA NÃO FINANCIAVEIS'!I148,"")</f>
        <v/>
      </c>
      <c r="G148" s="213"/>
      <c r="H148" s="59" t="str">
        <f t="shared" si="2"/>
        <v/>
      </c>
      <c r="I148" s="56"/>
      <c r="J148" s="56"/>
      <c r="K148" s="214"/>
    </row>
    <row r="149" spans="1:11" x14ac:dyDescent="0.25">
      <c r="A149" s="220">
        <f>IF('PLANILHA NÃO FINANCIAVEIS'!A149&gt;0,'PLANILHA NÃO FINANCIAVEIS'!A149,"")</f>
        <v>1</v>
      </c>
      <c r="B149" s="220" t="str">
        <f>IF('PLANILHA NÃO FINANCIAVEIS'!B149&gt;0,'PLANILHA NÃO FINANCIAVEIS'!B149,"")</f>
        <v/>
      </c>
      <c r="C149" s="220" t="str">
        <f>IF('PLANILHA NÃO FINANCIAVEIS'!C149&gt;0,'PLANILHA NÃO FINANCIAVEIS'!C149,"")</f>
        <v>5.1</v>
      </c>
      <c r="D149" s="28" t="str">
        <f>IF('PLANILHA NÃO FINANCIAVEIS'!G149&gt;0,'PLANILHA NÃO FINANCIAVEIS'!G149,"")</f>
        <v>Sistema de paredes portantes em steel panel</v>
      </c>
      <c r="E149" s="231" t="str">
        <f>IF('PLANILHA NÃO FINANCIAVEIS'!H149&gt;0,'PLANILHA NÃO FINANCIAVEIS'!H149,"")</f>
        <v/>
      </c>
      <c r="F149" s="231" t="str">
        <f>IF('PLANILHA NÃO FINANCIAVEIS'!I149&gt;0,'PLANILHA NÃO FINANCIAVEIS'!I149,"")</f>
        <v/>
      </c>
      <c r="G149" s="213"/>
      <c r="H149" s="59" t="str">
        <f t="shared" si="2"/>
        <v/>
      </c>
      <c r="I149" s="56"/>
      <c r="J149" s="56"/>
      <c r="K149" s="214"/>
    </row>
    <row r="150" spans="1:11" x14ac:dyDescent="0.25">
      <c r="A150" s="220">
        <f>IF('PLANILHA NÃO FINANCIAVEIS'!A150&gt;0,'PLANILHA NÃO FINANCIAVEIS'!A150,"")</f>
        <v>1</v>
      </c>
      <c r="B150" s="220">
        <f>IF('PLANILHA NÃO FINANCIAVEIS'!B150&gt;0,'PLANILHA NÃO FINANCIAVEIS'!B150,"")</f>
        <v>120</v>
      </c>
      <c r="C150" s="220" t="str">
        <f>IF('PLANILHA NÃO FINANCIAVEIS'!C150&gt;0,'PLANILHA NÃO FINANCIAVEIS'!C150,"")</f>
        <v>5.1.1</v>
      </c>
      <c r="D150" s="28" t="str">
        <f>IF('PLANILHA NÃO FINANCIAVEIS'!G150&gt;0,'PLANILHA NÃO FINANCIAVEIS'!G150,"")</f>
        <v>Parede externa em steel panel, estruturada com chapa de aço galvanizada de 1,95mm, perfis e montantes em aço zincado, revestida internamente com painel de lã de vidro de 50mm de espessura, com a face interna revestida com chapa OSB de 12mm e placa de gesso acartonado de 15mm, face externa revestida com manta Tyvek e placa cimentícia impermeável com 12mm de espessura. Acabamento interno em massa acrílica.</v>
      </c>
      <c r="E150" s="231">
        <f>IF('PLANILHA NÃO FINANCIAVEIS'!H150&gt;0,'PLANILHA NÃO FINANCIAVEIS'!H150,"")</f>
        <v>94.86</v>
      </c>
      <c r="F150" s="231" t="str">
        <f>IF('PLANILHA NÃO FINANCIAVEIS'!I150&gt;0,'PLANILHA NÃO FINANCIAVEIS'!I150,"")</f>
        <v>m2</v>
      </c>
      <c r="G150" s="213"/>
      <c r="H150" s="59" t="str">
        <f t="shared" si="2"/>
        <v/>
      </c>
      <c r="I150" s="56"/>
      <c r="J150" s="56"/>
      <c r="K150" s="214"/>
    </row>
    <row r="151" spans="1:11" x14ac:dyDescent="0.25">
      <c r="A151" s="220">
        <f>IF('PLANILHA NÃO FINANCIAVEIS'!A151&gt;0,'PLANILHA NÃO FINANCIAVEIS'!A151,"")</f>
        <v>1</v>
      </c>
      <c r="B151" s="220">
        <f>IF('PLANILHA NÃO FINANCIAVEIS'!B151&gt;0,'PLANILHA NÃO FINANCIAVEIS'!B151,"")</f>
        <v>121</v>
      </c>
      <c r="C151" s="220" t="str">
        <f>IF('PLANILHA NÃO FINANCIAVEIS'!C151&gt;0,'PLANILHA NÃO FINANCIAVEIS'!C151,"")</f>
        <v>5.1.2</v>
      </c>
      <c r="D151" s="28" t="str">
        <f>IF('PLANILHA NÃO FINANCIAVEIS'!G151&gt;0,'PLANILHA NÃO FINANCIAVEIS'!G151,"")</f>
        <v>Parede interna em steel panel, estruturada com chapa de aço galvanizada de 1,95mm, perfis e montantes em aço zincado, revestida internamente com painel de lã de vidro de 50mm de espessura, com duas faces revestidas com chapa OSB de 12mm e placa de gesso acartonado de 15mm. Acabamento em massa acrílica.</v>
      </c>
      <c r="E151" s="231">
        <f>IF('PLANILHA NÃO FINANCIAVEIS'!H151&gt;0,'PLANILHA NÃO FINANCIAVEIS'!H151,"")</f>
        <v>46.9</v>
      </c>
      <c r="F151" s="231" t="str">
        <f>IF('PLANILHA NÃO FINANCIAVEIS'!I151&gt;0,'PLANILHA NÃO FINANCIAVEIS'!I151,"")</f>
        <v>m2</v>
      </c>
      <c r="G151" s="213"/>
      <c r="H151" s="59" t="str">
        <f t="shared" si="2"/>
        <v/>
      </c>
      <c r="I151" s="56"/>
      <c r="J151" s="56"/>
      <c r="K151" s="214"/>
    </row>
    <row r="152" spans="1:11" x14ac:dyDescent="0.25">
      <c r="A152" s="220">
        <f>IF('PLANILHA NÃO FINANCIAVEIS'!A152&gt;0,'PLANILHA NÃO FINANCIAVEIS'!A152,"")</f>
        <v>1</v>
      </c>
      <c r="B152" s="220" t="str">
        <f>IF('PLANILHA NÃO FINANCIAVEIS'!B152&gt;0,'PLANILHA NÃO FINANCIAVEIS'!B152,"")</f>
        <v/>
      </c>
      <c r="C152" s="220" t="str">
        <f>IF('PLANILHA NÃO FINANCIAVEIS'!C152&gt;0,'PLANILHA NÃO FINANCIAVEIS'!C152,"")</f>
        <v>5.2</v>
      </c>
      <c r="D152" s="28" t="str">
        <f>IF('PLANILHA NÃO FINANCIAVEIS'!G152&gt;0,'PLANILHA NÃO FINANCIAVEIS'!G152,"")</f>
        <v>ESTRUTURA METÁLICA</v>
      </c>
      <c r="E152" s="231" t="str">
        <f>IF('PLANILHA NÃO FINANCIAVEIS'!H152&gt;0,'PLANILHA NÃO FINANCIAVEIS'!H152,"")</f>
        <v/>
      </c>
      <c r="F152" s="231" t="str">
        <f>IF('PLANILHA NÃO FINANCIAVEIS'!I152&gt;0,'PLANILHA NÃO FINANCIAVEIS'!I152,"")</f>
        <v/>
      </c>
      <c r="G152" s="213"/>
      <c r="H152" s="59" t="str">
        <f t="shared" si="2"/>
        <v/>
      </c>
      <c r="I152" s="56"/>
      <c r="J152" s="56"/>
      <c r="K152" s="214"/>
    </row>
    <row r="153" spans="1:11" x14ac:dyDescent="0.25">
      <c r="A153" s="220">
        <f>IF('PLANILHA NÃO FINANCIAVEIS'!A153&gt;0,'PLANILHA NÃO FINANCIAVEIS'!A153,"")</f>
        <v>1</v>
      </c>
      <c r="B153" s="220">
        <f>IF('PLANILHA NÃO FINANCIAVEIS'!B153&gt;0,'PLANILHA NÃO FINANCIAVEIS'!B153,"")</f>
        <v>122</v>
      </c>
      <c r="C153" s="220" t="str">
        <f>IF('PLANILHA NÃO FINANCIAVEIS'!C153&gt;0,'PLANILHA NÃO FINANCIAVEIS'!C153,"")</f>
        <v>5.2.1</v>
      </c>
      <c r="D153" s="28" t="str">
        <f>IF('PLANILHA NÃO FINANCIAVEIS'!G153&gt;0,'PLANILHA NÃO FINANCIAVEIS'!G153,"")</f>
        <v>ESTRUTURA TRELIÇADA DE COBERTURA, INCLUSOS PERFIS METÁLICOS, CHAPA METÁLICAS, MÃO DE OBRA E TRANSPORTE COM GUINDASTE - FORNECIMENTO E INSTALAÇÃO (KG)</v>
      </c>
      <c r="E153" s="231">
        <f>IF('PLANILHA NÃO FINANCIAVEIS'!H153&gt;0,'PLANILHA NÃO FINANCIAVEIS'!H153,"")</f>
        <v>1937.52</v>
      </c>
      <c r="F153" s="231" t="str">
        <f>IF('PLANILHA NÃO FINANCIAVEIS'!I153&gt;0,'PLANILHA NÃO FINANCIAVEIS'!I153,"")</f>
        <v>kg</v>
      </c>
      <c r="G153" s="213"/>
      <c r="H153" s="59" t="str">
        <f t="shared" si="2"/>
        <v/>
      </c>
      <c r="I153" s="56"/>
      <c r="J153" s="56"/>
      <c r="K153" s="214"/>
    </row>
    <row r="154" spans="1:11" x14ac:dyDescent="0.25">
      <c r="A154" s="220">
        <f>IF('PLANILHA NÃO FINANCIAVEIS'!A154&gt;0,'PLANILHA NÃO FINANCIAVEIS'!A154,"")</f>
        <v>1</v>
      </c>
      <c r="B154" s="220">
        <f>IF('PLANILHA NÃO FINANCIAVEIS'!B154&gt;0,'PLANILHA NÃO FINANCIAVEIS'!B154,"")</f>
        <v>123</v>
      </c>
      <c r="C154" s="220" t="str">
        <f>IF('PLANILHA NÃO FINANCIAVEIS'!C154&gt;0,'PLANILHA NÃO FINANCIAVEIS'!C154,"")</f>
        <v>5.2.2</v>
      </c>
      <c r="D154" s="28" t="str">
        <f>IF('PLANILHA NÃO FINANCIAVEIS'!G154&gt;0,'PLANILHA NÃO FINANCIAVEIS'!G154,"")</f>
        <v>PINTURA COM TINTA ALQUÍDICA DE FUNDO E ACABAMENTO (ESMALTE SINTÉTICO GRAFITE) PULVERIZADA SOBRE PERFIL METÁLICO EXECUTADO EM FÁBRICA (POR DEMÃO). AF_01/2020_PE</v>
      </c>
      <c r="E154" s="231">
        <f>IF('PLANILHA NÃO FINANCIAVEIS'!H154&gt;0,'PLANILHA NÃO FINANCIAVEIS'!H154,"")</f>
        <v>164.33</v>
      </c>
      <c r="F154" s="231" t="str">
        <f>IF('PLANILHA NÃO FINANCIAVEIS'!I154&gt;0,'PLANILHA NÃO FINANCIAVEIS'!I154,"")</f>
        <v>m2</v>
      </c>
      <c r="G154" s="213"/>
      <c r="H154" s="59" t="str">
        <f t="shared" si="2"/>
        <v/>
      </c>
      <c r="I154" s="56"/>
      <c r="J154" s="56"/>
      <c r="K154" s="214"/>
    </row>
    <row r="155" spans="1:11" x14ac:dyDescent="0.25">
      <c r="A155" s="220">
        <f>IF('PLANILHA NÃO FINANCIAVEIS'!A155&gt;0,'PLANILHA NÃO FINANCIAVEIS'!A155,"")</f>
        <v>1</v>
      </c>
      <c r="B155" s="220">
        <f>IF('PLANILHA NÃO FINANCIAVEIS'!B155&gt;0,'PLANILHA NÃO FINANCIAVEIS'!B155,"")</f>
        <v>124</v>
      </c>
      <c r="C155" s="220" t="str">
        <f>IF('PLANILHA NÃO FINANCIAVEIS'!C155&gt;0,'PLANILHA NÃO FINANCIAVEIS'!C155,"")</f>
        <v>5.2.3</v>
      </c>
      <c r="D155" s="28" t="str">
        <f>IF('PLANILHA NÃO FINANCIAVEIS'!G155&gt;0,'PLANILHA NÃO FINANCIAVEIS'!G155,"")</f>
        <v>PINTURA COM TINTA ALQUÍDICA DE FUNDO (TIPO ZARCÃO) PULVERIZADA SOBRE PERFIL METÁLICO EXECUTADO EM FÁBRICA (POR DEMÃO). AF_01/2020_PE</v>
      </c>
      <c r="E155" s="231">
        <f>IF('PLANILHA NÃO FINANCIAVEIS'!H155&gt;0,'PLANILHA NÃO FINANCIAVEIS'!H155,"")</f>
        <v>23.21</v>
      </c>
      <c r="F155" s="231" t="str">
        <f>IF('PLANILHA NÃO FINANCIAVEIS'!I155&gt;0,'PLANILHA NÃO FINANCIAVEIS'!I155,"")</f>
        <v>m2</v>
      </c>
      <c r="G155" s="213"/>
      <c r="H155" s="59" t="str">
        <f t="shared" si="2"/>
        <v/>
      </c>
      <c r="I155" s="56"/>
      <c r="J155" s="56"/>
      <c r="K155" s="214"/>
    </row>
    <row r="156" spans="1:11" x14ac:dyDescent="0.25">
      <c r="A156" s="220">
        <f>IF('PLANILHA NÃO FINANCIAVEIS'!A156&gt;0,'PLANILHA NÃO FINANCIAVEIS'!A156,"")</f>
        <v>1</v>
      </c>
      <c r="B156" s="220">
        <f>IF('PLANILHA NÃO FINANCIAVEIS'!B156&gt;0,'PLANILHA NÃO FINANCIAVEIS'!B156,"")</f>
        <v>125</v>
      </c>
      <c r="C156" s="220" t="str">
        <f>IF('PLANILHA NÃO FINANCIAVEIS'!C156&gt;0,'PLANILHA NÃO FINANCIAVEIS'!C156,"")</f>
        <v>5.2.4</v>
      </c>
      <c r="D156" s="28" t="str">
        <f>IF('PLANILHA NÃO FINANCIAVEIS'!G156&gt;0,'PLANILHA NÃO FINANCIAVEIS'!G156,"")</f>
        <v>PINTURA COM TINTA ALQUÍDICA DE ACABAMENTO (ESMALTE SINTÉTICO ACETINADO) PULVERIZADA SOBRE PERFIL METÁLICO EXECUTADO EM FÁBRICA (POR DEMÃO). AF_01/2020_PE</v>
      </c>
      <c r="E156" s="231">
        <f>IF('PLANILHA NÃO FINANCIAVEIS'!H156&gt;0,'PLANILHA NÃO FINANCIAVEIS'!H156,"")</f>
        <v>23.21</v>
      </c>
      <c r="F156" s="231" t="str">
        <f>IF('PLANILHA NÃO FINANCIAVEIS'!I156&gt;0,'PLANILHA NÃO FINANCIAVEIS'!I156,"")</f>
        <v>m2</v>
      </c>
      <c r="G156" s="213"/>
      <c r="H156" s="59" t="str">
        <f t="shared" si="2"/>
        <v/>
      </c>
      <c r="I156" s="56"/>
      <c r="J156" s="56"/>
      <c r="K156" s="214"/>
    </row>
    <row r="157" spans="1:11" x14ac:dyDescent="0.25">
      <c r="A157" s="220">
        <f>IF('PLANILHA NÃO FINANCIAVEIS'!A157&gt;0,'PLANILHA NÃO FINANCIAVEIS'!A157,"")</f>
        <v>1</v>
      </c>
      <c r="B157" s="220" t="str">
        <f>IF('PLANILHA NÃO FINANCIAVEIS'!B157&gt;0,'PLANILHA NÃO FINANCIAVEIS'!B157,"")</f>
        <v/>
      </c>
      <c r="C157" s="220">
        <f>IF('PLANILHA NÃO FINANCIAVEIS'!C157&gt;0,'PLANILHA NÃO FINANCIAVEIS'!C157,"")</f>
        <v>6</v>
      </c>
      <c r="D157" s="28" t="str">
        <f>IF('PLANILHA NÃO FINANCIAVEIS'!G157&gt;0,'PLANILHA NÃO FINANCIAVEIS'!G157,"")</f>
        <v>SISTEMA DE VEDAÇÃO VERTICAL</v>
      </c>
      <c r="E157" s="231" t="str">
        <f>IF('PLANILHA NÃO FINANCIAVEIS'!H157&gt;0,'PLANILHA NÃO FINANCIAVEIS'!H157,"")</f>
        <v/>
      </c>
      <c r="F157" s="231" t="str">
        <f>IF('PLANILHA NÃO FINANCIAVEIS'!I157&gt;0,'PLANILHA NÃO FINANCIAVEIS'!I157,"")</f>
        <v/>
      </c>
      <c r="G157" s="213"/>
      <c r="H157" s="59" t="str">
        <f t="shared" si="2"/>
        <v/>
      </c>
      <c r="I157" s="56"/>
      <c r="J157" s="56"/>
      <c r="K157" s="214"/>
    </row>
    <row r="158" spans="1:11" x14ac:dyDescent="0.25">
      <c r="A158" s="220">
        <f>IF('PLANILHA NÃO FINANCIAVEIS'!A158&gt;0,'PLANILHA NÃO FINANCIAVEIS'!A158,"")</f>
        <v>1</v>
      </c>
      <c r="B158" s="220" t="str">
        <f>IF('PLANILHA NÃO FINANCIAVEIS'!B158&gt;0,'PLANILHA NÃO FINANCIAVEIS'!B158,"")</f>
        <v/>
      </c>
      <c r="C158" s="220" t="str">
        <f>IF('PLANILHA NÃO FINANCIAVEIS'!C158&gt;0,'PLANILHA NÃO FINANCIAVEIS'!C158,"")</f>
        <v>6.1</v>
      </c>
      <c r="D158" s="28" t="str">
        <f>IF('PLANILHA NÃO FINANCIAVEIS'!G158&gt;0,'PLANILHA NÃO FINANCIAVEIS'!G158,"")</f>
        <v>DIVISÓRIAS</v>
      </c>
      <c r="E158" s="231" t="str">
        <f>IF('PLANILHA NÃO FINANCIAVEIS'!H158&gt;0,'PLANILHA NÃO FINANCIAVEIS'!H158,"")</f>
        <v/>
      </c>
      <c r="F158" s="231" t="str">
        <f>IF('PLANILHA NÃO FINANCIAVEIS'!I158&gt;0,'PLANILHA NÃO FINANCIAVEIS'!I158,"")</f>
        <v/>
      </c>
      <c r="G158" s="213"/>
      <c r="H158" s="59" t="str">
        <f t="shared" si="2"/>
        <v/>
      </c>
      <c r="I158" s="56"/>
      <c r="J158" s="56"/>
      <c r="K158" s="214"/>
    </row>
    <row r="159" spans="1:11" x14ac:dyDescent="0.25">
      <c r="A159" s="220">
        <f>IF('PLANILHA NÃO FINANCIAVEIS'!A159&gt;0,'PLANILHA NÃO FINANCIAVEIS'!A159,"")</f>
        <v>1</v>
      </c>
      <c r="B159" s="220">
        <f>IF('PLANILHA NÃO FINANCIAVEIS'!B159&gt;0,'PLANILHA NÃO FINANCIAVEIS'!B159,"")</f>
        <v>126</v>
      </c>
      <c r="C159" s="220" t="str">
        <f>IF('PLANILHA NÃO FINANCIAVEIS'!C159&gt;0,'PLANILHA NÃO FINANCIAVEIS'!C159,"")</f>
        <v>6.1.1</v>
      </c>
      <c r="D159" s="28" t="str">
        <f>IF('PLANILHA NÃO FINANCIAVEIS'!G159&gt;0,'PLANILHA NÃO FINANCIAVEIS'!G159,"")</f>
        <v>DIVISORIA SANITÁRIA, TIPO CABINE, EM GRANITO CINZA POLIDO, ESP = 3CM, ASSENTADO COM ARGAMASSA COLANTE AC III-E, EXCLUSIVE FERRAGENS. AF_01/2021</v>
      </c>
      <c r="E159" s="231">
        <f>IF('PLANILHA NÃO FINANCIAVEIS'!H159&gt;0,'PLANILHA NÃO FINANCIAVEIS'!H159,"")</f>
        <v>1.81</v>
      </c>
      <c r="F159" s="231" t="str">
        <f>IF('PLANILHA NÃO FINANCIAVEIS'!I159&gt;0,'PLANILHA NÃO FINANCIAVEIS'!I159,"")</f>
        <v>m2</v>
      </c>
      <c r="G159" s="213"/>
      <c r="H159" s="59" t="str">
        <f t="shared" si="2"/>
        <v/>
      </c>
      <c r="I159" s="56"/>
      <c r="J159" s="56"/>
      <c r="K159" s="214"/>
    </row>
    <row r="160" spans="1:11" x14ac:dyDescent="0.25">
      <c r="A160" s="220">
        <f>IF('PLANILHA NÃO FINANCIAVEIS'!A160&gt;0,'PLANILHA NÃO FINANCIAVEIS'!A160,"")</f>
        <v>1</v>
      </c>
      <c r="B160" s="220">
        <f>IF('PLANILHA NÃO FINANCIAVEIS'!B160&gt;0,'PLANILHA NÃO FINANCIAVEIS'!B160,"")</f>
        <v>127</v>
      </c>
      <c r="C160" s="220" t="str">
        <f>IF('PLANILHA NÃO FINANCIAVEIS'!C160&gt;0,'PLANILHA NÃO FINANCIAVEIS'!C160,"")</f>
        <v>6.1.2</v>
      </c>
      <c r="D160" s="28" t="str">
        <f>IF('PLANILHA NÃO FINANCIAVEIS'!G160&gt;0,'PLANILHA NÃO FINANCIAVEIS'!G160,"")</f>
        <v>INSTALAÇÃO DE VIDRO TEMPERADO, E = 10 MM, ENCAIXADO EM PERFIL U. AF_01/2021_PS</v>
      </c>
      <c r="E160" s="231">
        <f>IF('PLANILHA NÃO FINANCIAVEIS'!H160&gt;0,'PLANILHA NÃO FINANCIAVEIS'!H160,"")</f>
        <v>1.35</v>
      </c>
      <c r="F160" s="231" t="str">
        <f>IF('PLANILHA NÃO FINANCIAVEIS'!I160&gt;0,'PLANILHA NÃO FINANCIAVEIS'!I160,"")</f>
        <v>m2</v>
      </c>
      <c r="G160" s="213"/>
      <c r="H160" s="59" t="str">
        <f t="shared" si="2"/>
        <v/>
      </c>
      <c r="I160" s="56"/>
      <c r="J160" s="56"/>
      <c r="K160" s="214"/>
    </row>
    <row r="161" spans="1:11" x14ac:dyDescent="0.25">
      <c r="A161" s="220">
        <f>IF('PLANILHA NÃO FINANCIAVEIS'!A161&gt;0,'PLANILHA NÃO FINANCIAVEIS'!A161,"")</f>
        <v>1</v>
      </c>
      <c r="B161" s="220">
        <f>IF('PLANILHA NÃO FINANCIAVEIS'!B161&gt;0,'PLANILHA NÃO FINANCIAVEIS'!B161,"")</f>
        <v>128</v>
      </c>
      <c r="C161" s="220" t="str">
        <f>IF('PLANILHA NÃO FINANCIAVEIS'!C161&gt;0,'PLANILHA NÃO FINANCIAVEIS'!C161,"")</f>
        <v>6.1.3</v>
      </c>
      <c r="D161" s="28" t="str">
        <f>IF('PLANILHA NÃO FINANCIAVEIS'!G161&gt;0,'PLANILHA NÃO FINANCIAVEIS'!G161,"")</f>
        <v>DIVISÓRIA FIXA EM VIDRO TEMPERADO 10 MM, SEM ABERTURA. AF_01/2021_PS</v>
      </c>
      <c r="E161" s="231">
        <f>IF('PLANILHA NÃO FINANCIAVEIS'!H161&gt;0,'PLANILHA NÃO FINANCIAVEIS'!H161,"")</f>
        <v>1.28</v>
      </c>
      <c r="F161" s="231" t="str">
        <f>IF('PLANILHA NÃO FINANCIAVEIS'!I161&gt;0,'PLANILHA NÃO FINANCIAVEIS'!I161,"")</f>
        <v>m2</v>
      </c>
      <c r="G161" s="213"/>
      <c r="H161" s="59" t="str">
        <f t="shared" si="2"/>
        <v/>
      </c>
      <c r="I161" s="56"/>
      <c r="J161" s="56"/>
      <c r="K161" s="214"/>
    </row>
    <row r="162" spans="1:11" x14ac:dyDescent="0.25">
      <c r="A162" s="220">
        <f>IF('PLANILHA NÃO FINANCIAVEIS'!A162&gt;0,'PLANILHA NÃO FINANCIAVEIS'!A162,"")</f>
        <v>1</v>
      </c>
      <c r="B162" s="220" t="str">
        <f>IF('PLANILHA NÃO FINANCIAVEIS'!B162&gt;0,'PLANILHA NÃO FINANCIAVEIS'!B162,"")</f>
        <v/>
      </c>
      <c r="C162" s="220">
        <f>IF('PLANILHA NÃO FINANCIAVEIS'!C162&gt;0,'PLANILHA NÃO FINANCIAVEIS'!C162,"")</f>
        <v>7</v>
      </c>
      <c r="D162" s="28" t="str">
        <f>IF('PLANILHA NÃO FINANCIAVEIS'!G162&gt;0,'PLANILHA NÃO FINANCIAVEIS'!G162,"")</f>
        <v>ESQUADRIAS</v>
      </c>
      <c r="E162" s="231" t="str">
        <f>IF('PLANILHA NÃO FINANCIAVEIS'!H162&gt;0,'PLANILHA NÃO FINANCIAVEIS'!H162,"")</f>
        <v/>
      </c>
      <c r="F162" s="231" t="str">
        <f>IF('PLANILHA NÃO FINANCIAVEIS'!I162&gt;0,'PLANILHA NÃO FINANCIAVEIS'!I162,"")</f>
        <v/>
      </c>
      <c r="G162" s="213"/>
      <c r="H162" s="59" t="str">
        <f t="shared" si="2"/>
        <v/>
      </c>
      <c r="I162" s="56"/>
      <c r="J162" s="56"/>
      <c r="K162" s="214"/>
    </row>
    <row r="163" spans="1:11" x14ac:dyDescent="0.25">
      <c r="A163" s="220">
        <f>IF('PLANILHA NÃO FINANCIAVEIS'!A163&gt;0,'PLANILHA NÃO FINANCIAVEIS'!A163,"")</f>
        <v>1</v>
      </c>
      <c r="B163" s="220" t="str">
        <f>IF('PLANILHA NÃO FINANCIAVEIS'!B163&gt;0,'PLANILHA NÃO FINANCIAVEIS'!B163,"")</f>
        <v/>
      </c>
      <c r="C163" s="220" t="str">
        <f>IF('PLANILHA NÃO FINANCIAVEIS'!C163&gt;0,'PLANILHA NÃO FINANCIAVEIS'!C163,"")</f>
        <v>7.1</v>
      </c>
      <c r="D163" s="28" t="str">
        <f>IF('PLANILHA NÃO FINANCIAVEIS'!G163&gt;0,'PLANILHA NÃO FINANCIAVEIS'!G163,"")</f>
        <v>PORTAS DE MADEIRA</v>
      </c>
      <c r="E163" s="231" t="str">
        <f>IF('PLANILHA NÃO FINANCIAVEIS'!H163&gt;0,'PLANILHA NÃO FINANCIAVEIS'!H163,"")</f>
        <v/>
      </c>
      <c r="F163" s="231" t="str">
        <f>IF('PLANILHA NÃO FINANCIAVEIS'!I163&gt;0,'PLANILHA NÃO FINANCIAVEIS'!I163,"")</f>
        <v/>
      </c>
      <c r="G163" s="213"/>
      <c r="H163" s="59" t="str">
        <f t="shared" si="2"/>
        <v/>
      </c>
      <c r="I163" s="56"/>
      <c r="J163" s="56"/>
      <c r="K163" s="214"/>
    </row>
    <row r="164" spans="1:11" x14ac:dyDescent="0.25">
      <c r="A164" s="220">
        <f>IF('PLANILHA NÃO FINANCIAVEIS'!A164&gt;0,'PLANILHA NÃO FINANCIAVEIS'!A164,"")</f>
        <v>1</v>
      </c>
      <c r="B164" s="220">
        <f>IF('PLANILHA NÃO FINANCIAVEIS'!B164&gt;0,'PLANILHA NÃO FINANCIAVEIS'!B164,"")</f>
        <v>129</v>
      </c>
      <c r="C164" s="220" t="str">
        <f>IF('PLANILHA NÃO FINANCIAVEIS'!C164&gt;0,'PLANILHA NÃO FINANCIAVEIS'!C164,"")</f>
        <v>7.1.1</v>
      </c>
      <c r="D164" s="28" t="str">
        <f>IF('PLANILHA NÃO FINANCIAVEIS'!G164&gt;0,'PLANILHA NÃO FINANCIAVEIS'!G164,"")</f>
        <v>PM1 - KIT DE PORTA DE MADEIRA FRISADA, SEMI-OCA (LEVE OU MÉDIA), PADRÃO MÉDIO, 80X210CM, ESPESSURA DE 3,5CM, ITENS INCLUSOS: DOBRADIÇAS, MONTAGEM E INSTALAÇÃO DE BATENTE, FECHADURA COM EXECUÇÃO DO FURO - FORNECIMENTO E INSTALAÇÃO</v>
      </c>
      <c r="E164" s="231">
        <f>IF('PLANILHA NÃO FINANCIAVEIS'!H164&gt;0,'PLANILHA NÃO FINANCIAVEIS'!H164,"")</f>
        <v>1</v>
      </c>
      <c r="F164" s="231" t="str">
        <f>IF('PLANILHA NÃO FINANCIAVEIS'!I164&gt;0,'PLANILHA NÃO FINANCIAVEIS'!I164,"")</f>
        <v>un</v>
      </c>
      <c r="G164" s="213"/>
      <c r="H164" s="59" t="str">
        <f t="shared" si="2"/>
        <v/>
      </c>
      <c r="I164" s="56"/>
      <c r="J164" s="56"/>
      <c r="K164" s="214"/>
    </row>
    <row r="165" spans="1:11" x14ac:dyDescent="0.25">
      <c r="A165" s="220">
        <f>IF('PLANILHA NÃO FINANCIAVEIS'!A165&gt;0,'PLANILHA NÃO FINANCIAVEIS'!A165,"")</f>
        <v>1</v>
      </c>
      <c r="B165" s="220">
        <f>IF('PLANILHA NÃO FINANCIAVEIS'!B165&gt;0,'PLANILHA NÃO FINANCIAVEIS'!B165,"")</f>
        <v>130</v>
      </c>
      <c r="C165" s="220" t="str">
        <f>IF('PLANILHA NÃO FINANCIAVEIS'!C165&gt;0,'PLANILHA NÃO FINANCIAVEIS'!C165,"")</f>
        <v>7.1.2</v>
      </c>
      <c r="D165" s="28" t="str">
        <f>IF('PLANILHA NÃO FINANCIAVEIS'!G165&gt;0,'PLANILHA NÃO FINANCIAVEIS'!G165,"")</f>
        <v>PM4 - KIT DE PORTA DE MADEIRA COM VISOR DE VIDRO, 80X210CM (ESPESSURA DE 3CM), PADRÃO POPULAR, ITENS INCLUSOS: DOBRADIÇAS, MONTAGEM E INSTALAÇÃO DE BATENTE, FECHADURA COM EXECUÇÃO DO FURO - FORNECIMENTO E INSTALAÇÃO. AF_12/2019</v>
      </c>
      <c r="E165" s="231">
        <f>IF('PLANILHA NÃO FINANCIAVEIS'!H165&gt;0,'PLANILHA NÃO FINANCIAVEIS'!H165,"")</f>
        <v>2</v>
      </c>
      <c r="F165" s="231" t="str">
        <f>IF('PLANILHA NÃO FINANCIAVEIS'!I165&gt;0,'PLANILHA NÃO FINANCIAVEIS'!I165,"")</f>
        <v>un</v>
      </c>
      <c r="G165" s="213"/>
      <c r="H165" s="59" t="str">
        <f t="shared" si="2"/>
        <v/>
      </c>
      <c r="I165" s="56"/>
      <c r="J165" s="56"/>
      <c r="K165" s="214"/>
    </row>
    <row r="166" spans="1:11" x14ac:dyDescent="0.25">
      <c r="A166" s="220">
        <f>IF('PLANILHA NÃO FINANCIAVEIS'!A166&gt;0,'PLANILHA NÃO FINANCIAVEIS'!A166,"")</f>
        <v>1</v>
      </c>
      <c r="B166" s="220" t="str">
        <f>IF('PLANILHA NÃO FINANCIAVEIS'!B166&gt;0,'PLANILHA NÃO FINANCIAVEIS'!B166,"")</f>
        <v/>
      </c>
      <c r="C166" s="220" t="str">
        <f>IF('PLANILHA NÃO FINANCIAVEIS'!C166&gt;0,'PLANILHA NÃO FINANCIAVEIS'!C166,"")</f>
        <v>7.2</v>
      </c>
      <c r="D166" s="28" t="str">
        <f>IF('PLANILHA NÃO FINANCIAVEIS'!G166&gt;0,'PLANILHA NÃO FINANCIAVEIS'!G166,"")</f>
        <v>FERRAGENS E ACESSÓRIOS</v>
      </c>
      <c r="E166" s="231" t="str">
        <f>IF('PLANILHA NÃO FINANCIAVEIS'!H166&gt;0,'PLANILHA NÃO FINANCIAVEIS'!H166,"")</f>
        <v/>
      </c>
      <c r="F166" s="231" t="str">
        <f>IF('PLANILHA NÃO FINANCIAVEIS'!I166&gt;0,'PLANILHA NÃO FINANCIAVEIS'!I166,"")</f>
        <v/>
      </c>
      <c r="G166" s="213"/>
      <c r="H166" s="59" t="str">
        <f t="shared" si="2"/>
        <v/>
      </c>
      <c r="I166" s="56"/>
      <c r="J166" s="56"/>
      <c r="K166" s="214"/>
    </row>
    <row r="167" spans="1:11" x14ac:dyDescent="0.25">
      <c r="A167" s="220">
        <f>IF('PLANILHA NÃO FINANCIAVEIS'!A167&gt;0,'PLANILHA NÃO FINANCIAVEIS'!A167,"")</f>
        <v>1</v>
      </c>
      <c r="B167" s="220">
        <f>IF('PLANILHA NÃO FINANCIAVEIS'!B167&gt;0,'PLANILHA NÃO FINANCIAVEIS'!B167,"")</f>
        <v>131</v>
      </c>
      <c r="C167" s="220" t="str">
        <f>IF('PLANILHA NÃO FINANCIAVEIS'!C167&gt;0,'PLANILHA NÃO FINANCIAVEIS'!C167,"")</f>
        <v>7.2.1</v>
      </c>
      <c r="D167" s="28" t="str">
        <f>IF('PLANILHA NÃO FINANCIAVEIS'!G167&gt;0,'PLANILHA NÃO FINANCIAVEIS'!G167,"")</f>
        <v>CHAPA METÁLICA (ALUMÍNIO) 0,90 M X 0,40 M, ESPESSURA 1 MM PARA AS PORTAS</v>
      </c>
      <c r="E167" s="231">
        <f>IF('PLANILHA NÃO FINANCIAVEIS'!H167&gt;0,'PLANILHA NÃO FINANCIAVEIS'!H167,"")</f>
        <v>1.08</v>
      </c>
      <c r="F167" s="231" t="str">
        <f>IF('PLANILHA NÃO FINANCIAVEIS'!I167&gt;0,'PLANILHA NÃO FINANCIAVEIS'!I167,"")</f>
        <v>m2</v>
      </c>
      <c r="G167" s="213"/>
      <c r="H167" s="59" t="str">
        <f t="shared" si="2"/>
        <v/>
      </c>
      <c r="I167" s="56"/>
      <c r="J167" s="56"/>
      <c r="K167" s="214"/>
    </row>
    <row r="168" spans="1:11" x14ac:dyDescent="0.25">
      <c r="A168" s="220">
        <f>IF('PLANILHA NÃO FINANCIAVEIS'!A168&gt;0,'PLANILHA NÃO FINANCIAVEIS'!A168,"")</f>
        <v>1</v>
      </c>
      <c r="B168" s="220">
        <f>IF('PLANILHA NÃO FINANCIAVEIS'!B168&gt;0,'PLANILHA NÃO FINANCIAVEIS'!B168,"")</f>
        <v>132</v>
      </c>
      <c r="C168" s="220" t="str">
        <f>IF('PLANILHA NÃO FINANCIAVEIS'!C168&gt;0,'PLANILHA NÃO FINANCIAVEIS'!C168,"")</f>
        <v>7.2.2</v>
      </c>
      <c r="D168" s="28" t="str">
        <f>IF('PLANILHA NÃO FINANCIAVEIS'!G168&gt;0,'PLANILHA NÃO FINANCIAVEIS'!G168,"")</f>
        <v>PINTURA TINTA DE ACABAMENTO (PIGMENTADA) ESMALTE SINTÉTICO ACETINADO EM MADEIRA, 2 DEMÃOS. AF_01/2021</v>
      </c>
      <c r="E168" s="231">
        <f>IF('PLANILHA NÃO FINANCIAVEIS'!H168&gt;0,'PLANILHA NÃO FINANCIAVEIS'!H168,"")</f>
        <v>10.08</v>
      </c>
      <c r="F168" s="231" t="str">
        <f>IF('PLANILHA NÃO FINANCIAVEIS'!I168&gt;0,'PLANILHA NÃO FINANCIAVEIS'!I168,"")</f>
        <v>m2</v>
      </c>
      <c r="G168" s="213"/>
      <c r="H168" s="59" t="str">
        <f t="shared" si="2"/>
        <v/>
      </c>
      <c r="I168" s="56"/>
      <c r="J168" s="56"/>
      <c r="K168" s="214"/>
    </row>
    <row r="169" spans="1:11" x14ac:dyDescent="0.25">
      <c r="A169" s="220">
        <f>IF('PLANILHA NÃO FINANCIAVEIS'!A169&gt;0,'PLANILHA NÃO FINANCIAVEIS'!A169,"")</f>
        <v>1</v>
      </c>
      <c r="B169" s="220" t="str">
        <f>IF('PLANILHA NÃO FINANCIAVEIS'!B169&gt;0,'PLANILHA NÃO FINANCIAVEIS'!B169,"")</f>
        <v/>
      </c>
      <c r="C169" s="220" t="str">
        <f>IF('PLANILHA NÃO FINANCIAVEIS'!C169&gt;0,'PLANILHA NÃO FINANCIAVEIS'!C169,"")</f>
        <v>7.3</v>
      </c>
      <c r="D169" s="28" t="str">
        <f>IF('PLANILHA NÃO FINANCIAVEIS'!G169&gt;0,'PLANILHA NÃO FINANCIAVEIS'!G169,"")</f>
        <v>PORTAS EM ALUMÍNIO</v>
      </c>
      <c r="E169" s="231" t="str">
        <f>IF('PLANILHA NÃO FINANCIAVEIS'!H169&gt;0,'PLANILHA NÃO FINANCIAVEIS'!H169,"")</f>
        <v/>
      </c>
      <c r="F169" s="231" t="str">
        <f>IF('PLANILHA NÃO FINANCIAVEIS'!I169&gt;0,'PLANILHA NÃO FINANCIAVEIS'!I169,"")</f>
        <v/>
      </c>
      <c r="G169" s="213"/>
      <c r="H169" s="59" t="str">
        <f t="shared" si="2"/>
        <v/>
      </c>
      <c r="I169" s="56"/>
      <c r="J169" s="56"/>
      <c r="K169" s="214"/>
    </row>
    <row r="170" spans="1:11" x14ac:dyDescent="0.25">
      <c r="A170" s="220">
        <f>IF('PLANILHA NÃO FINANCIAVEIS'!A170&gt;0,'PLANILHA NÃO FINANCIAVEIS'!A170,"")</f>
        <v>1</v>
      </c>
      <c r="B170" s="220">
        <f>IF('PLANILHA NÃO FINANCIAVEIS'!B170&gt;0,'PLANILHA NÃO FINANCIAVEIS'!B170,"")</f>
        <v>133</v>
      </c>
      <c r="C170" s="220" t="str">
        <f>IF('PLANILHA NÃO FINANCIAVEIS'!C170&gt;0,'PLANILHA NÃO FINANCIAVEIS'!C170,"")</f>
        <v>7.3.1</v>
      </c>
      <c r="D170" s="28" t="str">
        <f>IF('PLANILHA NÃO FINANCIAVEIS'!G170&gt;0,'PLANILHA NÃO FINANCIAVEIS'!G170,"")</f>
        <v>PORTA DE CORRER - PA4- 450 X 265 CM, DE ALUMÍNIO, COM DUAS FOLHAS FIXAS E DUAS FOLHAS DE CORRER PARA VIDRO, INCLUSO VIDRO LISO INCOLOR 8 MM, FECHADURA E PUXADOR, SEM ALIZAR - CONFORME PROJETO DE ESQUADRIAS</v>
      </c>
      <c r="E170" s="231">
        <f>IF('PLANILHA NÃO FINANCIAVEIS'!H170&gt;0,'PLANILHA NÃO FINANCIAVEIS'!H170,"")</f>
        <v>23.85</v>
      </c>
      <c r="F170" s="231" t="str">
        <f>IF('PLANILHA NÃO FINANCIAVEIS'!I170&gt;0,'PLANILHA NÃO FINANCIAVEIS'!I170,"")</f>
        <v>m2</v>
      </c>
      <c r="G170" s="213"/>
      <c r="H170" s="59" t="str">
        <f t="shared" si="2"/>
        <v/>
      </c>
      <c r="I170" s="56"/>
      <c r="J170" s="56"/>
      <c r="K170" s="214"/>
    </row>
    <row r="171" spans="1:11" x14ac:dyDescent="0.25">
      <c r="A171" s="220">
        <f>IF('PLANILHA NÃO FINANCIAVEIS'!A171&gt;0,'PLANILHA NÃO FINANCIAVEIS'!A171,"")</f>
        <v>1</v>
      </c>
      <c r="B171" s="220" t="str">
        <f>IF('PLANILHA NÃO FINANCIAVEIS'!B171&gt;0,'PLANILHA NÃO FINANCIAVEIS'!B171,"")</f>
        <v/>
      </c>
      <c r="C171" s="220" t="str">
        <f>IF('PLANILHA NÃO FINANCIAVEIS'!C171&gt;0,'PLANILHA NÃO FINANCIAVEIS'!C171,"")</f>
        <v>7.4</v>
      </c>
      <c r="D171" s="28" t="str">
        <f>IF('PLANILHA NÃO FINANCIAVEIS'!G171&gt;0,'PLANILHA NÃO FINANCIAVEIS'!G171,"")</f>
        <v>JANELAS EM ALUMÍNIO</v>
      </c>
      <c r="E171" s="231" t="str">
        <f>IF('PLANILHA NÃO FINANCIAVEIS'!H171&gt;0,'PLANILHA NÃO FINANCIAVEIS'!H171,"")</f>
        <v/>
      </c>
      <c r="F171" s="231" t="str">
        <f>IF('PLANILHA NÃO FINANCIAVEIS'!I171&gt;0,'PLANILHA NÃO FINANCIAVEIS'!I171,"")</f>
        <v/>
      </c>
      <c r="G171" s="213"/>
      <c r="H171" s="59" t="str">
        <f t="shared" si="2"/>
        <v/>
      </c>
      <c r="I171" s="56"/>
      <c r="J171" s="56"/>
      <c r="K171" s="214"/>
    </row>
    <row r="172" spans="1:11" x14ac:dyDescent="0.25">
      <c r="A172" s="220">
        <f>IF('PLANILHA NÃO FINANCIAVEIS'!A172&gt;0,'PLANILHA NÃO FINANCIAVEIS'!A172,"")</f>
        <v>1</v>
      </c>
      <c r="B172" s="220">
        <f>IF('PLANILHA NÃO FINANCIAVEIS'!B172&gt;0,'PLANILHA NÃO FINANCIAVEIS'!B172,"")</f>
        <v>134</v>
      </c>
      <c r="C172" s="220" t="str">
        <f>IF('PLANILHA NÃO FINANCIAVEIS'!C172&gt;0,'PLANILHA NÃO FINANCIAVEIS'!C172,"")</f>
        <v>7.4.1</v>
      </c>
      <c r="D172" s="28" t="str">
        <f>IF('PLANILHA NÃO FINANCIAVEIS'!G172&gt;0,'PLANILHA NÃO FINANCIAVEIS'!G172,"")</f>
        <v>JANELA DE ALUMÍNIO - JA-7 - 210 X 75 CM, TIPO MAXIM-AR, COM VIDROS, BATENTE E FERRAGENS. EXCLUSIVE ALIZAR, ACABAMENTO E CONTRAMARCO, CONFORME PROJETO DE ESQUADRIAS</v>
      </c>
      <c r="E172" s="231">
        <f>IF('PLANILHA NÃO FINANCIAVEIS'!H172&gt;0,'PLANILHA NÃO FINANCIAVEIS'!H172,"")</f>
        <v>1.58</v>
      </c>
      <c r="F172" s="231" t="str">
        <f>IF('PLANILHA NÃO FINANCIAVEIS'!I172&gt;0,'PLANILHA NÃO FINANCIAVEIS'!I172,"")</f>
        <v>m2</v>
      </c>
      <c r="G172" s="213"/>
      <c r="H172" s="59" t="str">
        <f t="shared" si="2"/>
        <v/>
      </c>
      <c r="I172" s="56"/>
      <c r="J172" s="56"/>
      <c r="K172" s="214"/>
    </row>
    <row r="173" spans="1:11" x14ac:dyDescent="0.25">
      <c r="A173" s="220">
        <f>IF('PLANILHA NÃO FINANCIAVEIS'!A173&gt;0,'PLANILHA NÃO FINANCIAVEIS'!A173,"")</f>
        <v>1</v>
      </c>
      <c r="B173" s="220">
        <f>IF('PLANILHA NÃO FINANCIAVEIS'!B173&gt;0,'PLANILHA NÃO FINANCIAVEIS'!B173,"")</f>
        <v>135</v>
      </c>
      <c r="C173" s="220" t="str">
        <f>IF('PLANILHA NÃO FINANCIAVEIS'!C173&gt;0,'PLANILHA NÃO FINANCIAVEIS'!C173,"")</f>
        <v>7.4.2</v>
      </c>
      <c r="D173" s="28" t="str">
        <f>IF('PLANILHA NÃO FINANCIAVEIS'!G173&gt;0,'PLANILHA NÃO FINANCIAVEIS'!G173,"")</f>
        <v>JANELA DE ALUMÍNIO - JA-12 - 420 X 50 CM, TIPO MAXIM-AR, COM VIDROS, BATENTE E FERRAGENS. EXCLUSIVE ALIZAR, ACABAMENTO E CONTRAMARCO, CONFORME PROJETO DE ESQUADRIAS</v>
      </c>
      <c r="E173" s="231">
        <f>IF('PLANILHA NÃO FINANCIAVEIS'!H173&gt;0,'PLANILHA NÃO FINANCIAVEIS'!H173,"")</f>
        <v>4.2</v>
      </c>
      <c r="F173" s="231" t="str">
        <f>IF('PLANILHA NÃO FINANCIAVEIS'!I173&gt;0,'PLANILHA NÃO FINANCIAVEIS'!I173,"")</f>
        <v>m2</v>
      </c>
      <c r="G173" s="213"/>
      <c r="H173" s="59" t="str">
        <f t="shared" si="2"/>
        <v/>
      </c>
      <c r="I173" s="56"/>
      <c r="J173" s="56"/>
      <c r="K173" s="214"/>
    </row>
    <row r="174" spans="1:11" x14ac:dyDescent="0.25">
      <c r="A174" s="220">
        <f>IF('PLANILHA NÃO FINANCIAVEIS'!A174&gt;0,'PLANILHA NÃO FINANCIAVEIS'!A174,"")</f>
        <v>1</v>
      </c>
      <c r="B174" s="220" t="str">
        <f>IF('PLANILHA NÃO FINANCIAVEIS'!B174&gt;0,'PLANILHA NÃO FINANCIAVEIS'!B174,"")</f>
        <v/>
      </c>
      <c r="C174" s="220" t="str">
        <f>IF('PLANILHA NÃO FINANCIAVEIS'!C174&gt;0,'PLANILHA NÃO FINANCIAVEIS'!C174,"")</f>
        <v>7.5</v>
      </c>
      <c r="D174" s="28" t="str">
        <f>IF('PLANILHA NÃO FINANCIAVEIS'!G174&gt;0,'PLANILHA NÃO FINANCIAVEIS'!G174,"")</f>
        <v>ESQUADRIA GERAL</v>
      </c>
      <c r="E174" s="231" t="str">
        <f>IF('PLANILHA NÃO FINANCIAVEIS'!H174&gt;0,'PLANILHA NÃO FINANCIAVEIS'!H174,"")</f>
        <v/>
      </c>
      <c r="F174" s="231" t="str">
        <f>IF('PLANILHA NÃO FINANCIAVEIS'!I174&gt;0,'PLANILHA NÃO FINANCIAVEIS'!I174,"")</f>
        <v/>
      </c>
      <c r="G174" s="213"/>
      <c r="H174" s="59" t="str">
        <f t="shared" si="2"/>
        <v/>
      </c>
      <c r="I174" s="56"/>
      <c r="J174" s="56"/>
      <c r="K174" s="214"/>
    </row>
    <row r="175" spans="1:11" x14ac:dyDescent="0.25">
      <c r="A175" s="220">
        <f>IF('PLANILHA NÃO FINANCIAVEIS'!A175&gt;0,'PLANILHA NÃO FINANCIAVEIS'!A175,"")</f>
        <v>1</v>
      </c>
      <c r="B175" s="220">
        <f>IF('PLANILHA NÃO FINANCIAVEIS'!B175&gt;0,'PLANILHA NÃO FINANCIAVEIS'!B175,"")</f>
        <v>136</v>
      </c>
      <c r="C175" s="220" t="str">
        <f>IF('PLANILHA NÃO FINANCIAVEIS'!C175&gt;0,'PLANILHA NÃO FINANCIAVEIS'!C175,"")</f>
        <v>7.5.1</v>
      </c>
      <c r="D175" s="28" t="str">
        <f>IF('PLANILHA NÃO FINANCIAVEIS'!G175&gt;0,'PLANILHA NÃO FINANCIAVEIS'!G175,"")</f>
        <v>PF2 - PORTÃO METÁLICO DE ABRIR,  1,40 X 1,05 M, COM CHAPA METÁLICA, INCLUSO PINTURA, CONFORME PROJETO DE ESQUADRIAS</v>
      </c>
      <c r="E175" s="231">
        <f>IF('PLANILHA NÃO FINANCIAVEIS'!H175&gt;0,'PLANILHA NÃO FINANCIAVEIS'!H175,"")</f>
        <v>1.47</v>
      </c>
      <c r="F175" s="231" t="str">
        <f>IF('PLANILHA NÃO FINANCIAVEIS'!I175&gt;0,'PLANILHA NÃO FINANCIAVEIS'!I175,"")</f>
        <v>m2</v>
      </c>
      <c r="G175" s="213"/>
      <c r="H175" s="59" t="str">
        <f t="shared" si="2"/>
        <v/>
      </c>
      <c r="I175" s="56"/>
      <c r="J175" s="56"/>
      <c r="K175" s="214"/>
    </row>
    <row r="176" spans="1:11" x14ac:dyDescent="0.25">
      <c r="A176" s="220">
        <f>IF('PLANILHA NÃO FINANCIAVEIS'!A176&gt;0,'PLANILHA NÃO FINANCIAVEIS'!A176,"")</f>
        <v>1</v>
      </c>
      <c r="B176" s="220">
        <f>IF('PLANILHA NÃO FINANCIAVEIS'!B176&gt;0,'PLANILHA NÃO FINANCIAVEIS'!B176,"")</f>
        <v>137</v>
      </c>
      <c r="C176" s="220" t="str">
        <f>IF('PLANILHA NÃO FINANCIAVEIS'!C176&gt;0,'PLANILHA NÃO FINANCIAVEIS'!C176,"")</f>
        <v>7.5.2</v>
      </c>
      <c r="D176" s="28" t="str">
        <f>IF('PLANILHA NÃO FINANCIAVEIS'!G176&gt;0,'PLANILHA NÃO FINANCIAVEIS'!G176,"")</f>
        <v>GUARDA-CORPO CONFECCIONADO COM CHAPA METÁLICA PERFURADA, INCLUSO PINTURA, CONFORME PROJETO</v>
      </c>
      <c r="E176" s="231">
        <f>IF('PLANILHA NÃO FINANCIAVEIS'!H176&gt;0,'PLANILHA NÃO FINANCIAVEIS'!H176,"")</f>
        <v>9</v>
      </c>
      <c r="F176" s="231" t="str">
        <f>IF('PLANILHA NÃO FINANCIAVEIS'!I176&gt;0,'PLANILHA NÃO FINANCIAVEIS'!I176,"")</f>
        <v>m2</v>
      </c>
      <c r="G176" s="213"/>
      <c r="H176" s="59" t="str">
        <f t="shared" si="2"/>
        <v/>
      </c>
      <c r="I176" s="56"/>
      <c r="J176" s="56"/>
      <c r="K176" s="214"/>
    </row>
    <row r="177" spans="1:11" x14ac:dyDescent="0.25">
      <c r="A177" s="220">
        <f>IF('PLANILHA NÃO FINANCIAVEIS'!A177&gt;0,'PLANILHA NÃO FINANCIAVEIS'!A177,"")</f>
        <v>1</v>
      </c>
      <c r="B177" s="220" t="str">
        <f>IF('PLANILHA NÃO FINANCIAVEIS'!B177&gt;0,'PLANILHA NÃO FINANCIAVEIS'!B177,"")</f>
        <v/>
      </c>
      <c r="C177" s="220">
        <f>IF('PLANILHA NÃO FINANCIAVEIS'!C177&gt;0,'PLANILHA NÃO FINANCIAVEIS'!C177,"")</f>
        <v>8</v>
      </c>
      <c r="D177" s="28" t="str">
        <f>IF('PLANILHA NÃO FINANCIAVEIS'!G177&gt;0,'PLANILHA NÃO FINANCIAVEIS'!G177,"")</f>
        <v>SISTEMAS DE COBERTURA</v>
      </c>
      <c r="E177" s="231" t="str">
        <f>IF('PLANILHA NÃO FINANCIAVEIS'!H177&gt;0,'PLANILHA NÃO FINANCIAVEIS'!H177,"")</f>
        <v/>
      </c>
      <c r="F177" s="231" t="str">
        <f>IF('PLANILHA NÃO FINANCIAVEIS'!I177&gt;0,'PLANILHA NÃO FINANCIAVEIS'!I177,"")</f>
        <v/>
      </c>
      <c r="G177" s="213"/>
      <c r="H177" s="59" t="str">
        <f t="shared" si="2"/>
        <v/>
      </c>
      <c r="I177" s="56"/>
      <c r="J177" s="56"/>
      <c r="K177" s="214"/>
    </row>
    <row r="178" spans="1:11" x14ac:dyDescent="0.25">
      <c r="A178" s="220">
        <f>IF('PLANILHA NÃO FINANCIAVEIS'!A178&gt;0,'PLANILHA NÃO FINANCIAVEIS'!A178,"")</f>
        <v>1</v>
      </c>
      <c r="B178" s="220">
        <f>IF('PLANILHA NÃO FINANCIAVEIS'!B178&gt;0,'PLANILHA NÃO FINANCIAVEIS'!B178,"")</f>
        <v>138</v>
      </c>
      <c r="C178" s="220" t="str">
        <f>IF('PLANILHA NÃO FINANCIAVEIS'!C178&gt;0,'PLANILHA NÃO FINANCIAVEIS'!C178,"")</f>
        <v>8.1</v>
      </c>
      <c r="D178" s="28" t="str">
        <f>IF('PLANILHA NÃO FINANCIAVEIS'!G178&gt;0,'PLANILHA NÃO FINANCIAVEIS'!G178,"")</f>
        <v>TELHA TERMOISOLANTE REVESTIDA EM ACO GALVALUME, FACE SUPERIOR TRAPEZOIDAL E FACE INFERIOR PLANA (NAO INCLUI ACESSORIOS DE FIXACAO), REVEST COM ESPESSURA DE 0,50 MM, COM PRE-PINTURA DE COR BRANCA NAS DUAS FACES, NUCLEO EM POLIIOCIANURATO (PIR) COM ESPESSURA DE 50 MM</v>
      </c>
      <c r="E178" s="231">
        <f>IF('PLANILHA NÃO FINANCIAVEIS'!H178&gt;0,'PLANILHA NÃO FINANCIAVEIS'!H178,"")</f>
        <v>135</v>
      </c>
      <c r="F178" s="231" t="str">
        <f>IF('PLANILHA NÃO FINANCIAVEIS'!I178&gt;0,'PLANILHA NÃO FINANCIAVEIS'!I178,"")</f>
        <v>m2</v>
      </c>
      <c r="G178" s="213"/>
      <c r="H178" s="59" t="str">
        <f t="shared" si="2"/>
        <v/>
      </c>
      <c r="I178" s="56"/>
      <c r="J178" s="56"/>
      <c r="K178" s="214"/>
    </row>
    <row r="179" spans="1:11" x14ac:dyDescent="0.25">
      <c r="A179" s="220">
        <f>IF('PLANILHA NÃO FINANCIAVEIS'!A179&gt;0,'PLANILHA NÃO FINANCIAVEIS'!A179,"")</f>
        <v>1</v>
      </c>
      <c r="B179" s="220">
        <f>IF('PLANILHA NÃO FINANCIAVEIS'!B179&gt;0,'PLANILHA NÃO FINANCIAVEIS'!B179,"")</f>
        <v>139</v>
      </c>
      <c r="C179" s="220" t="str">
        <f>IF('PLANILHA NÃO FINANCIAVEIS'!C179&gt;0,'PLANILHA NÃO FINANCIAVEIS'!C179,"")</f>
        <v>8.2</v>
      </c>
      <c r="D179" s="28" t="str">
        <f>IF('PLANILHA NÃO FINANCIAVEIS'!G179&gt;0,'PLANILHA NÃO FINANCIAVEIS'!G179,"")</f>
        <v>CALHA EM CHAPA DE AÇO GALVANIZADO NÚMERO 24, DESENVOLVIMENTO DE 100 CM, INCLUSO TRANSPORTE VERTICAL. AF_07/2019</v>
      </c>
      <c r="E179" s="231">
        <f>IF('PLANILHA NÃO FINANCIAVEIS'!H179&gt;0,'PLANILHA NÃO FINANCIAVEIS'!H179,"")</f>
        <v>23</v>
      </c>
      <c r="F179" s="231" t="str">
        <f>IF('PLANILHA NÃO FINANCIAVEIS'!I179&gt;0,'PLANILHA NÃO FINANCIAVEIS'!I179,"")</f>
        <v>m</v>
      </c>
      <c r="G179" s="213"/>
      <c r="H179" s="59" t="str">
        <f t="shared" si="2"/>
        <v/>
      </c>
      <c r="I179" s="56"/>
      <c r="J179" s="56"/>
      <c r="K179" s="214"/>
    </row>
    <row r="180" spans="1:11" x14ac:dyDescent="0.25">
      <c r="A180" s="220">
        <f>IF('PLANILHA NÃO FINANCIAVEIS'!A180&gt;0,'PLANILHA NÃO FINANCIAVEIS'!A180,"")</f>
        <v>1</v>
      </c>
      <c r="B180" s="220">
        <f>IF('PLANILHA NÃO FINANCIAVEIS'!B180&gt;0,'PLANILHA NÃO FINANCIAVEIS'!B180,"")</f>
        <v>140</v>
      </c>
      <c r="C180" s="220" t="str">
        <f>IF('PLANILHA NÃO FINANCIAVEIS'!C180&gt;0,'PLANILHA NÃO FINANCIAVEIS'!C180,"")</f>
        <v>8.3</v>
      </c>
      <c r="D180" s="28" t="str">
        <f>IF('PLANILHA NÃO FINANCIAVEIS'!G180&gt;0,'PLANILHA NÃO FINANCIAVEIS'!G180,"")</f>
        <v>CUMEEIRA NORMAL PARA TELHA TRAPEZOIDAL DE AÇO, E = 0,5 MM, INCLUSO ACESSÓRIOS DE FIXAÇÃO E IÇAMENTO</v>
      </c>
      <c r="E180" s="231">
        <f>IF('PLANILHA NÃO FINANCIAVEIS'!H180&gt;0,'PLANILHA NÃO FINANCIAVEIS'!H180,"")</f>
        <v>10.75</v>
      </c>
      <c r="F180" s="231" t="str">
        <f>IF('PLANILHA NÃO FINANCIAVEIS'!I180&gt;0,'PLANILHA NÃO FINANCIAVEIS'!I180,"")</f>
        <v>m</v>
      </c>
      <c r="G180" s="213"/>
      <c r="H180" s="59" t="str">
        <f t="shared" si="2"/>
        <v/>
      </c>
      <c r="I180" s="56"/>
      <c r="J180" s="56"/>
      <c r="K180" s="214"/>
    </row>
    <row r="181" spans="1:11" x14ac:dyDescent="0.25">
      <c r="A181" s="220">
        <f>IF('PLANILHA NÃO FINANCIAVEIS'!A181&gt;0,'PLANILHA NÃO FINANCIAVEIS'!A181,"")</f>
        <v>1</v>
      </c>
      <c r="B181" s="220">
        <f>IF('PLANILHA NÃO FINANCIAVEIS'!B181&gt;0,'PLANILHA NÃO FINANCIAVEIS'!B181,"")</f>
        <v>141</v>
      </c>
      <c r="C181" s="220" t="str">
        <f>IF('PLANILHA NÃO FINANCIAVEIS'!C181&gt;0,'PLANILHA NÃO FINANCIAVEIS'!C181,"")</f>
        <v>8.4</v>
      </c>
      <c r="D181" s="28" t="str">
        <f>IF('PLANILHA NÃO FINANCIAVEIS'!G181&gt;0,'PLANILHA NÃO FINANCIAVEIS'!G181,"")</f>
        <v>RUFO EXTERNO/INTERNO EM CHAPA DE AÇO GALVANIZADO NÚMERO 26, CORTE DE 33 CM, INCLUSO IÇAMENTO. AF_07/2019</v>
      </c>
      <c r="E181" s="231">
        <f>IF('PLANILHA NÃO FINANCIAVEIS'!H181&gt;0,'PLANILHA NÃO FINANCIAVEIS'!H181,"")</f>
        <v>10.8</v>
      </c>
      <c r="F181" s="231" t="str">
        <f>IF('PLANILHA NÃO FINANCIAVEIS'!I181&gt;0,'PLANILHA NÃO FINANCIAVEIS'!I181,"")</f>
        <v>m</v>
      </c>
      <c r="G181" s="213"/>
      <c r="H181" s="59" t="str">
        <f t="shared" si="2"/>
        <v/>
      </c>
      <c r="I181" s="56"/>
      <c r="J181" s="56"/>
      <c r="K181" s="214"/>
    </row>
    <row r="182" spans="1:11" x14ac:dyDescent="0.25">
      <c r="A182" s="220">
        <f>IF('PLANILHA NÃO FINANCIAVEIS'!A182&gt;0,'PLANILHA NÃO FINANCIAVEIS'!A182,"")</f>
        <v>1</v>
      </c>
      <c r="B182" s="220">
        <f>IF('PLANILHA NÃO FINANCIAVEIS'!B182&gt;0,'PLANILHA NÃO FINANCIAVEIS'!B182,"")</f>
        <v>142</v>
      </c>
      <c r="C182" s="220" t="str">
        <f>IF('PLANILHA NÃO FINANCIAVEIS'!C182&gt;0,'PLANILHA NÃO FINANCIAVEIS'!C182,"")</f>
        <v>8.5</v>
      </c>
      <c r="D182" s="28" t="str">
        <f>IF('PLANILHA NÃO FINANCIAVEIS'!G182&gt;0,'PLANILHA NÃO FINANCIAVEIS'!G182,"")</f>
        <v>CHAPIM (RUFO CAPA) EM AÇO GALVANIZADO, CORTE 33. AF_11/2020</v>
      </c>
      <c r="E182" s="231">
        <f>IF('PLANILHA NÃO FINANCIAVEIS'!H182&gt;0,'PLANILHA NÃO FINANCIAVEIS'!H182,"")</f>
        <v>34.5</v>
      </c>
      <c r="F182" s="231" t="str">
        <f>IF('PLANILHA NÃO FINANCIAVEIS'!I182&gt;0,'PLANILHA NÃO FINANCIAVEIS'!I182,"")</f>
        <v>m</v>
      </c>
      <c r="G182" s="213"/>
      <c r="H182" s="59" t="str">
        <f t="shared" si="2"/>
        <v/>
      </c>
      <c r="I182" s="56"/>
      <c r="J182" s="56"/>
      <c r="K182" s="214"/>
    </row>
    <row r="183" spans="1:11" x14ac:dyDescent="0.25">
      <c r="A183" s="220">
        <f>IF('PLANILHA NÃO FINANCIAVEIS'!A183&gt;0,'PLANILHA NÃO FINANCIAVEIS'!A183,"")</f>
        <v>1</v>
      </c>
      <c r="B183" s="220">
        <f>IF('PLANILHA NÃO FINANCIAVEIS'!B183&gt;0,'PLANILHA NÃO FINANCIAVEIS'!B183,"")</f>
        <v>143</v>
      </c>
      <c r="C183" s="220" t="str">
        <f>IF('PLANILHA NÃO FINANCIAVEIS'!C183&gt;0,'PLANILHA NÃO FINANCIAVEIS'!C183,"")</f>
        <v>8.6</v>
      </c>
      <c r="D183" s="28" t="str">
        <f>IF('PLANILHA NÃO FINANCIAVEIS'!G183&gt;0,'PLANILHA NÃO FINANCIAVEIS'!G183,"")</f>
        <v>Platibanda em steel panel, estruturada com chapa de aço galvanizada de 1,95mm, perfis e montantes em aço zincado, com duas faces externas revestidas com manta Tyvek e placa cimentícia impermeável com 12mm de espessura.</v>
      </c>
      <c r="E183" s="231">
        <f>IF('PLANILHA NÃO FINANCIAVEIS'!H183&gt;0,'PLANILHA NÃO FINANCIAVEIS'!H183,"")</f>
        <v>48.3</v>
      </c>
      <c r="F183" s="231" t="str">
        <f>IF('PLANILHA NÃO FINANCIAVEIS'!I183&gt;0,'PLANILHA NÃO FINANCIAVEIS'!I183,"")</f>
        <v>m2</v>
      </c>
      <c r="G183" s="213"/>
      <c r="H183" s="59" t="str">
        <f t="shared" si="2"/>
        <v/>
      </c>
      <c r="I183" s="56"/>
      <c r="J183" s="56"/>
      <c r="K183" s="214"/>
    </row>
    <row r="184" spans="1:11" x14ac:dyDescent="0.25">
      <c r="A184" s="220">
        <f>IF('PLANILHA NÃO FINANCIAVEIS'!A184&gt;0,'PLANILHA NÃO FINANCIAVEIS'!A184,"")</f>
        <v>1</v>
      </c>
      <c r="B184" s="220" t="str">
        <f>IF('PLANILHA NÃO FINANCIAVEIS'!B184&gt;0,'PLANILHA NÃO FINANCIAVEIS'!B184,"")</f>
        <v/>
      </c>
      <c r="C184" s="220">
        <f>IF('PLANILHA NÃO FINANCIAVEIS'!C184&gt;0,'PLANILHA NÃO FINANCIAVEIS'!C184,"")</f>
        <v>9</v>
      </c>
      <c r="D184" s="28" t="str">
        <f>IF('PLANILHA NÃO FINANCIAVEIS'!G184&gt;0,'PLANILHA NÃO FINANCIAVEIS'!G184,"")</f>
        <v>REVESTIMENTOS INTERNO E EXTERNO</v>
      </c>
      <c r="E184" s="231" t="str">
        <f>IF('PLANILHA NÃO FINANCIAVEIS'!H184&gt;0,'PLANILHA NÃO FINANCIAVEIS'!H184,"")</f>
        <v/>
      </c>
      <c r="F184" s="231" t="str">
        <f>IF('PLANILHA NÃO FINANCIAVEIS'!I184&gt;0,'PLANILHA NÃO FINANCIAVEIS'!I184,"")</f>
        <v/>
      </c>
      <c r="G184" s="213"/>
      <c r="H184" s="59" t="str">
        <f t="shared" si="2"/>
        <v/>
      </c>
      <c r="I184" s="56"/>
      <c r="J184" s="56"/>
      <c r="K184" s="214"/>
    </row>
    <row r="185" spans="1:11" x14ac:dyDescent="0.25">
      <c r="A185" s="220">
        <f>IF('PLANILHA NÃO FINANCIAVEIS'!A185&gt;0,'PLANILHA NÃO FINANCIAVEIS'!A185,"")</f>
        <v>1</v>
      </c>
      <c r="B185" s="220" t="str">
        <f>IF('PLANILHA NÃO FINANCIAVEIS'!B185&gt;0,'PLANILHA NÃO FINANCIAVEIS'!B185,"")</f>
        <v/>
      </c>
      <c r="C185" s="220" t="str">
        <f>IF('PLANILHA NÃO FINANCIAVEIS'!C185&gt;0,'PLANILHA NÃO FINANCIAVEIS'!C185,"")</f>
        <v>9.1</v>
      </c>
      <c r="D185" s="28" t="str">
        <f>IF('PLANILHA NÃO FINANCIAVEIS'!G185&gt;0,'PLANILHA NÃO FINANCIAVEIS'!G185,"")</f>
        <v>EDIFICAÇÃO</v>
      </c>
      <c r="E185" s="231" t="str">
        <f>IF('PLANILHA NÃO FINANCIAVEIS'!H185&gt;0,'PLANILHA NÃO FINANCIAVEIS'!H185,"")</f>
        <v/>
      </c>
      <c r="F185" s="231" t="str">
        <f>IF('PLANILHA NÃO FINANCIAVEIS'!I185&gt;0,'PLANILHA NÃO FINANCIAVEIS'!I185,"")</f>
        <v/>
      </c>
      <c r="G185" s="213"/>
      <c r="H185" s="59" t="str">
        <f t="shared" si="2"/>
        <v/>
      </c>
      <c r="I185" s="56"/>
      <c r="J185" s="56"/>
      <c r="K185" s="214"/>
    </row>
    <row r="186" spans="1:11" x14ac:dyDescent="0.25">
      <c r="A186" s="220">
        <f>IF('PLANILHA NÃO FINANCIAVEIS'!A186&gt;0,'PLANILHA NÃO FINANCIAVEIS'!A186,"")</f>
        <v>1</v>
      </c>
      <c r="B186" s="220">
        <f>IF('PLANILHA NÃO FINANCIAVEIS'!B186&gt;0,'PLANILHA NÃO FINANCIAVEIS'!B186,"")</f>
        <v>144</v>
      </c>
      <c r="C186" s="220" t="str">
        <f>IF('PLANILHA NÃO FINANCIAVEIS'!C186&gt;0,'PLANILHA NÃO FINANCIAVEIS'!C186,"")</f>
        <v>9.1.1</v>
      </c>
      <c r="D186" s="28" t="str">
        <f>IF('PLANILHA NÃO FINANCIAVEIS'!G186&gt;0,'PLANILHA NÃO FINANCIAVEIS'!G186,"")</f>
        <v>EMBOÇO OU MASSA ÚNICA, PARA RECEBIMENTO EM CERÂMICA, EM ARGAMASSA TRAÇO 1:2:8, PREPARO MECÂNICO COM BETONEIRA 400 L, APLICADA MANUALMENTE EM PANOS CEGOS DE FACHADA (SEM PRESENÇA DE VÃOS), ESPESSURA DE 25 MM</v>
      </c>
      <c r="E186" s="231">
        <f>IF('PLANILHA NÃO FINANCIAVEIS'!H186&gt;0,'PLANILHA NÃO FINANCIAVEIS'!H186,"")</f>
        <v>46.87</v>
      </c>
      <c r="F186" s="231" t="str">
        <f>IF('PLANILHA NÃO FINANCIAVEIS'!I186&gt;0,'PLANILHA NÃO FINANCIAVEIS'!I186,"")</f>
        <v>m2</v>
      </c>
      <c r="G186" s="213"/>
      <c r="H186" s="59" t="str">
        <f t="shared" si="2"/>
        <v/>
      </c>
      <c r="I186" s="56"/>
      <c r="J186" s="56"/>
      <c r="K186" s="214"/>
    </row>
    <row r="187" spans="1:11" x14ac:dyDescent="0.25">
      <c r="A187" s="220">
        <f>IF('PLANILHA NÃO FINANCIAVEIS'!A187&gt;0,'PLANILHA NÃO FINANCIAVEIS'!A187,"")</f>
        <v>1</v>
      </c>
      <c r="B187" s="220">
        <f>IF('PLANILHA NÃO FINANCIAVEIS'!B187&gt;0,'PLANILHA NÃO FINANCIAVEIS'!B187,"")</f>
        <v>145</v>
      </c>
      <c r="C187" s="220" t="str">
        <f>IF('PLANILHA NÃO FINANCIAVEIS'!C187&gt;0,'PLANILHA NÃO FINANCIAVEIS'!C187,"")</f>
        <v>9.1.2</v>
      </c>
      <c r="D187" s="28" t="str">
        <f>IF('PLANILHA NÃO FINANCIAVEIS'!G187&gt;0,'PLANILHA NÃO FINANCIAVEIS'!G187,"")</f>
        <v>REVESTIMENTO CERÂMICO PARA PAREDES INTERNAS COM PLACAS TIPO ESMALTADA DE DIMENSÕES 33X45 CM APLICADAS NA ALTURA INTEIRA DAS PAREDES. AF_02/2023_PE</v>
      </c>
      <c r="E187" s="231">
        <f>IF('PLANILHA NÃO FINANCIAVEIS'!H187&gt;0,'PLANILHA NÃO FINANCIAVEIS'!H187,"")</f>
        <v>46.87</v>
      </c>
      <c r="F187" s="231" t="str">
        <f>IF('PLANILHA NÃO FINANCIAVEIS'!I187&gt;0,'PLANILHA NÃO FINANCIAVEIS'!I187,"")</f>
        <v>m2</v>
      </c>
      <c r="G187" s="213"/>
      <c r="H187" s="59" t="str">
        <f t="shared" si="2"/>
        <v/>
      </c>
      <c r="I187" s="56"/>
      <c r="J187" s="56"/>
      <c r="K187" s="214"/>
    </row>
    <row r="188" spans="1:11" x14ac:dyDescent="0.25">
      <c r="A188" s="220">
        <f>IF('PLANILHA NÃO FINANCIAVEIS'!A188&gt;0,'PLANILHA NÃO FINANCIAVEIS'!A188,"")</f>
        <v>1</v>
      </c>
      <c r="B188" s="220">
        <f>IF('PLANILHA NÃO FINANCIAVEIS'!B188&gt;0,'PLANILHA NÃO FINANCIAVEIS'!B188,"")</f>
        <v>146</v>
      </c>
      <c r="C188" s="220" t="str">
        <f>IF('PLANILHA NÃO FINANCIAVEIS'!C188&gt;0,'PLANILHA NÃO FINANCIAVEIS'!C188,"")</f>
        <v>9.1.3</v>
      </c>
      <c r="D188" s="28" t="str">
        <f>IF('PLANILHA NÃO FINANCIAVEIS'!G188&gt;0,'PLANILHA NÃO FINANCIAVEIS'!G188,"")</f>
        <v>RODA MEIO EM MADEIRA, ALTURA 7CM, FIXADO COM COLA</v>
      </c>
      <c r="E188" s="231">
        <f>IF('PLANILHA NÃO FINANCIAVEIS'!H188&gt;0,'PLANILHA NÃO FINANCIAVEIS'!H188,"")</f>
        <v>46.4</v>
      </c>
      <c r="F188" s="231" t="str">
        <f>IF('PLANILHA NÃO FINANCIAVEIS'!I188&gt;0,'PLANILHA NÃO FINANCIAVEIS'!I188,"")</f>
        <v>m</v>
      </c>
      <c r="G188" s="213"/>
      <c r="H188" s="59" t="str">
        <f t="shared" si="2"/>
        <v/>
      </c>
      <c r="I188" s="56"/>
      <c r="J188" s="56"/>
      <c r="K188" s="214"/>
    </row>
    <row r="189" spans="1:11" x14ac:dyDescent="0.25">
      <c r="A189" s="220">
        <f>IF('PLANILHA NÃO FINANCIAVEIS'!A189&gt;0,'PLANILHA NÃO FINANCIAVEIS'!A189,"")</f>
        <v>1</v>
      </c>
      <c r="B189" s="220">
        <f>IF('PLANILHA NÃO FINANCIAVEIS'!B189&gt;0,'PLANILHA NÃO FINANCIAVEIS'!B189,"")</f>
        <v>147</v>
      </c>
      <c r="C189" s="220" t="str">
        <f>IF('PLANILHA NÃO FINANCIAVEIS'!C189&gt;0,'PLANILHA NÃO FINANCIAVEIS'!C189,"")</f>
        <v>9.1.4</v>
      </c>
      <c r="D189" s="28" t="str">
        <f>IF('PLANILHA NÃO FINANCIAVEIS'!G189&gt;0,'PLANILHA NÃO FINANCIAVEIS'!G189,"")</f>
        <v>CANTONEIRA DE BORRACHA - AMBIENTE SOLÁRIO</v>
      </c>
      <c r="E189" s="231">
        <f>IF('PLANILHA NÃO FINANCIAVEIS'!H189&gt;0,'PLANILHA NÃO FINANCIAVEIS'!H189,"")</f>
        <v>10</v>
      </c>
      <c r="F189" s="231" t="str">
        <f>IF('PLANILHA NÃO FINANCIAVEIS'!I189&gt;0,'PLANILHA NÃO FINANCIAVEIS'!I189,"")</f>
        <v>m</v>
      </c>
      <c r="G189" s="213"/>
      <c r="H189" s="59" t="str">
        <f t="shared" si="2"/>
        <v/>
      </c>
      <c r="I189" s="56"/>
      <c r="J189" s="56"/>
      <c r="K189" s="214"/>
    </row>
    <row r="190" spans="1:11" x14ac:dyDescent="0.25">
      <c r="A190" s="220">
        <f>IF('PLANILHA NÃO FINANCIAVEIS'!A190&gt;0,'PLANILHA NÃO FINANCIAVEIS'!A190,"")</f>
        <v>1</v>
      </c>
      <c r="B190" s="220">
        <f>IF('PLANILHA NÃO FINANCIAVEIS'!B190&gt;0,'PLANILHA NÃO FINANCIAVEIS'!B190,"")</f>
        <v>148</v>
      </c>
      <c r="C190" s="220" t="str">
        <f>IF('PLANILHA NÃO FINANCIAVEIS'!C190&gt;0,'PLANILHA NÃO FINANCIAVEIS'!C190,"")</f>
        <v>9.1.5</v>
      </c>
      <c r="D190" s="28" t="str">
        <f>IF('PLANILHA NÃO FINANCIAVEIS'!G190&gt;0,'PLANILHA NÃO FINANCIAVEIS'!G190,"")</f>
        <v>FORRO EM DRYWALL, PARA AMBIENTES COMERCIAIS, INCLUSIVE ESTRUTURA BIRECIONAL DE FIXAÇÃO. AF_08/2023_PS</v>
      </c>
      <c r="E190" s="231">
        <f>IF('PLANILHA NÃO FINANCIAVEIS'!H190&gt;0,'PLANILHA NÃO FINANCIAVEIS'!H190,"")</f>
        <v>118.9</v>
      </c>
      <c r="F190" s="231" t="str">
        <f>IF('PLANILHA NÃO FINANCIAVEIS'!I190&gt;0,'PLANILHA NÃO FINANCIAVEIS'!I190,"")</f>
        <v>m2</v>
      </c>
      <c r="G190" s="213"/>
      <c r="H190" s="59" t="str">
        <f t="shared" si="2"/>
        <v/>
      </c>
      <c r="I190" s="56"/>
      <c r="J190" s="56"/>
      <c r="K190" s="214"/>
    </row>
    <row r="191" spans="1:11" x14ac:dyDescent="0.25">
      <c r="A191" s="220">
        <f>IF('PLANILHA NÃO FINANCIAVEIS'!A191&gt;0,'PLANILHA NÃO FINANCIAVEIS'!A191,"")</f>
        <v>1</v>
      </c>
      <c r="B191" s="220">
        <f>IF('PLANILHA NÃO FINANCIAVEIS'!B191&gt;0,'PLANILHA NÃO FINANCIAVEIS'!B191,"")</f>
        <v>149</v>
      </c>
      <c r="C191" s="220" t="str">
        <f>IF('PLANILHA NÃO FINANCIAVEIS'!C191&gt;0,'PLANILHA NÃO FINANCIAVEIS'!C191,"")</f>
        <v>9.1.6</v>
      </c>
      <c r="D191" s="28" t="str">
        <f>IF('PLANILHA NÃO FINANCIAVEIS'!G191&gt;0,'PLANILHA NÃO FINANCIAVEIS'!G191,"")</f>
        <v>FORRO DE FIBRA MINERAL EM PLACAS DE 625 X 625 MM, E = 15 MM, BORDA RETA, COM PINTURA ANTIMOFO, APOIADO EM PERFIL DE ACO GALVANIZADO COM 24 MM DE BASE - INSTALADO</v>
      </c>
      <c r="E191" s="231">
        <f>IF('PLANILHA NÃO FINANCIAVEIS'!H191&gt;0,'PLANILHA NÃO FINANCIAVEIS'!H191,"")</f>
        <v>5.5</v>
      </c>
      <c r="F191" s="231" t="str">
        <f>IF('PLANILHA NÃO FINANCIAVEIS'!I191&gt;0,'PLANILHA NÃO FINANCIAVEIS'!I191,"")</f>
        <v>m2</v>
      </c>
      <c r="G191" s="213"/>
      <c r="H191" s="59" t="str">
        <f t="shared" si="2"/>
        <v/>
      </c>
      <c r="I191" s="56"/>
      <c r="J191" s="56"/>
      <c r="K191" s="214"/>
    </row>
    <row r="192" spans="1:11" x14ac:dyDescent="0.25">
      <c r="A192" s="220">
        <f>IF('PLANILHA NÃO FINANCIAVEIS'!A192&gt;0,'PLANILHA NÃO FINANCIAVEIS'!A192,"")</f>
        <v>1</v>
      </c>
      <c r="B192" s="220" t="str">
        <f>IF('PLANILHA NÃO FINANCIAVEIS'!B192&gt;0,'PLANILHA NÃO FINANCIAVEIS'!B192,"")</f>
        <v/>
      </c>
      <c r="C192" s="220">
        <f>IF('PLANILHA NÃO FINANCIAVEIS'!C192&gt;0,'PLANILHA NÃO FINANCIAVEIS'!C192,"")</f>
        <v>10</v>
      </c>
      <c r="D192" s="28" t="str">
        <f>IF('PLANILHA NÃO FINANCIAVEIS'!G192&gt;0,'PLANILHA NÃO FINANCIAVEIS'!G192,"")</f>
        <v>SISTEMAS DE PISOS</v>
      </c>
      <c r="E192" s="231" t="str">
        <f>IF('PLANILHA NÃO FINANCIAVEIS'!H192&gt;0,'PLANILHA NÃO FINANCIAVEIS'!H192,"")</f>
        <v/>
      </c>
      <c r="F192" s="231" t="str">
        <f>IF('PLANILHA NÃO FINANCIAVEIS'!I192&gt;0,'PLANILHA NÃO FINANCIAVEIS'!I192,"")</f>
        <v/>
      </c>
      <c r="G192" s="213"/>
      <c r="H192" s="59" t="str">
        <f t="shared" si="2"/>
        <v/>
      </c>
      <c r="I192" s="56"/>
      <c r="J192" s="56"/>
      <c r="K192" s="214"/>
    </row>
    <row r="193" spans="1:11" x14ac:dyDescent="0.25">
      <c r="A193" s="220">
        <f>IF('PLANILHA NÃO FINANCIAVEIS'!A193&gt;0,'PLANILHA NÃO FINANCIAVEIS'!A193,"")</f>
        <v>1</v>
      </c>
      <c r="B193" s="220" t="str">
        <f>IF('PLANILHA NÃO FINANCIAVEIS'!B193&gt;0,'PLANILHA NÃO FINANCIAVEIS'!B193,"")</f>
        <v/>
      </c>
      <c r="C193" s="220" t="str">
        <f>IF('PLANILHA NÃO FINANCIAVEIS'!C193&gt;0,'PLANILHA NÃO FINANCIAVEIS'!C193,"")</f>
        <v>10.1</v>
      </c>
      <c r="D193" s="28" t="str">
        <f>IF('PLANILHA NÃO FINANCIAVEIS'!G193&gt;0,'PLANILHA NÃO FINANCIAVEIS'!G193,"")</f>
        <v>PAVIMENTAÇÃO INTERNA</v>
      </c>
      <c r="E193" s="231" t="str">
        <f>IF('PLANILHA NÃO FINANCIAVEIS'!H193&gt;0,'PLANILHA NÃO FINANCIAVEIS'!H193,"")</f>
        <v/>
      </c>
      <c r="F193" s="231" t="str">
        <f>IF('PLANILHA NÃO FINANCIAVEIS'!I193&gt;0,'PLANILHA NÃO FINANCIAVEIS'!I193,"")</f>
        <v/>
      </c>
      <c r="G193" s="213"/>
      <c r="H193" s="59" t="str">
        <f t="shared" si="2"/>
        <v/>
      </c>
      <c r="I193" s="56"/>
      <c r="J193" s="56"/>
      <c r="K193" s="214"/>
    </row>
    <row r="194" spans="1:11" x14ac:dyDescent="0.25">
      <c r="A194" s="220">
        <f>IF('PLANILHA NÃO FINANCIAVEIS'!A194&gt;0,'PLANILHA NÃO FINANCIAVEIS'!A194,"")</f>
        <v>1</v>
      </c>
      <c r="B194" s="220">
        <f>IF('PLANILHA NÃO FINANCIAVEIS'!B194&gt;0,'PLANILHA NÃO FINANCIAVEIS'!B194,"")</f>
        <v>150</v>
      </c>
      <c r="C194" s="220" t="str">
        <f>IF('PLANILHA NÃO FINANCIAVEIS'!C194&gt;0,'PLANILHA NÃO FINANCIAVEIS'!C194,"")</f>
        <v>10.1.1</v>
      </c>
      <c r="D194" s="28" t="str">
        <f>IF('PLANILHA NÃO FINANCIAVEIS'!G194&gt;0,'PLANILHA NÃO FINANCIAVEIS'!G194,"")</f>
        <v>CONTRAPISO EM ARGAMASSA TRAÇO 1:4 (CIMENTO E AREIA), PREPARO MECÂNICO COM BETONEIRA 400 L, APLICADO EM ÁREAS SECAS SOBRE LAJE, ADERIDO, ACABAMENTO NÃO REFORÇADO, ESPESSURA 3CM. AF_07/2021</v>
      </c>
      <c r="E194" s="231">
        <f>IF('PLANILHA NÃO FINANCIAVEIS'!H194&gt;0,'PLANILHA NÃO FINANCIAVEIS'!H194,"")</f>
        <v>72</v>
      </c>
      <c r="F194" s="231" t="str">
        <f>IF('PLANILHA NÃO FINANCIAVEIS'!I194&gt;0,'PLANILHA NÃO FINANCIAVEIS'!I194,"")</f>
        <v>m2</v>
      </c>
      <c r="G194" s="213"/>
      <c r="H194" s="59" t="str">
        <f t="shared" si="2"/>
        <v/>
      </c>
      <c r="I194" s="56"/>
      <c r="J194" s="56"/>
      <c r="K194" s="214"/>
    </row>
    <row r="195" spans="1:11" x14ac:dyDescent="0.25">
      <c r="A195" s="220">
        <f>IF('PLANILHA NÃO FINANCIAVEIS'!A195&gt;0,'PLANILHA NÃO FINANCIAVEIS'!A195,"")</f>
        <v>1</v>
      </c>
      <c r="B195" s="220">
        <f>IF('PLANILHA NÃO FINANCIAVEIS'!B195&gt;0,'PLANILHA NÃO FINANCIAVEIS'!B195,"")</f>
        <v>151</v>
      </c>
      <c r="C195" s="220" t="str">
        <f>IF('PLANILHA NÃO FINANCIAVEIS'!C195&gt;0,'PLANILHA NÃO FINANCIAVEIS'!C195,"")</f>
        <v>10.1.2</v>
      </c>
      <c r="D195" s="28" t="str">
        <f>IF('PLANILHA NÃO FINANCIAVEIS'!G195&gt;0,'PLANILHA NÃO FINANCIAVEIS'!G195,"")</f>
        <v>CONTRAPISO EM ARGAMASSA TRAÇO 1:4 (CIMENTO E AREIA), PREPARO MECÂNICO COM BETONEIRA 400 L, APLICADO EM ÁREAS MOLHADAS SOBRE LAJE, ADERIDO, ACABAMENTO NÃO REFORÇADO, ESPESSURA 3CM. AF_07/2021</v>
      </c>
      <c r="E195" s="231">
        <f>IF('PLANILHA NÃO FINANCIAVEIS'!H195&gt;0,'PLANILHA NÃO FINANCIAVEIS'!H195,"")</f>
        <v>46.9</v>
      </c>
      <c r="F195" s="231" t="str">
        <f>IF('PLANILHA NÃO FINANCIAVEIS'!I195&gt;0,'PLANILHA NÃO FINANCIAVEIS'!I195,"")</f>
        <v>m2</v>
      </c>
      <c r="G195" s="213"/>
      <c r="H195" s="59" t="str">
        <f t="shared" si="2"/>
        <v/>
      </c>
      <c r="I195" s="56"/>
      <c r="J195" s="56"/>
      <c r="K195" s="214"/>
    </row>
    <row r="196" spans="1:11" x14ac:dyDescent="0.25">
      <c r="A196" s="220">
        <f>IF('PLANILHA NÃO FINANCIAVEIS'!A196&gt;0,'PLANILHA NÃO FINANCIAVEIS'!A196,"")</f>
        <v>1</v>
      </c>
      <c r="B196" s="220">
        <f>IF('PLANILHA NÃO FINANCIAVEIS'!B196&gt;0,'PLANILHA NÃO FINANCIAVEIS'!B196,"")</f>
        <v>152</v>
      </c>
      <c r="C196" s="220" t="str">
        <f>IF('PLANILHA NÃO FINANCIAVEIS'!C196&gt;0,'PLANILHA NÃO FINANCIAVEIS'!C196,"")</f>
        <v>10.1.3</v>
      </c>
      <c r="D196" s="28" t="str">
        <f>IF('PLANILHA NÃO FINANCIAVEIS'!G196&gt;0,'PLANILHA NÃO FINANCIAVEIS'!G196,"")</f>
        <v>REVESTIMENTO CERÂMICO PARA PISO COM PLACAS TIPO ESMALTADA DE DIMENSÕES 60X60 CM APLICADA EM AMBIENTES DE ÁREA MAIOR QUE 10 M2. AF_02/2023_PE</v>
      </c>
      <c r="E196" s="231">
        <f>IF('PLANILHA NÃO FINANCIAVEIS'!H196&gt;0,'PLANILHA NÃO FINANCIAVEIS'!H196,"")</f>
        <v>16.2</v>
      </c>
      <c r="F196" s="231" t="str">
        <f>IF('PLANILHA NÃO FINANCIAVEIS'!I196&gt;0,'PLANILHA NÃO FINANCIAVEIS'!I196,"")</f>
        <v>m2</v>
      </c>
      <c r="G196" s="213"/>
      <c r="H196" s="59" t="str">
        <f t="shared" si="2"/>
        <v/>
      </c>
      <c r="I196" s="56"/>
      <c r="J196" s="56"/>
      <c r="K196" s="214"/>
    </row>
    <row r="197" spans="1:11" x14ac:dyDescent="0.25">
      <c r="A197" s="220">
        <f>IF('PLANILHA NÃO FINANCIAVEIS'!A197&gt;0,'PLANILHA NÃO FINANCIAVEIS'!A197,"")</f>
        <v>1</v>
      </c>
      <c r="B197" s="220">
        <f>IF('PLANILHA NÃO FINANCIAVEIS'!B197&gt;0,'PLANILHA NÃO FINANCIAVEIS'!B197,"")</f>
        <v>153</v>
      </c>
      <c r="C197" s="220" t="str">
        <f>IF('PLANILHA NÃO FINANCIAVEIS'!C197&gt;0,'PLANILHA NÃO FINANCIAVEIS'!C197,"")</f>
        <v>10.1.4</v>
      </c>
      <c r="D197" s="28" t="str">
        <f>IF('PLANILHA NÃO FINANCIAVEIS'!G197&gt;0,'PLANILHA NÃO FINANCIAVEIS'!G197,"")</f>
        <v>NATA DE CIMENTO COM COLA PVA, PARA NIVELAMENTO  DE CONTRAPISO PARA ASSENTAMENTO DE PISO VINÍLICO</v>
      </c>
      <c r="E197" s="231">
        <f>IF('PLANILHA NÃO FINANCIAVEIS'!H197&gt;0,'PLANILHA NÃO FINANCIAVEIS'!H197,"")</f>
        <v>72</v>
      </c>
      <c r="F197" s="231" t="str">
        <f>IF('PLANILHA NÃO FINANCIAVEIS'!I197&gt;0,'PLANILHA NÃO FINANCIAVEIS'!I197,"")</f>
        <v>m2</v>
      </c>
      <c r="G197" s="213"/>
      <c r="H197" s="59" t="str">
        <f t="shared" si="2"/>
        <v/>
      </c>
      <c r="I197" s="56"/>
      <c r="J197" s="56"/>
      <c r="K197" s="214"/>
    </row>
    <row r="198" spans="1:11" x14ac:dyDescent="0.25">
      <c r="A198" s="220">
        <f>IF('PLANILHA NÃO FINANCIAVEIS'!A198&gt;0,'PLANILHA NÃO FINANCIAVEIS'!A198,"")</f>
        <v>1</v>
      </c>
      <c r="B198" s="220">
        <f>IF('PLANILHA NÃO FINANCIAVEIS'!B198&gt;0,'PLANILHA NÃO FINANCIAVEIS'!B198,"")</f>
        <v>154</v>
      </c>
      <c r="C198" s="220" t="str">
        <f>IF('PLANILHA NÃO FINANCIAVEIS'!C198&gt;0,'PLANILHA NÃO FINANCIAVEIS'!C198,"")</f>
        <v>10.1.5</v>
      </c>
      <c r="D198" s="28" t="str">
        <f>IF('PLANILHA NÃO FINANCIAVEIS'!G198&gt;0,'PLANILHA NÃO FINANCIAVEIS'!G198,"")</f>
        <v>PISO VINÍLICO, PADRÃO LISO, AMARELO, ESPESSURA 3,2 MM, FIXADO COM COLA</v>
      </c>
      <c r="E198" s="231">
        <f>IF('PLANILHA NÃO FINANCIAVEIS'!H198&gt;0,'PLANILHA NÃO FINANCIAVEIS'!H198,"")</f>
        <v>14.7</v>
      </c>
      <c r="F198" s="231" t="str">
        <f>IF('PLANILHA NÃO FINANCIAVEIS'!I198&gt;0,'PLANILHA NÃO FINANCIAVEIS'!I198,"")</f>
        <v>m2</v>
      </c>
      <c r="G198" s="213"/>
      <c r="H198" s="59" t="str">
        <f t="shared" si="2"/>
        <v/>
      </c>
      <c r="I198" s="56"/>
      <c r="J198" s="56"/>
      <c r="K198" s="214"/>
    </row>
    <row r="199" spans="1:11" x14ac:dyDescent="0.25">
      <c r="A199" s="220">
        <f>IF('PLANILHA NÃO FINANCIAVEIS'!A199&gt;0,'PLANILHA NÃO FINANCIAVEIS'!A199,"")</f>
        <v>1</v>
      </c>
      <c r="B199" s="220">
        <f>IF('PLANILHA NÃO FINANCIAVEIS'!B199&gt;0,'PLANILHA NÃO FINANCIAVEIS'!B199,"")</f>
        <v>155</v>
      </c>
      <c r="C199" s="220" t="str">
        <f>IF('PLANILHA NÃO FINANCIAVEIS'!C199&gt;0,'PLANILHA NÃO FINANCIAVEIS'!C199,"")</f>
        <v>10.1.6</v>
      </c>
      <c r="D199" s="28" t="str">
        <f>IF('PLANILHA NÃO FINANCIAVEIS'!G199&gt;0,'PLANILHA NÃO FINANCIAVEIS'!G199,"")</f>
        <v>PISO VINÍLICO, PADRÃO LISO, CINZA ESCURO, ESPESSURA 3,2 MM, FIXADO COM COLA</v>
      </c>
      <c r="E199" s="231">
        <f>IF('PLANILHA NÃO FINANCIAVEIS'!H199&gt;0,'PLANILHA NÃO FINANCIAVEIS'!H199,"")</f>
        <v>37.200000000000003</v>
      </c>
      <c r="F199" s="231" t="str">
        <f>IF('PLANILHA NÃO FINANCIAVEIS'!I199&gt;0,'PLANILHA NÃO FINANCIAVEIS'!I199,"")</f>
        <v>m2</v>
      </c>
      <c r="G199" s="213"/>
      <c r="H199" s="59" t="str">
        <f t="shared" si="2"/>
        <v/>
      </c>
      <c r="I199" s="56"/>
      <c r="J199" s="56"/>
      <c r="K199" s="214"/>
    </row>
    <row r="200" spans="1:11" x14ac:dyDescent="0.25">
      <c r="A200" s="220">
        <f>IF('PLANILHA NÃO FINANCIAVEIS'!A200&gt;0,'PLANILHA NÃO FINANCIAVEIS'!A200,"")</f>
        <v>1</v>
      </c>
      <c r="B200" s="220">
        <f>IF('PLANILHA NÃO FINANCIAVEIS'!B200&gt;0,'PLANILHA NÃO FINANCIAVEIS'!B200,"")</f>
        <v>156</v>
      </c>
      <c r="C200" s="220" t="str">
        <f>IF('PLANILHA NÃO FINANCIAVEIS'!C200&gt;0,'PLANILHA NÃO FINANCIAVEIS'!C200,"")</f>
        <v>10.1.7</v>
      </c>
      <c r="D200" s="28" t="str">
        <f>IF('PLANILHA NÃO FINANCIAVEIS'!G200&gt;0,'PLANILHA NÃO FINANCIAVEIS'!G200,"")</f>
        <v>PISO VINÍLICO, PADRÃO LISO, CINZA CLARO, ESPESSURA 3,2 MM, FIXADO COM COLA</v>
      </c>
      <c r="E200" s="231">
        <f>IF('PLANILHA NÃO FINANCIAVEIS'!H200&gt;0,'PLANILHA NÃO FINANCIAVEIS'!H200,"")</f>
        <v>20.100000000000001</v>
      </c>
      <c r="F200" s="231" t="str">
        <f>IF('PLANILHA NÃO FINANCIAVEIS'!I200&gt;0,'PLANILHA NÃO FINANCIAVEIS'!I200,"")</f>
        <v>m2</v>
      </c>
      <c r="G200" s="213"/>
      <c r="H200" s="59" t="str">
        <f t="shared" si="2"/>
        <v/>
      </c>
      <c r="I200" s="56"/>
      <c r="J200" s="56"/>
      <c r="K200" s="214"/>
    </row>
    <row r="201" spans="1:11" x14ac:dyDescent="0.25">
      <c r="A201" s="220">
        <f>IF('PLANILHA NÃO FINANCIAVEIS'!A201&gt;0,'PLANILHA NÃO FINANCIAVEIS'!A201,"")</f>
        <v>1</v>
      </c>
      <c r="B201" s="220">
        <f>IF('PLANILHA NÃO FINANCIAVEIS'!B201&gt;0,'PLANILHA NÃO FINANCIAVEIS'!B201,"")</f>
        <v>157</v>
      </c>
      <c r="C201" s="220" t="str">
        <f>IF('PLANILHA NÃO FINANCIAVEIS'!C201&gt;0,'PLANILHA NÃO FINANCIAVEIS'!C201,"")</f>
        <v>10.1.8</v>
      </c>
      <c r="D201" s="28" t="str">
        <f>IF('PLANILHA NÃO FINANCIAVEIS'!G201&gt;0,'PLANILHA NÃO FINANCIAVEIS'!G201,"")</f>
        <v>RODAPÉ CERÂMICO DE 7CM DE ALTURA COM PLACAS TIPO ESMALTADA DE DIMENSÕES 60X60CM. AF_02/2023</v>
      </c>
      <c r="E201" s="231">
        <f>IF('PLANILHA NÃO FINANCIAVEIS'!H201&gt;0,'PLANILHA NÃO FINANCIAVEIS'!H201,"")</f>
        <v>17.2</v>
      </c>
      <c r="F201" s="231" t="str">
        <f>IF('PLANILHA NÃO FINANCIAVEIS'!I201&gt;0,'PLANILHA NÃO FINANCIAVEIS'!I201,"")</f>
        <v>m</v>
      </c>
      <c r="G201" s="213"/>
      <c r="H201" s="59" t="str">
        <f t="shared" si="2"/>
        <v/>
      </c>
      <c r="I201" s="56"/>
      <c r="J201" s="56"/>
      <c r="K201" s="214"/>
    </row>
    <row r="202" spans="1:11" x14ac:dyDescent="0.25">
      <c r="A202" s="220">
        <f>IF('PLANILHA NÃO FINANCIAVEIS'!A202&gt;0,'PLANILHA NÃO FINANCIAVEIS'!A202,"")</f>
        <v>1</v>
      </c>
      <c r="B202" s="220">
        <f>IF('PLANILHA NÃO FINANCIAVEIS'!B202&gt;0,'PLANILHA NÃO FINANCIAVEIS'!B202,"")</f>
        <v>158</v>
      </c>
      <c r="C202" s="220" t="str">
        <f>IF('PLANILHA NÃO FINANCIAVEIS'!C202&gt;0,'PLANILHA NÃO FINANCIAVEIS'!C202,"")</f>
        <v>10.1.9</v>
      </c>
      <c r="D202" s="28" t="str">
        <f>IF('PLANILHA NÃO FINANCIAVEIS'!G202&gt;0,'PLANILHA NÃO FINANCIAVEIS'!G202,"")</f>
        <v>RODAPÉ EM POLIESTIRENO, ALTURA 5 CM. AF_09/2020</v>
      </c>
      <c r="E202" s="231">
        <f>IF('PLANILHA NÃO FINANCIAVEIS'!H202&gt;0,'PLANILHA NÃO FINANCIAVEIS'!H202,"")</f>
        <v>46.4</v>
      </c>
      <c r="F202" s="231" t="str">
        <f>IF('PLANILHA NÃO FINANCIAVEIS'!I202&gt;0,'PLANILHA NÃO FINANCIAVEIS'!I202,"")</f>
        <v>m</v>
      </c>
      <c r="G202" s="213"/>
      <c r="H202" s="59" t="str">
        <f t="shared" si="2"/>
        <v/>
      </c>
      <c r="I202" s="56"/>
      <c r="J202" s="56"/>
      <c r="K202" s="214"/>
    </row>
    <row r="203" spans="1:11" x14ac:dyDescent="0.25">
      <c r="A203" s="220">
        <f>IF('PLANILHA NÃO FINANCIAVEIS'!A203&gt;0,'PLANILHA NÃO FINANCIAVEIS'!A203,"")</f>
        <v>1</v>
      </c>
      <c r="B203" s="220">
        <f>IF('PLANILHA NÃO FINANCIAVEIS'!B203&gt;0,'PLANILHA NÃO FINANCIAVEIS'!B203,"")</f>
        <v>159</v>
      </c>
      <c r="C203" s="220" t="str">
        <f>IF('PLANILHA NÃO FINANCIAVEIS'!C203&gt;0,'PLANILHA NÃO FINANCIAVEIS'!C203,"")</f>
        <v>10.1.10</v>
      </c>
      <c r="D203" s="28" t="str">
        <f>IF('PLANILHA NÃO FINANCIAVEIS'!G203&gt;0,'PLANILHA NÃO FINANCIAVEIS'!G203,"")</f>
        <v>SOLEIRA EM GRANITO, LARGURA 15 CM, ESPESSURA 2,0 CM. AF_09/2020</v>
      </c>
      <c r="E203" s="231">
        <f>IF('PLANILHA NÃO FINANCIAVEIS'!H203&gt;0,'PLANILHA NÃO FINANCIAVEIS'!H203,"")</f>
        <v>2.4</v>
      </c>
      <c r="F203" s="231" t="str">
        <f>IF('PLANILHA NÃO FINANCIAVEIS'!I203&gt;0,'PLANILHA NÃO FINANCIAVEIS'!I203,"")</f>
        <v>m</v>
      </c>
      <c r="G203" s="213"/>
      <c r="H203" s="59" t="str">
        <f t="shared" si="2"/>
        <v/>
      </c>
      <c r="I203" s="56"/>
      <c r="J203" s="56"/>
      <c r="K203" s="214"/>
    </row>
    <row r="204" spans="1:11" x14ac:dyDescent="0.25">
      <c r="A204" s="220">
        <f>IF('PLANILHA NÃO FINANCIAVEIS'!A204&gt;0,'PLANILHA NÃO FINANCIAVEIS'!A204,"")</f>
        <v>1</v>
      </c>
      <c r="B204" s="220" t="str">
        <f>IF('PLANILHA NÃO FINANCIAVEIS'!B204&gt;0,'PLANILHA NÃO FINANCIAVEIS'!B204,"")</f>
        <v/>
      </c>
      <c r="C204" s="220">
        <f>IF('PLANILHA NÃO FINANCIAVEIS'!C204&gt;0,'PLANILHA NÃO FINANCIAVEIS'!C204,"")</f>
        <v>11</v>
      </c>
      <c r="D204" s="28" t="str">
        <f>IF('PLANILHA NÃO FINANCIAVEIS'!G204&gt;0,'PLANILHA NÃO FINANCIAVEIS'!G204,"")</f>
        <v>PINTURAS E ACABAMENTOS</v>
      </c>
      <c r="E204" s="231" t="str">
        <f>IF('PLANILHA NÃO FINANCIAVEIS'!H204&gt;0,'PLANILHA NÃO FINANCIAVEIS'!H204,"")</f>
        <v/>
      </c>
      <c r="F204" s="231" t="str">
        <f>IF('PLANILHA NÃO FINANCIAVEIS'!I204&gt;0,'PLANILHA NÃO FINANCIAVEIS'!I204,"")</f>
        <v/>
      </c>
      <c r="G204" s="213"/>
      <c r="H204" s="59" t="str">
        <f t="shared" si="2"/>
        <v/>
      </c>
      <c r="I204" s="56"/>
      <c r="J204" s="56"/>
      <c r="K204" s="214"/>
    </row>
    <row r="205" spans="1:11" x14ac:dyDescent="0.25">
      <c r="A205" s="220">
        <f>IF('PLANILHA NÃO FINANCIAVEIS'!A205&gt;0,'PLANILHA NÃO FINANCIAVEIS'!A205,"")</f>
        <v>1</v>
      </c>
      <c r="B205" s="220" t="str">
        <f>IF('PLANILHA NÃO FINANCIAVEIS'!B205&gt;0,'PLANILHA NÃO FINANCIAVEIS'!B205,"")</f>
        <v/>
      </c>
      <c r="C205" s="220" t="str">
        <f>IF('PLANILHA NÃO FINANCIAVEIS'!C205&gt;0,'PLANILHA NÃO FINANCIAVEIS'!C205,"")</f>
        <v>11.1</v>
      </c>
      <c r="D205" s="28" t="str">
        <f>IF('PLANILHA NÃO FINANCIAVEIS'!G205&gt;0,'PLANILHA NÃO FINANCIAVEIS'!G205,"")</f>
        <v>PINTURA E PAREDES</v>
      </c>
      <c r="E205" s="231" t="str">
        <f>IF('PLANILHA NÃO FINANCIAVEIS'!H205&gt;0,'PLANILHA NÃO FINANCIAVEIS'!H205,"")</f>
        <v/>
      </c>
      <c r="F205" s="231" t="str">
        <f>IF('PLANILHA NÃO FINANCIAVEIS'!I205&gt;0,'PLANILHA NÃO FINANCIAVEIS'!I205,"")</f>
        <v/>
      </c>
      <c r="G205" s="213"/>
      <c r="H205" s="59" t="str">
        <f t="shared" si="2"/>
        <v/>
      </c>
      <c r="I205" s="56"/>
      <c r="J205" s="56"/>
      <c r="K205" s="214"/>
    </row>
    <row r="206" spans="1:11" x14ac:dyDescent="0.25">
      <c r="A206" s="220">
        <f>IF('PLANILHA NÃO FINANCIAVEIS'!A206&gt;0,'PLANILHA NÃO FINANCIAVEIS'!A206,"")</f>
        <v>1</v>
      </c>
      <c r="B206" s="220">
        <f>IF('PLANILHA NÃO FINANCIAVEIS'!B206&gt;0,'PLANILHA NÃO FINANCIAVEIS'!B206,"")</f>
        <v>160</v>
      </c>
      <c r="C206" s="220" t="str">
        <f>IF('PLANILHA NÃO FINANCIAVEIS'!C206&gt;0,'PLANILHA NÃO FINANCIAVEIS'!C206,"")</f>
        <v>11.1.1</v>
      </c>
      <c r="D206" s="28" t="str">
        <f>IF('PLANILHA NÃO FINANCIAVEIS'!G206&gt;0,'PLANILHA NÃO FINANCIAVEIS'!G206,"")</f>
        <v>EMASSAMENTO COM MASSA LÁTEX, APLICAÇÃO EM PAREDE, DUAS DEMÃOS, LIXAMENTO MANUAL. AF_04/2023</v>
      </c>
      <c r="E206" s="231">
        <f>IF('PLANILHA NÃO FINANCIAVEIS'!H206&gt;0,'PLANILHA NÃO FINANCIAVEIS'!H206,"")</f>
        <v>143.4</v>
      </c>
      <c r="F206" s="231" t="str">
        <f>IF('PLANILHA NÃO FINANCIAVEIS'!I206&gt;0,'PLANILHA NÃO FINANCIAVEIS'!I206,"")</f>
        <v>m2</v>
      </c>
      <c r="G206" s="213"/>
      <c r="H206" s="59" t="str">
        <f t="shared" ref="H206:H269" si="3">IFERROR(IF(E206*G206&lt;&gt;0,ROUND(ROUND(E206,4)*ROUND(G206,4),2),""),"")</f>
        <v/>
      </c>
      <c r="I206" s="56"/>
      <c r="J206" s="56"/>
      <c r="K206" s="214"/>
    </row>
    <row r="207" spans="1:11" x14ac:dyDescent="0.25">
      <c r="A207" s="220">
        <f>IF('PLANILHA NÃO FINANCIAVEIS'!A207&gt;0,'PLANILHA NÃO FINANCIAVEIS'!A207,"")</f>
        <v>1</v>
      </c>
      <c r="B207" s="220">
        <f>IF('PLANILHA NÃO FINANCIAVEIS'!B207&gt;0,'PLANILHA NÃO FINANCIAVEIS'!B207,"")</f>
        <v>161</v>
      </c>
      <c r="C207" s="220" t="str">
        <f>IF('PLANILHA NÃO FINANCIAVEIS'!C207&gt;0,'PLANILHA NÃO FINANCIAVEIS'!C207,"")</f>
        <v>11.1.2</v>
      </c>
      <c r="D207" s="28" t="str">
        <f>IF('PLANILHA NÃO FINANCIAVEIS'!G207&gt;0,'PLANILHA NÃO FINANCIAVEIS'!G207,"")</f>
        <v>APLICAÇÃO MANUAL DE MASSA ACRÍLICA EM PAREDES EXTERNAS DE CASAS, DUAS DEMÃOS. AF_03/2024</v>
      </c>
      <c r="E207" s="231">
        <f>IF('PLANILHA NÃO FINANCIAVEIS'!H207&gt;0,'PLANILHA NÃO FINANCIAVEIS'!H207,"")</f>
        <v>168.61</v>
      </c>
      <c r="F207" s="231" t="str">
        <f>IF('PLANILHA NÃO FINANCIAVEIS'!I207&gt;0,'PLANILHA NÃO FINANCIAVEIS'!I207,"")</f>
        <v>m2</v>
      </c>
      <c r="G207" s="213"/>
      <c r="H207" s="59" t="str">
        <f t="shared" si="3"/>
        <v/>
      </c>
      <c r="I207" s="56"/>
      <c r="J207" s="56"/>
      <c r="K207" s="214"/>
    </row>
    <row r="208" spans="1:11" x14ac:dyDescent="0.25">
      <c r="A208" s="220">
        <f>IF('PLANILHA NÃO FINANCIAVEIS'!A208&gt;0,'PLANILHA NÃO FINANCIAVEIS'!A208,"")</f>
        <v>1</v>
      </c>
      <c r="B208" s="220">
        <f>IF('PLANILHA NÃO FINANCIAVEIS'!B208&gt;0,'PLANILHA NÃO FINANCIAVEIS'!B208,"")</f>
        <v>162</v>
      </c>
      <c r="C208" s="220" t="str">
        <f>IF('PLANILHA NÃO FINANCIAVEIS'!C208&gt;0,'PLANILHA NÃO FINANCIAVEIS'!C208,"")</f>
        <v>11.1.3</v>
      </c>
      <c r="D208" s="28" t="str">
        <f>IF('PLANILHA NÃO FINANCIAVEIS'!G208&gt;0,'PLANILHA NÃO FINANCIAVEIS'!G208,"")</f>
        <v>PINTURA LÁTEX ACRÍLICA, COR BRANCO GELO, APLICAÇÃO MANUAL EM PAREDES, DUAS DEMÃOS</v>
      </c>
      <c r="E208" s="231">
        <f>IF('PLANILHA NÃO FINANCIAVEIS'!H208&gt;0,'PLANILHA NÃO FINANCIAVEIS'!H208,"")</f>
        <v>312.01</v>
      </c>
      <c r="F208" s="231" t="str">
        <f>IF('PLANILHA NÃO FINANCIAVEIS'!I208&gt;0,'PLANILHA NÃO FINANCIAVEIS'!I208,"")</f>
        <v>m2</v>
      </c>
      <c r="G208" s="213"/>
      <c r="H208" s="59" t="str">
        <f t="shared" si="3"/>
        <v/>
      </c>
      <c r="I208" s="56"/>
      <c r="J208" s="56"/>
      <c r="K208" s="214"/>
    </row>
    <row r="209" spans="1:11" x14ac:dyDescent="0.25">
      <c r="A209" s="220">
        <f>IF('PLANILHA NÃO FINANCIAVEIS'!A209&gt;0,'PLANILHA NÃO FINANCIAVEIS'!A209,"")</f>
        <v>1</v>
      </c>
      <c r="B209" s="220" t="str">
        <f>IF('PLANILHA NÃO FINANCIAVEIS'!B209&gt;0,'PLANILHA NÃO FINANCIAVEIS'!B209,"")</f>
        <v/>
      </c>
      <c r="C209" s="220" t="str">
        <f>IF('PLANILHA NÃO FINANCIAVEIS'!C209&gt;0,'PLANILHA NÃO FINANCIAVEIS'!C209,"")</f>
        <v>11.2</v>
      </c>
      <c r="D209" s="28" t="str">
        <f>IF('PLANILHA NÃO FINANCIAVEIS'!G209&gt;0,'PLANILHA NÃO FINANCIAVEIS'!G209,"")</f>
        <v>PINTURA DE FORROS</v>
      </c>
      <c r="E209" s="231" t="str">
        <f>IF('PLANILHA NÃO FINANCIAVEIS'!H209&gt;0,'PLANILHA NÃO FINANCIAVEIS'!H209,"")</f>
        <v/>
      </c>
      <c r="F209" s="231" t="str">
        <f>IF('PLANILHA NÃO FINANCIAVEIS'!I209&gt;0,'PLANILHA NÃO FINANCIAVEIS'!I209,"")</f>
        <v/>
      </c>
      <c r="G209" s="213"/>
      <c r="H209" s="59" t="str">
        <f t="shared" si="3"/>
        <v/>
      </c>
      <c r="I209" s="56"/>
      <c r="J209" s="56"/>
      <c r="K209" s="214"/>
    </row>
    <row r="210" spans="1:11" x14ac:dyDescent="0.25">
      <c r="A210" s="220">
        <f>IF('PLANILHA NÃO FINANCIAVEIS'!A210&gt;0,'PLANILHA NÃO FINANCIAVEIS'!A210,"")</f>
        <v>1</v>
      </c>
      <c r="B210" s="220">
        <f>IF('PLANILHA NÃO FINANCIAVEIS'!B210&gt;0,'PLANILHA NÃO FINANCIAVEIS'!B210,"")</f>
        <v>163</v>
      </c>
      <c r="C210" s="220" t="str">
        <f>IF('PLANILHA NÃO FINANCIAVEIS'!C210&gt;0,'PLANILHA NÃO FINANCIAVEIS'!C210,"")</f>
        <v>11.2.1</v>
      </c>
      <c r="D210" s="28" t="str">
        <f>IF('PLANILHA NÃO FINANCIAVEIS'!G210&gt;0,'PLANILHA NÃO FINANCIAVEIS'!G210,"")</f>
        <v>EMASSAMENTO COM MASSA LÁTEX, APLICAÇÃO EM TETO, UMA DEMÃO, LIXAMENTO MANUAL. AF_04/2023</v>
      </c>
      <c r="E210" s="231">
        <f>IF('PLANILHA NÃO FINANCIAVEIS'!H210&gt;0,'PLANILHA NÃO FINANCIAVEIS'!H210,"")</f>
        <v>129.9</v>
      </c>
      <c r="F210" s="231" t="str">
        <f>IF('PLANILHA NÃO FINANCIAVEIS'!I210&gt;0,'PLANILHA NÃO FINANCIAVEIS'!I210,"")</f>
        <v>m2</v>
      </c>
      <c r="G210" s="213"/>
      <c r="H210" s="59" t="str">
        <f t="shared" si="3"/>
        <v/>
      </c>
      <c r="I210" s="56"/>
      <c r="J210" s="56"/>
      <c r="K210" s="214"/>
    </row>
    <row r="211" spans="1:11" x14ac:dyDescent="0.25">
      <c r="A211" s="220">
        <f>IF('PLANILHA NÃO FINANCIAVEIS'!A211&gt;0,'PLANILHA NÃO FINANCIAVEIS'!A211,"")</f>
        <v>1</v>
      </c>
      <c r="B211" s="220">
        <f>IF('PLANILHA NÃO FINANCIAVEIS'!B211&gt;0,'PLANILHA NÃO FINANCIAVEIS'!B211,"")</f>
        <v>164</v>
      </c>
      <c r="C211" s="220" t="str">
        <f>IF('PLANILHA NÃO FINANCIAVEIS'!C211&gt;0,'PLANILHA NÃO FINANCIAVEIS'!C211,"")</f>
        <v>11.2.2</v>
      </c>
      <c r="D211" s="28" t="str">
        <f>IF('PLANILHA NÃO FINANCIAVEIS'!G211&gt;0,'PLANILHA NÃO FINANCIAVEIS'!G211,"")</f>
        <v>PINTURA LÁTEX ACRÍLICA PREMIUM, APLICAÇÃO MANUAL EM TETO, DUAS DEMÃOS. AF_04/2023</v>
      </c>
      <c r="E211" s="231">
        <f>IF('PLANILHA NÃO FINANCIAVEIS'!H211&gt;0,'PLANILHA NÃO FINANCIAVEIS'!H211,"")</f>
        <v>129.9</v>
      </c>
      <c r="F211" s="231" t="str">
        <f>IF('PLANILHA NÃO FINANCIAVEIS'!I211&gt;0,'PLANILHA NÃO FINANCIAVEIS'!I211,"")</f>
        <v>m2</v>
      </c>
      <c r="G211" s="213"/>
      <c r="H211" s="59" t="str">
        <f t="shared" si="3"/>
        <v/>
      </c>
      <c r="I211" s="56"/>
      <c r="J211" s="56"/>
      <c r="K211" s="214"/>
    </row>
    <row r="212" spans="1:11" x14ac:dyDescent="0.25">
      <c r="A212" s="220">
        <f>IF('PLANILHA NÃO FINANCIAVEIS'!A212&gt;0,'PLANILHA NÃO FINANCIAVEIS'!A212,"")</f>
        <v>1</v>
      </c>
      <c r="B212" s="220" t="str">
        <f>IF('PLANILHA NÃO FINANCIAVEIS'!B212&gt;0,'PLANILHA NÃO FINANCIAVEIS'!B212,"")</f>
        <v/>
      </c>
      <c r="C212" s="220">
        <f>IF('PLANILHA NÃO FINANCIAVEIS'!C212&gt;0,'PLANILHA NÃO FINANCIAVEIS'!C212,"")</f>
        <v>12</v>
      </c>
      <c r="D212" s="28" t="str">
        <f>IF('PLANILHA NÃO FINANCIAVEIS'!G212&gt;0,'PLANILHA NÃO FINANCIAVEIS'!G212,"")</f>
        <v>INSTALAÇÃO HIDRÁULICA</v>
      </c>
      <c r="E212" s="231" t="str">
        <f>IF('PLANILHA NÃO FINANCIAVEIS'!H212&gt;0,'PLANILHA NÃO FINANCIAVEIS'!H212,"")</f>
        <v/>
      </c>
      <c r="F212" s="231" t="str">
        <f>IF('PLANILHA NÃO FINANCIAVEIS'!I212&gt;0,'PLANILHA NÃO FINANCIAVEIS'!I212,"")</f>
        <v/>
      </c>
      <c r="G212" s="213"/>
      <c r="H212" s="59" t="str">
        <f t="shared" si="3"/>
        <v/>
      </c>
      <c r="I212" s="56"/>
      <c r="J212" s="56"/>
      <c r="K212" s="214"/>
    </row>
    <row r="213" spans="1:11" x14ac:dyDescent="0.25">
      <c r="A213" s="220">
        <f>IF('PLANILHA NÃO FINANCIAVEIS'!A213&gt;0,'PLANILHA NÃO FINANCIAVEIS'!A213,"")</f>
        <v>1</v>
      </c>
      <c r="B213" s="220" t="str">
        <f>IF('PLANILHA NÃO FINANCIAVEIS'!B213&gt;0,'PLANILHA NÃO FINANCIAVEIS'!B213,"")</f>
        <v/>
      </c>
      <c r="C213" s="220" t="str">
        <f>IF('PLANILHA NÃO FINANCIAVEIS'!C213&gt;0,'PLANILHA NÃO FINANCIAVEIS'!C213,"")</f>
        <v>12.1</v>
      </c>
      <c r="D213" s="28" t="str">
        <f>IF('PLANILHA NÃO FINANCIAVEIS'!G213&gt;0,'PLANILHA NÃO FINANCIAVEIS'!G213,"")</f>
        <v>TUBULAÇÕES E CONEXÕES DE PVC RÍGIDO</v>
      </c>
      <c r="E213" s="231" t="str">
        <f>IF('PLANILHA NÃO FINANCIAVEIS'!H213&gt;0,'PLANILHA NÃO FINANCIAVEIS'!H213,"")</f>
        <v/>
      </c>
      <c r="F213" s="231" t="str">
        <f>IF('PLANILHA NÃO FINANCIAVEIS'!I213&gt;0,'PLANILHA NÃO FINANCIAVEIS'!I213,"")</f>
        <v/>
      </c>
      <c r="G213" s="213"/>
      <c r="H213" s="59" t="str">
        <f t="shared" si="3"/>
        <v/>
      </c>
      <c r="I213" s="56"/>
      <c r="J213" s="56"/>
      <c r="K213" s="214"/>
    </row>
    <row r="214" spans="1:11" x14ac:dyDescent="0.25">
      <c r="A214" s="220">
        <f>IF('PLANILHA NÃO FINANCIAVEIS'!A214&gt;0,'PLANILHA NÃO FINANCIAVEIS'!A214,"")</f>
        <v>1</v>
      </c>
      <c r="B214" s="220">
        <f>IF('PLANILHA NÃO FINANCIAVEIS'!B214&gt;0,'PLANILHA NÃO FINANCIAVEIS'!B214,"")</f>
        <v>165</v>
      </c>
      <c r="C214" s="220" t="str">
        <f>IF('PLANILHA NÃO FINANCIAVEIS'!C214&gt;0,'PLANILHA NÃO FINANCIAVEIS'!C214,"")</f>
        <v>12.1.1</v>
      </c>
      <c r="D214" s="28" t="str">
        <f>IF('PLANILHA NÃO FINANCIAVEIS'!G214&gt;0,'PLANILHA NÃO FINANCIAVEIS'!G214,"")</f>
        <v>TUBO, PVC, SOLDÁVEL, DE 25MM, INSTALADO EM RAMAL OU SUB-RAMAL DE ÁGUA - FORNECIMENTO E INSTALAÇÃO. AF_06/2022</v>
      </c>
      <c r="E214" s="231">
        <f>IF('PLANILHA NÃO FINANCIAVEIS'!H214&gt;0,'PLANILHA NÃO FINANCIAVEIS'!H214,"")</f>
        <v>32.700000000000003</v>
      </c>
      <c r="F214" s="231" t="str">
        <f>IF('PLANILHA NÃO FINANCIAVEIS'!I214&gt;0,'PLANILHA NÃO FINANCIAVEIS'!I214,"")</f>
        <v>m</v>
      </c>
      <c r="G214" s="213"/>
      <c r="H214" s="59" t="str">
        <f t="shared" si="3"/>
        <v/>
      </c>
      <c r="I214" s="56"/>
      <c r="J214" s="56"/>
      <c r="K214" s="214"/>
    </row>
    <row r="215" spans="1:11" x14ac:dyDescent="0.25">
      <c r="A215" s="220">
        <f>IF('PLANILHA NÃO FINANCIAVEIS'!A215&gt;0,'PLANILHA NÃO FINANCIAVEIS'!A215,"")</f>
        <v>1</v>
      </c>
      <c r="B215" s="220">
        <f>IF('PLANILHA NÃO FINANCIAVEIS'!B215&gt;0,'PLANILHA NÃO FINANCIAVEIS'!B215,"")</f>
        <v>166</v>
      </c>
      <c r="C215" s="220" t="str">
        <f>IF('PLANILHA NÃO FINANCIAVEIS'!C215&gt;0,'PLANILHA NÃO FINANCIAVEIS'!C215,"")</f>
        <v>12.1.2</v>
      </c>
      <c r="D215" s="28" t="str">
        <f>IF('PLANILHA NÃO FINANCIAVEIS'!G215&gt;0,'PLANILHA NÃO FINANCIAVEIS'!G215,"")</f>
        <v>TUBO DE DESCARGA, TIPO BENGALA, PARA LIGACAO CAIXA DE DESCARGA - EMBUTIR, PVC, 40 MM X 150 CM</v>
      </c>
      <c r="E215" s="231">
        <f>IF('PLANILHA NÃO FINANCIAVEIS'!H215&gt;0,'PLANILHA NÃO FINANCIAVEIS'!H215,"")</f>
        <v>1</v>
      </c>
      <c r="F215" s="231" t="str">
        <f>IF('PLANILHA NÃO FINANCIAVEIS'!I215&gt;0,'PLANILHA NÃO FINANCIAVEIS'!I215,"")</f>
        <v>un</v>
      </c>
      <c r="G215" s="213"/>
      <c r="H215" s="59" t="str">
        <f t="shared" si="3"/>
        <v/>
      </c>
      <c r="I215" s="56"/>
      <c r="J215" s="56"/>
      <c r="K215" s="214"/>
    </row>
    <row r="216" spans="1:11" x14ac:dyDescent="0.25">
      <c r="A216" s="220">
        <f>IF('PLANILHA NÃO FINANCIAVEIS'!A216&gt;0,'PLANILHA NÃO FINANCIAVEIS'!A216,"")</f>
        <v>1</v>
      </c>
      <c r="B216" s="220">
        <f>IF('PLANILHA NÃO FINANCIAVEIS'!B216&gt;0,'PLANILHA NÃO FINANCIAVEIS'!B216,"")</f>
        <v>167</v>
      </c>
      <c r="C216" s="220" t="str">
        <f>IF('PLANILHA NÃO FINANCIAVEIS'!C216&gt;0,'PLANILHA NÃO FINANCIAVEIS'!C216,"")</f>
        <v>12.1.3</v>
      </c>
      <c r="D216" s="28" t="str">
        <f>IF('PLANILHA NÃO FINANCIAVEIS'!G216&gt;0,'PLANILHA NÃO FINANCIAVEIS'!G216,"")</f>
        <v>ADAPTADOR CURTO COM BOLSA E ROSCA PARA REGISTRO, PVC, SOLDÁVEL, DN 25MM X 3/4 , INSTALADO EM RAMAL DE DISTRIBUIÇÃO DE ÁGUA - FORNECIMENTO E INSTALAÇÃO. AF_06/2022</v>
      </c>
      <c r="E216" s="231">
        <f>IF('PLANILHA NÃO FINANCIAVEIS'!H216&gt;0,'PLANILHA NÃO FINANCIAVEIS'!H216,"")</f>
        <v>4</v>
      </c>
      <c r="F216" s="231" t="str">
        <f>IF('PLANILHA NÃO FINANCIAVEIS'!I216&gt;0,'PLANILHA NÃO FINANCIAVEIS'!I216,"")</f>
        <v>un</v>
      </c>
      <c r="G216" s="213"/>
      <c r="H216" s="59" t="str">
        <f t="shared" si="3"/>
        <v/>
      </c>
      <c r="I216" s="56"/>
      <c r="J216" s="56"/>
      <c r="K216" s="214"/>
    </row>
    <row r="217" spans="1:11" x14ac:dyDescent="0.25">
      <c r="A217" s="220">
        <f>IF('PLANILHA NÃO FINANCIAVEIS'!A217&gt;0,'PLANILHA NÃO FINANCIAVEIS'!A217,"")</f>
        <v>1</v>
      </c>
      <c r="B217" s="220">
        <f>IF('PLANILHA NÃO FINANCIAVEIS'!B217&gt;0,'PLANILHA NÃO FINANCIAVEIS'!B217,"")</f>
        <v>168</v>
      </c>
      <c r="C217" s="220" t="str">
        <f>IF('PLANILHA NÃO FINANCIAVEIS'!C217&gt;0,'PLANILHA NÃO FINANCIAVEIS'!C217,"")</f>
        <v>12.1.4</v>
      </c>
      <c r="D217" s="28" t="str">
        <f>IF('PLANILHA NÃO FINANCIAVEIS'!G217&gt;0,'PLANILHA NÃO FINANCIAVEIS'!G217,"")</f>
        <v>JOELHO 90 GRAUS, PVC, SOLDÁVEL, DN 25MM, INSTALADO EM RAMAL DE DISTRIBUIÇÃO DE ÁGUA - FORNECIMENTO E INSTALAÇÃO. AF_06/2022</v>
      </c>
      <c r="E217" s="231">
        <f>IF('PLANILHA NÃO FINANCIAVEIS'!H217&gt;0,'PLANILHA NÃO FINANCIAVEIS'!H217,"")</f>
        <v>9</v>
      </c>
      <c r="F217" s="231" t="str">
        <f>IF('PLANILHA NÃO FINANCIAVEIS'!I217&gt;0,'PLANILHA NÃO FINANCIAVEIS'!I217,"")</f>
        <v>un</v>
      </c>
      <c r="G217" s="213"/>
      <c r="H217" s="59" t="str">
        <f t="shared" si="3"/>
        <v/>
      </c>
      <c r="I217" s="56"/>
      <c r="J217" s="56"/>
      <c r="K217" s="214"/>
    </row>
    <row r="218" spans="1:11" x14ac:dyDescent="0.25">
      <c r="A218" s="220">
        <f>IF('PLANILHA NÃO FINANCIAVEIS'!A218&gt;0,'PLANILHA NÃO FINANCIAVEIS'!A218,"")</f>
        <v>1</v>
      </c>
      <c r="B218" s="220">
        <f>IF('PLANILHA NÃO FINANCIAVEIS'!B218&gt;0,'PLANILHA NÃO FINANCIAVEIS'!B218,"")</f>
        <v>169</v>
      </c>
      <c r="C218" s="220" t="str">
        <f>IF('PLANILHA NÃO FINANCIAVEIS'!C218&gt;0,'PLANILHA NÃO FINANCIAVEIS'!C218,"")</f>
        <v>12.1.5</v>
      </c>
      <c r="D218" s="28" t="str">
        <f>IF('PLANILHA NÃO FINANCIAVEIS'!G218&gt;0,'PLANILHA NÃO FINANCIAVEIS'!G218,"")</f>
        <v>TE, PVC, SOLDÁVEL, DN 25MM, INSTALADO EM RAMAL DE DISTRIBUIÇÃO DE ÁGUA - FORNECIMENTO E INSTALAÇÃO. AF_06/2022</v>
      </c>
      <c r="E218" s="231">
        <f>IF('PLANILHA NÃO FINANCIAVEIS'!H218&gt;0,'PLANILHA NÃO FINANCIAVEIS'!H218,"")</f>
        <v>5</v>
      </c>
      <c r="F218" s="231" t="str">
        <f>IF('PLANILHA NÃO FINANCIAVEIS'!I218&gt;0,'PLANILHA NÃO FINANCIAVEIS'!I218,"")</f>
        <v>un</v>
      </c>
      <c r="G218" s="213"/>
      <c r="H218" s="59" t="str">
        <f t="shared" si="3"/>
        <v/>
      </c>
      <c r="I218" s="56"/>
      <c r="J218" s="56"/>
      <c r="K218" s="214"/>
    </row>
    <row r="219" spans="1:11" x14ac:dyDescent="0.25">
      <c r="A219" s="220">
        <f>IF('PLANILHA NÃO FINANCIAVEIS'!A219&gt;0,'PLANILHA NÃO FINANCIAVEIS'!A219,"")</f>
        <v>1</v>
      </c>
      <c r="B219" s="220" t="str">
        <f>IF('PLANILHA NÃO FINANCIAVEIS'!B219&gt;0,'PLANILHA NÃO FINANCIAVEIS'!B219,"")</f>
        <v/>
      </c>
      <c r="C219" s="220" t="str">
        <f>IF('PLANILHA NÃO FINANCIAVEIS'!C219&gt;0,'PLANILHA NÃO FINANCIAVEIS'!C219,"")</f>
        <v>12.2</v>
      </c>
      <c r="D219" s="28" t="str">
        <f>IF('PLANILHA NÃO FINANCIAVEIS'!G219&gt;0,'PLANILHA NÃO FINANCIAVEIS'!G219,"")</f>
        <v>TUBULAÇÕES E CONEXÕES - METAIS</v>
      </c>
      <c r="E219" s="231" t="str">
        <f>IF('PLANILHA NÃO FINANCIAVEIS'!H219&gt;0,'PLANILHA NÃO FINANCIAVEIS'!H219,"")</f>
        <v/>
      </c>
      <c r="F219" s="231" t="str">
        <f>IF('PLANILHA NÃO FINANCIAVEIS'!I219&gt;0,'PLANILHA NÃO FINANCIAVEIS'!I219,"")</f>
        <v/>
      </c>
      <c r="G219" s="213"/>
      <c r="H219" s="59" t="str">
        <f t="shared" si="3"/>
        <v/>
      </c>
      <c r="I219" s="56"/>
      <c r="J219" s="56"/>
      <c r="K219" s="214"/>
    </row>
    <row r="220" spans="1:11" x14ac:dyDescent="0.25">
      <c r="A220" s="220">
        <f>IF('PLANILHA NÃO FINANCIAVEIS'!A220&gt;0,'PLANILHA NÃO FINANCIAVEIS'!A220,"")</f>
        <v>1</v>
      </c>
      <c r="B220" s="220">
        <f>IF('PLANILHA NÃO FINANCIAVEIS'!B220&gt;0,'PLANILHA NÃO FINANCIAVEIS'!B220,"")</f>
        <v>170</v>
      </c>
      <c r="C220" s="220" t="str">
        <f>IF('PLANILHA NÃO FINANCIAVEIS'!C220&gt;0,'PLANILHA NÃO FINANCIAVEIS'!C220,"")</f>
        <v>12.2.1</v>
      </c>
      <c r="D220" s="28" t="str">
        <f>IF('PLANILHA NÃO FINANCIAVEIS'!G220&gt;0,'PLANILHA NÃO FINANCIAVEIS'!G220,"")</f>
        <v>REGISTRO DE GAVETA BRUTO, LATÃO, ROSCÁVEL, 3/4", COM ACABAMENTO E CANOPLA CROMADOS - FORNECIMENTO E INSTALAÇÃO. AF_08/2021</v>
      </c>
      <c r="E220" s="231">
        <f>IF('PLANILHA NÃO FINANCIAVEIS'!H220&gt;0,'PLANILHA NÃO FINANCIAVEIS'!H220,"")</f>
        <v>4</v>
      </c>
      <c r="F220" s="231" t="str">
        <f>IF('PLANILHA NÃO FINANCIAVEIS'!I220&gt;0,'PLANILHA NÃO FINANCIAVEIS'!I220,"")</f>
        <v>un</v>
      </c>
      <c r="G220" s="213"/>
      <c r="H220" s="59" t="str">
        <f t="shared" si="3"/>
        <v/>
      </c>
      <c r="I220" s="56"/>
      <c r="J220" s="56"/>
      <c r="K220" s="214"/>
    </row>
    <row r="221" spans="1:11" x14ac:dyDescent="0.25">
      <c r="A221" s="220">
        <f>IF('PLANILHA NÃO FINANCIAVEIS'!A221&gt;0,'PLANILHA NÃO FINANCIAVEIS'!A221,"")</f>
        <v>1</v>
      </c>
      <c r="B221" s="220">
        <f>IF('PLANILHA NÃO FINANCIAVEIS'!B221&gt;0,'PLANILHA NÃO FINANCIAVEIS'!B221,"")</f>
        <v>171</v>
      </c>
      <c r="C221" s="220" t="str">
        <f>IF('PLANILHA NÃO FINANCIAVEIS'!C221&gt;0,'PLANILHA NÃO FINANCIAVEIS'!C221,"")</f>
        <v>12.2.2</v>
      </c>
      <c r="D221" s="28" t="str">
        <f>IF('PLANILHA NÃO FINANCIAVEIS'!G221&gt;0,'PLANILHA NÃO FINANCIAVEIS'!G221,"")</f>
        <v>VÁLVULA DE DESCARGA METÁLICA, DUPLO ACIONAMENTO ECO, BASE 1 1/2", ACABAMENTO METALICO CROMADO - FORNECIMENTO E INSTALAÇÃO</v>
      </c>
      <c r="E221" s="231">
        <f>IF('PLANILHA NÃO FINANCIAVEIS'!H221&gt;0,'PLANILHA NÃO FINANCIAVEIS'!H221,"")</f>
        <v>1</v>
      </c>
      <c r="F221" s="231" t="str">
        <f>IF('PLANILHA NÃO FINANCIAVEIS'!I221&gt;0,'PLANILHA NÃO FINANCIAVEIS'!I221,"")</f>
        <v>un</v>
      </c>
      <c r="G221" s="213"/>
      <c r="H221" s="59" t="str">
        <f t="shared" si="3"/>
        <v/>
      </c>
      <c r="I221" s="56"/>
      <c r="J221" s="56"/>
      <c r="K221" s="214"/>
    </row>
    <row r="222" spans="1:11" x14ac:dyDescent="0.25">
      <c r="A222" s="220">
        <f>IF('PLANILHA NÃO FINANCIAVEIS'!A222&gt;0,'PLANILHA NÃO FINANCIAVEIS'!A222,"")</f>
        <v>1</v>
      </c>
      <c r="B222" s="220" t="str">
        <f>IF('PLANILHA NÃO FINANCIAVEIS'!B222&gt;0,'PLANILHA NÃO FINANCIAVEIS'!B222,"")</f>
        <v/>
      </c>
      <c r="C222" s="220">
        <f>IF('PLANILHA NÃO FINANCIAVEIS'!C222&gt;0,'PLANILHA NÃO FINANCIAVEIS'!C222,"")</f>
        <v>13</v>
      </c>
      <c r="D222" s="28" t="str">
        <f>IF('PLANILHA NÃO FINANCIAVEIS'!G222&gt;0,'PLANILHA NÃO FINANCIAVEIS'!G222,"")</f>
        <v>INSTALAÇÃO SANITÁRIA</v>
      </c>
      <c r="E222" s="231" t="str">
        <f>IF('PLANILHA NÃO FINANCIAVEIS'!H222&gt;0,'PLANILHA NÃO FINANCIAVEIS'!H222,"")</f>
        <v/>
      </c>
      <c r="F222" s="231" t="str">
        <f>IF('PLANILHA NÃO FINANCIAVEIS'!I222&gt;0,'PLANILHA NÃO FINANCIAVEIS'!I222,"")</f>
        <v/>
      </c>
      <c r="G222" s="213"/>
      <c r="H222" s="59" t="str">
        <f t="shared" si="3"/>
        <v/>
      </c>
      <c r="I222" s="56"/>
      <c r="J222" s="56"/>
      <c r="K222" s="214"/>
    </row>
    <row r="223" spans="1:11" x14ac:dyDescent="0.25">
      <c r="A223" s="220">
        <f>IF('PLANILHA NÃO FINANCIAVEIS'!A223&gt;0,'PLANILHA NÃO FINANCIAVEIS'!A223,"")</f>
        <v>1</v>
      </c>
      <c r="B223" s="220" t="str">
        <f>IF('PLANILHA NÃO FINANCIAVEIS'!B223&gt;0,'PLANILHA NÃO FINANCIAVEIS'!B223,"")</f>
        <v/>
      </c>
      <c r="C223" s="220" t="str">
        <f>IF('PLANILHA NÃO FINANCIAVEIS'!C223&gt;0,'PLANILHA NÃO FINANCIAVEIS'!C223,"")</f>
        <v>13.1</v>
      </c>
      <c r="D223" s="28" t="str">
        <f>IF('PLANILHA NÃO FINANCIAVEIS'!G223&gt;0,'PLANILHA NÃO FINANCIAVEIS'!G223,"")</f>
        <v>TUBULAÇÕES E CONEXÕES</v>
      </c>
      <c r="E223" s="231" t="str">
        <f>IF('PLANILHA NÃO FINANCIAVEIS'!H223&gt;0,'PLANILHA NÃO FINANCIAVEIS'!H223,"")</f>
        <v/>
      </c>
      <c r="F223" s="231" t="str">
        <f>IF('PLANILHA NÃO FINANCIAVEIS'!I223&gt;0,'PLANILHA NÃO FINANCIAVEIS'!I223,"")</f>
        <v/>
      </c>
      <c r="G223" s="213"/>
      <c r="H223" s="59" t="str">
        <f t="shared" si="3"/>
        <v/>
      </c>
      <c r="I223" s="56"/>
      <c r="J223" s="56"/>
      <c r="K223" s="214"/>
    </row>
    <row r="224" spans="1:11" x14ac:dyDescent="0.25">
      <c r="A224" s="220">
        <f>IF('PLANILHA NÃO FINANCIAVEIS'!A224&gt;0,'PLANILHA NÃO FINANCIAVEIS'!A224,"")</f>
        <v>1</v>
      </c>
      <c r="B224" s="220">
        <f>IF('PLANILHA NÃO FINANCIAVEIS'!B224&gt;0,'PLANILHA NÃO FINANCIAVEIS'!B224,"")</f>
        <v>172</v>
      </c>
      <c r="C224" s="220" t="str">
        <f>IF('PLANILHA NÃO FINANCIAVEIS'!C224&gt;0,'PLANILHA NÃO FINANCIAVEIS'!C224,"")</f>
        <v>13.1.1</v>
      </c>
      <c r="D224" s="28" t="str">
        <f>IF('PLANILHA NÃO FINANCIAVEIS'!G224&gt;0,'PLANILHA NÃO FINANCIAVEIS'!G224,"")</f>
        <v>TUBO PVC, SERIE NORMAL, ESGOTO PREDIAL, DN 40 MM, FORNECIDO E INSTALADO EM RAMAL DE DESCARGA OU RAMAL DE ESGOTO SANITÁRIO. AF_08/2022</v>
      </c>
      <c r="E224" s="231">
        <f>IF('PLANILHA NÃO FINANCIAVEIS'!H224&gt;0,'PLANILHA NÃO FINANCIAVEIS'!H224,"")</f>
        <v>2.8</v>
      </c>
      <c r="F224" s="231" t="str">
        <f>IF('PLANILHA NÃO FINANCIAVEIS'!I224&gt;0,'PLANILHA NÃO FINANCIAVEIS'!I224,"")</f>
        <v>m</v>
      </c>
      <c r="G224" s="213"/>
      <c r="H224" s="59" t="str">
        <f t="shared" si="3"/>
        <v/>
      </c>
      <c r="I224" s="56"/>
      <c r="J224" s="56"/>
      <c r="K224" s="214"/>
    </row>
    <row r="225" spans="1:11" x14ac:dyDescent="0.25">
      <c r="A225" s="220">
        <f>IF('PLANILHA NÃO FINANCIAVEIS'!A225&gt;0,'PLANILHA NÃO FINANCIAVEIS'!A225,"")</f>
        <v>1</v>
      </c>
      <c r="B225" s="220">
        <f>IF('PLANILHA NÃO FINANCIAVEIS'!B225&gt;0,'PLANILHA NÃO FINANCIAVEIS'!B225,"")</f>
        <v>173</v>
      </c>
      <c r="C225" s="220" t="str">
        <f>IF('PLANILHA NÃO FINANCIAVEIS'!C225&gt;0,'PLANILHA NÃO FINANCIAVEIS'!C225,"")</f>
        <v>13.1.2</v>
      </c>
      <c r="D225" s="28" t="str">
        <f>IF('PLANILHA NÃO FINANCIAVEIS'!G225&gt;0,'PLANILHA NÃO FINANCIAVEIS'!G225,"")</f>
        <v>TUBO PVC, SERIE NORMAL, ESGOTO PREDIAL, DN 50 MM, FORNECIDO E INSTALADO EM RAMAL DE DESCARGA OU RAMAL DE ESGOTO SANITÁRIO. AF_08/2022</v>
      </c>
      <c r="E225" s="231">
        <f>IF('PLANILHA NÃO FINANCIAVEIS'!H225&gt;0,'PLANILHA NÃO FINANCIAVEIS'!H225,"")</f>
        <v>15.6</v>
      </c>
      <c r="F225" s="231" t="str">
        <f>IF('PLANILHA NÃO FINANCIAVEIS'!I225&gt;0,'PLANILHA NÃO FINANCIAVEIS'!I225,"")</f>
        <v>m</v>
      </c>
      <c r="G225" s="213"/>
      <c r="H225" s="59" t="str">
        <f t="shared" si="3"/>
        <v/>
      </c>
      <c r="I225" s="56"/>
      <c r="J225" s="56"/>
      <c r="K225" s="214"/>
    </row>
    <row r="226" spans="1:11" x14ac:dyDescent="0.25">
      <c r="A226" s="220">
        <f>IF('PLANILHA NÃO FINANCIAVEIS'!A226&gt;0,'PLANILHA NÃO FINANCIAVEIS'!A226,"")</f>
        <v>1</v>
      </c>
      <c r="B226" s="220">
        <f>IF('PLANILHA NÃO FINANCIAVEIS'!B226&gt;0,'PLANILHA NÃO FINANCIAVEIS'!B226,"")</f>
        <v>174</v>
      </c>
      <c r="C226" s="220" t="str">
        <f>IF('PLANILHA NÃO FINANCIAVEIS'!C226&gt;0,'PLANILHA NÃO FINANCIAVEIS'!C226,"")</f>
        <v>13.1.3</v>
      </c>
      <c r="D226" s="28" t="str">
        <f>IF('PLANILHA NÃO FINANCIAVEIS'!G226&gt;0,'PLANILHA NÃO FINANCIAVEIS'!G226,"")</f>
        <v>TUBO PVC, SERIE NORMAL, ESGOTO PREDIAL, DN 75 MM, FORNECIDO E INSTALADO EM RAMAL DE DESCARGA OU RAMAL DE ESGOTO SANITÁRIO. AF_08/2022</v>
      </c>
      <c r="E226" s="231">
        <f>IF('PLANILHA NÃO FINANCIAVEIS'!H226&gt;0,'PLANILHA NÃO FINANCIAVEIS'!H226,"")</f>
        <v>0.7</v>
      </c>
      <c r="F226" s="231" t="str">
        <f>IF('PLANILHA NÃO FINANCIAVEIS'!I226&gt;0,'PLANILHA NÃO FINANCIAVEIS'!I226,"")</f>
        <v>m</v>
      </c>
      <c r="G226" s="213"/>
      <c r="H226" s="59" t="str">
        <f t="shared" si="3"/>
        <v/>
      </c>
      <c r="I226" s="56"/>
      <c r="J226" s="56"/>
      <c r="K226" s="214"/>
    </row>
    <row r="227" spans="1:11" x14ac:dyDescent="0.25">
      <c r="A227" s="220">
        <f>IF('PLANILHA NÃO FINANCIAVEIS'!A227&gt;0,'PLANILHA NÃO FINANCIAVEIS'!A227,"")</f>
        <v>1</v>
      </c>
      <c r="B227" s="220">
        <f>IF('PLANILHA NÃO FINANCIAVEIS'!B227&gt;0,'PLANILHA NÃO FINANCIAVEIS'!B227,"")</f>
        <v>175</v>
      </c>
      <c r="C227" s="220" t="str">
        <f>IF('PLANILHA NÃO FINANCIAVEIS'!C227&gt;0,'PLANILHA NÃO FINANCIAVEIS'!C227,"")</f>
        <v>13.1.4</v>
      </c>
      <c r="D227" s="28" t="str">
        <f>IF('PLANILHA NÃO FINANCIAVEIS'!G227&gt;0,'PLANILHA NÃO FINANCIAVEIS'!G227,"")</f>
        <v>TUBO PVC, SERIE NORMAL, ESGOTO PREDIAL, DN 100 MM, FORNECIDO E INSTALADO EM RAMAL DE DESCARGA OU RAMAL DE ESGOTO SANITÁRIO. AF_08/2022</v>
      </c>
      <c r="E227" s="231">
        <f>IF('PLANILHA NÃO FINANCIAVEIS'!H227&gt;0,'PLANILHA NÃO FINANCIAVEIS'!H227,"")</f>
        <v>31.5</v>
      </c>
      <c r="F227" s="231" t="str">
        <f>IF('PLANILHA NÃO FINANCIAVEIS'!I227&gt;0,'PLANILHA NÃO FINANCIAVEIS'!I227,"")</f>
        <v>m</v>
      </c>
      <c r="G227" s="213"/>
      <c r="H227" s="59" t="str">
        <f t="shared" si="3"/>
        <v/>
      </c>
      <c r="I227" s="56"/>
      <c r="J227" s="56"/>
      <c r="K227" s="214"/>
    </row>
    <row r="228" spans="1:11" x14ac:dyDescent="0.25">
      <c r="A228" s="220">
        <f>IF('PLANILHA NÃO FINANCIAVEIS'!A228&gt;0,'PLANILHA NÃO FINANCIAVEIS'!A228,"")</f>
        <v>1</v>
      </c>
      <c r="B228" s="220">
        <f>IF('PLANILHA NÃO FINANCIAVEIS'!B228&gt;0,'PLANILHA NÃO FINANCIAVEIS'!B228,"")</f>
        <v>176</v>
      </c>
      <c r="C228" s="220" t="str">
        <f>IF('PLANILHA NÃO FINANCIAVEIS'!C228&gt;0,'PLANILHA NÃO FINANCIAVEIS'!C228,"")</f>
        <v>13.1.5</v>
      </c>
      <c r="D228" s="28" t="str">
        <f>IF('PLANILHA NÃO FINANCIAVEIS'!G228&gt;0,'PLANILHA NÃO FINANCIAVEIS'!G228,"")</f>
        <v>JOELHO 45 GRAUS, PVC, SERIE NORMAL, ESGOTO PREDIAL, DN 40 MM, JUNTA SOLDÁVEL, FORNECIDO E INSTALADO EM RAMAL DE DESCARGA OU RAMAL DE ESGOTO SANITÁRIO. AF_08/2022</v>
      </c>
      <c r="E228" s="231">
        <f>IF('PLANILHA NÃO FINANCIAVEIS'!H228&gt;0,'PLANILHA NÃO FINANCIAVEIS'!H228,"")</f>
        <v>5</v>
      </c>
      <c r="F228" s="231" t="str">
        <f>IF('PLANILHA NÃO FINANCIAVEIS'!I228&gt;0,'PLANILHA NÃO FINANCIAVEIS'!I228,"")</f>
        <v>un</v>
      </c>
      <c r="G228" s="213"/>
      <c r="H228" s="59" t="str">
        <f t="shared" si="3"/>
        <v/>
      </c>
      <c r="I228" s="56"/>
      <c r="J228" s="56"/>
      <c r="K228" s="214"/>
    </row>
    <row r="229" spans="1:11" x14ac:dyDescent="0.25">
      <c r="A229" s="220">
        <f>IF('PLANILHA NÃO FINANCIAVEIS'!A229&gt;0,'PLANILHA NÃO FINANCIAVEIS'!A229,"")</f>
        <v>1</v>
      </c>
      <c r="B229" s="220">
        <f>IF('PLANILHA NÃO FINANCIAVEIS'!B229&gt;0,'PLANILHA NÃO FINANCIAVEIS'!B229,"")</f>
        <v>177</v>
      </c>
      <c r="C229" s="220" t="str">
        <f>IF('PLANILHA NÃO FINANCIAVEIS'!C229&gt;0,'PLANILHA NÃO FINANCIAVEIS'!C229,"")</f>
        <v>13.1.6</v>
      </c>
      <c r="D229" s="28" t="str">
        <f>IF('PLANILHA NÃO FINANCIAVEIS'!G229&gt;0,'PLANILHA NÃO FINANCIAVEIS'!G229,"")</f>
        <v>JOELHO 45 GRAUS, PVC, SERIE NORMAL, ESGOTO PREDIAL, DN 50 MM, JUNTA ELÁSTICA, FORNECIDO E INSTALADO EM RAMAL DE DESCARGA OU RAMAL DE ESGOTO SANITÁRIO. AF_08/2022</v>
      </c>
      <c r="E229" s="231">
        <f>IF('PLANILHA NÃO FINANCIAVEIS'!H229&gt;0,'PLANILHA NÃO FINANCIAVEIS'!H229,"")</f>
        <v>2</v>
      </c>
      <c r="F229" s="231" t="str">
        <f>IF('PLANILHA NÃO FINANCIAVEIS'!I229&gt;0,'PLANILHA NÃO FINANCIAVEIS'!I229,"")</f>
        <v>un</v>
      </c>
      <c r="G229" s="213"/>
      <c r="H229" s="59" t="str">
        <f t="shared" si="3"/>
        <v/>
      </c>
      <c r="I229" s="56"/>
      <c r="J229" s="56"/>
      <c r="K229" s="214"/>
    </row>
    <row r="230" spans="1:11" x14ac:dyDescent="0.25">
      <c r="A230" s="220">
        <f>IF('PLANILHA NÃO FINANCIAVEIS'!A230&gt;0,'PLANILHA NÃO FINANCIAVEIS'!A230,"")</f>
        <v>1</v>
      </c>
      <c r="B230" s="220">
        <f>IF('PLANILHA NÃO FINANCIAVEIS'!B230&gt;0,'PLANILHA NÃO FINANCIAVEIS'!B230,"")</f>
        <v>178</v>
      </c>
      <c r="C230" s="220" t="str">
        <f>IF('PLANILHA NÃO FINANCIAVEIS'!C230&gt;0,'PLANILHA NÃO FINANCIAVEIS'!C230,"")</f>
        <v>13.1.7</v>
      </c>
      <c r="D230" s="28" t="str">
        <f>IF('PLANILHA NÃO FINANCIAVEIS'!G230&gt;0,'PLANILHA NÃO FINANCIAVEIS'!G230,"")</f>
        <v>JOELHO 45 GRAUS, PVC, SERIE NORMAL, ESGOTO PREDIAL, DN 100 MM, JUNTA ELÁSTICA, FORNECIDO E INSTALADO EM RAMAL DE DESCARGA OU RAMAL DE ESGOTO SANITÁRIO. AF_08/2022</v>
      </c>
      <c r="E230" s="231">
        <f>IF('PLANILHA NÃO FINANCIAVEIS'!H230&gt;0,'PLANILHA NÃO FINANCIAVEIS'!H230,"")</f>
        <v>1</v>
      </c>
      <c r="F230" s="231" t="str">
        <f>IF('PLANILHA NÃO FINANCIAVEIS'!I230&gt;0,'PLANILHA NÃO FINANCIAVEIS'!I230,"")</f>
        <v>un</v>
      </c>
      <c r="G230" s="213"/>
      <c r="H230" s="59" t="str">
        <f t="shared" si="3"/>
        <v/>
      </c>
      <c r="I230" s="56"/>
      <c r="J230" s="56"/>
      <c r="K230" s="214"/>
    </row>
    <row r="231" spans="1:11" x14ac:dyDescent="0.25">
      <c r="A231" s="220">
        <f>IF('PLANILHA NÃO FINANCIAVEIS'!A231&gt;0,'PLANILHA NÃO FINANCIAVEIS'!A231,"")</f>
        <v>1</v>
      </c>
      <c r="B231" s="220">
        <f>IF('PLANILHA NÃO FINANCIAVEIS'!B231&gt;0,'PLANILHA NÃO FINANCIAVEIS'!B231,"")</f>
        <v>179</v>
      </c>
      <c r="C231" s="220" t="str">
        <f>IF('PLANILHA NÃO FINANCIAVEIS'!C231&gt;0,'PLANILHA NÃO FINANCIAVEIS'!C231,"")</f>
        <v>13.1.8</v>
      </c>
      <c r="D231" s="28" t="str">
        <f>IF('PLANILHA NÃO FINANCIAVEIS'!G231&gt;0,'PLANILHA NÃO FINANCIAVEIS'!G231,"")</f>
        <v>JOELHO 90 GRAUS, PVC, SERIE NORMAL, ESGOTO PREDIAL, DN 50 MM, JUNTA ELÁSTICA, FORNECIDO E INSTALADO EM RAMAL DE DESCARGA OU RAMAL DE ESGOTO SANITÁRIO. AF_08/2022</v>
      </c>
      <c r="E231" s="231">
        <f>IF('PLANILHA NÃO FINANCIAVEIS'!H231&gt;0,'PLANILHA NÃO FINANCIAVEIS'!H231,"")</f>
        <v>3</v>
      </c>
      <c r="F231" s="231" t="str">
        <f>IF('PLANILHA NÃO FINANCIAVEIS'!I231&gt;0,'PLANILHA NÃO FINANCIAVEIS'!I231,"")</f>
        <v>un</v>
      </c>
      <c r="G231" s="213"/>
      <c r="H231" s="59" t="str">
        <f t="shared" si="3"/>
        <v/>
      </c>
      <c r="I231" s="56"/>
      <c r="J231" s="56"/>
      <c r="K231" s="214"/>
    </row>
    <row r="232" spans="1:11" x14ac:dyDescent="0.25">
      <c r="A232" s="220">
        <f>IF('PLANILHA NÃO FINANCIAVEIS'!A232&gt;0,'PLANILHA NÃO FINANCIAVEIS'!A232,"")</f>
        <v>1</v>
      </c>
      <c r="B232" s="220">
        <f>IF('PLANILHA NÃO FINANCIAVEIS'!B232&gt;0,'PLANILHA NÃO FINANCIAVEIS'!B232,"")</f>
        <v>180</v>
      </c>
      <c r="C232" s="220" t="str">
        <f>IF('PLANILHA NÃO FINANCIAVEIS'!C232&gt;0,'PLANILHA NÃO FINANCIAVEIS'!C232,"")</f>
        <v>13.1.9</v>
      </c>
      <c r="D232" s="28" t="str">
        <f>IF('PLANILHA NÃO FINANCIAVEIS'!G232&gt;0,'PLANILHA NÃO FINANCIAVEIS'!G232,"")</f>
        <v>BUCHA DE REDUÇÃO LONGA, PVC, SÉRIE NORMAL, ESGOTO PREDIAL, DN 50 X 40 MM, JUNTA SOLDÁVEL E ELÁSTICA, FORNECIDO E INSTALADO EM RAMAL DE DESCARGA OU RAMAL DE ESGOTO SANITÁRIO. AF_08/2022</v>
      </c>
      <c r="E232" s="231">
        <f>IF('PLANILHA NÃO FINANCIAVEIS'!H232&gt;0,'PLANILHA NÃO FINANCIAVEIS'!H232,"")</f>
        <v>3</v>
      </c>
      <c r="F232" s="231" t="str">
        <f>IF('PLANILHA NÃO FINANCIAVEIS'!I232&gt;0,'PLANILHA NÃO FINANCIAVEIS'!I232,"")</f>
        <v>un</v>
      </c>
      <c r="G232" s="213"/>
      <c r="H232" s="59" t="str">
        <f t="shared" si="3"/>
        <v/>
      </c>
      <c r="I232" s="56"/>
      <c r="J232" s="56"/>
      <c r="K232" s="214"/>
    </row>
    <row r="233" spans="1:11" x14ac:dyDescent="0.25">
      <c r="A233" s="220">
        <f>IF('PLANILHA NÃO FINANCIAVEIS'!A233&gt;0,'PLANILHA NÃO FINANCIAVEIS'!A233,"")</f>
        <v>1</v>
      </c>
      <c r="B233" s="220">
        <f>IF('PLANILHA NÃO FINANCIAVEIS'!B233&gt;0,'PLANILHA NÃO FINANCIAVEIS'!B233,"")</f>
        <v>181</v>
      </c>
      <c r="C233" s="220" t="str">
        <f>IF('PLANILHA NÃO FINANCIAVEIS'!C233&gt;0,'PLANILHA NÃO FINANCIAVEIS'!C233,"")</f>
        <v>13.1.10</v>
      </c>
      <c r="D233" s="28" t="str">
        <f>IF('PLANILHA NÃO FINANCIAVEIS'!G233&gt;0,'PLANILHA NÃO FINANCIAVEIS'!G233,"")</f>
        <v>JUNÇÃO SIMPLES, PVC, SERIE R, ÁGUA PLUVIAL, DN 100 X 75 MM, JUNTA ELÁSTICA, FORNECIDO E INSTALADO EM RAMAL DE ENCAMINHAMENTO. AF_06/2022</v>
      </c>
      <c r="E233" s="231">
        <f>IF('PLANILHA NÃO FINANCIAVEIS'!H233&gt;0,'PLANILHA NÃO FINANCIAVEIS'!H233,"")</f>
        <v>1</v>
      </c>
      <c r="F233" s="231" t="str">
        <f>IF('PLANILHA NÃO FINANCIAVEIS'!I233&gt;0,'PLANILHA NÃO FINANCIAVEIS'!I233,"")</f>
        <v>un</v>
      </c>
      <c r="G233" s="213"/>
      <c r="H233" s="59" t="str">
        <f t="shared" si="3"/>
        <v/>
      </c>
      <c r="I233" s="56"/>
      <c r="J233" s="56"/>
      <c r="K233" s="214"/>
    </row>
    <row r="234" spans="1:11" x14ac:dyDescent="0.25">
      <c r="A234" s="220">
        <f>IF('PLANILHA NÃO FINANCIAVEIS'!A234&gt;0,'PLANILHA NÃO FINANCIAVEIS'!A234,"")</f>
        <v>1</v>
      </c>
      <c r="B234" s="220">
        <f>IF('PLANILHA NÃO FINANCIAVEIS'!B234&gt;0,'PLANILHA NÃO FINANCIAVEIS'!B234,"")</f>
        <v>182</v>
      </c>
      <c r="C234" s="220" t="str">
        <f>IF('PLANILHA NÃO FINANCIAVEIS'!C234&gt;0,'PLANILHA NÃO FINANCIAVEIS'!C234,"")</f>
        <v>13.1.11</v>
      </c>
      <c r="D234" s="28" t="str">
        <f>IF('PLANILHA NÃO FINANCIAVEIS'!G234&gt;0,'PLANILHA NÃO FINANCIAVEIS'!G234,"")</f>
        <v>JUNÇÃO SIMPLES, PVC, SERIE R, ÁGUA PLUVIAL, DN 100 x 50 MM, JUNTA ELÁSTICA, FORNECIDO E INSTALADO EM RAMAL DE ENCAMINHAMENTO</v>
      </c>
      <c r="E234" s="231">
        <f>IF('PLANILHA NÃO FINANCIAVEIS'!H234&gt;0,'PLANILHA NÃO FINANCIAVEIS'!H234,"")</f>
        <v>1</v>
      </c>
      <c r="F234" s="231" t="str">
        <f>IF('PLANILHA NÃO FINANCIAVEIS'!I234&gt;0,'PLANILHA NÃO FINANCIAVEIS'!I234,"")</f>
        <v>un</v>
      </c>
      <c r="G234" s="213"/>
      <c r="H234" s="59" t="str">
        <f t="shared" si="3"/>
        <v/>
      </c>
      <c r="I234" s="56"/>
      <c r="J234" s="56"/>
      <c r="K234" s="214"/>
    </row>
    <row r="235" spans="1:11" x14ac:dyDescent="0.25">
      <c r="A235" s="220">
        <f>IF('PLANILHA NÃO FINANCIAVEIS'!A235&gt;0,'PLANILHA NÃO FINANCIAVEIS'!A235,"")</f>
        <v>1</v>
      </c>
      <c r="B235" s="220">
        <f>IF('PLANILHA NÃO FINANCIAVEIS'!B235&gt;0,'PLANILHA NÃO FINANCIAVEIS'!B235,"")</f>
        <v>183</v>
      </c>
      <c r="C235" s="220" t="str">
        <f>IF('PLANILHA NÃO FINANCIAVEIS'!C235&gt;0,'PLANILHA NÃO FINANCIAVEIS'!C235,"")</f>
        <v>13.1.12</v>
      </c>
      <c r="D235" s="28" t="str">
        <f>IF('PLANILHA NÃO FINANCIAVEIS'!G235&gt;0,'PLANILHA NÃO FINANCIAVEIS'!G235,"")</f>
        <v>CAIXA ENTERRADA HIDRÁULICA RETANGULAR EM ALVENARIA COM TIJOLOS CERÂMICOS MACIÇOS, DIMENSÕES INTERNAS: 0,6X0,6X0,6 M PARA REDE DE DRENAGEM. AF_12/2020</v>
      </c>
      <c r="E235" s="231">
        <f>IF('PLANILHA NÃO FINANCIAVEIS'!H235&gt;0,'PLANILHA NÃO FINANCIAVEIS'!H235,"")</f>
        <v>2</v>
      </c>
      <c r="F235" s="231" t="str">
        <f>IF('PLANILHA NÃO FINANCIAVEIS'!I235&gt;0,'PLANILHA NÃO FINANCIAVEIS'!I235,"")</f>
        <v>un</v>
      </c>
      <c r="G235" s="213"/>
      <c r="H235" s="59" t="str">
        <f t="shared" si="3"/>
        <v/>
      </c>
      <c r="I235" s="56"/>
      <c r="J235" s="56"/>
      <c r="K235" s="214"/>
    </row>
    <row r="236" spans="1:11" x14ac:dyDescent="0.25">
      <c r="A236" s="220">
        <f>IF('PLANILHA NÃO FINANCIAVEIS'!A236&gt;0,'PLANILHA NÃO FINANCIAVEIS'!A236,"")</f>
        <v>1</v>
      </c>
      <c r="B236" s="220">
        <f>IF('PLANILHA NÃO FINANCIAVEIS'!B236&gt;0,'PLANILHA NÃO FINANCIAVEIS'!B236,"")</f>
        <v>184</v>
      </c>
      <c r="C236" s="220" t="str">
        <f>IF('PLANILHA NÃO FINANCIAVEIS'!C236&gt;0,'PLANILHA NÃO FINANCIAVEIS'!C236,"")</f>
        <v>13.1.13</v>
      </c>
      <c r="D236" s="28" t="str">
        <f>IF('PLANILHA NÃO FINANCIAVEIS'!G236&gt;0,'PLANILHA NÃO FINANCIAVEIS'!G236,"")</f>
        <v>RALO SIFONADO, PVC, DN 100 X 40 MM, JUNTA SOLDÁVEL, FORNECIDO E INSTALADO EM RAMAIS DE ENCAMINHAMENTO DE ÁGUA PLUVIAL. AF_06/2022</v>
      </c>
      <c r="E236" s="231">
        <f>IF('PLANILHA NÃO FINANCIAVEIS'!H236&gt;0,'PLANILHA NÃO FINANCIAVEIS'!H236,"")</f>
        <v>2</v>
      </c>
      <c r="F236" s="231" t="str">
        <f>IF('PLANILHA NÃO FINANCIAVEIS'!I236&gt;0,'PLANILHA NÃO FINANCIAVEIS'!I236,"")</f>
        <v>un</v>
      </c>
      <c r="G236" s="213"/>
      <c r="H236" s="59" t="str">
        <f t="shared" si="3"/>
        <v/>
      </c>
      <c r="I236" s="56"/>
      <c r="J236" s="56"/>
      <c r="K236" s="214"/>
    </row>
    <row r="237" spans="1:11" x14ac:dyDescent="0.25">
      <c r="A237" s="220">
        <f>IF('PLANILHA NÃO FINANCIAVEIS'!A237&gt;0,'PLANILHA NÃO FINANCIAVEIS'!A237,"")</f>
        <v>1</v>
      </c>
      <c r="B237" s="220" t="str">
        <f>IF('PLANILHA NÃO FINANCIAVEIS'!B237&gt;0,'PLANILHA NÃO FINANCIAVEIS'!B237,"")</f>
        <v/>
      </c>
      <c r="C237" s="220" t="str">
        <f>IF('PLANILHA NÃO FINANCIAVEIS'!C237&gt;0,'PLANILHA NÃO FINANCIAVEIS'!C237,"")</f>
        <v xml:space="preserve"> 13.2 </v>
      </c>
      <c r="D237" s="28" t="str">
        <f>IF('PLANILHA NÃO FINANCIAVEIS'!G237&gt;0,'PLANILHA NÃO FINANCIAVEIS'!G237,"")</f>
        <v>VENTILAÇÃO</v>
      </c>
      <c r="E237" s="231" t="str">
        <f>IF('PLANILHA NÃO FINANCIAVEIS'!H237&gt;0,'PLANILHA NÃO FINANCIAVEIS'!H237,"")</f>
        <v/>
      </c>
      <c r="F237" s="231" t="str">
        <f>IF('PLANILHA NÃO FINANCIAVEIS'!I237&gt;0,'PLANILHA NÃO FINANCIAVEIS'!I237,"")</f>
        <v/>
      </c>
      <c r="G237" s="213"/>
      <c r="H237" s="59" t="str">
        <f t="shared" si="3"/>
        <v/>
      </c>
      <c r="I237" s="56"/>
      <c r="J237" s="56"/>
      <c r="K237" s="214"/>
    </row>
    <row r="238" spans="1:11" x14ac:dyDescent="0.25">
      <c r="A238" s="220">
        <f>IF('PLANILHA NÃO FINANCIAVEIS'!A238&gt;0,'PLANILHA NÃO FINANCIAVEIS'!A238,"")</f>
        <v>1</v>
      </c>
      <c r="B238" s="220">
        <f>IF('PLANILHA NÃO FINANCIAVEIS'!B238&gt;0,'PLANILHA NÃO FINANCIAVEIS'!B238,"")</f>
        <v>185</v>
      </c>
      <c r="C238" s="220" t="str">
        <f>IF('PLANILHA NÃO FINANCIAVEIS'!C238&gt;0,'PLANILHA NÃO FINANCIAVEIS'!C238,"")</f>
        <v xml:space="preserve"> 13.2.1 </v>
      </c>
      <c r="D238" s="28" t="str">
        <f>IF('PLANILHA NÃO FINANCIAVEIS'!G238&gt;0,'PLANILHA NÃO FINANCIAVEIS'!G238,"")</f>
        <v>TERMINAL DE VENTILAÇÃO, PVC, SÉRIE NORMAL, ESGOTO PREDIAL, DN 50 MM, JUNTA SOLDÁVEL, FORNECIDO E INSTALADO EM PRUMADA DE ESGOTO SANITÁRIO OU VENTILAÇÃO. AF_08/2022</v>
      </c>
      <c r="E238" s="231">
        <f>IF('PLANILHA NÃO FINANCIAVEIS'!H238&gt;0,'PLANILHA NÃO FINANCIAVEIS'!H238,"")</f>
        <v>1</v>
      </c>
      <c r="F238" s="231" t="str">
        <f>IF('PLANILHA NÃO FINANCIAVEIS'!I238&gt;0,'PLANILHA NÃO FINANCIAVEIS'!I238,"")</f>
        <v>un</v>
      </c>
      <c r="G238" s="213"/>
      <c r="H238" s="59" t="str">
        <f t="shared" si="3"/>
        <v/>
      </c>
      <c r="I238" s="56"/>
      <c r="J238" s="56"/>
      <c r="K238" s="214"/>
    </row>
    <row r="239" spans="1:11" x14ac:dyDescent="0.25">
      <c r="A239" s="220">
        <f>IF('PLANILHA NÃO FINANCIAVEIS'!A239&gt;0,'PLANILHA NÃO FINANCIAVEIS'!A239,"")</f>
        <v>1</v>
      </c>
      <c r="B239" s="220">
        <f>IF('PLANILHA NÃO FINANCIAVEIS'!B239&gt;0,'PLANILHA NÃO FINANCIAVEIS'!B239,"")</f>
        <v>186</v>
      </c>
      <c r="C239" s="220" t="str">
        <f>IF('PLANILHA NÃO FINANCIAVEIS'!C239&gt;0,'PLANILHA NÃO FINANCIAVEIS'!C239,"")</f>
        <v xml:space="preserve"> 13.2.2 </v>
      </c>
      <c r="D239" s="28" t="str">
        <f>IF('PLANILHA NÃO FINANCIAVEIS'!G239&gt;0,'PLANILHA NÃO FINANCIAVEIS'!G239,"")</f>
        <v>TE, PVC, SÉRIE NORMAL, ESGOTO PREDIAL, DN 100 X 50 MM, JUNTA ELÁSTICA, FORNECIDO E INSTALADO EM PRUMADA DE ESGOTO SANITÁRIO OU VENTILAÇÃO. AF_08/2022</v>
      </c>
      <c r="E239" s="231">
        <f>IF('PLANILHA NÃO FINANCIAVEIS'!H239&gt;0,'PLANILHA NÃO FINANCIAVEIS'!H239,"")</f>
        <v>1</v>
      </c>
      <c r="F239" s="231" t="str">
        <f>IF('PLANILHA NÃO FINANCIAVEIS'!I239&gt;0,'PLANILHA NÃO FINANCIAVEIS'!I239,"")</f>
        <v>un</v>
      </c>
      <c r="G239" s="213"/>
      <c r="H239" s="59" t="str">
        <f t="shared" si="3"/>
        <v/>
      </c>
      <c r="I239" s="56"/>
      <c r="J239" s="56"/>
      <c r="K239" s="214"/>
    </row>
    <row r="240" spans="1:11" x14ac:dyDescent="0.25">
      <c r="A240" s="220">
        <f>IF('PLANILHA NÃO FINANCIAVEIS'!A240&gt;0,'PLANILHA NÃO FINANCIAVEIS'!A240,"")</f>
        <v>1</v>
      </c>
      <c r="B240" s="220">
        <f>IF('PLANILHA NÃO FINANCIAVEIS'!B240&gt;0,'PLANILHA NÃO FINANCIAVEIS'!B240,"")</f>
        <v>187</v>
      </c>
      <c r="C240" s="220" t="str">
        <f>IF('PLANILHA NÃO FINANCIAVEIS'!C240&gt;0,'PLANILHA NÃO FINANCIAVEIS'!C240,"")</f>
        <v xml:space="preserve"> 13.2.3 </v>
      </c>
      <c r="D240" s="28" t="str">
        <f>IF('PLANILHA NÃO FINANCIAVEIS'!G240&gt;0,'PLANILHA NÃO FINANCIAVEIS'!G240,"")</f>
        <v>TE, PVC, SERIE NORMAL, ESGOTO PREDIAL, DN 50 X 50 MM, JUNTA ELÁSTICA, FORNECIDO E INSTALADO EM PRUMADA DE ESGOTO SANITÁRIO OU VENTILAÇÃO. AF_08/2022</v>
      </c>
      <c r="E240" s="231">
        <f>IF('PLANILHA NÃO FINANCIAVEIS'!H240&gt;0,'PLANILHA NÃO FINANCIAVEIS'!H240,"")</f>
        <v>2</v>
      </c>
      <c r="F240" s="231" t="str">
        <f>IF('PLANILHA NÃO FINANCIAVEIS'!I240&gt;0,'PLANILHA NÃO FINANCIAVEIS'!I240,"")</f>
        <v>un</v>
      </c>
      <c r="G240" s="213"/>
      <c r="H240" s="59" t="str">
        <f t="shared" si="3"/>
        <v/>
      </c>
      <c r="I240" s="56"/>
      <c r="J240" s="56"/>
      <c r="K240" s="214"/>
    </row>
    <row r="241" spans="1:11" x14ac:dyDescent="0.25">
      <c r="A241" s="220">
        <f>IF('PLANILHA NÃO FINANCIAVEIS'!A241&gt;0,'PLANILHA NÃO FINANCIAVEIS'!A241,"")</f>
        <v>1</v>
      </c>
      <c r="B241" s="220">
        <f>IF('PLANILHA NÃO FINANCIAVEIS'!B241&gt;0,'PLANILHA NÃO FINANCIAVEIS'!B241,"")</f>
        <v>188</v>
      </c>
      <c r="C241" s="220" t="str">
        <f>IF('PLANILHA NÃO FINANCIAVEIS'!C241&gt;0,'PLANILHA NÃO FINANCIAVEIS'!C241,"")</f>
        <v xml:space="preserve"> 13.2.4 </v>
      </c>
      <c r="D241" s="28" t="str">
        <f>IF('PLANILHA NÃO FINANCIAVEIS'!G241&gt;0,'PLANILHA NÃO FINANCIAVEIS'!G241,"")</f>
        <v>TE DE REDUÇÃO, PVC, SOLDÁVEL, DN 75MM X 50MM, INSTALADO EM PRUMADA DE ÁGUA - FORNECIMENTO E INSTALAÇÃO. AF_06/2022</v>
      </c>
      <c r="E241" s="231">
        <f>IF('PLANILHA NÃO FINANCIAVEIS'!H241&gt;0,'PLANILHA NÃO FINANCIAVEIS'!H241,"")</f>
        <v>1</v>
      </c>
      <c r="F241" s="231" t="str">
        <f>IF('PLANILHA NÃO FINANCIAVEIS'!I241&gt;0,'PLANILHA NÃO FINANCIAVEIS'!I241,"")</f>
        <v>un</v>
      </c>
      <c r="G241" s="213"/>
      <c r="H241" s="59" t="str">
        <f t="shared" si="3"/>
        <v/>
      </c>
      <c r="I241" s="56"/>
      <c r="J241" s="56"/>
      <c r="K241" s="214"/>
    </row>
    <row r="242" spans="1:11" x14ac:dyDescent="0.25">
      <c r="A242" s="220">
        <f>IF('PLANILHA NÃO FINANCIAVEIS'!A242&gt;0,'PLANILHA NÃO FINANCIAVEIS'!A242,"")</f>
        <v>1</v>
      </c>
      <c r="B242" s="220" t="str">
        <f>IF('PLANILHA NÃO FINANCIAVEIS'!B242&gt;0,'PLANILHA NÃO FINANCIAVEIS'!B242,"")</f>
        <v/>
      </c>
      <c r="C242" s="220" t="str">
        <f>IF('PLANILHA NÃO FINANCIAVEIS'!C242&gt;0,'PLANILHA NÃO FINANCIAVEIS'!C242,"")</f>
        <v xml:space="preserve"> 14 </v>
      </c>
      <c r="D242" s="28" t="str">
        <f>IF('PLANILHA NÃO FINANCIAVEIS'!G242&gt;0,'PLANILHA NÃO FINANCIAVEIS'!G242,"")</f>
        <v>LOUÇAS, ACESSÓRIOS E METAIS</v>
      </c>
      <c r="E242" s="231" t="str">
        <f>IF('PLANILHA NÃO FINANCIAVEIS'!H242&gt;0,'PLANILHA NÃO FINANCIAVEIS'!H242,"")</f>
        <v/>
      </c>
      <c r="F242" s="231" t="str">
        <f>IF('PLANILHA NÃO FINANCIAVEIS'!I242&gt;0,'PLANILHA NÃO FINANCIAVEIS'!I242,"")</f>
        <v/>
      </c>
      <c r="G242" s="213"/>
      <c r="H242" s="59" t="str">
        <f t="shared" si="3"/>
        <v/>
      </c>
      <c r="I242" s="56"/>
      <c r="J242" s="56"/>
      <c r="K242" s="214"/>
    </row>
    <row r="243" spans="1:11" x14ac:dyDescent="0.25">
      <c r="A243" s="220">
        <f>IF('PLANILHA NÃO FINANCIAVEIS'!A243&gt;0,'PLANILHA NÃO FINANCIAVEIS'!A243,"")</f>
        <v>1</v>
      </c>
      <c r="B243" s="220">
        <f>IF('PLANILHA NÃO FINANCIAVEIS'!B243&gt;0,'PLANILHA NÃO FINANCIAVEIS'!B243,"")</f>
        <v>189</v>
      </c>
      <c r="C243" s="220" t="str">
        <f>IF('PLANILHA NÃO FINANCIAVEIS'!C243&gt;0,'PLANILHA NÃO FINANCIAVEIS'!C243,"")</f>
        <v xml:space="preserve"> 14.1 </v>
      </c>
      <c r="D243" s="28" t="str">
        <f>IF('PLANILHA NÃO FINANCIAVEIS'!G243&gt;0,'PLANILHA NÃO FINANCIAVEIS'!G243,"")</f>
        <v>VASO SANITARIO SIFONADO CONVENCIONAL COM LOUÇA BRANCA, INCLUSO CONJUNTO DE LIGAÇÃO PARA BACIA SANITÁRIA AJUSTÁVEL - FORNECIMENTO E INSTALAÇÃO. AF_01/2020</v>
      </c>
      <c r="E243" s="231">
        <f>IF('PLANILHA NÃO FINANCIAVEIS'!H243&gt;0,'PLANILHA NÃO FINANCIAVEIS'!H243,"")</f>
        <v>1</v>
      </c>
      <c r="F243" s="231" t="str">
        <f>IF('PLANILHA NÃO FINANCIAVEIS'!I243&gt;0,'PLANILHA NÃO FINANCIAVEIS'!I243,"")</f>
        <v>un</v>
      </c>
      <c r="G243" s="213"/>
      <c r="H243" s="59" t="str">
        <f t="shared" si="3"/>
        <v/>
      </c>
      <c r="I243" s="56"/>
      <c r="J243" s="56"/>
      <c r="K243" s="214"/>
    </row>
    <row r="244" spans="1:11" x14ac:dyDescent="0.25">
      <c r="A244" s="220">
        <f>IF('PLANILHA NÃO FINANCIAVEIS'!A244&gt;0,'PLANILHA NÃO FINANCIAVEIS'!A244,"")</f>
        <v>1</v>
      </c>
      <c r="B244" s="220">
        <f>IF('PLANILHA NÃO FINANCIAVEIS'!B244&gt;0,'PLANILHA NÃO FINANCIAVEIS'!B244,"")</f>
        <v>190</v>
      </c>
      <c r="C244" s="220" t="str">
        <f>IF('PLANILHA NÃO FINANCIAVEIS'!C244&gt;0,'PLANILHA NÃO FINANCIAVEIS'!C244,"")</f>
        <v xml:space="preserve"> 14.2 </v>
      </c>
      <c r="D244" s="28" t="str">
        <f>IF('PLANILHA NÃO FINANCIAVEIS'!G244&gt;0,'PLANILHA NÃO FINANCIAVEIS'!G244,"")</f>
        <v>ASSENTO SANITÁRIO CONVENCIONAL - FORNECIMENTO E INSTALACAO. AF_01/2020</v>
      </c>
      <c r="E244" s="231">
        <f>IF('PLANILHA NÃO FINANCIAVEIS'!H244&gt;0,'PLANILHA NÃO FINANCIAVEIS'!H244,"")</f>
        <v>1</v>
      </c>
      <c r="F244" s="231" t="str">
        <f>IF('PLANILHA NÃO FINANCIAVEIS'!I244&gt;0,'PLANILHA NÃO FINANCIAVEIS'!I244,"")</f>
        <v>un</v>
      </c>
      <c r="G244" s="213"/>
      <c r="H244" s="59" t="str">
        <f t="shared" si="3"/>
        <v/>
      </c>
      <c r="I244" s="56"/>
      <c r="J244" s="56"/>
      <c r="K244" s="214"/>
    </row>
    <row r="245" spans="1:11" x14ac:dyDescent="0.25">
      <c r="A245" s="220">
        <f>IF('PLANILHA NÃO FINANCIAVEIS'!A245&gt;0,'PLANILHA NÃO FINANCIAVEIS'!A245,"")</f>
        <v>1</v>
      </c>
      <c r="B245" s="220">
        <f>IF('PLANILHA NÃO FINANCIAVEIS'!B245&gt;0,'PLANILHA NÃO FINANCIAVEIS'!B245,"")</f>
        <v>191</v>
      </c>
      <c r="C245" s="220" t="str">
        <f>IF('PLANILHA NÃO FINANCIAVEIS'!C245&gt;0,'PLANILHA NÃO FINANCIAVEIS'!C245,"")</f>
        <v xml:space="preserve"> 14.3 </v>
      </c>
      <c r="D245" s="28" t="str">
        <f>IF('PLANILHA NÃO FINANCIAVEIS'!G245&gt;0,'PLANILHA NÃO FINANCIAVEIS'!G245,"")</f>
        <v>BANHEIRA PLÁSTICA RÍGIDA, 77x45x20cm DE EMBUTIR, CONFORME DETALHE DE PROJETO</v>
      </c>
      <c r="E245" s="231">
        <f>IF('PLANILHA NÃO FINANCIAVEIS'!H245&gt;0,'PLANILHA NÃO FINANCIAVEIS'!H245,"")</f>
        <v>2</v>
      </c>
      <c r="F245" s="231" t="str">
        <f>IF('PLANILHA NÃO FINANCIAVEIS'!I245&gt;0,'PLANILHA NÃO FINANCIAVEIS'!I245,"")</f>
        <v>un</v>
      </c>
      <c r="G245" s="213"/>
      <c r="H245" s="59" t="str">
        <f t="shared" si="3"/>
        <v/>
      </c>
      <c r="I245" s="56"/>
      <c r="J245" s="56"/>
      <c r="K245" s="214"/>
    </row>
    <row r="246" spans="1:11" x14ac:dyDescent="0.25">
      <c r="A246" s="220">
        <f>IF('PLANILHA NÃO FINANCIAVEIS'!A246&gt;0,'PLANILHA NÃO FINANCIAVEIS'!A246,"")</f>
        <v>1</v>
      </c>
      <c r="B246" s="220">
        <f>IF('PLANILHA NÃO FINANCIAVEIS'!B246&gt;0,'PLANILHA NÃO FINANCIAVEIS'!B246,"")</f>
        <v>192</v>
      </c>
      <c r="C246" s="220" t="str">
        <f>IF('PLANILHA NÃO FINANCIAVEIS'!C246&gt;0,'PLANILHA NÃO FINANCIAVEIS'!C246,"")</f>
        <v xml:space="preserve"> 14.4 </v>
      </c>
      <c r="D246" s="28" t="str">
        <f>IF('PLANILHA NÃO FINANCIAVEIS'!G246&gt;0,'PLANILHA NÃO FINANCIAVEIS'!G246,"")</f>
        <v>LAVATÓRIO LOUÇA BRANCA COM COLUNA, *44 X 35,5* CM, PADRÃO POPULAR - FORNECIMENTO E INSTALAÇÃO. AF_01/2020</v>
      </c>
      <c r="E246" s="231">
        <f>IF('PLANILHA NÃO FINANCIAVEIS'!H246&gt;0,'PLANILHA NÃO FINANCIAVEIS'!H246,"")</f>
        <v>1</v>
      </c>
      <c r="F246" s="231" t="str">
        <f>IF('PLANILHA NÃO FINANCIAVEIS'!I246&gt;0,'PLANILHA NÃO FINANCIAVEIS'!I246,"")</f>
        <v>un</v>
      </c>
      <c r="G246" s="213"/>
      <c r="H246" s="59" t="str">
        <f t="shared" si="3"/>
        <v/>
      </c>
      <c r="I246" s="56"/>
      <c r="J246" s="56"/>
      <c r="K246" s="214"/>
    </row>
    <row r="247" spans="1:11" x14ac:dyDescent="0.25">
      <c r="A247" s="220">
        <f>IF('PLANILHA NÃO FINANCIAVEIS'!A247&gt;0,'PLANILHA NÃO FINANCIAVEIS'!A247,"")</f>
        <v>1</v>
      </c>
      <c r="B247" s="220">
        <f>IF('PLANILHA NÃO FINANCIAVEIS'!B247&gt;0,'PLANILHA NÃO FINANCIAVEIS'!B247,"")</f>
        <v>193</v>
      </c>
      <c r="C247" s="220" t="str">
        <f>IF('PLANILHA NÃO FINANCIAVEIS'!C247&gt;0,'PLANILHA NÃO FINANCIAVEIS'!C247,"")</f>
        <v xml:space="preserve"> 14.5 </v>
      </c>
      <c r="D247" s="28" t="str">
        <f>IF('PLANILHA NÃO FINANCIAVEIS'!G247&gt;0,'PLANILHA NÃO FINANCIAVEIS'!G247,"")</f>
        <v>TANQUE DE LOUÇA BRANCA COM COLUNA, 30L OU EQUIVALENTE - FORNECIMENTO E INSTALAÇÃO. AF_01/2020</v>
      </c>
      <c r="E247" s="231">
        <f>IF('PLANILHA NÃO FINANCIAVEIS'!H247&gt;0,'PLANILHA NÃO FINANCIAVEIS'!H247,"")</f>
        <v>1</v>
      </c>
      <c r="F247" s="231" t="str">
        <f>IF('PLANILHA NÃO FINANCIAVEIS'!I247&gt;0,'PLANILHA NÃO FINANCIAVEIS'!I247,"")</f>
        <v>un</v>
      </c>
      <c r="G247" s="213"/>
      <c r="H247" s="59" t="str">
        <f t="shared" si="3"/>
        <v/>
      </c>
      <c r="I247" s="56"/>
      <c r="J247" s="56"/>
      <c r="K247" s="214"/>
    </row>
    <row r="248" spans="1:11" x14ac:dyDescent="0.25">
      <c r="A248" s="220">
        <f>IF('PLANILHA NÃO FINANCIAVEIS'!A248&gt;0,'PLANILHA NÃO FINANCIAVEIS'!A248,"")</f>
        <v>1</v>
      </c>
      <c r="B248" s="220">
        <f>IF('PLANILHA NÃO FINANCIAVEIS'!B248&gt;0,'PLANILHA NÃO FINANCIAVEIS'!B248,"")</f>
        <v>194</v>
      </c>
      <c r="C248" s="220" t="str">
        <f>IF('PLANILHA NÃO FINANCIAVEIS'!C248&gt;0,'PLANILHA NÃO FINANCIAVEIS'!C248,"")</f>
        <v xml:space="preserve"> 14.6 </v>
      </c>
      <c r="D248" s="28" t="str">
        <f>IF('PLANILHA NÃO FINANCIAVEIS'!G248&gt;0,'PLANILHA NÃO FINANCIAVEIS'!G248,"")</f>
        <v>VÁLVULA EM METAL CROMADO 1.1/2" X 1.1/2" PARA TANQUE OU LAVATÓRIO, COM OU SEM LADRÃO - FORNECIMENTO E INSTALAÇÃO. AF_01/2020</v>
      </c>
      <c r="E248" s="231">
        <f>IF('PLANILHA NÃO FINANCIAVEIS'!H248&gt;0,'PLANILHA NÃO FINANCIAVEIS'!H248,"")</f>
        <v>2</v>
      </c>
      <c r="F248" s="231" t="str">
        <f>IF('PLANILHA NÃO FINANCIAVEIS'!I248&gt;0,'PLANILHA NÃO FINANCIAVEIS'!I248,"")</f>
        <v>un</v>
      </c>
      <c r="G248" s="213"/>
      <c r="H248" s="59" t="str">
        <f t="shared" si="3"/>
        <v/>
      </c>
      <c r="I248" s="56"/>
      <c r="J248" s="56"/>
      <c r="K248" s="214"/>
    </row>
    <row r="249" spans="1:11" x14ac:dyDescent="0.25">
      <c r="A249" s="220">
        <f>IF('PLANILHA NÃO FINANCIAVEIS'!A249&gt;0,'PLANILHA NÃO FINANCIAVEIS'!A249,"")</f>
        <v>1</v>
      </c>
      <c r="B249" s="220">
        <f>IF('PLANILHA NÃO FINANCIAVEIS'!B249&gt;0,'PLANILHA NÃO FINANCIAVEIS'!B249,"")</f>
        <v>195</v>
      </c>
      <c r="C249" s="220" t="str">
        <f>IF('PLANILHA NÃO FINANCIAVEIS'!C249&gt;0,'PLANILHA NÃO FINANCIAVEIS'!C249,"")</f>
        <v xml:space="preserve"> 14.7 </v>
      </c>
      <c r="D249" s="28" t="str">
        <f>IF('PLANILHA NÃO FINANCIAVEIS'!G249&gt;0,'PLANILHA NÃO FINANCIAVEIS'!G249,"")</f>
        <v>SIFÃO DO TIPO FLEXÍVEL EM PVC 1  X 1.1/2  - FORNECIMENTO E INSTALAÇÃO. AF_01/2020</v>
      </c>
      <c r="E249" s="231">
        <f>IF('PLANILHA NÃO FINANCIAVEIS'!H249&gt;0,'PLANILHA NÃO FINANCIAVEIS'!H249,"")</f>
        <v>3</v>
      </c>
      <c r="F249" s="231" t="str">
        <f>IF('PLANILHA NÃO FINANCIAVEIS'!I249&gt;0,'PLANILHA NÃO FINANCIAVEIS'!I249,"")</f>
        <v>un</v>
      </c>
      <c r="G249" s="213"/>
      <c r="H249" s="59" t="str">
        <f t="shared" si="3"/>
        <v/>
      </c>
      <c r="I249" s="56"/>
      <c r="J249" s="56"/>
      <c r="K249" s="214"/>
    </row>
    <row r="250" spans="1:11" x14ac:dyDescent="0.25">
      <c r="A250" s="220">
        <f>IF('PLANILHA NÃO FINANCIAVEIS'!A250&gt;0,'PLANILHA NÃO FINANCIAVEIS'!A250,"")</f>
        <v>1</v>
      </c>
      <c r="B250" s="220">
        <f>IF('PLANILHA NÃO FINANCIAVEIS'!B250&gt;0,'PLANILHA NÃO FINANCIAVEIS'!B250,"")</f>
        <v>196</v>
      </c>
      <c r="C250" s="220" t="str">
        <f>IF('PLANILHA NÃO FINANCIAVEIS'!C250&gt;0,'PLANILHA NÃO FINANCIAVEIS'!C250,"")</f>
        <v xml:space="preserve"> 14.8 </v>
      </c>
      <c r="D250" s="28" t="str">
        <f>IF('PLANILHA NÃO FINANCIAVEIS'!G250&gt;0,'PLANILHA NÃO FINANCIAVEIS'!G250,"")</f>
        <v>TORNEIRA CROMADA DE MESA PARA LAVATORIO, TIPO MONOCOMANDO - ACIONAMENTO TIPO ALAVANCA</v>
      </c>
      <c r="E250" s="231">
        <f>IF('PLANILHA NÃO FINANCIAVEIS'!H250&gt;0,'PLANILHA NÃO FINANCIAVEIS'!H250,"")</f>
        <v>2</v>
      </c>
      <c r="F250" s="231" t="str">
        <f>IF('PLANILHA NÃO FINANCIAVEIS'!I250&gt;0,'PLANILHA NÃO FINANCIAVEIS'!I250,"")</f>
        <v>un</v>
      </c>
      <c r="G250" s="213"/>
      <c r="H250" s="59" t="str">
        <f t="shared" si="3"/>
        <v/>
      </c>
      <c r="I250" s="56"/>
      <c r="J250" s="56"/>
      <c r="K250" s="214"/>
    </row>
    <row r="251" spans="1:11" x14ac:dyDescent="0.25">
      <c r="A251" s="220">
        <f>IF('PLANILHA NÃO FINANCIAVEIS'!A251&gt;0,'PLANILHA NÃO FINANCIAVEIS'!A251,"")</f>
        <v>1</v>
      </c>
      <c r="B251" s="220">
        <f>IF('PLANILHA NÃO FINANCIAVEIS'!B251&gt;0,'PLANILHA NÃO FINANCIAVEIS'!B251,"")</f>
        <v>197</v>
      </c>
      <c r="C251" s="220" t="str">
        <f>IF('PLANILHA NÃO FINANCIAVEIS'!C251&gt;0,'PLANILHA NÃO FINANCIAVEIS'!C251,"")</f>
        <v xml:space="preserve"> 14.9 </v>
      </c>
      <c r="D251" s="28" t="str">
        <f>IF('PLANILHA NÃO FINANCIAVEIS'!G251&gt;0,'PLANILHA NÃO FINANCIAVEIS'!G251,"")</f>
        <v>CHUVEIRO ELÉTRICO COMUM CORPO PLÁSTICO, TIPO DUCHA - FORNECIMENTO E INSTALAÇÃO. AF_01/2020</v>
      </c>
      <c r="E251" s="231">
        <f>IF('PLANILHA NÃO FINANCIAVEIS'!H251&gt;0,'PLANILHA NÃO FINANCIAVEIS'!H251,"")</f>
        <v>1</v>
      </c>
      <c r="F251" s="231" t="str">
        <f>IF('PLANILHA NÃO FINANCIAVEIS'!I251&gt;0,'PLANILHA NÃO FINANCIAVEIS'!I251,"")</f>
        <v>un</v>
      </c>
      <c r="G251" s="213"/>
      <c r="H251" s="59" t="str">
        <f t="shared" si="3"/>
        <v/>
      </c>
      <c r="I251" s="56"/>
      <c r="J251" s="56"/>
      <c r="K251" s="214"/>
    </row>
    <row r="252" spans="1:11" x14ac:dyDescent="0.25">
      <c r="A252" s="220">
        <f>IF('PLANILHA NÃO FINANCIAVEIS'!A252&gt;0,'PLANILHA NÃO FINANCIAVEIS'!A252,"")</f>
        <v>1</v>
      </c>
      <c r="B252" s="220">
        <f>IF('PLANILHA NÃO FINANCIAVEIS'!B252&gt;0,'PLANILHA NÃO FINANCIAVEIS'!B252,"")</f>
        <v>198</v>
      </c>
      <c r="C252" s="220" t="str">
        <f>IF('PLANILHA NÃO FINANCIAVEIS'!C252&gt;0,'PLANILHA NÃO FINANCIAVEIS'!C252,"")</f>
        <v xml:space="preserve"> 14.10 </v>
      </c>
      <c r="D252" s="28" t="str">
        <f>IF('PLANILHA NÃO FINANCIAVEIS'!G252&gt;0,'PLANILHA NÃO FINANCIAVEIS'!G252,"")</f>
        <v>BARRA DE APOIO RETA, EM ACO INOX POLIDO, COMPRIMENTO 40CM, FIXADA NA PAREDE - FORNECIMENTO E INSTALAÇÃO</v>
      </c>
      <c r="E252" s="231">
        <f>IF('PLANILHA NÃO FINANCIAVEIS'!H252&gt;0,'PLANILHA NÃO FINANCIAVEIS'!H252,"")</f>
        <v>12</v>
      </c>
      <c r="F252" s="231" t="str">
        <f>IF('PLANILHA NÃO FINANCIAVEIS'!I252&gt;0,'PLANILHA NÃO FINANCIAVEIS'!I252,"")</f>
        <v>un</v>
      </c>
      <c r="G252" s="213"/>
      <c r="H252" s="59" t="str">
        <f t="shared" si="3"/>
        <v/>
      </c>
      <c r="I252" s="56"/>
      <c r="J252" s="56"/>
      <c r="K252" s="214"/>
    </row>
    <row r="253" spans="1:11" x14ac:dyDescent="0.25">
      <c r="A253" s="220">
        <f>IF('PLANILHA NÃO FINANCIAVEIS'!A253&gt;0,'PLANILHA NÃO FINANCIAVEIS'!A253,"")</f>
        <v>1</v>
      </c>
      <c r="B253" s="220">
        <f>IF('PLANILHA NÃO FINANCIAVEIS'!B253&gt;0,'PLANILHA NÃO FINANCIAVEIS'!B253,"")</f>
        <v>199</v>
      </c>
      <c r="C253" s="220" t="str">
        <f>IF('PLANILHA NÃO FINANCIAVEIS'!C253&gt;0,'PLANILHA NÃO FINANCIAVEIS'!C253,"")</f>
        <v xml:space="preserve"> 14.11 </v>
      </c>
      <c r="D253" s="28" t="str">
        <f>IF('PLANILHA NÃO FINANCIAVEIS'!G253&gt;0,'PLANILHA NÃO FINANCIAVEIS'!G253,"")</f>
        <v>BARRA DE APOIO RETA, EM ACO INOX POLIDO, COMPRIMENTO 70 CM,  FIXADA NA PAREDE - FORNECIMENTO E INSTALAÇÃO. AF_01/2020</v>
      </c>
      <c r="E253" s="231">
        <f>IF('PLANILHA NÃO FINANCIAVEIS'!H253&gt;0,'PLANILHA NÃO FINANCIAVEIS'!H253,"")</f>
        <v>1</v>
      </c>
      <c r="F253" s="231" t="str">
        <f>IF('PLANILHA NÃO FINANCIAVEIS'!I253&gt;0,'PLANILHA NÃO FINANCIAVEIS'!I253,"")</f>
        <v>un</v>
      </c>
      <c r="G253" s="213"/>
      <c r="H253" s="59" t="str">
        <f t="shared" si="3"/>
        <v/>
      </c>
      <c r="I253" s="56"/>
      <c r="J253" s="56"/>
      <c r="K253" s="214"/>
    </row>
    <row r="254" spans="1:11" x14ac:dyDescent="0.25">
      <c r="A254" s="220">
        <f>IF('PLANILHA NÃO FINANCIAVEIS'!A254&gt;0,'PLANILHA NÃO FINANCIAVEIS'!A254,"")</f>
        <v>1</v>
      </c>
      <c r="B254" s="220">
        <f>IF('PLANILHA NÃO FINANCIAVEIS'!B254&gt;0,'PLANILHA NÃO FINANCIAVEIS'!B254,"")</f>
        <v>200</v>
      </c>
      <c r="C254" s="220" t="str">
        <f>IF('PLANILHA NÃO FINANCIAVEIS'!C254&gt;0,'PLANILHA NÃO FINANCIAVEIS'!C254,"")</f>
        <v xml:space="preserve"> 14.12 </v>
      </c>
      <c r="D254" s="28" t="str">
        <f>IF('PLANILHA NÃO FINANCIAVEIS'!G254&gt;0,'PLANILHA NÃO FINANCIAVEIS'!G254,"")</f>
        <v>TOALHEIRO PLASTICO TIPO DISPENSER PARA PAPEL TOALHA INTERFOLHADO</v>
      </c>
      <c r="E254" s="231">
        <f>IF('PLANILHA NÃO FINANCIAVEIS'!H254&gt;0,'PLANILHA NÃO FINANCIAVEIS'!H254,"")</f>
        <v>2</v>
      </c>
      <c r="F254" s="231" t="str">
        <f>IF('PLANILHA NÃO FINANCIAVEIS'!I254&gt;0,'PLANILHA NÃO FINANCIAVEIS'!I254,"")</f>
        <v>un</v>
      </c>
      <c r="G254" s="213"/>
      <c r="H254" s="59" t="str">
        <f t="shared" si="3"/>
        <v/>
      </c>
      <c r="I254" s="56"/>
      <c r="J254" s="56"/>
      <c r="K254" s="214"/>
    </row>
    <row r="255" spans="1:11" x14ac:dyDescent="0.25">
      <c r="A255" s="220">
        <f>IF('PLANILHA NÃO FINANCIAVEIS'!A255&gt;0,'PLANILHA NÃO FINANCIAVEIS'!A255,"")</f>
        <v>1</v>
      </c>
      <c r="B255" s="220">
        <f>IF('PLANILHA NÃO FINANCIAVEIS'!B255&gt;0,'PLANILHA NÃO FINANCIAVEIS'!B255,"")</f>
        <v>201</v>
      </c>
      <c r="C255" s="220" t="str">
        <f>IF('PLANILHA NÃO FINANCIAVEIS'!C255&gt;0,'PLANILHA NÃO FINANCIAVEIS'!C255,"")</f>
        <v xml:space="preserve"> 14.13 </v>
      </c>
      <c r="D255" s="28" t="str">
        <f>IF('PLANILHA NÃO FINANCIAVEIS'!G255&gt;0,'PLANILHA NÃO FINANCIAVEIS'!G255,"")</f>
        <v>PAPELEIRA PLASTICA TIPO DISPENSER PARA PAPEL HIGIENICO ROLAO</v>
      </c>
      <c r="E255" s="231">
        <f>IF('PLANILHA NÃO FINANCIAVEIS'!H255&gt;0,'PLANILHA NÃO FINANCIAVEIS'!H255,"")</f>
        <v>2</v>
      </c>
      <c r="F255" s="231" t="str">
        <f>IF('PLANILHA NÃO FINANCIAVEIS'!I255&gt;0,'PLANILHA NÃO FINANCIAVEIS'!I255,"")</f>
        <v>un</v>
      </c>
      <c r="G255" s="213"/>
      <c r="H255" s="59" t="str">
        <f t="shared" si="3"/>
        <v/>
      </c>
      <c r="I255" s="56"/>
      <c r="J255" s="56"/>
      <c r="K255" s="214"/>
    </row>
    <row r="256" spans="1:11" x14ac:dyDescent="0.25">
      <c r="A256" s="220">
        <f>IF('PLANILHA NÃO FINANCIAVEIS'!A256&gt;0,'PLANILHA NÃO FINANCIAVEIS'!A256,"")</f>
        <v>1</v>
      </c>
      <c r="B256" s="220">
        <f>IF('PLANILHA NÃO FINANCIAVEIS'!B256&gt;0,'PLANILHA NÃO FINANCIAVEIS'!B256,"")</f>
        <v>202</v>
      </c>
      <c r="C256" s="220" t="str">
        <f>IF('PLANILHA NÃO FINANCIAVEIS'!C256&gt;0,'PLANILHA NÃO FINANCIAVEIS'!C256,"")</f>
        <v xml:space="preserve"> 14.14 </v>
      </c>
      <c r="D256" s="28" t="str">
        <f>IF('PLANILHA NÃO FINANCIAVEIS'!G256&gt;0,'PLANILHA NÃO FINANCIAVEIS'!G256,"")</f>
        <v>SABONETEIRA PLASTICA TIPO DISPENSER PARA SABONETE LIQUIDO COM RESERVATORIO 800 A 1500 ML, INCLUSO FIXAÇÃO. AF_01/2020</v>
      </c>
      <c r="E256" s="231">
        <f>IF('PLANILHA NÃO FINANCIAVEIS'!H256&gt;0,'PLANILHA NÃO FINANCIAVEIS'!H256,"")</f>
        <v>2</v>
      </c>
      <c r="F256" s="231" t="str">
        <f>IF('PLANILHA NÃO FINANCIAVEIS'!I256&gt;0,'PLANILHA NÃO FINANCIAVEIS'!I256,"")</f>
        <v>un</v>
      </c>
      <c r="G256" s="213"/>
      <c r="H256" s="59" t="str">
        <f t="shared" si="3"/>
        <v/>
      </c>
      <c r="I256" s="56"/>
      <c r="J256" s="56"/>
      <c r="K256" s="214"/>
    </row>
    <row r="257" spans="1:11" x14ac:dyDescent="0.25">
      <c r="A257" s="220">
        <f>IF('PLANILHA NÃO FINANCIAVEIS'!A257&gt;0,'PLANILHA NÃO FINANCIAVEIS'!A257,"")</f>
        <v>1</v>
      </c>
      <c r="B257" s="220">
        <f>IF('PLANILHA NÃO FINANCIAVEIS'!B257&gt;0,'PLANILHA NÃO FINANCIAVEIS'!B257,"")</f>
        <v>203</v>
      </c>
      <c r="C257" s="220" t="str">
        <f>IF('PLANILHA NÃO FINANCIAVEIS'!C257&gt;0,'PLANILHA NÃO FINANCIAVEIS'!C257,"")</f>
        <v xml:space="preserve"> 14.15 </v>
      </c>
      <c r="D257" s="28" t="str">
        <f>IF('PLANILHA NÃO FINANCIAVEIS'!G257&gt;0,'PLANILHA NÃO FINANCIAVEIS'!G257,"")</f>
        <v>ESPELHO CRISTAL, ESPESSURA 4MM, COM PARAFUSOS DE FIXAÇÃO, SEM MOLDURA</v>
      </c>
      <c r="E257" s="231">
        <f>IF('PLANILHA NÃO FINANCIAVEIS'!H257&gt;0,'PLANILHA NÃO FINANCIAVEIS'!H257,"")</f>
        <v>0.54</v>
      </c>
      <c r="F257" s="231" t="str">
        <f>IF('PLANILHA NÃO FINANCIAVEIS'!I257&gt;0,'PLANILHA NÃO FINANCIAVEIS'!I257,"")</f>
        <v>m2</v>
      </c>
      <c r="G257" s="213"/>
      <c r="H257" s="59" t="str">
        <f t="shared" si="3"/>
        <v/>
      </c>
      <c r="I257" s="56"/>
      <c r="J257" s="56"/>
      <c r="K257" s="214"/>
    </row>
    <row r="258" spans="1:11" x14ac:dyDescent="0.25">
      <c r="A258" s="220">
        <f>IF('PLANILHA NÃO FINANCIAVEIS'!A258&gt;0,'PLANILHA NÃO FINANCIAVEIS'!A258,"")</f>
        <v>1</v>
      </c>
      <c r="B258" s="220">
        <f>IF('PLANILHA NÃO FINANCIAVEIS'!B258&gt;0,'PLANILHA NÃO FINANCIAVEIS'!B258,"")</f>
        <v>204</v>
      </c>
      <c r="C258" s="220" t="str">
        <f>IF('PLANILHA NÃO FINANCIAVEIS'!C258&gt;0,'PLANILHA NÃO FINANCIAVEIS'!C258,"")</f>
        <v xml:space="preserve"> 14.16 </v>
      </c>
      <c r="D258" s="28" t="str">
        <f>IF('PLANILHA NÃO FINANCIAVEIS'!G258&gt;0,'PLANILHA NÃO FINANCIAVEIS'!G258,"")</f>
        <v>CAIXA SIFONADA, COM GRELHA QUADRADA, PVC, DN 150 X 150 X 50 MM, JUNTA SOLDÁVEL, FORNECIDA E INSTALADA EM RAMAL DE DESCARGA OU EM RAMAL DE ESGOTO SANITÁRIO. AF_08/2022</v>
      </c>
      <c r="E258" s="231">
        <f>IF('PLANILHA NÃO FINANCIAVEIS'!H258&gt;0,'PLANILHA NÃO FINANCIAVEIS'!H258,"")</f>
        <v>1</v>
      </c>
      <c r="F258" s="231" t="str">
        <f>IF('PLANILHA NÃO FINANCIAVEIS'!I258&gt;0,'PLANILHA NÃO FINANCIAVEIS'!I258,"")</f>
        <v>un</v>
      </c>
      <c r="G258" s="213"/>
      <c r="H258" s="59" t="str">
        <f t="shared" si="3"/>
        <v/>
      </c>
      <c r="I258" s="56"/>
      <c r="J258" s="56"/>
      <c r="K258" s="214"/>
    </row>
    <row r="259" spans="1:11" x14ac:dyDescent="0.25">
      <c r="A259" s="220">
        <f>IF('PLANILHA NÃO FINANCIAVEIS'!A259&gt;0,'PLANILHA NÃO FINANCIAVEIS'!A259,"")</f>
        <v>1</v>
      </c>
      <c r="B259" s="220">
        <f>IF('PLANILHA NÃO FINANCIAVEIS'!B259&gt;0,'PLANILHA NÃO FINANCIAVEIS'!B259,"")</f>
        <v>205</v>
      </c>
      <c r="C259" s="220" t="str">
        <f>IF('PLANILHA NÃO FINANCIAVEIS'!C259&gt;0,'PLANILHA NÃO FINANCIAVEIS'!C259,"")</f>
        <v xml:space="preserve"> 14.17 </v>
      </c>
      <c r="D259" s="28" t="str">
        <f>IF('PLANILHA NÃO FINANCIAVEIS'!G259&gt;0,'PLANILHA NÃO FINANCIAVEIS'!G259,"")</f>
        <v>DUCHA / CHUVEIRO METALICO, DE PAREDE, ARTICULAVEL, COM DESVIADOR E DUCHA MANUAL</v>
      </c>
      <c r="E259" s="231">
        <f>IF('PLANILHA NÃO FINANCIAVEIS'!H259&gt;0,'PLANILHA NÃO FINANCIAVEIS'!H259,"")</f>
        <v>2</v>
      </c>
      <c r="F259" s="231" t="str">
        <f>IF('PLANILHA NÃO FINANCIAVEIS'!I259&gt;0,'PLANILHA NÃO FINANCIAVEIS'!I259,"")</f>
        <v>un</v>
      </c>
      <c r="G259" s="213"/>
      <c r="H259" s="59" t="str">
        <f t="shared" si="3"/>
        <v/>
      </c>
      <c r="I259" s="56"/>
      <c r="J259" s="56"/>
      <c r="K259" s="214"/>
    </row>
    <row r="260" spans="1:11" x14ac:dyDescent="0.25">
      <c r="A260" s="220">
        <f>IF('PLANILHA NÃO FINANCIAVEIS'!A260&gt;0,'PLANILHA NÃO FINANCIAVEIS'!A260,"")</f>
        <v>1</v>
      </c>
      <c r="B260" s="220" t="str">
        <f>IF('PLANILHA NÃO FINANCIAVEIS'!B260&gt;0,'PLANILHA NÃO FINANCIAVEIS'!B260,"")</f>
        <v/>
      </c>
      <c r="C260" s="220" t="str">
        <f>IF('PLANILHA NÃO FINANCIAVEIS'!C260&gt;0,'PLANILHA NÃO FINANCIAVEIS'!C260,"")</f>
        <v xml:space="preserve"> 15 </v>
      </c>
      <c r="D260" s="28" t="str">
        <f>IF('PLANILHA NÃO FINANCIAVEIS'!G260&gt;0,'PLANILHA NÃO FINANCIAVEIS'!G260,"")</f>
        <v>SISTEMA DE PROTEÇÃO CONTRA INCÊNDIO</v>
      </c>
      <c r="E260" s="231" t="str">
        <f>IF('PLANILHA NÃO FINANCIAVEIS'!H260&gt;0,'PLANILHA NÃO FINANCIAVEIS'!H260,"")</f>
        <v/>
      </c>
      <c r="F260" s="231" t="str">
        <f>IF('PLANILHA NÃO FINANCIAVEIS'!I260&gt;0,'PLANILHA NÃO FINANCIAVEIS'!I260,"")</f>
        <v/>
      </c>
      <c r="G260" s="213"/>
      <c r="H260" s="59" t="str">
        <f t="shared" si="3"/>
        <v/>
      </c>
      <c r="I260" s="56"/>
      <c r="J260" s="56"/>
      <c r="K260" s="214"/>
    </row>
    <row r="261" spans="1:11" x14ac:dyDescent="0.25">
      <c r="A261" s="220">
        <f>IF('PLANILHA NÃO FINANCIAVEIS'!A261&gt;0,'PLANILHA NÃO FINANCIAVEIS'!A261,"")</f>
        <v>1</v>
      </c>
      <c r="B261" s="220" t="str">
        <f>IF('PLANILHA NÃO FINANCIAVEIS'!B261&gt;0,'PLANILHA NÃO FINANCIAVEIS'!B261,"")</f>
        <v/>
      </c>
      <c r="C261" s="220" t="str">
        <f>IF('PLANILHA NÃO FINANCIAVEIS'!C261&gt;0,'PLANILHA NÃO FINANCIAVEIS'!C261,"")</f>
        <v xml:space="preserve"> 15.1 </v>
      </c>
      <c r="D261" s="28" t="str">
        <f>IF('PLANILHA NÃO FINANCIAVEIS'!G261&gt;0,'PLANILHA NÃO FINANCIAVEIS'!G261,"")</f>
        <v>SINALIZAÇÃO</v>
      </c>
      <c r="E261" s="231" t="str">
        <f>IF('PLANILHA NÃO FINANCIAVEIS'!H261&gt;0,'PLANILHA NÃO FINANCIAVEIS'!H261,"")</f>
        <v/>
      </c>
      <c r="F261" s="231" t="str">
        <f>IF('PLANILHA NÃO FINANCIAVEIS'!I261&gt;0,'PLANILHA NÃO FINANCIAVEIS'!I261,"")</f>
        <v/>
      </c>
      <c r="G261" s="213"/>
      <c r="H261" s="59" t="str">
        <f t="shared" si="3"/>
        <v/>
      </c>
      <c r="I261" s="56"/>
      <c r="J261" s="56"/>
      <c r="K261" s="214"/>
    </row>
    <row r="262" spans="1:11" x14ac:dyDescent="0.25">
      <c r="A262" s="220">
        <f>IF('PLANILHA NÃO FINANCIAVEIS'!A262&gt;0,'PLANILHA NÃO FINANCIAVEIS'!A262,"")</f>
        <v>1</v>
      </c>
      <c r="B262" s="220">
        <f>IF('PLANILHA NÃO FINANCIAVEIS'!B262&gt;0,'PLANILHA NÃO FINANCIAVEIS'!B262,"")</f>
        <v>206</v>
      </c>
      <c r="C262" s="220" t="str">
        <f>IF('PLANILHA NÃO FINANCIAVEIS'!C262&gt;0,'PLANILHA NÃO FINANCIAVEIS'!C262,"")</f>
        <v xml:space="preserve"> 15.1.1 </v>
      </c>
      <c r="D262" s="28" t="str">
        <f>IF('PLANILHA NÃO FINANCIAVEIS'!G262&gt;0,'PLANILHA NÃO FINANCIAVEIS'!G262,"")</f>
        <v>LUMINÁRIA DE EMERGÊNCIA, COM 30 LÂMPADAS LED DE 2 W, SEM REATOR - FORNECIMENTO E INSTALAÇÃO. AF_09/2024</v>
      </c>
      <c r="E262" s="231">
        <f>IF('PLANILHA NÃO FINANCIAVEIS'!H262&gt;0,'PLANILHA NÃO FINANCIAVEIS'!H262,"")</f>
        <v>4</v>
      </c>
      <c r="F262" s="231" t="str">
        <f>IF('PLANILHA NÃO FINANCIAVEIS'!I262&gt;0,'PLANILHA NÃO FINANCIAVEIS'!I262,"")</f>
        <v>un</v>
      </c>
      <c r="G262" s="213"/>
      <c r="H262" s="59" t="str">
        <f t="shared" si="3"/>
        <v/>
      </c>
      <c r="I262" s="56"/>
      <c r="J262" s="56"/>
      <c r="K262" s="214"/>
    </row>
    <row r="263" spans="1:11" x14ac:dyDescent="0.25">
      <c r="A263" s="220">
        <f>IF('PLANILHA NÃO FINANCIAVEIS'!A263&gt;0,'PLANILHA NÃO FINANCIAVEIS'!A263,"")</f>
        <v>1</v>
      </c>
      <c r="B263" s="220">
        <f>IF('PLANILHA NÃO FINANCIAVEIS'!B263&gt;0,'PLANILHA NÃO FINANCIAVEIS'!B263,"")</f>
        <v>207</v>
      </c>
      <c r="C263" s="220" t="str">
        <f>IF('PLANILHA NÃO FINANCIAVEIS'!C263&gt;0,'PLANILHA NÃO FINANCIAVEIS'!C263,"")</f>
        <v xml:space="preserve"> 15.1.2 </v>
      </c>
      <c r="D263" s="28" t="str">
        <f>IF('PLANILHA NÃO FINANCIAVEIS'!G263&gt;0,'PLANILHA NÃO FINANCIAVEIS'!G263,"")</f>
        <v>SINALIZAÇÃO COM PLACA INDICATIVA FIXADA NA ESTRUTURA</v>
      </c>
      <c r="E263" s="231">
        <f>IF('PLANILHA NÃO FINANCIAVEIS'!H263&gt;0,'PLANILHA NÃO FINANCIAVEIS'!H263,"")</f>
        <v>4</v>
      </c>
      <c r="F263" s="231" t="str">
        <f>IF('PLANILHA NÃO FINANCIAVEIS'!I263&gt;0,'PLANILHA NÃO FINANCIAVEIS'!I263,"")</f>
        <v>un</v>
      </c>
      <c r="G263" s="213"/>
      <c r="H263" s="59" t="str">
        <f t="shared" si="3"/>
        <v/>
      </c>
      <c r="I263" s="56"/>
      <c r="J263" s="56"/>
      <c r="K263" s="214"/>
    </row>
    <row r="264" spans="1:11" x14ac:dyDescent="0.25">
      <c r="A264" s="220">
        <f>IF('PLANILHA NÃO FINANCIAVEIS'!A264&gt;0,'PLANILHA NÃO FINANCIAVEIS'!A264,"")</f>
        <v>1</v>
      </c>
      <c r="B264" s="220" t="str">
        <f>IF('PLANILHA NÃO FINANCIAVEIS'!B264&gt;0,'PLANILHA NÃO FINANCIAVEIS'!B264,"")</f>
        <v/>
      </c>
      <c r="C264" s="220" t="str">
        <f>IF('PLANILHA NÃO FINANCIAVEIS'!C264&gt;0,'PLANILHA NÃO FINANCIAVEIS'!C264,"")</f>
        <v xml:space="preserve"> 16 </v>
      </c>
      <c r="D264" s="28" t="str">
        <f>IF('PLANILHA NÃO FINANCIAVEIS'!G264&gt;0,'PLANILHA NÃO FINANCIAVEIS'!G264,"")</f>
        <v>INSTALAÇÃO ELÉTRICA - 220V</v>
      </c>
      <c r="E264" s="231" t="str">
        <f>IF('PLANILHA NÃO FINANCIAVEIS'!H264&gt;0,'PLANILHA NÃO FINANCIAVEIS'!H264,"")</f>
        <v/>
      </c>
      <c r="F264" s="231" t="str">
        <f>IF('PLANILHA NÃO FINANCIAVEIS'!I264&gt;0,'PLANILHA NÃO FINANCIAVEIS'!I264,"")</f>
        <v/>
      </c>
      <c r="G264" s="213"/>
      <c r="H264" s="59" t="str">
        <f t="shared" si="3"/>
        <v/>
      </c>
      <c r="I264" s="56"/>
      <c r="J264" s="56"/>
      <c r="K264" s="214"/>
    </row>
    <row r="265" spans="1:11" x14ac:dyDescent="0.25">
      <c r="A265" s="220">
        <f>IF('PLANILHA NÃO FINANCIAVEIS'!A265&gt;0,'PLANILHA NÃO FINANCIAVEIS'!A265,"")</f>
        <v>1</v>
      </c>
      <c r="B265" s="220" t="str">
        <f>IF('PLANILHA NÃO FINANCIAVEIS'!B265&gt;0,'PLANILHA NÃO FINANCIAVEIS'!B265,"")</f>
        <v/>
      </c>
      <c r="C265" s="220" t="str">
        <f>IF('PLANILHA NÃO FINANCIAVEIS'!C265&gt;0,'PLANILHA NÃO FINANCIAVEIS'!C265,"")</f>
        <v xml:space="preserve"> 16.1 </v>
      </c>
      <c r="D265" s="28" t="str">
        <f>IF('PLANILHA NÃO FINANCIAVEIS'!G265&gt;0,'PLANILHA NÃO FINANCIAVEIS'!G265,"")</f>
        <v>ACESSÓRIOS PARA ELETRODUTOS</v>
      </c>
      <c r="E265" s="231" t="str">
        <f>IF('PLANILHA NÃO FINANCIAVEIS'!H265&gt;0,'PLANILHA NÃO FINANCIAVEIS'!H265,"")</f>
        <v/>
      </c>
      <c r="F265" s="231" t="str">
        <f>IF('PLANILHA NÃO FINANCIAVEIS'!I265&gt;0,'PLANILHA NÃO FINANCIAVEIS'!I265,"")</f>
        <v/>
      </c>
      <c r="G265" s="213"/>
      <c r="H265" s="59" t="str">
        <f t="shared" si="3"/>
        <v/>
      </c>
      <c r="I265" s="56"/>
      <c r="J265" s="56"/>
      <c r="K265" s="214"/>
    </row>
    <row r="266" spans="1:11" x14ac:dyDescent="0.25">
      <c r="A266" s="220">
        <f>IF('PLANILHA NÃO FINANCIAVEIS'!A266&gt;0,'PLANILHA NÃO FINANCIAVEIS'!A266,"")</f>
        <v>1</v>
      </c>
      <c r="B266" s="220">
        <f>IF('PLANILHA NÃO FINANCIAVEIS'!B266&gt;0,'PLANILHA NÃO FINANCIAVEIS'!B266,"")</f>
        <v>208</v>
      </c>
      <c r="C266" s="220" t="str">
        <f>IF('PLANILHA NÃO FINANCIAVEIS'!C266&gt;0,'PLANILHA NÃO FINANCIAVEIS'!C266,"")</f>
        <v xml:space="preserve"> 16.1.1 </v>
      </c>
      <c r="D266" s="28" t="str">
        <f>IF('PLANILHA NÃO FINANCIAVEIS'!G266&gt;0,'PLANILHA NÃO FINANCIAVEIS'!G266,"")</f>
        <v>CAIXA OCTOGONAL 4" X 4", PVC, INSTALADA EM LAJE - FORNECIMENTO E INSTALAÇÃO. AF_03/2023</v>
      </c>
      <c r="E266" s="231">
        <f>IF('PLANILHA NÃO FINANCIAVEIS'!H266&gt;0,'PLANILHA NÃO FINANCIAVEIS'!H266,"")</f>
        <v>14</v>
      </c>
      <c r="F266" s="231" t="str">
        <f>IF('PLANILHA NÃO FINANCIAVEIS'!I266&gt;0,'PLANILHA NÃO FINANCIAVEIS'!I266,"")</f>
        <v>un</v>
      </c>
      <c r="G266" s="213"/>
      <c r="H266" s="59" t="str">
        <f t="shared" si="3"/>
        <v/>
      </c>
      <c r="I266" s="56"/>
      <c r="J266" s="56"/>
      <c r="K266" s="214"/>
    </row>
    <row r="267" spans="1:11" x14ac:dyDescent="0.25">
      <c r="A267" s="220">
        <f>IF('PLANILHA NÃO FINANCIAVEIS'!A267&gt;0,'PLANILHA NÃO FINANCIAVEIS'!A267,"")</f>
        <v>1</v>
      </c>
      <c r="B267" s="220">
        <f>IF('PLANILHA NÃO FINANCIAVEIS'!B267&gt;0,'PLANILHA NÃO FINANCIAVEIS'!B267,"")</f>
        <v>209</v>
      </c>
      <c r="C267" s="220" t="str">
        <f>IF('PLANILHA NÃO FINANCIAVEIS'!C267&gt;0,'PLANILHA NÃO FINANCIAVEIS'!C267,"")</f>
        <v xml:space="preserve"> 16.1.2 </v>
      </c>
      <c r="D267" s="28" t="str">
        <f>IF('PLANILHA NÃO FINANCIAVEIS'!G267&gt;0,'PLANILHA NÃO FINANCIAVEIS'!G267,"")</f>
        <v>CAIXA RETANGULAR 4" X 2" ALTA (2,00 M DO PISO), PVC, INSTALADA EM PAREDE - FORNECIMENTO E INSTALAÇÃO. AF_03/2023</v>
      </c>
      <c r="E267" s="231">
        <f>IF('PLANILHA NÃO FINANCIAVEIS'!H267&gt;0,'PLANILHA NÃO FINANCIAVEIS'!H267,"")</f>
        <v>6</v>
      </c>
      <c r="F267" s="231" t="str">
        <f>IF('PLANILHA NÃO FINANCIAVEIS'!I267&gt;0,'PLANILHA NÃO FINANCIAVEIS'!I267,"")</f>
        <v>un</v>
      </c>
      <c r="G267" s="213"/>
      <c r="H267" s="59" t="str">
        <f t="shared" si="3"/>
        <v/>
      </c>
      <c r="I267" s="56"/>
      <c r="J267" s="56"/>
      <c r="K267" s="214"/>
    </row>
    <row r="268" spans="1:11" x14ac:dyDescent="0.25">
      <c r="A268" s="220">
        <f>IF('PLANILHA NÃO FINANCIAVEIS'!A268&gt;0,'PLANILHA NÃO FINANCIAVEIS'!A268,"")</f>
        <v>1</v>
      </c>
      <c r="B268" s="220">
        <f>IF('PLANILHA NÃO FINANCIAVEIS'!B268&gt;0,'PLANILHA NÃO FINANCIAVEIS'!B268,"")</f>
        <v>210</v>
      </c>
      <c r="C268" s="220" t="str">
        <f>IF('PLANILHA NÃO FINANCIAVEIS'!C268&gt;0,'PLANILHA NÃO FINANCIAVEIS'!C268,"")</f>
        <v xml:space="preserve"> 16.1.3 </v>
      </c>
      <c r="D268" s="28" t="str">
        <f>IF('PLANILHA NÃO FINANCIAVEIS'!G268&gt;0,'PLANILHA NÃO FINANCIAVEIS'!G268,"")</f>
        <v>CAIXA RETANGULAR 4" X 2" MÉDIA (1,30 M DO PISO), PVC, INSTALADA EM PAREDE - FORNECIMENTO E INSTALAÇÃO. AF_03/2023</v>
      </c>
      <c r="E268" s="231">
        <f>IF('PLANILHA NÃO FINANCIAVEIS'!H268&gt;0,'PLANILHA NÃO FINANCIAVEIS'!H268,"")</f>
        <v>10</v>
      </c>
      <c r="F268" s="231" t="str">
        <f>IF('PLANILHA NÃO FINANCIAVEIS'!I268&gt;0,'PLANILHA NÃO FINANCIAVEIS'!I268,"")</f>
        <v>un</v>
      </c>
      <c r="G268" s="213"/>
      <c r="H268" s="59" t="str">
        <f t="shared" si="3"/>
        <v/>
      </c>
      <c r="I268" s="56"/>
      <c r="J268" s="56"/>
      <c r="K268" s="214"/>
    </row>
    <row r="269" spans="1:11" x14ac:dyDescent="0.25">
      <c r="A269" s="220">
        <f>IF('PLANILHA NÃO FINANCIAVEIS'!A269&gt;0,'PLANILHA NÃO FINANCIAVEIS'!A269,"")</f>
        <v>1</v>
      </c>
      <c r="B269" s="220" t="str">
        <f>IF('PLANILHA NÃO FINANCIAVEIS'!B269&gt;0,'PLANILHA NÃO FINANCIAVEIS'!B269,"")</f>
        <v/>
      </c>
      <c r="C269" s="220" t="str">
        <f>IF('PLANILHA NÃO FINANCIAVEIS'!C269&gt;0,'PLANILHA NÃO FINANCIAVEIS'!C269,"")</f>
        <v xml:space="preserve"> 16.2 </v>
      </c>
      <c r="D269" s="28" t="str">
        <f>IF('PLANILHA NÃO FINANCIAVEIS'!G269&gt;0,'PLANILHA NÃO FINANCIAVEIS'!G269,"")</f>
        <v>CABOS</v>
      </c>
      <c r="E269" s="231" t="str">
        <f>IF('PLANILHA NÃO FINANCIAVEIS'!H269&gt;0,'PLANILHA NÃO FINANCIAVEIS'!H269,"")</f>
        <v/>
      </c>
      <c r="F269" s="231" t="str">
        <f>IF('PLANILHA NÃO FINANCIAVEIS'!I269&gt;0,'PLANILHA NÃO FINANCIAVEIS'!I269,"")</f>
        <v/>
      </c>
      <c r="G269" s="213"/>
      <c r="H269" s="59" t="str">
        <f t="shared" si="3"/>
        <v/>
      </c>
      <c r="I269" s="56"/>
      <c r="J269" s="56"/>
      <c r="K269" s="214"/>
    </row>
    <row r="270" spans="1:11" x14ac:dyDescent="0.25">
      <c r="A270" s="220">
        <f>IF('PLANILHA NÃO FINANCIAVEIS'!A270&gt;0,'PLANILHA NÃO FINANCIAVEIS'!A270,"")</f>
        <v>1</v>
      </c>
      <c r="B270" s="220">
        <f>IF('PLANILHA NÃO FINANCIAVEIS'!B270&gt;0,'PLANILHA NÃO FINANCIAVEIS'!B270,"")</f>
        <v>211</v>
      </c>
      <c r="C270" s="220" t="str">
        <f>IF('PLANILHA NÃO FINANCIAVEIS'!C270&gt;0,'PLANILHA NÃO FINANCIAVEIS'!C270,"")</f>
        <v xml:space="preserve"> 16.2.1 </v>
      </c>
      <c r="D270" s="28" t="str">
        <f>IF('PLANILHA NÃO FINANCIAVEIS'!G270&gt;0,'PLANILHA NÃO FINANCIAVEIS'!G270,"")</f>
        <v>CABO MULTIPOLAR DE COBRE, FLEXIVEL, CLASSE 4 OU 5, ISOLACAO EM HEPR, COBERTURA EM PVC-ST2, ANTICHAMA BWF-B, 0,6/1 KV, 3 CONDUTORES DE 1,5 MM2</v>
      </c>
      <c r="E270" s="231">
        <f>IF('PLANILHA NÃO FINANCIAVEIS'!H270&gt;0,'PLANILHA NÃO FINANCIAVEIS'!H270,"")</f>
        <v>70</v>
      </c>
      <c r="F270" s="231" t="str">
        <f>IF('PLANILHA NÃO FINANCIAVEIS'!I270&gt;0,'PLANILHA NÃO FINANCIAVEIS'!I270,"")</f>
        <v>m</v>
      </c>
      <c r="G270" s="213"/>
      <c r="H270" s="59" t="str">
        <f t="shared" ref="H270:H333" si="4">IFERROR(IF(E270*G270&lt;&gt;0,ROUND(ROUND(E270,4)*ROUND(G270,4),2),""),"")</f>
        <v/>
      </c>
      <c r="I270" s="56"/>
      <c r="J270" s="56"/>
      <c r="K270" s="214"/>
    </row>
    <row r="271" spans="1:11" x14ac:dyDescent="0.25">
      <c r="A271" s="220">
        <f>IF('PLANILHA NÃO FINANCIAVEIS'!A271&gt;0,'PLANILHA NÃO FINANCIAVEIS'!A271,"")</f>
        <v>1</v>
      </c>
      <c r="B271" s="220">
        <f>IF('PLANILHA NÃO FINANCIAVEIS'!B271&gt;0,'PLANILHA NÃO FINANCIAVEIS'!B271,"")</f>
        <v>212</v>
      </c>
      <c r="C271" s="220" t="str">
        <f>IF('PLANILHA NÃO FINANCIAVEIS'!C271&gt;0,'PLANILHA NÃO FINANCIAVEIS'!C271,"")</f>
        <v xml:space="preserve"> 16.2.2 </v>
      </c>
      <c r="D271" s="28" t="str">
        <f>IF('PLANILHA NÃO FINANCIAVEIS'!G271&gt;0,'PLANILHA NÃO FINANCIAVEIS'!G271,"")</f>
        <v>CABO MULTIPOLAR DE COBRE, FLEXIVEL, CLASSE 4 OU 5, ISOLACAO EM HEPR, COBERTURA EM PVC-ST2, ANTICHAMA BWF-B, 0,6/1 KV, 3 CONDUTORES DE 2,5 MM2</v>
      </c>
      <c r="E271" s="231">
        <f>IF('PLANILHA NÃO FINANCIAVEIS'!H271&gt;0,'PLANILHA NÃO FINANCIAVEIS'!H271,"")</f>
        <v>120</v>
      </c>
      <c r="F271" s="231" t="str">
        <f>IF('PLANILHA NÃO FINANCIAVEIS'!I271&gt;0,'PLANILHA NÃO FINANCIAVEIS'!I271,"")</f>
        <v>m</v>
      </c>
      <c r="G271" s="213"/>
      <c r="H271" s="59" t="str">
        <f t="shared" si="4"/>
        <v/>
      </c>
      <c r="I271" s="56"/>
      <c r="J271" s="56"/>
      <c r="K271" s="214"/>
    </row>
    <row r="272" spans="1:11" x14ac:dyDescent="0.25">
      <c r="A272" s="220">
        <f>IF('PLANILHA NÃO FINANCIAVEIS'!A272&gt;0,'PLANILHA NÃO FINANCIAVEIS'!A272,"")</f>
        <v>1</v>
      </c>
      <c r="B272" s="220">
        <f>IF('PLANILHA NÃO FINANCIAVEIS'!B272&gt;0,'PLANILHA NÃO FINANCIAVEIS'!B272,"")</f>
        <v>213</v>
      </c>
      <c r="C272" s="220" t="str">
        <f>IF('PLANILHA NÃO FINANCIAVEIS'!C272&gt;0,'PLANILHA NÃO FINANCIAVEIS'!C272,"")</f>
        <v xml:space="preserve"> 16.2.3 </v>
      </c>
      <c r="D272" s="28" t="str">
        <f>IF('PLANILHA NÃO FINANCIAVEIS'!G272&gt;0,'PLANILHA NÃO FINANCIAVEIS'!G272,"")</f>
        <v>CABO MULTIPOLAR DE COBRE, FLEXIVEL, CLASSE 4 OU 5, ISOLACAO EM HEPR, COBERTURA EM PVC-ST2, ANTICHAMA BWF-B, 0,6/1 KV, 3 CONDUTORES DE 6 MM2</v>
      </c>
      <c r="E272" s="231">
        <f>IF('PLANILHA NÃO FINANCIAVEIS'!H272&gt;0,'PLANILHA NÃO FINANCIAVEIS'!H272,"")</f>
        <v>30</v>
      </c>
      <c r="F272" s="231" t="str">
        <f>IF('PLANILHA NÃO FINANCIAVEIS'!I272&gt;0,'PLANILHA NÃO FINANCIAVEIS'!I272,"")</f>
        <v>m</v>
      </c>
      <c r="G272" s="213"/>
      <c r="H272" s="59" t="str">
        <f t="shared" si="4"/>
        <v/>
      </c>
      <c r="I272" s="56"/>
      <c r="J272" s="56"/>
      <c r="K272" s="214"/>
    </row>
    <row r="273" spans="1:11" x14ac:dyDescent="0.25">
      <c r="A273" s="220">
        <f>IF('PLANILHA NÃO FINANCIAVEIS'!A273&gt;0,'PLANILHA NÃO FINANCIAVEIS'!A273,"")</f>
        <v>1</v>
      </c>
      <c r="B273" s="220" t="str">
        <f>IF('PLANILHA NÃO FINANCIAVEIS'!B273&gt;0,'PLANILHA NÃO FINANCIAVEIS'!B273,"")</f>
        <v/>
      </c>
      <c r="C273" s="220" t="str">
        <f>IF('PLANILHA NÃO FINANCIAVEIS'!C273&gt;0,'PLANILHA NÃO FINANCIAVEIS'!C273,"")</f>
        <v xml:space="preserve"> 16.3 </v>
      </c>
      <c r="D273" s="28" t="str">
        <f>IF('PLANILHA NÃO FINANCIAVEIS'!G273&gt;0,'PLANILHA NÃO FINANCIAVEIS'!G273,"")</f>
        <v>CAIXAS DE PASSAGEM</v>
      </c>
      <c r="E273" s="231" t="str">
        <f>IF('PLANILHA NÃO FINANCIAVEIS'!H273&gt;0,'PLANILHA NÃO FINANCIAVEIS'!H273,"")</f>
        <v/>
      </c>
      <c r="F273" s="231" t="str">
        <f>IF('PLANILHA NÃO FINANCIAVEIS'!I273&gt;0,'PLANILHA NÃO FINANCIAVEIS'!I273,"")</f>
        <v/>
      </c>
      <c r="G273" s="213"/>
      <c r="H273" s="59" t="str">
        <f t="shared" si="4"/>
        <v/>
      </c>
      <c r="I273" s="56"/>
      <c r="J273" s="56"/>
      <c r="K273" s="214"/>
    </row>
    <row r="274" spans="1:11" x14ac:dyDescent="0.25">
      <c r="A274" s="220">
        <f>IF('PLANILHA NÃO FINANCIAVEIS'!A274&gt;0,'PLANILHA NÃO FINANCIAVEIS'!A274,"")</f>
        <v>1</v>
      </c>
      <c r="B274" s="220">
        <f>IF('PLANILHA NÃO FINANCIAVEIS'!B274&gt;0,'PLANILHA NÃO FINANCIAVEIS'!B274,"")</f>
        <v>214</v>
      </c>
      <c r="C274" s="220" t="str">
        <f>IF('PLANILHA NÃO FINANCIAVEIS'!C274&gt;0,'PLANILHA NÃO FINANCIAVEIS'!C274,"")</f>
        <v xml:space="preserve"> 16.3.1 </v>
      </c>
      <c r="D274" s="28" t="str">
        <f>IF('PLANILHA NÃO FINANCIAVEIS'!G274&gt;0,'PLANILHA NÃO FINANCIAVEIS'!G274,"")</f>
        <v>CAIXA ENTERRADA ELÉTRICA RETANGULAR, EM ALVENARIA COM BLOCOS DE CONCRETO, FUNDO COM BRITA, DIMENSÕES INTERNAS: 0,4X0,4X0,4 M. AF_12/2020</v>
      </c>
      <c r="E274" s="231">
        <f>IF('PLANILHA NÃO FINANCIAVEIS'!H274&gt;0,'PLANILHA NÃO FINANCIAVEIS'!H274,"")</f>
        <v>2</v>
      </c>
      <c r="F274" s="231" t="str">
        <f>IF('PLANILHA NÃO FINANCIAVEIS'!I274&gt;0,'PLANILHA NÃO FINANCIAVEIS'!I274,"")</f>
        <v>un</v>
      </c>
      <c r="G274" s="213"/>
      <c r="H274" s="59" t="str">
        <f t="shared" si="4"/>
        <v/>
      </c>
      <c r="I274" s="56"/>
      <c r="J274" s="56"/>
      <c r="K274" s="214"/>
    </row>
    <row r="275" spans="1:11" x14ac:dyDescent="0.25">
      <c r="A275" s="220">
        <f>IF('PLANILHA NÃO FINANCIAVEIS'!A275&gt;0,'PLANILHA NÃO FINANCIAVEIS'!A275,"")</f>
        <v>1</v>
      </c>
      <c r="B275" s="220" t="str">
        <f>IF('PLANILHA NÃO FINANCIAVEIS'!B275&gt;0,'PLANILHA NÃO FINANCIAVEIS'!B275,"")</f>
        <v/>
      </c>
      <c r="C275" s="220" t="str">
        <f>IF('PLANILHA NÃO FINANCIAVEIS'!C275&gt;0,'PLANILHA NÃO FINANCIAVEIS'!C275,"")</f>
        <v xml:space="preserve"> 16.4 </v>
      </c>
      <c r="D275" s="28" t="str">
        <f>IF('PLANILHA NÃO FINANCIAVEIS'!G275&gt;0,'PLANILHA NÃO FINANCIAVEIS'!G275,"")</f>
        <v>DISPOSITIVOS ELÉTRICOS</v>
      </c>
      <c r="E275" s="231" t="str">
        <f>IF('PLANILHA NÃO FINANCIAVEIS'!H275&gt;0,'PLANILHA NÃO FINANCIAVEIS'!H275,"")</f>
        <v/>
      </c>
      <c r="F275" s="231" t="str">
        <f>IF('PLANILHA NÃO FINANCIAVEIS'!I275&gt;0,'PLANILHA NÃO FINANCIAVEIS'!I275,"")</f>
        <v/>
      </c>
      <c r="G275" s="213"/>
      <c r="H275" s="59" t="str">
        <f t="shared" si="4"/>
        <v/>
      </c>
      <c r="I275" s="56"/>
      <c r="J275" s="56"/>
      <c r="K275" s="214"/>
    </row>
    <row r="276" spans="1:11" x14ac:dyDescent="0.25">
      <c r="A276" s="220">
        <f>IF('PLANILHA NÃO FINANCIAVEIS'!A276&gt;0,'PLANILHA NÃO FINANCIAVEIS'!A276,"")</f>
        <v>1</v>
      </c>
      <c r="B276" s="220">
        <f>IF('PLANILHA NÃO FINANCIAVEIS'!B276&gt;0,'PLANILHA NÃO FINANCIAVEIS'!B276,"")</f>
        <v>215</v>
      </c>
      <c r="C276" s="220" t="str">
        <f>IF('PLANILHA NÃO FINANCIAVEIS'!C276&gt;0,'PLANILHA NÃO FINANCIAVEIS'!C276,"")</f>
        <v xml:space="preserve"> 16.4.1 </v>
      </c>
      <c r="D276" s="28" t="str">
        <f>IF('PLANILHA NÃO FINANCIAVEIS'!G276&gt;0,'PLANILHA NÃO FINANCIAVEIS'!G276,"")</f>
        <v>INTERRUPTOR PARALELO (1 MÓDULO), 10A/250V, INCLUINDO SUPORTE E PLACA - FORNECIMENTO E INSTALAÇÃO. AF_03/2023</v>
      </c>
      <c r="E276" s="231">
        <f>IF('PLANILHA NÃO FINANCIAVEIS'!H276&gt;0,'PLANILHA NÃO FINANCIAVEIS'!H276,"")</f>
        <v>4</v>
      </c>
      <c r="F276" s="231" t="str">
        <f>IF('PLANILHA NÃO FINANCIAVEIS'!I276&gt;0,'PLANILHA NÃO FINANCIAVEIS'!I276,"")</f>
        <v>un</v>
      </c>
      <c r="G276" s="213"/>
      <c r="H276" s="59" t="str">
        <f t="shared" si="4"/>
        <v/>
      </c>
      <c r="I276" s="56"/>
      <c r="J276" s="56"/>
      <c r="K276" s="214"/>
    </row>
    <row r="277" spans="1:11" x14ac:dyDescent="0.25">
      <c r="A277" s="220">
        <f>IF('PLANILHA NÃO FINANCIAVEIS'!A277&gt;0,'PLANILHA NÃO FINANCIAVEIS'!A277,"")</f>
        <v>1</v>
      </c>
      <c r="B277" s="220">
        <f>IF('PLANILHA NÃO FINANCIAVEIS'!B277&gt;0,'PLANILHA NÃO FINANCIAVEIS'!B277,"")</f>
        <v>216</v>
      </c>
      <c r="C277" s="220" t="str">
        <f>IF('PLANILHA NÃO FINANCIAVEIS'!C277&gt;0,'PLANILHA NÃO FINANCIAVEIS'!C277,"")</f>
        <v xml:space="preserve"> 16.4.2 </v>
      </c>
      <c r="D277" s="28" t="str">
        <f>IF('PLANILHA NÃO FINANCIAVEIS'!G277&gt;0,'PLANILHA NÃO FINANCIAVEIS'!G277,"")</f>
        <v>INTERRUPTOR SIMPLES (1 MÓDULO), 10A/250V, INCLUINDO SUPORTE E PLACA - FORNECIMENTO E INSTALAÇÃO. AF_03/2023</v>
      </c>
      <c r="E277" s="231">
        <f>IF('PLANILHA NÃO FINANCIAVEIS'!H277&gt;0,'PLANILHA NÃO FINANCIAVEIS'!H277,"")</f>
        <v>2</v>
      </c>
      <c r="F277" s="231" t="str">
        <f>IF('PLANILHA NÃO FINANCIAVEIS'!I277&gt;0,'PLANILHA NÃO FINANCIAVEIS'!I277,"")</f>
        <v>un</v>
      </c>
      <c r="G277" s="213"/>
      <c r="H277" s="59" t="str">
        <f t="shared" si="4"/>
        <v/>
      </c>
      <c r="I277" s="56"/>
      <c r="J277" s="56"/>
      <c r="K277" s="214"/>
    </row>
    <row r="278" spans="1:11" x14ac:dyDescent="0.25">
      <c r="A278" s="220">
        <f>IF('PLANILHA NÃO FINANCIAVEIS'!A278&gt;0,'PLANILHA NÃO FINANCIAVEIS'!A278,"")</f>
        <v>1</v>
      </c>
      <c r="B278" s="220">
        <f>IF('PLANILHA NÃO FINANCIAVEIS'!B278&gt;0,'PLANILHA NÃO FINANCIAVEIS'!B278,"")</f>
        <v>217</v>
      </c>
      <c r="C278" s="220" t="str">
        <f>IF('PLANILHA NÃO FINANCIAVEIS'!C278&gt;0,'PLANILHA NÃO FINANCIAVEIS'!C278,"")</f>
        <v xml:space="preserve"> 16.4.3 </v>
      </c>
      <c r="D278" s="28" t="str">
        <f>IF('PLANILHA NÃO FINANCIAVEIS'!G278&gt;0,'PLANILHA NÃO FINANCIAVEIS'!G278,"")</f>
        <v>TOMADA BAIXA DE EMBUTIR (1 MÓDULO), 2P+T 10 A, SEM SUPORTE E SEM PLACA - FORNECIMENTO E INSTALAÇÃO. AF_03/2023</v>
      </c>
      <c r="E278" s="231">
        <f>IF('PLANILHA NÃO FINANCIAVEIS'!H278&gt;0,'PLANILHA NÃO FINANCIAVEIS'!H278,"")</f>
        <v>17</v>
      </c>
      <c r="F278" s="231" t="str">
        <f>IF('PLANILHA NÃO FINANCIAVEIS'!I278&gt;0,'PLANILHA NÃO FINANCIAVEIS'!I278,"")</f>
        <v>un</v>
      </c>
      <c r="G278" s="213"/>
      <c r="H278" s="59" t="str">
        <f t="shared" si="4"/>
        <v/>
      </c>
      <c r="I278" s="56"/>
      <c r="J278" s="56"/>
      <c r="K278" s="214"/>
    </row>
    <row r="279" spans="1:11" x14ac:dyDescent="0.25">
      <c r="A279" s="220">
        <f>IF('PLANILHA NÃO FINANCIAVEIS'!A279&gt;0,'PLANILHA NÃO FINANCIAVEIS'!A279,"")</f>
        <v>1</v>
      </c>
      <c r="B279" s="220" t="str">
        <f>IF('PLANILHA NÃO FINANCIAVEIS'!B279&gt;0,'PLANILHA NÃO FINANCIAVEIS'!B279,"")</f>
        <v/>
      </c>
      <c r="C279" s="220" t="str">
        <f>IF('PLANILHA NÃO FINANCIAVEIS'!C279&gt;0,'PLANILHA NÃO FINANCIAVEIS'!C279,"")</f>
        <v xml:space="preserve"> 16.5 </v>
      </c>
      <c r="D279" s="28" t="str">
        <f>IF('PLANILHA NÃO FINANCIAVEIS'!G279&gt;0,'PLANILHA NÃO FINANCIAVEIS'!G279,"")</f>
        <v>DISPOSITIVOS DE PROTEÇÃO</v>
      </c>
      <c r="E279" s="231" t="str">
        <f>IF('PLANILHA NÃO FINANCIAVEIS'!H279&gt;0,'PLANILHA NÃO FINANCIAVEIS'!H279,"")</f>
        <v/>
      </c>
      <c r="F279" s="231" t="str">
        <f>IF('PLANILHA NÃO FINANCIAVEIS'!I279&gt;0,'PLANILHA NÃO FINANCIAVEIS'!I279,"")</f>
        <v/>
      </c>
      <c r="G279" s="213"/>
      <c r="H279" s="59" t="str">
        <f t="shared" si="4"/>
        <v/>
      </c>
      <c r="I279" s="56"/>
      <c r="J279" s="56"/>
      <c r="K279" s="214"/>
    </row>
    <row r="280" spans="1:11" x14ac:dyDescent="0.25">
      <c r="A280" s="220">
        <f>IF('PLANILHA NÃO FINANCIAVEIS'!A280&gt;0,'PLANILHA NÃO FINANCIAVEIS'!A280,"")</f>
        <v>1</v>
      </c>
      <c r="B280" s="220">
        <f>IF('PLANILHA NÃO FINANCIAVEIS'!B280&gt;0,'PLANILHA NÃO FINANCIAVEIS'!B280,"")</f>
        <v>218</v>
      </c>
      <c r="C280" s="220" t="str">
        <f>IF('PLANILHA NÃO FINANCIAVEIS'!C280&gt;0,'PLANILHA NÃO FINANCIAVEIS'!C280,"")</f>
        <v xml:space="preserve"> 16.5.1 </v>
      </c>
      <c r="D280" s="28" t="str">
        <f>IF('PLANILHA NÃO FINANCIAVEIS'!G280&gt;0,'PLANILHA NÃO FINANCIAVEIS'!G280,"")</f>
        <v>DISJUNTOR MONOPOLAR TIPO DIN, CORRENTE NOMINAL DE 16A - FORNECIMENTO E INSTALAÇÃO. AF_10/2020</v>
      </c>
      <c r="E280" s="231">
        <f>IF('PLANILHA NÃO FINANCIAVEIS'!H280&gt;0,'PLANILHA NÃO FINANCIAVEIS'!H280,"")</f>
        <v>6</v>
      </c>
      <c r="F280" s="231" t="str">
        <f>IF('PLANILHA NÃO FINANCIAVEIS'!I280&gt;0,'PLANILHA NÃO FINANCIAVEIS'!I280,"")</f>
        <v>un</v>
      </c>
      <c r="G280" s="213"/>
      <c r="H280" s="59" t="str">
        <f t="shared" si="4"/>
        <v/>
      </c>
      <c r="I280" s="56"/>
      <c r="J280" s="56"/>
      <c r="K280" s="214"/>
    </row>
    <row r="281" spans="1:11" x14ac:dyDescent="0.25">
      <c r="A281" s="220">
        <f>IF('PLANILHA NÃO FINANCIAVEIS'!A281&gt;0,'PLANILHA NÃO FINANCIAVEIS'!A281,"")</f>
        <v>1</v>
      </c>
      <c r="B281" s="220">
        <f>IF('PLANILHA NÃO FINANCIAVEIS'!B281&gt;0,'PLANILHA NÃO FINANCIAVEIS'!B281,"")</f>
        <v>219</v>
      </c>
      <c r="C281" s="220" t="str">
        <f>IF('PLANILHA NÃO FINANCIAVEIS'!C281&gt;0,'PLANILHA NÃO FINANCIAVEIS'!C281,"")</f>
        <v xml:space="preserve"> 16.5.2 </v>
      </c>
      <c r="D281" s="28" t="str">
        <f>IF('PLANILHA NÃO FINANCIAVEIS'!G281&gt;0,'PLANILHA NÃO FINANCIAVEIS'!G281,"")</f>
        <v>DISJUNTOR MONOPOLAR TIPO DIN, CORRENTE NOMINAL DE 32A - FORNECIMENTO E INSTALAÇÃO. AF_10/2020</v>
      </c>
      <c r="E281" s="231">
        <f>IF('PLANILHA NÃO FINANCIAVEIS'!H281&gt;0,'PLANILHA NÃO FINANCIAVEIS'!H281,"")</f>
        <v>3</v>
      </c>
      <c r="F281" s="231" t="str">
        <f>IF('PLANILHA NÃO FINANCIAVEIS'!I281&gt;0,'PLANILHA NÃO FINANCIAVEIS'!I281,"")</f>
        <v>un</v>
      </c>
      <c r="G281" s="213"/>
      <c r="H281" s="59" t="str">
        <f t="shared" si="4"/>
        <v/>
      </c>
      <c r="I281" s="56"/>
      <c r="J281" s="56"/>
      <c r="K281" s="214"/>
    </row>
    <row r="282" spans="1:11" x14ac:dyDescent="0.25">
      <c r="A282" s="220">
        <f>IF('PLANILHA NÃO FINANCIAVEIS'!A282&gt;0,'PLANILHA NÃO FINANCIAVEIS'!A282,"")</f>
        <v>1</v>
      </c>
      <c r="B282" s="220" t="str">
        <f>IF('PLANILHA NÃO FINANCIAVEIS'!B282&gt;0,'PLANILHA NÃO FINANCIAVEIS'!B282,"")</f>
        <v/>
      </c>
      <c r="C282" s="220" t="str">
        <f>IF('PLANILHA NÃO FINANCIAVEIS'!C282&gt;0,'PLANILHA NÃO FINANCIAVEIS'!C282,"")</f>
        <v xml:space="preserve"> 16.6 </v>
      </c>
      <c r="D282" s="28" t="str">
        <f>IF('PLANILHA NÃO FINANCIAVEIS'!G282&gt;0,'PLANILHA NÃO FINANCIAVEIS'!G282,"")</f>
        <v>ELETRODUTOS</v>
      </c>
      <c r="E282" s="231" t="str">
        <f>IF('PLANILHA NÃO FINANCIAVEIS'!H282&gt;0,'PLANILHA NÃO FINANCIAVEIS'!H282,"")</f>
        <v/>
      </c>
      <c r="F282" s="231" t="str">
        <f>IF('PLANILHA NÃO FINANCIAVEIS'!I282&gt;0,'PLANILHA NÃO FINANCIAVEIS'!I282,"")</f>
        <v/>
      </c>
      <c r="G282" s="213"/>
      <c r="H282" s="59" t="str">
        <f t="shared" si="4"/>
        <v/>
      </c>
      <c r="I282" s="56"/>
      <c r="J282" s="56"/>
      <c r="K282" s="214"/>
    </row>
    <row r="283" spans="1:11" x14ac:dyDescent="0.25">
      <c r="A283" s="220">
        <f>IF('PLANILHA NÃO FINANCIAVEIS'!A283&gt;0,'PLANILHA NÃO FINANCIAVEIS'!A283,"")</f>
        <v>1</v>
      </c>
      <c r="B283" s="220">
        <f>IF('PLANILHA NÃO FINANCIAVEIS'!B283&gt;0,'PLANILHA NÃO FINANCIAVEIS'!B283,"")</f>
        <v>220</v>
      </c>
      <c r="C283" s="220" t="str">
        <f>IF('PLANILHA NÃO FINANCIAVEIS'!C283&gt;0,'PLANILHA NÃO FINANCIAVEIS'!C283,"")</f>
        <v xml:space="preserve"> 16.6.1 </v>
      </c>
      <c r="D283" s="28" t="str">
        <f>IF('PLANILHA NÃO FINANCIAVEIS'!G283&gt;0,'PLANILHA NÃO FINANCIAVEIS'!G283,"")</f>
        <v>ELETRODUTO FLEXÍVEL CORRUGADO REFORÇADO, PVC, DN 32 MM (1"), PARA CIRCUITOS TERMINAIS, INSTALADO EM FORRO - FORNECIMENTO E INSTALAÇÃO. AF_03/2023_PA</v>
      </c>
      <c r="E283" s="231">
        <f>IF('PLANILHA NÃO FINANCIAVEIS'!H283&gt;0,'PLANILHA NÃO FINANCIAVEIS'!H283,"")</f>
        <v>120</v>
      </c>
      <c r="F283" s="231" t="str">
        <f>IF('PLANILHA NÃO FINANCIAVEIS'!I283&gt;0,'PLANILHA NÃO FINANCIAVEIS'!I283,"")</f>
        <v>m</v>
      </c>
      <c r="G283" s="213"/>
      <c r="H283" s="59" t="str">
        <f t="shared" si="4"/>
        <v/>
      </c>
      <c r="I283" s="56"/>
      <c r="J283" s="56"/>
      <c r="K283" s="214"/>
    </row>
    <row r="284" spans="1:11" x14ac:dyDescent="0.25">
      <c r="A284" s="220">
        <f>IF('PLANILHA NÃO FINANCIAVEIS'!A284&gt;0,'PLANILHA NÃO FINANCIAVEIS'!A284,"")</f>
        <v>1</v>
      </c>
      <c r="B284" s="220">
        <f>IF('PLANILHA NÃO FINANCIAVEIS'!B284&gt;0,'PLANILHA NÃO FINANCIAVEIS'!B284,"")</f>
        <v>221</v>
      </c>
      <c r="C284" s="220" t="str">
        <f>IF('PLANILHA NÃO FINANCIAVEIS'!C284&gt;0,'PLANILHA NÃO FINANCIAVEIS'!C284,"")</f>
        <v xml:space="preserve"> 16.6.2 </v>
      </c>
      <c r="D284" s="28" t="str">
        <f>IF('PLANILHA NÃO FINANCIAVEIS'!G284&gt;0,'PLANILHA NÃO FINANCIAVEIS'!G284,"")</f>
        <v>ELETRODUTO FLEXÍVEL CORRUGADO REFORÇADO, PVC, DN 25 MM (3/4"), PARA CIRCUITOS TERMINAIS, INSTALADO EM PAREDE - FORNECIMENTO E INSTALAÇÃO. AF_03/2023</v>
      </c>
      <c r="E284" s="231">
        <f>IF('PLANILHA NÃO FINANCIAVEIS'!H284&gt;0,'PLANILHA NÃO FINANCIAVEIS'!H284,"")</f>
        <v>15</v>
      </c>
      <c r="F284" s="231" t="str">
        <f>IF('PLANILHA NÃO FINANCIAVEIS'!I284&gt;0,'PLANILHA NÃO FINANCIAVEIS'!I284,"")</f>
        <v>m</v>
      </c>
      <c r="G284" s="213"/>
      <c r="H284" s="59" t="str">
        <f t="shared" si="4"/>
        <v/>
      </c>
      <c r="I284" s="56"/>
      <c r="J284" s="56"/>
      <c r="K284" s="214"/>
    </row>
    <row r="285" spans="1:11" x14ac:dyDescent="0.25">
      <c r="A285" s="220">
        <f>IF('PLANILHA NÃO FINANCIAVEIS'!A285&gt;0,'PLANILHA NÃO FINANCIAVEIS'!A285,"")</f>
        <v>1</v>
      </c>
      <c r="B285" s="220">
        <f>IF('PLANILHA NÃO FINANCIAVEIS'!B285&gt;0,'PLANILHA NÃO FINANCIAVEIS'!B285,"")</f>
        <v>222</v>
      </c>
      <c r="C285" s="220" t="str">
        <f>IF('PLANILHA NÃO FINANCIAVEIS'!C285&gt;0,'PLANILHA NÃO FINANCIAVEIS'!C285,"")</f>
        <v xml:space="preserve"> 16.6.3 </v>
      </c>
      <c r="D285" s="28" t="str">
        <f>IF('PLANILHA NÃO FINANCIAVEIS'!G285&gt;0,'PLANILHA NÃO FINANCIAVEIS'!G285,"")</f>
        <v>ELETRODUTO FLEXÍVEL CORRUGADO, PEAD, DN 50 (1 1/2"), PARA REDE ENTERRADA DE DISTRIBUIÇÃO DE ENERGIA ELÉTRICA - FORNECIMENTO E INSTALAÇÃO. AF_12/2021</v>
      </c>
      <c r="E285" s="231">
        <f>IF('PLANILHA NÃO FINANCIAVEIS'!H285&gt;0,'PLANILHA NÃO FINANCIAVEIS'!H285,"")</f>
        <v>40</v>
      </c>
      <c r="F285" s="231" t="str">
        <f>IF('PLANILHA NÃO FINANCIAVEIS'!I285&gt;0,'PLANILHA NÃO FINANCIAVEIS'!I285,"")</f>
        <v>m</v>
      </c>
      <c r="G285" s="213"/>
      <c r="H285" s="59" t="str">
        <f t="shared" si="4"/>
        <v/>
      </c>
      <c r="I285" s="56"/>
      <c r="J285" s="56"/>
      <c r="K285" s="214"/>
    </row>
    <row r="286" spans="1:11" x14ac:dyDescent="0.25">
      <c r="A286" s="220">
        <f>IF('PLANILHA NÃO FINANCIAVEIS'!A286&gt;0,'PLANILHA NÃO FINANCIAVEIS'!A286,"")</f>
        <v>1</v>
      </c>
      <c r="B286" s="220" t="str">
        <f>IF('PLANILHA NÃO FINANCIAVEIS'!B286&gt;0,'PLANILHA NÃO FINANCIAVEIS'!B286,"")</f>
        <v/>
      </c>
      <c r="C286" s="220" t="str">
        <f>IF('PLANILHA NÃO FINANCIAVEIS'!C286&gt;0,'PLANILHA NÃO FINANCIAVEIS'!C286,"")</f>
        <v xml:space="preserve"> 16.7 </v>
      </c>
      <c r="D286" s="28" t="str">
        <f>IF('PLANILHA NÃO FINANCIAVEIS'!G286&gt;0,'PLANILHA NÃO FINANCIAVEIS'!G286,"")</f>
        <v>ILUMINAÇÃO</v>
      </c>
      <c r="E286" s="231" t="str">
        <f>IF('PLANILHA NÃO FINANCIAVEIS'!H286&gt;0,'PLANILHA NÃO FINANCIAVEIS'!H286,"")</f>
        <v/>
      </c>
      <c r="F286" s="231" t="str">
        <f>IF('PLANILHA NÃO FINANCIAVEIS'!I286&gt;0,'PLANILHA NÃO FINANCIAVEIS'!I286,"")</f>
        <v/>
      </c>
      <c r="G286" s="213"/>
      <c r="H286" s="59" t="str">
        <f t="shared" si="4"/>
        <v/>
      </c>
      <c r="I286" s="56"/>
      <c r="J286" s="56"/>
      <c r="K286" s="214"/>
    </row>
    <row r="287" spans="1:11" x14ac:dyDescent="0.25">
      <c r="A287" s="220">
        <f>IF('PLANILHA NÃO FINANCIAVEIS'!A287&gt;0,'PLANILHA NÃO FINANCIAVEIS'!A287,"")</f>
        <v>1</v>
      </c>
      <c r="B287" s="220">
        <f>IF('PLANILHA NÃO FINANCIAVEIS'!B287&gt;0,'PLANILHA NÃO FINANCIAVEIS'!B287,"")</f>
        <v>223</v>
      </c>
      <c r="C287" s="220" t="str">
        <f>IF('PLANILHA NÃO FINANCIAVEIS'!C287&gt;0,'PLANILHA NÃO FINANCIAVEIS'!C287,"")</f>
        <v xml:space="preserve"> 16.7.1 </v>
      </c>
      <c r="D287" s="28" t="str">
        <f>IF('PLANILHA NÃO FINANCIAVEIS'!G287&gt;0,'PLANILHA NÃO FINANCIAVEIS'!G287,"")</f>
        <v>LUMINÁRIA ARANDELA TIPO TARTARUGA, COM GRADE, DE SOBREPOR, COM 1 LÂMPADA FLUORESCENTE DE 27 W, SEM REATOR - FORNECIMENTO E INSTALAÇÃO</v>
      </c>
      <c r="E287" s="231">
        <f>IF('PLANILHA NÃO FINANCIAVEIS'!H287&gt;0,'PLANILHA NÃO FINANCIAVEIS'!H287,"")</f>
        <v>4</v>
      </c>
      <c r="F287" s="231" t="str">
        <f>IF('PLANILHA NÃO FINANCIAVEIS'!I287&gt;0,'PLANILHA NÃO FINANCIAVEIS'!I287,"")</f>
        <v>un</v>
      </c>
      <c r="G287" s="213"/>
      <c r="H287" s="59" t="str">
        <f t="shared" si="4"/>
        <v/>
      </c>
      <c r="I287" s="56"/>
      <c r="J287" s="56"/>
      <c r="K287" s="214"/>
    </row>
    <row r="288" spans="1:11" x14ac:dyDescent="0.25">
      <c r="A288" s="220">
        <f>IF('PLANILHA NÃO FINANCIAVEIS'!A288&gt;0,'PLANILHA NÃO FINANCIAVEIS'!A288,"")</f>
        <v>1</v>
      </c>
      <c r="B288" s="220">
        <f>IF('PLANILHA NÃO FINANCIAVEIS'!B288&gt;0,'PLANILHA NÃO FINANCIAVEIS'!B288,"")</f>
        <v>224</v>
      </c>
      <c r="C288" s="220" t="str">
        <f>IF('PLANILHA NÃO FINANCIAVEIS'!C288&gt;0,'PLANILHA NÃO FINANCIAVEIS'!C288,"")</f>
        <v xml:space="preserve"> 16.7.2 </v>
      </c>
      <c r="D288" s="28" t="str">
        <f>IF('PLANILHA NÃO FINANCIAVEIS'!G288&gt;0,'PLANILHA NÃO FINANCIAVEIS'!G288,"")</f>
        <v>LUMINÁRIA DE EMBUTIR COMPLETA EM FORRO DE GESSO OU MODULADO COM PERFIL "T", PARA 2 LAMPADAS T8 16/18W.</v>
      </c>
      <c r="E288" s="231">
        <f>IF('PLANILHA NÃO FINANCIAVEIS'!H288&gt;0,'PLANILHA NÃO FINANCIAVEIS'!H288,"")</f>
        <v>1</v>
      </c>
      <c r="F288" s="231" t="str">
        <f>IF('PLANILHA NÃO FINANCIAVEIS'!I288&gt;0,'PLANILHA NÃO FINANCIAVEIS'!I288,"")</f>
        <v>un</v>
      </c>
      <c r="G288" s="213"/>
      <c r="H288" s="59" t="str">
        <f t="shared" si="4"/>
        <v/>
      </c>
      <c r="I288" s="56"/>
      <c r="J288" s="56"/>
      <c r="K288" s="214"/>
    </row>
    <row r="289" spans="1:11" x14ac:dyDescent="0.25">
      <c r="A289" s="220">
        <f>IF('PLANILHA NÃO FINANCIAVEIS'!A289&gt;0,'PLANILHA NÃO FINANCIAVEIS'!A289,"")</f>
        <v>1</v>
      </c>
      <c r="B289" s="220">
        <f>IF('PLANILHA NÃO FINANCIAVEIS'!B289&gt;0,'PLANILHA NÃO FINANCIAVEIS'!B289,"")</f>
        <v>225</v>
      </c>
      <c r="C289" s="220" t="str">
        <f>IF('PLANILHA NÃO FINANCIAVEIS'!C289&gt;0,'PLANILHA NÃO FINANCIAVEIS'!C289,"")</f>
        <v xml:space="preserve"> 16.7.3 </v>
      </c>
      <c r="D289" s="28" t="str">
        <f>IF('PLANILHA NÃO FINANCIAVEIS'!G289&gt;0,'PLANILHA NÃO FINANCIAVEIS'!G289,"")</f>
        <v>LUMINÁRIA DE EMBUTIR COMPLETA EM FORRO DE GESSO OU MODULADO COM PERFIL "T", PARA 2 LAMPADAS T8 32/36W.</v>
      </c>
      <c r="E289" s="231">
        <f>IF('PLANILHA NÃO FINANCIAVEIS'!H289&gt;0,'PLANILHA NÃO FINANCIAVEIS'!H289,"")</f>
        <v>13</v>
      </c>
      <c r="F289" s="231" t="str">
        <f>IF('PLANILHA NÃO FINANCIAVEIS'!I289&gt;0,'PLANILHA NÃO FINANCIAVEIS'!I289,"")</f>
        <v>un</v>
      </c>
      <c r="G289" s="213"/>
      <c r="H289" s="59" t="str">
        <f t="shared" si="4"/>
        <v/>
      </c>
      <c r="I289" s="56"/>
      <c r="J289" s="56"/>
      <c r="K289" s="214"/>
    </row>
    <row r="290" spans="1:11" x14ac:dyDescent="0.25">
      <c r="A290" s="220">
        <f>IF('PLANILHA NÃO FINANCIAVEIS'!A290&gt;0,'PLANILHA NÃO FINANCIAVEIS'!A290,"")</f>
        <v>1</v>
      </c>
      <c r="B290" s="220" t="str">
        <f>IF('PLANILHA NÃO FINANCIAVEIS'!B290&gt;0,'PLANILHA NÃO FINANCIAVEIS'!B290,"")</f>
        <v/>
      </c>
      <c r="C290" s="220" t="str">
        <f>IF('PLANILHA NÃO FINANCIAVEIS'!C290&gt;0,'PLANILHA NÃO FINANCIAVEIS'!C290,"")</f>
        <v xml:space="preserve"> 17 </v>
      </c>
      <c r="D290" s="28" t="str">
        <f>IF('PLANILHA NÃO FINANCIAVEIS'!G290&gt;0,'PLANILHA NÃO FINANCIAVEIS'!G290,"")</f>
        <v>INSTALAÇÕES DE CLIMATIZAÇÃO</v>
      </c>
      <c r="E290" s="231" t="str">
        <f>IF('PLANILHA NÃO FINANCIAVEIS'!H290&gt;0,'PLANILHA NÃO FINANCIAVEIS'!H290,"")</f>
        <v/>
      </c>
      <c r="F290" s="231" t="str">
        <f>IF('PLANILHA NÃO FINANCIAVEIS'!I290&gt;0,'PLANILHA NÃO FINANCIAVEIS'!I290,"")</f>
        <v/>
      </c>
      <c r="G290" s="213"/>
      <c r="H290" s="59" t="str">
        <f t="shared" si="4"/>
        <v/>
      </c>
      <c r="I290" s="56"/>
      <c r="J290" s="56"/>
      <c r="K290" s="214"/>
    </row>
    <row r="291" spans="1:11" x14ac:dyDescent="0.25">
      <c r="A291" s="220">
        <f>IF('PLANILHA NÃO FINANCIAVEIS'!A291&gt;0,'PLANILHA NÃO FINANCIAVEIS'!A291,"")</f>
        <v>1</v>
      </c>
      <c r="B291" s="220" t="str">
        <f>IF('PLANILHA NÃO FINANCIAVEIS'!B291&gt;0,'PLANILHA NÃO FINANCIAVEIS'!B291,"")</f>
        <v/>
      </c>
      <c r="C291" s="220" t="str">
        <f>IF('PLANILHA NÃO FINANCIAVEIS'!C291&gt;0,'PLANILHA NÃO FINANCIAVEIS'!C291,"")</f>
        <v xml:space="preserve"> 17.1 </v>
      </c>
      <c r="D291" s="28" t="str">
        <f>IF('PLANILHA NÃO FINANCIAVEIS'!G291&gt;0,'PLANILHA NÃO FINANCIAVEIS'!G291,"")</f>
        <v>DUTOS</v>
      </c>
      <c r="E291" s="231" t="str">
        <f>IF('PLANILHA NÃO FINANCIAVEIS'!H291&gt;0,'PLANILHA NÃO FINANCIAVEIS'!H291,"")</f>
        <v/>
      </c>
      <c r="F291" s="231" t="str">
        <f>IF('PLANILHA NÃO FINANCIAVEIS'!I291&gt;0,'PLANILHA NÃO FINANCIAVEIS'!I291,"")</f>
        <v/>
      </c>
      <c r="G291" s="213"/>
      <c r="H291" s="59" t="str">
        <f t="shared" si="4"/>
        <v/>
      </c>
      <c r="I291" s="56"/>
      <c r="J291" s="56"/>
      <c r="K291" s="214"/>
    </row>
    <row r="292" spans="1:11" x14ac:dyDescent="0.25">
      <c r="A292" s="220">
        <f>IF('PLANILHA NÃO FINANCIAVEIS'!A292&gt;0,'PLANILHA NÃO FINANCIAVEIS'!A292,"")</f>
        <v>1</v>
      </c>
      <c r="B292" s="220">
        <f>IF('PLANILHA NÃO FINANCIAVEIS'!B292&gt;0,'PLANILHA NÃO FINANCIAVEIS'!B292,"")</f>
        <v>226</v>
      </c>
      <c r="C292" s="220" t="str">
        <f>IF('PLANILHA NÃO FINANCIAVEIS'!C292&gt;0,'PLANILHA NÃO FINANCIAVEIS'!C292,"")</f>
        <v xml:space="preserve"> 17.1.1 </v>
      </c>
      <c r="D292" s="28" t="str">
        <f>IF('PLANILHA NÃO FINANCIAVEIS'!G292&gt;0,'PLANILHA NÃO FINANCIAVEIS'!G292,"")</f>
        <v>CABO DE COBRE FLEXÍVEL ISOLADO, 4 MM², ANTI-CHAMA 0,6/1,0 KV, PARA CIRCUITOS TERMINAIS - FORNECIMENTO E INSTALAÇÃO. AF_03/2023</v>
      </c>
      <c r="E292" s="231">
        <f>IF('PLANILHA NÃO FINANCIAVEIS'!H292&gt;0,'PLANILHA NÃO FINANCIAVEIS'!H292,"")</f>
        <v>30</v>
      </c>
      <c r="F292" s="231" t="str">
        <f>IF('PLANILHA NÃO FINANCIAVEIS'!I292&gt;0,'PLANILHA NÃO FINANCIAVEIS'!I292,"")</f>
        <v>m</v>
      </c>
      <c r="G292" s="213"/>
      <c r="H292" s="59" t="str">
        <f t="shared" si="4"/>
        <v/>
      </c>
      <c r="I292" s="56"/>
      <c r="J292" s="56"/>
      <c r="K292" s="214"/>
    </row>
    <row r="293" spans="1:11" x14ac:dyDescent="0.25">
      <c r="A293" s="220">
        <f>IF('PLANILHA NÃO FINANCIAVEIS'!A293&gt;0,'PLANILHA NÃO FINANCIAVEIS'!A293,"")</f>
        <v>1</v>
      </c>
      <c r="B293" s="220">
        <f>IF('PLANILHA NÃO FINANCIAVEIS'!B293&gt;0,'PLANILHA NÃO FINANCIAVEIS'!B293,"")</f>
        <v>227</v>
      </c>
      <c r="C293" s="220" t="str">
        <f>IF('PLANILHA NÃO FINANCIAVEIS'!C293&gt;0,'PLANILHA NÃO FINANCIAVEIS'!C293,"")</f>
        <v xml:space="preserve"> 17.1.2 </v>
      </c>
      <c r="D293" s="28" t="str">
        <f>IF('PLANILHA NÃO FINANCIAVEIS'!G293&gt;0,'PLANILHA NÃO FINANCIAVEIS'!G293,"")</f>
        <v>TUBO EM COBRE FLEXÍVEL, DN 3/8", COM ISOLAMENTO, INSTALADO EM RAMAL DE ALIMENTAÇÃO DE AR CONDICIONADO COM CONDENSADORA INDIVIDUAL - FORNECIMENTO E INSTALAÇÃO. AF_12/2015</v>
      </c>
      <c r="E293" s="231">
        <f>IF('PLANILHA NÃO FINANCIAVEIS'!H293&gt;0,'PLANILHA NÃO FINANCIAVEIS'!H293,"")</f>
        <v>30</v>
      </c>
      <c r="F293" s="231" t="str">
        <f>IF('PLANILHA NÃO FINANCIAVEIS'!I293&gt;0,'PLANILHA NÃO FINANCIAVEIS'!I293,"")</f>
        <v>m</v>
      </c>
      <c r="G293" s="213"/>
      <c r="H293" s="59" t="str">
        <f t="shared" si="4"/>
        <v/>
      </c>
      <c r="I293" s="56"/>
      <c r="J293" s="56"/>
      <c r="K293" s="214"/>
    </row>
    <row r="294" spans="1:11" x14ac:dyDescent="0.25">
      <c r="A294" s="220">
        <f>IF('PLANILHA NÃO FINANCIAVEIS'!A294&gt;0,'PLANILHA NÃO FINANCIAVEIS'!A294,"")</f>
        <v>1</v>
      </c>
      <c r="B294" s="220" t="str">
        <f>IF('PLANILHA NÃO FINANCIAVEIS'!B294&gt;0,'PLANILHA NÃO FINANCIAVEIS'!B294,"")</f>
        <v/>
      </c>
      <c r="C294" s="220" t="str">
        <f>IF('PLANILHA NÃO FINANCIAVEIS'!C294&gt;0,'PLANILHA NÃO FINANCIAVEIS'!C294,"")</f>
        <v xml:space="preserve"> 17.2 </v>
      </c>
      <c r="D294" s="28" t="str">
        <f>IF('PLANILHA NÃO FINANCIAVEIS'!G294&gt;0,'PLANILHA NÃO FINANCIAVEIS'!G294,"")</f>
        <v>DRENO</v>
      </c>
      <c r="E294" s="231" t="str">
        <f>IF('PLANILHA NÃO FINANCIAVEIS'!H294&gt;0,'PLANILHA NÃO FINANCIAVEIS'!H294,"")</f>
        <v/>
      </c>
      <c r="F294" s="231" t="str">
        <f>IF('PLANILHA NÃO FINANCIAVEIS'!I294&gt;0,'PLANILHA NÃO FINANCIAVEIS'!I294,"")</f>
        <v/>
      </c>
      <c r="G294" s="213"/>
      <c r="H294" s="59" t="str">
        <f t="shared" si="4"/>
        <v/>
      </c>
      <c r="I294" s="56"/>
      <c r="J294" s="56"/>
      <c r="K294" s="214"/>
    </row>
    <row r="295" spans="1:11" x14ac:dyDescent="0.25">
      <c r="A295" s="220">
        <f>IF('PLANILHA NÃO FINANCIAVEIS'!A295&gt;0,'PLANILHA NÃO FINANCIAVEIS'!A295,"")</f>
        <v>1</v>
      </c>
      <c r="B295" s="220">
        <f>IF('PLANILHA NÃO FINANCIAVEIS'!B295&gt;0,'PLANILHA NÃO FINANCIAVEIS'!B295,"")</f>
        <v>228</v>
      </c>
      <c r="C295" s="220" t="str">
        <f>IF('PLANILHA NÃO FINANCIAVEIS'!C295&gt;0,'PLANILHA NÃO FINANCIAVEIS'!C295,"")</f>
        <v xml:space="preserve"> 17.2.1 </v>
      </c>
      <c r="D295" s="28" t="str">
        <f>IF('PLANILHA NÃO FINANCIAVEIS'!G295&gt;0,'PLANILHA NÃO FINANCIAVEIS'!G295,"")</f>
        <v>TUBO, PVC, SOLDÁVEL, DE 40MM, INSTALADO EM RAMAL DE DISTRIBUIÇÃO DE ÁGUA - FORNECIMENTO E INSTALAÇÃO. AF_06/2022</v>
      </c>
      <c r="E295" s="231">
        <f>IF('PLANILHA NÃO FINANCIAVEIS'!H295&gt;0,'PLANILHA NÃO FINANCIAVEIS'!H295,"")</f>
        <v>20</v>
      </c>
      <c r="F295" s="231" t="str">
        <f>IF('PLANILHA NÃO FINANCIAVEIS'!I295&gt;0,'PLANILHA NÃO FINANCIAVEIS'!I295,"")</f>
        <v>m</v>
      </c>
      <c r="G295" s="213"/>
      <c r="H295" s="59" t="str">
        <f t="shared" si="4"/>
        <v/>
      </c>
      <c r="I295" s="56"/>
      <c r="J295" s="56"/>
      <c r="K295" s="214"/>
    </row>
    <row r="296" spans="1:11" x14ac:dyDescent="0.25">
      <c r="A296" s="220">
        <f>IF('PLANILHA NÃO FINANCIAVEIS'!A296&gt;0,'PLANILHA NÃO FINANCIAVEIS'!A296,"")</f>
        <v>1</v>
      </c>
      <c r="B296" s="220">
        <f>IF('PLANILHA NÃO FINANCIAVEIS'!B296&gt;0,'PLANILHA NÃO FINANCIAVEIS'!B296,"")</f>
        <v>229</v>
      </c>
      <c r="C296" s="220" t="str">
        <f>IF('PLANILHA NÃO FINANCIAVEIS'!C296&gt;0,'PLANILHA NÃO FINANCIAVEIS'!C296,"")</f>
        <v xml:space="preserve"> 17.2.2 </v>
      </c>
      <c r="D296" s="28" t="str">
        <f>IF('PLANILHA NÃO FINANCIAVEIS'!G296&gt;0,'PLANILHA NÃO FINANCIAVEIS'!G296,"")</f>
        <v>JOELHO 90 GRAUS, PVC, SOLDÁVEL, DN 40MM, INSTALADO EM RAMAL DE DISTRIBUIÇÃO DE ÁGUA - FORNECIMENTO E INSTALAÇÃO. AF_06/2022</v>
      </c>
      <c r="E296" s="231">
        <f>IF('PLANILHA NÃO FINANCIAVEIS'!H296&gt;0,'PLANILHA NÃO FINANCIAVEIS'!H296,"")</f>
        <v>2</v>
      </c>
      <c r="F296" s="231" t="str">
        <f>IF('PLANILHA NÃO FINANCIAVEIS'!I296&gt;0,'PLANILHA NÃO FINANCIAVEIS'!I296,"")</f>
        <v>un</v>
      </c>
      <c r="G296" s="213"/>
      <c r="H296" s="59" t="str">
        <f t="shared" si="4"/>
        <v/>
      </c>
      <c r="I296" s="56"/>
      <c r="J296" s="56"/>
      <c r="K296" s="214"/>
    </row>
    <row r="297" spans="1:11" x14ac:dyDescent="0.25">
      <c r="A297" s="220">
        <f>IF('PLANILHA NÃO FINANCIAVEIS'!A297&gt;0,'PLANILHA NÃO FINANCIAVEIS'!A297,"")</f>
        <v>1</v>
      </c>
      <c r="B297" s="220" t="str">
        <f>IF('PLANILHA NÃO FINANCIAVEIS'!B297&gt;0,'PLANILHA NÃO FINANCIAVEIS'!B297,"")</f>
        <v/>
      </c>
      <c r="C297" s="220" t="str">
        <f>IF('PLANILHA NÃO FINANCIAVEIS'!C297&gt;0,'PLANILHA NÃO FINANCIAVEIS'!C297,"")</f>
        <v xml:space="preserve"> 18 </v>
      </c>
      <c r="D297" s="28" t="str">
        <f>IF('PLANILHA NÃO FINANCIAVEIS'!G297&gt;0,'PLANILHA NÃO FINANCIAVEIS'!G297,"")</f>
        <v>INSTALAÇÕES DE CABEAMENTO ESTRUTURADO</v>
      </c>
      <c r="E297" s="231" t="str">
        <f>IF('PLANILHA NÃO FINANCIAVEIS'!H297&gt;0,'PLANILHA NÃO FINANCIAVEIS'!H297,"")</f>
        <v/>
      </c>
      <c r="F297" s="231" t="str">
        <f>IF('PLANILHA NÃO FINANCIAVEIS'!I297&gt;0,'PLANILHA NÃO FINANCIAVEIS'!I297,"")</f>
        <v/>
      </c>
      <c r="G297" s="213"/>
      <c r="H297" s="59" t="str">
        <f t="shared" si="4"/>
        <v/>
      </c>
      <c r="I297" s="56"/>
      <c r="J297" s="56"/>
      <c r="K297" s="214"/>
    </row>
    <row r="298" spans="1:11" x14ac:dyDescent="0.25">
      <c r="A298" s="220">
        <f>IF('PLANILHA NÃO FINANCIAVEIS'!A298&gt;0,'PLANILHA NÃO FINANCIAVEIS'!A298,"")</f>
        <v>1</v>
      </c>
      <c r="B298" s="220" t="str">
        <f>IF('PLANILHA NÃO FINANCIAVEIS'!B298&gt;0,'PLANILHA NÃO FINANCIAVEIS'!B298,"")</f>
        <v/>
      </c>
      <c r="C298" s="220" t="str">
        <f>IF('PLANILHA NÃO FINANCIAVEIS'!C298&gt;0,'PLANILHA NÃO FINANCIAVEIS'!C298,"")</f>
        <v xml:space="preserve"> 18.1 </v>
      </c>
      <c r="D298" s="28" t="str">
        <f>IF('PLANILHA NÃO FINANCIAVEIS'!G298&gt;0,'PLANILHA NÃO FINANCIAVEIS'!G298,"")</f>
        <v>ACESSÓRIOS</v>
      </c>
      <c r="E298" s="231" t="str">
        <f>IF('PLANILHA NÃO FINANCIAVEIS'!H298&gt;0,'PLANILHA NÃO FINANCIAVEIS'!H298,"")</f>
        <v/>
      </c>
      <c r="F298" s="231" t="str">
        <f>IF('PLANILHA NÃO FINANCIAVEIS'!I298&gt;0,'PLANILHA NÃO FINANCIAVEIS'!I298,"")</f>
        <v/>
      </c>
      <c r="G298" s="213"/>
      <c r="H298" s="59" t="str">
        <f t="shared" si="4"/>
        <v/>
      </c>
      <c r="I298" s="56"/>
      <c r="J298" s="56"/>
      <c r="K298" s="214"/>
    </row>
    <row r="299" spans="1:11" x14ac:dyDescent="0.25">
      <c r="A299" s="220">
        <f>IF('PLANILHA NÃO FINANCIAVEIS'!A299&gt;0,'PLANILHA NÃO FINANCIAVEIS'!A299,"")</f>
        <v>1</v>
      </c>
      <c r="B299" s="220">
        <f>IF('PLANILHA NÃO FINANCIAVEIS'!B299&gt;0,'PLANILHA NÃO FINANCIAVEIS'!B299,"")</f>
        <v>230</v>
      </c>
      <c r="C299" s="220" t="str">
        <f>IF('PLANILHA NÃO FINANCIAVEIS'!C299&gt;0,'PLANILHA NÃO FINANCIAVEIS'!C299,"")</f>
        <v xml:space="preserve"> 18.1.1 </v>
      </c>
      <c r="D299" s="28" t="str">
        <f>IF('PLANILHA NÃO FINANCIAVEIS'!G299&gt;0,'PLANILHA NÃO FINANCIAVEIS'!G299,"")</f>
        <v>CAIXA RETANGULAR 4" X 2" BAIXA (0,30 M DO PISO), PVC, INSTALADA EM PAREDE - FORNECIMENTO E INSTALAÇÃO. AF_03/2023</v>
      </c>
      <c r="E299" s="231">
        <f>IF('PLANILHA NÃO FINANCIAVEIS'!H299&gt;0,'PLANILHA NÃO FINANCIAVEIS'!H299,"")</f>
        <v>4</v>
      </c>
      <c r="F299" s="231" t="str">
        <f>IF('PLANILHA NÃO FINANCIAVEIS'!I299&gt;0,'PLANILHA NÃO FINANCIAVEIS'!I299,"")</f>
        <v>un</v>
      </c>
      <c r="G299" s="213"/>
      <c r="H299" s="59" t="str">
        <f t="shared" si="4"/>
        <v/>
      </c>
      <c r="I299" s="56"/>
      <c r="J299" s="56"/>
      <c r="K299" s="214"/>
    </row>
    <row r="300" spans="1:11" x14ac:dyDescent="0.25">
      <c r="A300" s="220">
        <f>IF('PLANILHA NÃO FINANCIAVEIS'!A300&gt;0,'PLANILHA NÃO FINANCIAVEIS'!A300,"")</f>
        <v>1</v>
      </c>
      <c r="B300" s="220" t="str">
        <f>IF('PLANILHA NÃO FINANCIAVEIS'!B300&gt;0,'PLANILHA NÃO FINANCIAVEIS'!B300,"")</f>
        <v/>
      </c>
      <c r="C300" s="220" t="str">
        <f>IF('PLANILHA NÃO FINANCIAVEIS'!C300&gt;0,'PLANILHA NÃO FINANCIAVEIS'!C300,"")</f>
        <v xml:space="preserve"> 18.2 </v>
      </c>
      <c r="D300" s="28" t="str">
        <f>IF('PLANILHA NÃO FINANCIAVEIS'!G300&gt;0,'PLANILHA NÃO FINANCIAVEIS'!G300,"")</f>
        <v>DISPOSITIVOS</v>
      </c>
      <c r="E300" s="231" t="str">
        <f>IF('PLANILHA NÃO FINANCIAVEIS'!H300&gt;0,'PLANILHA NÃO FINANCIAVEIS'!H300,"")</f>
        <v/>
      </c>
      <c r="F300" s="231" t="str">
        <f>IF('PLANILHA NÃO FINANCIAVEIS'!I300&gt;0,'PLANILHA NÃO FINANCIAVEIS'!I300,"")</f>
        <v/>
      </c>
      <c r="G300" s="213"/>
      <c r="H300" s="59" t="str">
        <f t="shared" si="4"/>
        <v/>
      </c>
      <c r="I300" s="56"/>
      <c r="J300" s="56"/>
      <c r="K300" s="214"/>
    </row>
    <row r="301" spans="1:11" x14ac:dyDescent="0.25">
      <c r="A301" s="220">
        <f>IF('PLANILHA NÃO FINANCIAVEIS'!A301&gt;0,'PLANILHA NÃO FINANCIAVEIS'!A301,"")</f>
        <v>1</v>
      </c>
      <c r="B301" s="220">
        <f>IF('PLANILHA NÃO FINANCIAVEIS'!B301&gt;0,'PLANILHA NÃO FINANCIAVEIS'!B301,"")</f>
        <v>231</v>
      </c>
      <c r="C301" s="220" t="str">
        <f>IF('PLANILHA NÃO FINANCIAVEIS'!C301&gt;0,'PLANILHA NÃO FINANCIAVEIS'!C301,"")</f>
        <v xml:space="preserve"> 18.2.1 </v>
      </c>
      <c r="D301" s="28" t="str">
        <f>IF('PLANILHA NÃO FINANCIAVEIS'!G301&gt;0,'PLANILHA NÃO FINANCIAVEIS'!G301,"")</f>
        <v>TOMADA DE REDE RJ45 - FORNECIMENTO E INSTALAÇÃO. AF_11/2019</v>
      </c>
      <c r="E301" s="231">
        <f>IF('PLANILHA NÃO FINANCIAVEIS'!H301&gt;0,'PLANILHA NÃO FINANCIAVEIS'!H301,"")</f>
        <v>2</v>
      </c>
      <c r="F301" s="231" t="str">
        <f>IF('PLANILHA NÃO FINANCIAVEIS'!I301&gt;0,'PLANILHA NÃO FINANCIAVEIS'!I301,"")</f>
        <v>un</v>
      </c>
      <c r="G301" s="213"/>
      <c r="H301" s="59" t="str">
        <f t="shared" si="4"/>
        <v/>
      </c>
      <c r="I301" s="56"/>
      <c r="J301" s="56"/>
      <c r="K301" s="214"/>
    </row>
    <row r="302" spans="1:11" x14ac:dyDescent="0.25">
      <c r="A302" s="220">
        <f>IF('PLANILHA NÃO FINANCIAVEIS'!A302&gt;0,'PLANILHA NÃO FINANCIAVEIS'!A302,"")</f>
        <v>1</v>
      </c>
      <c r="B302" s="220">
        <f>IF('PLANILHA NÃO FINANCIAVEIS'!B302&gt;0,'PLANILHA NÃO FINANCIAVEIS'!B302,"")</f>
        <v>232</v>
      </c>
      <c r="C302" s="220" t="str">
        <f>IF('PLANILHA NÃO FINANCIAVEIS'!C302&gt;0,'PLANILHA NÃO FINANCIAVEIS'!C302,"")</f>
        <v xml:space="preserve"> 18.2.2 </v>
      </c>
      <c r="D302" s="28" t="str">
        <f>IF('PLANILHA NÃO FINANCIAVEIS'!G302&gt;0,'PLANILHA NÃO FINANCIAVEIS'!G302,"")</f>
        <v>TOMADA PARA ANTENA DE TV, CABO COAXIAL DE 9 MM FORNECIMENTO E INSTALAÇÃO</v>
      </c>
      <c r="E302" s="231">
        <f>IF('PLANILHA NÃO FINANCIAVEIS'!H302&gt;0,'PLANILHA NÃO FINANCIAVEIS'!H302,"")</f>
        <v>2</v>
      </c>
      <c r="F302" s="231" t="str">
        <f>IF('PLANILHA NÃO FINANCIAVEIS'!I302&gt;0,'PLANILHA NÃO FINANCIAVEIS'!I302,"")</f>
        <v>un</v>
      </c>
      <c r="G302" s="213"/>
      <c r="H302" s="59" t="str">
        <f t="shared" si="4"/>
        <v/>
      </c>
      <c r="I302" s="56"/>
      <c r="J302" s="56"/>
      <c r="K302" s="214"/>
    </row>
    <row r="303" spans="1:11" x14ac:dyDescent="0.25">
      <c r="A303" s="220">
        <f>IF('PLANILHA NÃO FINANCIAVEIS'!A303&gt;0,'PLANILHA NÃO FINANCIAVEIS'!A303,"")</f>
        <v>1</v>
      </c>
      <c r="B303" s="220" t="str">
        <f>IF('PLANILHA NÃO FINANCIAVEIS'!B303&gt;0,'PLANILHA NÃO FINANCIAVEIS'!B303,"")</f>
        <v/>
      </c>
      <c r="C303" s="220" t="str">
        <f>IF('PLANILHA NÃO FINANCIAVEIS'!C303&gt;0,'PLANILHA NÃO FINANCIAVEIS'!C303,"")</f>
        <v xml:space="preserve"> 18.3 </v>
      </c>
      <c r="D303" s="28" t="str">
        <f>IF('PLANILHA NÃO FINANCIAVEIS'!G303&gt;0,'PLANILHA NÃO FINANCIAVEIS'!G303,"")</f>
        <v>ELETROCALHAS E ELETRODUTOS</v>
      </c>
      <c r="E303" s="231" t="str">
        <f>IF('PLANILHA NÃO FINANCIAVEIS'!H303&gt;0,'PLANILHA NÃO FINANCIAVEIS'!H303,"")</f>
        <v/>
      </c>
      <c r="F303" s="231" t="str">
        <f>IF('PLANILHA NÃO FINANCIAVEIS'!I303&gt;0,'PLANILHA NÃO FINANCIAVEIS'!I303,"")</f>
        <v/>
      </c>
      <c r="G303" s="213"/>
      <c r="H303" s="59" t="str">
        <f t="shared" si="4"/>
        <v/>
      </c>
      <c r="I303" s="56"/>
      <c r="J303" s="56"/>
      <c r="K303" s="214"/>
    </row>
    <row r="304" spans="1:11" x14ac:dyDescent="0.25">
      <c r="A304" s="220">
        <f>IF('PLANILHA NÃO FINANCIAVEIS'!A304&gt;0,'PLANILHA NÃO FINANCIAVEIS'!A304,"")</f>
        <v>1</v>
      </c>
      <c r="B304" s="220">
        <f>IF('PLANILHA NÃO FINANCIAVEIS'!B304&gt;0,'PLANILHA NÃO FINANCIAVEIS'!B304,"")</f>
        <v>233</v>
      </c>
      <c r="C304" s="220" t="str">
        <f>IF('PLANILHA NÃO FINANCIAVEIS'!C304&gt;0,'PLANILHA NÃO FINANCIAVEIS'!C304,"")</f>
        <v xml:space="preserve"> 18.3.1 </v>
      </c>
      <c r="D304" s="28" t="str">
        <f>IF('PLANILHA NÃO FINANCIAVEIS'!G304&gt;0,'PLANILHA NÃO FINANCIAVEIS'!G304,"")</f>
        <v>ELETROCALHA LISA OU PERFURADA EM AÇO GALVANIZADO, LARGURA  100MM E ALTURA 50MM, INCLUSIVE EMENDA E FIXAÇÃO - FORNECIMENTO E INSTALAÇÃO</v>
      </c>
      <c r="E304" s="231">
        <f>IF('PLANILHA NÃO FINANCIAVEIS'!H304&gt;0,'PLANILHA NÃO FINANCIAVEIS'!H304,"")</f>
        <v>7</v>
      </c>
      <c r="F304" s="231" t="str">
        <f>IF('PLANILHA NÃO FINANCIAVEIS'!I304&gt;0,'PLANILHA NÃO FINANCIAVEIS'!I304,"")</f>
        <v>m</v>
      </c>
      <c r="G304" s="213"/>
      <c r="H304" s="59" t="str">
        <f t="shared" si="4"/>
        <v/>
      </c>
      <c r="I304" s="56"/>
      <c r="J304" s="56"/>
      <c r="K304" s="214"/>
    </row>
    <row r="305" spans="1:11" x14ac:dyDescent="0.25">
      <c r="A305" s="220">
        <f>IF('PLANILHA NÃO FINANCIAVEIS'!A305&gt;0,'PLANILHA NÃO FINANCIAVEIS'!A305,"")</f>
        <v>1</v>
      </c>
      <c r="B305" s="220">
        <f>IF('PLANILHA NÃO FINANCIAVEIS'!B305&gt;0,'PLANILHA NÃO FINANCIAVEIS'!B305,"")</f>
        <v>234</v>
      </c>
      <c r="C305" s="220" t="str">
        <f>IF('PLANILHA NÃO FINANCIAVEIS'!C305&gt;0,'PLANILHA NÃO FINANCIAVEIS'!C305,"")</f>
        <v xml:space="preserve"> 18.3.2 </v>
      </c>
      <c r="D305" s="28" t="str">
        <f>IF('PLANILHA NÃO FINANCIAVEIS'!G305&gt;0,'PLANILHA NÃO FINANCIAVEIS'!G305,"")</f>
        <v>ELETRODUTO FLEXÍVEL CORRUGADO REFORÇADO, PVC, DN 25 MM (3/4"), PARA CIRCUITOS TERMINAIS, INSTALADO EM FORRO - FORNECIMENTO E INSTALAÇÃO. AF_03/2023_PA</v>
      </c>
      <c r="E305" s="231">
        <f>IF('PLANILHA NÃO FINANCIAVEIS'!H305&gt;0,'PLANILHA NÃO FINANCIAVEIS'!H305,"")</f>
        <v>25</v>
      </c>
      <c r="F305" s="231" t="str">
        <f>IF('PLANILHA NÃO FINANCIAVEIS'!I305&gt;0,'PLANILHA NÃO FINANCIAVEIS'!I305,"")</f>
        <v>m</v>
      </c>
      <c r="G305" s="213"/>
      <c r="H305" s="59" t="str">
        <f t="shared" si="4"/>
        <v/>
      </c>
      <c r="I305" s="56"/>
      <c r="J305" s="56"/>
      <c r="K305" s="214"/>
    </row>
    <row r="306" spans="1:11" x14ac:dyDescent="0.25">
      <c r="A306" s="220">
        <f>IF('PLANILHA NÃO FINANCIAVEIS'!A306&gt;0,'PLANILHA NÃO FINANCIAVEIS'!A306,"")</f>
        <v>1</v>
      </c>
      <c r="B306" s="220">
        <f>IF('PLANILHA NÃO FINANCIAVEIS'!B306&gt;0,'PLANILHA NÃO FINANCIAVEIS'!B306,"")</f>
        <v>235</v>
      </c>
      <c r="C306" s="220" t="str">
        <f>IF('PLANILHA NÃO FINANCIAVEIS'!C306&gt;0,'PLANILHA NÃO FINANCIAVEIS'!C306,"")</f>
        <v xml:space="preserve"> 18.3.3 </v>
      </c>
      <c r="D306" s="28" t="str">
        <f>IF('PLANILHA NÃO FINANCIAVEIS'!G306&gt;0,'PLANILHA NÃO FINANCIAVEIS'!G306,"")</f>
        <v>CABECOTE PARA ENTRADA DE LINHA DE ALIMENTACAO PARA ELETRODUTO</v>
      </c>
      <c r="E306" s="231">
        <f>IF('PLANILHA NÃO FINANCIAVEIS'!H306&gt;0,'PLANILHA NÃO FINANCIAVEIS'!H306,"")</f>
        <v>2</v>
      </c>
      <c r="F306" s="231" t="str">
        <f>IF('PLANILHA NÃO FINANCIAVEIS'!I306&gt;0,'PLANILHA NÃO FINANCIAVEIS'!I306,"")</f>
        <v>un</v>
      </c>
      <c r="G306" s="213"/>
      <c r="H306" s="59" t="str">
        <f t="shared" si="4"/>
        <v/>
      </c>
      <c r="I306" s="56"/>
      <c r="J306" s="56"/>
      <c r="K306" s="214"/>
    </row>
    <row r="307" spans="1:11" x14ac:dyDescent="0.25">
      <c r="A307" s="220">
        <f>IF('PLANILHA NÃO FINANCIAVEIS'!A307&gt;0,'PLANILHA NÃO FINANCIAVEIS'!A307,"")</f>
        <v>1</v>
      </c>
      <c r="B307" s="220" t="str">
        <f>IF('PLANILHA NÃO FINANCIAVEIS'!B307&gt;0,'PLANILHA NÃO FINANCIAVEIS'!B307,"")</f>
        <v/>
      </c>
      <c r="C307" s="220" t="str">
        <f>IF('PLANILHA NÃO FINANCIAVEIS'!C307&gt;0,'PLANILHA NÃO FINANCIAVEIS'!C307,"")</f>
        <v xml:space="preserve"> 18.4 </v>
      </c>
      <c r="D307" s="28" t="str">
        <f>IF('PLANILHA NÃO FINANCIAVEIS'!G307&gt;0,'PLANILHA NÃO FINANCIAVEIS'!G307,"")</f>
        <v>CABEAMENTO</v>
      </c>
      <c r="E307" s="231" t="str">
        <f>IF('PLANILHA NÃO FINANCIAVEIS'!H307&gt;0,'PLANILHA NÃO FINANCIAVEIS'!H307,"")</f>
        <v/>
      </c>
      <c r="F307" s="231" t="str">
        <f>IF('PLANILHA NÃO FINANCIAVEIS'!I307&gt;0,'PLANILHA NÃO FINANCIAVEIS'!I307,"")</f>
        <v/>
      </c>
      <c r="G307" s="213"/>
      <c r="H307" s="59" t="str">
        <f t="shared" si="4"/>
        <v/>
      </c>
      <c r="I307" s="56"/>
      <c r="J307" s="56"/>
      <c r="K307" s="214"/>
    </row>
    <row r="308" spans="1:11" x14ac:dyDescent="0.25">
      <c r="A308" s="220">
        <f>IF('PLANILHA NÃO FINANCIAVEIS'!A308&gt;0,'PLANILHA NÃO FINANCIAVEIS'!A308,"")</f>
        <v>1</v>
      </c>
      <c r="B308" s="220">
        <f>IF('PLANILHA NÃO FINANCIAVEIS'!B308&gt;0,'PLANILHA NÃO FINANCIAVEIS'!B308,"")</f>
        <v>236</v>
      </c>
      <c r="C308" s="220" t="str">
        <f>IF('PLANILHA NÃO FINANCIAVEIS'!C308&gt;0,'PLANILHA NÃO FINANCIAVEIS'!C308,"")</f>
        <v xml:space="preserve"> 18.4.1 </v>
      </c>
      <c r="D308" s="28" t="str">
        <f>IF('PLANILHA NÃO FINANCIAVEIS'!G308&gt;0,'PLANILHA NÃO FINANCIAVEIS'!G308,"")</f>
        <v>CABO ELETRÔNICO CATEGORIA 6, INSTALADO EM EDIFICAÇÃO INSTITUCIONAL - FORNECIMENTO E INSTALAÇÃO. AF_11/2019</v>
      </c>
      <c r="E308" s="231">
        <f>IF('PLANILHA NÃO FINANCIAVEIS'!H308&gt;0,'PLANILHA NÃO FINANCIAVEIS'!H308,"")</f>
        <v>110</v>
      </c>
      <c r="F308" s="231" t="str">
        <f>IF('PLANILHA NÃO FINANCIAVEIS'!I308&gt;0,'PLANILHA NÃO FINANCIAVEIS'!I308,"")</f>
        <v>m</v>
      </c>
      <c r="G308" s="213"/>
      <c r="H308" s="59" t="str">
        <f t="shared" si="4"/>
        <v/>
      </c>
      <c r="I308" s="56"/>
      <c r="J308" s="56"/>
      <c r="K308" s="214"/>
    </row>
    <row r="309" spans="1:11" x14ac:dyDescent="0.25">
      <c r="A309" s="220">
        <f>IF('PLANILHA NÃO FINANCIAVEIS'!A309&gt;0,'PLANILHA NÃO FINANCIAVEIS'!A309,"")</f>
        <v>1</v>
      </c>
      <c r="B309" s="220" t="str">
        <f>IF('PLANILHA NÃO FINANCIAVEIS'!B309&gt;0,'PLANILHA NÃO FINANCIAVEIS'!B309,"")</f>
        <v/>
      </c>
      <c r="C309" s="220" t="str">
        <f>IF('PLANILHA NÃO FINANCIAVEIS'!C309&gt;0,'PLANILHA NÃO FINANCIAVEIS'!C309,"")</f>
        <v xml:space="preserve"> 19 </v>
      </c>
      <c r="D309" s="28" t="str">
        <f>IF('PLANILHA NÃO FINANCIAVEIS'!G309&gt;0,'PLANILHA NÃO FINANCIAVEIS'!G309,"")</f>
        <v>SERVIÇOS COMPLEMENTARES</v>
      </c>
      <c r="E309" s="231" t="str">
        <f>IF('PLANILHA NÃO FINANCIAVEIS'!H309&gt;0,'PLANILHA NÃO FINANCIAVEIS'!H309,"")</f>
        <v/>
      </c>
      <c r="F309" s="231" t="str">
        <f>IF('PLANILHA NÃO FINANCIAVEIS'!I309&gt;0,'PLANILHA NÃO FINANCIAVEIS'!I309,"")</f>
        <v/>
      </c>
      <c r="G309" s="213"/>
      <c r="H309" s="59" t="str">
        <f t="shared" si="4"/>
        <v/>
      </c>
      <c r="I309" s="56"/>
      <c r="J309" s="56"/>
      <c r="K309" s="214"/>
    </row>
    <row r="310" spans="1:11" x14ac:dyDescent="0.25">
      <c r="A310" s="220">
        <f>IF('PLANILHA NÃO FINANCIAVEIS'!A310&gt;0,'PLANILHA NÃO FINANCIAVEIS'!A310,"")</f>
        <v>1</v>
      </c>
      <c r="B310" s="220">
        <f>IF('PLANILHA NÃO FINANCIAVEIS'!B310&gt;0,'PLANILHA NÃO FINANCIAVEIS'!B310,"")</f>
        <v>237</v>
      </c>
      <c r="C310" s="220" t="str">
        <f>IF('PLANILHA NÃO FINANCIAVEIS'!C310&gt;0,'PLANILHA NÃO FINANCIAVEIS'!C310,"")</f>
        <v xml:space="preserve"> 19.1 </v>
      </c>
      <c r="D310" s="28" t="str">
        <f>IF('PLANILHA NÃO FINANCIAVEIS'!G310&gt;0,'PLANILHA NÃO FINANCIAVEIS'!G310,"")</f>
        <v>ESCANINHOS EM MDF, REVESTIDOS EM LAMINADO MELAMÍNICO</v>
      </c>
      <c r="E310" s="231">
        <f>IF('PLANILHA NÃO FINANCIAVEIS'!H310&gt;0,'PLANILHA NÃO FINANCIAVEIS'!H310,"")</f>
        <v>4.8</v>
      </c>
      <c r="F310" s="231" t="str">
        <f>IF('PLANILHA NÃO FINANCIAVEIS'!I310&gt;0,'PLANILHA NÃO FINANCIAVEIS'!I310,"")</f>
        <v>m2</v>
      </c>
      <c r="G310" s="213"/>
      <c r="H310" s="59" t="str">
        <f t="shared" si="4"/>
        <v/>
      </c>
      <c r="I310" s="56"/>
      <c r="J310" s="56"/>
      <c r="K310" s="214"/>
    </row>
    <row r="311" spans="1:11" x14ac:dyDescent="0.25">
      <c r="A311" s="220">
        <f>IF('PLANILHA NÃO FINANCIAVEIS'!A311&gt;0,'PLANILHA NÃO FINANCIAVEIS'!A311,"")</f>
        <v>1</v>
      </c>
      <c r="B311" s="220">
        <f>IF('PLANILHA NÃO FINANCIAVEIS'!B311&gt;0,'PLANILHA NÃO FINANCIAVEIS'!B311,"")</f>
        <v>238</v>
      </c>
      <c r="C311" s="220" t="str">
        <f>IF('PLANILHA NÃO FINANCIAVEIS'!C311&gt;0,'PLANILHA NÃO FINANCIAVEIS'!C311,"")</f>
        <v xml:space="preserve"> 19.2 </v>
      </c>
      <c r="D311" s="28" t="str">
        <f>IF('PLANILHA NÃO FINANCIAVEIS'!G311&gt;0,'PLANILHA NÃO FINANCIAVEIS'!G311,"")</f>
        <v>SUPORTE MÃO FRANCESA EM AÇO, ABAS IGUAIS 30 CM, CAPACIDADE MINIMA 60 KG, BRANCO - FORNECIMENTO E INSTALAÇÃO. AF_01/2020</v>
      </c>
      <c r="E311" s="231">
        <f>IF('PLANILHA NÃO FINANCIAVEIS'!H311&gt;0,'PLANILHA NÃO FINANCIAVEIS'!H311,"")</f>
        <v>6</v>
      </c>
      <c r="F311" s="231" t="str">
        <f>IF('PLANILHA NÃO FINANCIAVEIS'!I311&gt;0,'PLANILHA NÃO FINANCIAVEIS'!I311,"")</f>
        <v>un</v>
      </c>
      <c r="G311" s="213"/>
      <c r="H311" s="59" t="str">
        <f t="shared" si="4"/>
        <v/>
      </c>
      <c r="I311" s="56"/>
      <c r="J311" s="56"/>
      <c r="K311" s="214"/>
    </row>
    <row r="312" spans="1:11" x14ac:dyDescent="0.25">
      <c r="A312" s="220">
        <f>IF('PLANILHA NÃO FINANCIAVEIS'!A312&gt;0,'PLANILHA NÃO FINANCIAVEIS'!A312,"")</f>
        <v>1</v>
      </c>
      <c r="B312" s="220">
        <f>IF('PLANILHA NÃO FINANCIAVEIS'!B312&gt;0,'PLANILHA NÃO FINANCIAVEIS'!B312,"")</f>
        <v>239</v>
      </c>
      <c r="C312" s="220" t="str">
        <f>IF('PLANILHA NÃO FINANCIAVEIS'!C312&gt;0,'PLANILHA NÃO FINANCIAVEIS'!C312,"")</f>
        <v xml:space="preserve"> 19.3 </v>
      </c>
      <c r="D312" s="28" t="str">
        <f>IF('PLANILHA NÃO FINANCIAVEIS'!G312&gt;0,'PLANILHA NÃO FINANCIAVEIS'!G312,"")</f>
        <v>DIVISORIA EM GRANITO, COM DUAS FACES POLIDAS, TIPO ANDORINHA/ QUARTZ/ CASTELO/ CORUMBA OU OUTROS EQUIVALENTES DA REGIAO, E= *3,0* CM</v>
      </c>
      <c r="E312" s="231">
        <f>IF('PLANILHA NÃO FINANCIAVEIS'!H312&gt;0,'PLANILHA NÃO FINANCIAVEIS'!H312,"")</f>
        <v>3.36</v>
      </c>
      <c r="F312" s="231" t="str">
        <f>IF('PLANILHA NÃO FINANCIAVEIS'!I312&gt;0,'PLANILHA NÃO FINANCIAVEIS'!I312,"")</f>
        <v>m2</v>
      </c>
      <c r="G312" s="213"/>
      <c r="H312" s="59" t="str">
        <f t="shared" si="4"/>
        <v/>
      </c>
      <c r="I312" s="56"/>
      <c r="J312" s="56"/>
      <c r="K312" s="214"/>
    </row>
    <row r="313" spans="1:11" x14ac:dyDescent="0.25">
      <c r="A313" s="220">
        <f>IF('PLANILHA NÃO FINANCIAVEIS'!A313&gt;0,'PLANILHA NÃO FINANCIAVEIS'!A313,"")</f>
        <v>1</v>
      </c>
      <c r="B313" s="220" t="str">
        <f>IF('PLANILHA NÃO FINANCIAVEIS'!B313&gt;0,'PLANILHA NÃO FINANCIAVEIS'!B313,"")</f>
        <v/>
      </c>
      <c r="C313" s="220" t="str">
        <f>IF('PLANILHA NÃO FINANCIAVEIS'!C313&gt;0,'PLANILHA NÃO FINANCIAVEIS'!C313,"")</f>
        <v xml:space="preserve"> 20 </v>
      </c>
      <c r="D313" s="28" t="str">
        <f>IF('PLANILHA NÃO FINANCIAVEIS'!G313&gt;0,'PLANILHA NÃO FINANCIAVEIS'!G313,"")</f>
        <v>FECHAMENTO - MURO ACABAMENTOS</v>
      </c>
      <c r="E313" s="231" t="str">
        <f>IF('PLANILHA NÃO FINANCIAVEIS'!H313&gt;0,'PLANILHA NÃO FINANCIAVEIS'!H313,"")</f>
        <v/>
      </c>
      <c r="F313" s="231" t="str">
        <f>IF('PLANILHA NÃO FINANCIAVEIS'!I313&gt;0,'PLANILHA NÃO FINANCIAVEIS'!I313,"")</f>
        <v/>
      </c>
      <c r="G313" s="213"/>
      <c r="H313" s="59" t="str">
        <f t="shared" si="4"/>
        <v/>
      </c>
      <c r="I313" s="56"/>
      <c r="J313" s="56"/>
      <c r="K313" s="214"/>
    </row>
    <row r="314" spans="1:11" x14ac:dyDescent="0.25">
      <c r="A314" s="220">
        <f>IF('PLANILHA NÃO FINANCIAVEIS'!A314&gt;0,'PLANILHA NÃO FINANCIAVEIS'!A314,"")</f>
        <v>1</v>
      </c>
      <c r="B314" s="220" t="str">
        <f>IF('PLANILHA NÃO FINANCIAVEIS'!B314&gt;0,'PLANILHA NÃO FINANCIAVEIS'!B314,"")</f>
        <v/>
      </c>
      <c r="C314" s="220" t="str">
        <f>IF('PLANILHA NÃO FINANCIAVEIS'!C314&gt;0,'PLANILHA NÃO FINANCIAVEIS'!C314,"")</f>
        <v xml:space="preserve"> 20.1 </v>
      </c>
      <c r="D314" s="28" t="str">
        <f>IF('PLANILHA NÃO FINANCIAVEIS'!G314&gt;0,'PLANILHA NÃO FINANCIAVEIS'!G314,"")</f>
        <v>REVESTIMENTO</v>
      </c>
      <c r="E314" s="231" t="str">
        <f>IF('PLANILHA NÃO FINANCIAVEIS'!H314&gt;0,'PLANILHA NÃO FINANCIAVEIS'!H314,"")</f>
        <v/>
      </c>
      <c r="F314" s="231" t="str">
        <f>IF('PLANILHA NÃO FINANCIAVEIS'!I314&gt;0,'PLANILHA NÃO FINANCIAVEIS'!I314,"")</f>
        <v/>
      </c>
      <c r="G314" s="213"/>
      <c r="H314" s="59" t="str">
        <f t="shared" si="4"/>
        <v/>
      </c>
      <c r="I314" s="56"/>
      <c r="J314" s="56"/>
      <c r="K314" s="214"/>
    </row>
    <row r="315" spans="1:11" x14ac:dyDescent="0.25">
      <c r="A315" s="220">
        <f>IF('PLANILHA NÃO FINANCIAVEIS'!A315&gt;0,'PLANILHA NÃO FINANCIAVEIS'!A315,"")</f>
        <v>1</v>
      </c>
      <c r="B315" s="220">
        <f>IF('PLANILHA NÃO FINANCIAVEIS'!B315&gt;0,'PLANILHA NÃO FINANCIAVEIS'!B315,"")</f>
        <v>240</v>
      </c>
      <c r="C315" s="220" t="str">
        <f>IF('PLANILHA NÃO FINANCIAVEIS'!C315&gt;0,'PLANILHA NÃO FINANCIAVEIS'!C315,"")</f>
        <v xml:space="preserve"> 20.1.1 </v>
      </c>
      <c r="D315" s="28" t="str">
        <f>IF('PLANILHA NÃO FINANCIAVEIS'!G315&gt;0,'PLANILHA NÃO FINANCIAVEIS'!G315,"")</f>
        <v>CHAPISCO APLICADO EM ALVENARIAS E ESTRUTURAS DE CONCRETO EXTERNAS, COM COLHER DE PEDREIRO. ARGAMASSA TRAÇO 1:3 COM PREPARO EM BETONEIRA 400L. - EXTERNO</v>
      </c>
      <c r="E315" s="231">
        <f>IF('PLANILHA NÃO FINANCIAVEIS'!H315&gt;0,'PLANILHA NÃO FINANCIAVEIS'!H315,"")</f>
        <v>123.42</v>
      </c>
      <c r="F315" s="231" t="str">
        <f>IF('PLANILHA NÃO FINANCIAVEIS'!I315&gt;0,'PLANILHA NÃO FINANCIAVEIS'!I315,"")</f>
        <v>m2</v>
      </c>
      <c r="G315" s="213"/>
      <c r="H315" s="59" t="str">
        <f t="shared" si="4"/>
        <v/>
      </c>
      <c r="I315" s="56"/>
      <c r="J315" s="56"/>
      <c r="K315" s="214"/>
    </row>
    <row r="316" spans="1:11" x14ac:dyDescent="0.25">
      <c r="A316" s="220">
        <f>IF('PLANILHA NÃO FINANCIAVEIS'!A316&gt;0,'PLANILHA NÃO FINANCIAVEIS'!A316,"")</f>
        <v>1</v>
      </c>
      <c r="B316" s="220">
        <f>IF('PLANILHA NÃO FINANCIAVEIS'!B316&gt;0,'PLANILHA NÃO FINANCIAVEIS'!B316,"")</f>
        <v>241</v>
      </c>
      <c r="C316" s="220" t="str">
        <f>IF('PLANILHA NÃO FINANCIAVEIS'!C316&gt;0,'PLANILHA NÃO FINANCIAVEIS'!C316,"")</f>
        <v xml:space="preserve"> 20.1.2 </v>
      </c>
      <c r="D316" s="28" t="str">
        <f>IF('PLANILHA NÃO FINANCIAVEIS'!G316&gt;0,'PLANILHA NÃO FINANCIAVEIS'!G316,"")</f>
        <v>EMBOÇO OU MASSA ÚNICA EM ARGAMASSA TRAÇO 1:2:8, PREPARO MECÂNICO COM BETONEIRA 400 L, APLICADA MANUALMENTE EM PANOS CEGOS - REVESTIMENTO INTERNO (SEM PRESENÇA DE VÃOS), ESPESSURA DE 25 MM</v>
      </c>
      <c r="E316" s="231">
        <f>IF('PLANILHA NÃO FINANCIAVEIS'!H316&gt;0,'PLANILHA NÃO FINANCIAVEIS'!H316,"")</f>
        <v>123.42</v>
      </c>
      <c r="F316" s="231" t="str">
        <f>IF('PLANILHA NÃO FINANCIAVEIS'!I316&gt;0,'PLANILHA NÃO FINANCIAVEIS'!I316,"")</f>
        <v>m2</v>
      </c>
      <c r="G316" s="213"/>
      <c r="H316" s="59" t="str">
        <f t="shared" si="4"/>
        <v/>
      </c>
      <c r="I316" s="56"/>
      <c r="J316" s="56"/>
      <c r="K316" s="214"/>
    </row>
    <row r="317" spans="1:11" x14ac:dyDescent="0.25">
      <c r="A317" s="220">
        <f>IF('PLANILHA NÃO FINANCIAVEIS'!A317&gt;0,'PLANILHA NÃO FINANCIAVEIS'!A317,"")</f>
        <v>1</v>
      </c>
      <c r="B317" s="220">
        <f>IF('PLANILHA NÃO FINANCIAVEIS'!B317&gt;0,'PLANILHA NÃO FINANCIAVEIS'!B317,"")</f>
        <v>242</v>
      </c>
      <c r="C317" s="220" t="str">
        <f>IF('PLANILHA NÃO FINANCIAVEIS'!C317&gt;0,'PLANILHA NÃO FINANCIAVEIS'!C317,"")</f>
        <v xml:space="preserve"> 20.1.3 </v>
      </c>
      <c r="D317" s="28" t="str">
        <f>IF('PLANILHA NÃO FINANCIAVEIS'!G317&gt;0,'PLANILHA NÃO FINANCIAVEIS'!G317,"")</f>
        <v>CHAPIM (RUFO CAPA) EM AÇO GALVANIZADO, CORTE 33. AF_11/2020</v>
      </c>
      <c r="E317" s="231">
        <f>IF('PLANILHA NÃO FINANCIAVEIS'!H317&gt;0,'PLANILHA NÃO FINANCIAVEIS'!H317,"")</f>
        <v>286.49</v>
      </c>
      <c r="F317" s="231" t="str">
        <f>IF('PLANILHA NÃO FINANCIAVEIS'!I317&gt;0,'PLANILHA NÃO FINANCIAVEIS'!I317,"")</f>
        <v>m</v>
      </c>
      <c r="G317" s="213"/>
      <c r="H317" s="59" t="str">
        <f t="shared" si="4"/>
        <v/>
      </c>
      <c r="I317" s="56"/>
      <c r="J317" s="56"/>
      <c r="K317" s="214"/>
    </row>
    <row r="318" spans="1:11" x14ac:dyDescent="0.25">
      <c r="A318" s="220">
        <f>IF('PLANILHA NÃO FINANCIAVEIS'!A318&gt;0,'PLANILHA NÃO FINANCIAVEIS'!A318,"")</f>
        <v>1</v>
      </c>
      <c r="B318" s="220" t="str">
        <f>IF('PLANILHA NÃO FINANCIAVEIS'!B318&gt;0,'PLANILHA NÃO FINANCIAVEIS'!B318,"")</f>
        <v/>
      </c>
      <c r="C318" s="220" t="str">
        <f>IF('PLANILHA NÃO FINANCIAVEIS'!C318&gt;0,'PLANILHA NÃO FINANCIAVEIS'!C318,"")</f>
        <v xml:space="preserve"> 20.2 </v>
      </c>
      <c r="D318" s="28" t="str">
        <f>IF('PLANILHA NÃO FINANCIAVEIS'!G318&gt;0,'PLANILHA NÃO FINANCIAVEIS'!G318,"")</f>
        <v>PINTURA E IMPERMEABILIZAÇÃO</v>
      </c>
      <c r="E318" s="231" t="str">
        <f>IF('PLANILHA NÃO FINANCIAVEIS'!H318&gt;0,'PLANILHA NÃO FINANCIAVEIS'!H318,"")</f>
        <v/>
      </c>
      <c r="F318" s="231" t="str">
        <f>IF('PLANILHA NÃO FINANCIAVEIS'!I318&gt;0,'PLANILHA NÃO FINANCIAVEIS'!I318,"")</f>
        <v/>
      </c>
      <c r="G318" s="213"/>
      <c r="H318" s="59" t="str">
        <f t="shared" si="4"/>
        <v/>
      </c>
      <c r="I318" s="56"/>
      <c r="J318" s="56"/>
      <c r="K318" s="214"/>
    </row>
    <row r="319" spans="1:11" x14ac:dyDescent="0.25">
      <c r="A319" s="220">
        <f>IF('PLANILHA NÃO FINANCIAVEIS'!A319&gt;0,'PLANILHA NÃO FINANCIAVEIS'!A319,"")</f>
        <v>1</v>
      </c>
      <c r="B319" s="220">
        <f>IF('PLANILHA NÃO FINANCIAVEIS'!B319&gt;0,'PLANILHA NÃO FINANCIAVEIS'!B319,"")</f>
        <v>243</v>
      </c>
      <c r="C319" s="220" t="str">
        <f>IF('PLANILHA NÃO FINANCIAVEIS'!C319&gt;0,'PLANILHA NÃO FINANCIAVEIS'!C319,"")</f>
        <v xml:space="preserve"> 20.2.1 </v>
      </c>
      <c r="D319" s="28" t="str">
        <f>IF('PLANILHA NÃO FINANCIAVEIS'!G319&gt;0,'PLANILHA NÃO FINANCIAVEIS'!G319,"")</f>
        <v>APLICAÇÃO MANUAL DE FUNDO SELADOR ACRÍLICO EM PAREDES EXTERNAS DE CASAS. AF_03/2024</v>
      </c>
      <c r="E319" s="231">
        <f>IF('PLANILHA NÃO FINANCIAVEIS'!H319&gt;0,'PLANILHA NÃO FINANCIAVEIS'!H319,"")</f>
        <v>246.84</v>
      </c>
      <c r="F319" s="231" t="str">
        <f>IF('PLANILHA NÃO FINANCIAVEIS'!I319&gt;0,'PLANILHA NÃO FINANCIAVEIS'!I319,"")</f>
        <v>m2</v>
      </c>
      <c r="G319" s="213"/>
      <c r="H319" s="59" t="str">
        <f t="shared" si="4"/>
        <v/>
      </c>
      <c r="I319" s="56"/>
      <c r="J319" s="56"/>
      <c r="K319" s="214"/>
    </row>
    <row r="320" spans="1:11" x14ac:dyDescent="0.25">
      <c r="A320" s="220">
        <f>IF('PLANILHA NÃO FINANCIAVEIS'!A320&gt;0,'PLANILHA NÃO FINANCIAVEIS'!A320,"")</f>
        <v>1</v>
      </c>
      <c r="B320" s="220">
        <f>IF('PLANILHA NÃO FINANCIAVEIS'!B320&gt;0,'PLANILHA NÃO FINANCIAVEIS'!B320,"")</f>
        <v>244</v>
      </c>
      <c r="C320" s="220" t="str">
        <f>IF('PLANILHA NÃO FINANCIAVEIS'!C320&gt;0,'PLANILHA NÃO FINANCIAVEIS'!C320,"")</f>
        <v xml:space="preserve"> 20.2.2 </v>
      </c>
      <c r="D320" s="28" t="str">
        <f>IF('PLANILHA NÃO FINANCIAVEIS'!G320&gt;0,'PLANILHA NÃO FINANCIAVEIS'!G320,"")</f>
        <v>PINTURA LÁTEX ACRÍLICA, SOBRE REBOCO LISO, COR CINZA CLARO, APLICAÇÃO MANUAL EM PAREDES, DUAS DEMÃOS - FACE EXTERNA MURO</v>
      </c>
      <c r="E320" s="231">
        <f>IF('PLANILHA NÃO FINANCIAVEIS'!H320&gt;0,'PLANILHA NÃO FINANCIAVEIS'!H320,"")</f>
        <v>123.42</v>
      </c>
      <c r="F320" s="231" t="str">
        <f>IF('PLANILHA NÃO FINANCIAVEIS'!I320&gt;0,'PLANILHA NÃO FINANCIAVEIS'!I320,"")</f>
        <v>m2</v>
      </c>
      <c r="G320" s="213"/>
      <c r="H320" s="59" t="str">
        <f t="shared" si="4"/>
        <v/>
      </c>
      <c r="I320" s="56"/>
      <c r="J320" s="56"/>
      <c r="K320" s="214"/>
    </row>
    <row r="321" spans="1:11" x14ac:dyDescent="0.25">
      <c r="A321" s="220">
        <f>IF('PLANILHA NÃO FINANCIAVEIS'!A321&gt;0,'PLANILHA NÃO FINANCIAVEIS'!A321,"")</f>
        <v>1</v>
      </c>
      <c r="B321" s="220">
        <f>IF('PLANILHA NÃO FINANCIAVEIS'!B321&gt;0,'PLANILHA NÃO FINANCIAVEIS'!B321,"")</f>
        <v>245</v>
      </c>
      <c r="C321" s="220" t="str">
        <f>IF('PLANILHA NÃO FINANCIAVEIS'!C321&gt;0,'PLANILHA NÃO FINANCIAVEIS'!C321,"")</f>
        <v xml:space="preserve"> 20.2.3 </v>
      </c>
      <c r="D321" s="28" t="str">
        <f>IF('PLANILHA NÃO FINANCIAVEIS'!G321&gt;0,'PLANILHA NÃO FINANCIAVEIS'!G321,"")</f>
        <v>IMPERMEABILIZAÇÃO DE SUPERFÍCIE COM MEMBRANA À BASE DE RESINA ACRÍLICA, 3 DEMÃOS. AF_09/2023</v>
      </c>
      <c r="E321" s="231">
        <f>IF('PLANILHA NÃO FINANCIAVEIS'!H321&gt;0,'PLANILHA NÃO FINANCIAVEIS'!H321,"")</f>
        <v>940.14</v>
      </c>
      <c r="F321" s="231" t="str">
        <f>IF('PLANILHA NÃO FINANCIAVEIS'!I321&gt;0,'PLANILHA NÃO FINANCIAVEIS'!I321,"")</f>
        <v>m2</v>
      </c>
      <c r="G321" s="213"/>
      <c r="H321" s="59" t="str">
        <f t="shared" si="4"/>
        <v/>
      </c>
      <c r="I321" s="56"/>
      <c r="J321" s="56"/>
      <c r="K321" s="214"/>
    </row>
    <row r="322" spans="1:11" x14ac:dyDescent="0.25">
      <c r="A322" s="220">
        <f>IF('PLANILHA NÃO FINANCIAVEIS'!A322&gt;0,'PLANILHA NÃO FINANCIAVEIS'!A322,"")</f>
        <v>1</v>
      </c>
      <c r="B322" s="220" t="str">
        <f>IF('PLANILHA NÃO FINANCIAVEIS'!B322&gt;0,'PLANILHA NÃO FINANCIAVEIS'!B322,"")</f>
        <v/>
      </c>
      <c r="C322" s="220" t="str">
        <f>IF('PLANILHA NÃO FINANCIAVEIS'!C322&gt;0,'PLANILHA NÃO FINANCIAVEIS'!C322,"")</f>
        <v xml:space="preserve"> 20.3 </v>
      </c>
      <c r="D322" s="28" t="str">
        <f>IF('PLANILHA NÃO FINANCIAVEIS'!G322&gt;0,'PLANILHA NÃO FINANCIAVEIS'!G322,"")</f>
        <v>GRADIL ESTACIONAMENTO E PORTÕES</v>
      </c>
      <c r="E322" s="231" t="str">
        <f>IF('PLANILHA NÃO FINANCIAVEIS'!H322&gt;0,'PLANILHA NÃO FINANCIAVEIS'!H322,"")</f>
        <v/>
      </c>
      <c r="F322" s="231" t="str">
        <f>IF('PLANILHA NÃO FINANCIAVEIS'!I322&gt;0,'PLANILHA NÃO FINANCIAVEIS'!I322,"")</f>
        <v/>
      </c>
      <c r="G322" s="213"/>
      <c r="H322" s="59" t="str">
        <f t="shared" si="4"/>
        <v/>
      </c>
      <c r="I322" s="56"/>
      <c r="J322" s="56"/>
      <c r="K322" s="214"/>
    </row>
    <row r="323" spans="1:11" x14ac:dyDescent="0.25">
      <c r="A323" s="220">
        <f>IF('PLANILHA NÃO FINANCIAVEIS'!A323&gt;0,'PLANILHA NÃO FINANCIAVEIS'!A323,"")</f>
        <v>1</v>
      </c>
      <c r="B323" s="220">
        <f>IF('PLANILHA NÃO FINANCIAVEIS'!B323&gt;0,'PLANILHA NÃO FINANCIAVEIS'!B323,"")</f>
        <v>246</v>
      </c>
      <c r="C323" s="220" t="str">
        <f>IF('PLANILHA NÃO FINANCIAVEIS'!C323&gt;0,'PLANILHA NÃO FINANCIAVEIS'!C323,"")</f>
        <v xml:space="preserve"> 20.3.1 </v>
      </c>
      <c r="D323" s="28" t="str">
        <f>IF('PLANILHA NÃO FINANCIAVEIS'!G323&gt;0,'PLANILHA NÃO FINANCIAVEIS'!G323,"")</f>
        <v>PORTAO DE CORRER EM GRADIL FIXO DE BARRA DE FERRO CHATA DE 3 X 1/4" NA VERTICAL, SEM REQUADRO, ACABAMENTO NATURAL, COM TRILHOS E ROLDANAS</v>
      </c>
      <c r="E323" s="231">
        <f>IF('PLANILHA NÃO FINANCIAVEIS'!H323&gt;0,'PLANILHA NÃO FINANCIAVEIS'!H323,"")</f>
        <v>16</v>
      </c>
      <c r="F323" s="231" t="str">
        <f>IF('PLANILHA NÃO FINANCIAVEIS'!I323&gt;0,'PLANILHA NÃO FINANCIAVEIS'!I323,"")</f>
        <v>m2</v>
      </c>
      <c r="G323" s="213"/>
      <c r="H323" s="59" t="str">
        <f t="shared" si="4"/>
        <v/>
      </c>
      <c r="I323" s="56"/>
      <c r="J323" s="56"/>
      <c r="K323" s="214"/>
    </row>
    <row r="324" spans="1:11" x14ac:dyDescent="0.25">
      <c r="A324" s="220">
        <f>IF('PLANILHA NÃO FINANCIAVEIS'!A324&gt;0,'PLANILHA NÃO FINANCIAVEIS'!A324,"")</f>
        <v>1</v>
      </c>
      <c r="B324" s="220">
        <f>IF('PLANILHA NÃO FINANCIAVEIS'!B324&gt;0,'PLANILHA NÃO FINANCIAVEIS'!B324,"")</f>
        <v>247</v>
      </c>
      <c r="C324" s="220" t="str">
        <f>IF('PLANILHA NÃO FINANCIAVEIS'!C324&gt;0,'PLANILHA NÃO FINANCIAVEIS'!C324,"")</f>
        <v xml:space="preserve"> 20.3.2 </v>
      </c>
      <c r="D324" s="28" t="str">
        <f>IF('PLANILHA NÃO FINANCIAVEIS'!G324&gt;0,'PLANILHA NÃO FINANCIAVEIS'!G324,"")</f>
        <v>PINTURA COM TINTA ALQUÍDICA DE FUNDO (TIPO ZARCÃO) PULVERIZADA SOBRE PERFIL METÁLICO EXECUTADO EM FÁBRICA (POR DEMÃO). AF_01/2020_PE</v>
      </c>
      <c r="E324" s="231">
        <f>IF('PLANILHA NÃO FINANCIAVEIS'!H324&gt;0,'PLANILHA NÃO FINANCIAVEIS'!H324,"")</f>
        <v>16</v>
      </c>
      <c r="F324" s="231" t="str">
        <f>IF('PLANILHA NÃO FINANCIAVEIS'!I324&gt;0,'PLANILHA NÃO FINANCIAVEIS'!I324,"")</f>
        <v>m2</v>
      </c>
      <c r="G324" s="213"/>
      <c r="H324" s="59" t="str">
        <f t="shared" si="4"/>
        <v/>
      </c>
      <c r="I324" s="56"/>
      <c r="J324" s="56"/>
      <c r="K324" s="214"/>
    </row>
    <row r="325" spans="1:11" x14ac:dyDescent="0.25">
      <c r="A325" s="220">
        <f>IF('PLANILHA NÃO FINANCIAVEIS'!A325&gt;0,'PLANILHA NÃO FINANCIAVEIS'!A325,"")</f>
        <v>1</v>
      </c>
      <c r="B325" s="220">
        <f>IF('PLANILHA NÃO FINANCIAVEIS'!B325&gt;0,'PLANILHA NÃO FINANCIAVEIS'!B325,"")</f>
        <v>248</v>
      </c>
      <c r="C325" s="220" t="str">
        <f>IF('PLANILHA NÃO FINANCIAVEIS'!C325&gt;0,'PLANILHA NÃO FINANCIAVEIS'!C325,"")</f>
        <v xml:space="preserve"> 20.3.3 </v>
      </c>
      <c r="D325" s="28" t="str">
        <f>IF('PLANILHA NÃO FINANCIAVEIS'!G325&gt;0,'PLANILHA NÃO FINANCIAVEIS'!G325,"")</f>
        <v>PINTURA COM TINTA ALQUÍDICA DE ACABAMENTO (ESMALTE SINTÉTICO ACETINADO) PULVERIZADA SOBRE PERFIL METÁLICO EXECUTADO EM FÁBRICA (POR DEMÃO). AF_01/2020_PE</v>
      </c>
      <c r="E325" s="231">
        <f>IF('PLANILHA NÃO FINANCIAVEIS'!H325&gt;0,'PLANILHA NÃO FINANCIAVEIS'!H325,"")</f>
        <v>32</v>
      </c>
      <c r="F325" s="231" t="str">
        <f>IF('PLANILHA NÃO FINANCIAVEIS'!I325&gt;0,'PLANILHA NÃO FINANCIAVEIS'!I325,"")</f>
        <v>m2</v>
      </c>
      <c r="G325" s="213"/>
      <c r="H325" s="59" t="str">
        <f t="shared" si="4"/>
        <v/>
      </c>
      <c r="I325" s="56"/>
      <c r="J325" s="56"/>
      <c r="K325" s="214"/>
    </row>
    <row r="326" spans="1:11" x14ac:dyDescent="0.25">
      <c r="A326" s="220">
        <f>IF('PLANILHA NÃO FINANCIAVEIS'!A326&gt;0,'PLANILHA NÃO FINANCIAVEIS'!A326,"")</f>
        <v>1</v>
      </c>
      <c r="B326" s="220">
        <f>IF('PLANILHA NÃO FINANCIAVEIS'!B326&gt;0,'PLANILHA NÃO FINANCIAVEIS'!B326,"")</f>
        <v>249</v>
      </c>
      <c r="C326" s="220" t="str">
        <f>IF('PLANILHA NÃO FINANCIAVEIS'!C326&gt;0,'PLANILHA NÃO FINANCIAVEIS'!C326,"")</f>
        <v xml:space="preserve"> 20.3.4 </v>
      </c>
      <c r="D326" s="28" t="str">
        <f>IF('PLANILHA NÃO FINANCIAVEIS'!G326&gt;0,'PLANILHA NÃO FINANCIAVEIS'!G326,"")</f>
        <v>KIT PARA AUTOMACAO DE PORTAO DESLIZANTE (CORRER)</v>
      </c>
      <c r="E326" s="231">
        <f>IF('PLANILHA NÃO FINANCIAVEIS'!H326&gt;0,'PLANILHA NÃO FINANCIAVEIS'!H326,"")</f>
        <v>2</v>
      </c>
      <c r="F326" s="231" t="str">
        <f>IF('PLANILHA NÃO FINANCIAVEIS'!I326&gt;0,'PLANILHA NÃO FINANCIAVEIS'!I326,"")</f>
        <v>un</v>
      </c>
      <c r="G326" s="213"/>
      <c r="H326" s="59" t="str">
        <f t="shared" si="4"/>
        <v/>
      </c>
      <c r="I326" s="56"/>
      <c r="J326" s="56"/>
      <c r="K326" s="214"/>
    </row>
    <row r="327" spans="1:11" x14ac:dyDescent="0.25">
      <c r="A327" s="220">
        <f>IF('PLANILHA NÃO FINANCIAVEIS'!A327&gt;0,'PLANILHA NÃO FINANCIAVEIS'!A327,"")</f>
        <v>1</v>
      </c>
      <c r="B327" s="220">
        <f>IF('PLANILHA NÃO FINANCIAVEIS'!B327&gt;0,'PLANILHA NÃO FINANCIAVEIS'!B327,"")</f>
        <v>250</v>
      </c>
      <c r="C327" s="220" t="str">
        <f>IF('PLANILHA NÃO FINANCIAVEIS'!C327&gt;0,'PLANILHA NÃO FINANCIAVEIS'!C327,"")</f>
        <v xml:space="preserve"> 20.3.5 </v>
      </c>
      <c r="D327" s="28" t="str">
        <f>IF('PLANILHA NÃO FINANCIAVEIS'!G327&gt;0,'PLANILHA NÃO FINANCIAVEIS'!G327,"")</f>
        <v>CERCA/GRADIL H=1,58M, MALHA 5 X 15CM -  GALVANIZADO</v>
      </c>
      <c r="E327" s="231">
        <f>IF('PLANILHA NÃO FINANCIAVEIS'!H327&gt;0,'PLANILHA NÃO FINANCIAVEIS'!H327,"")</f>
        <v>35.04</v>
      </c>
      <c r="F327" s="231" t="str">
        <f>IF('PLANILHA NÃO FINANCIAVEIS'!I327&gt;0,'PLANILHA NÃO FINANCIAVEIS'!I327,"")</f>
        <v>m2</v>
      </c>
      <c r="G327" s="213"/>
      <c r="H327" s="59" t="str">
        <f t="shared" si="4"/>
        <v/>
      </c>
      <c r="I327" s="56"/>
      <c r="J327" s="56"/>
      <c r="K327" s="214"/>
    </row>
    <row r="328" spans="1:11" x14ac:dyDescent="0.25">
      <c r="A328" s="220">
        <f>IF('PLANILHA NÃO FINANCIAVEIS'!A328&gt;0,'PLANILHA NÃO FINANCIAVEIS'!A328,"")</f>
        <v>1</v>
      </c>
      <c r="B328" s="220" t="str">
        <f>IF('PLANILHA NÃO FINANCIAVEIS'!B328&gt;0,'PLANILHA NÃO FINANCIAVEIS'!B328,"")</f>
        <v/>
      </c>
      <c r="C328" s="220" t="str">
        <f>IF('PLANILHA NÃO FINANCIAVEIS'!C328&gt;0,'PLANILHA NÃO FINANCIAVEIS'!C328,"")</f>
        <v xml:space="preserve"> 20.4 </v>
      </c>
      <c r="D328" s="28" t="str">
        <f>IF('PLANILHA NÃO FINANCIAVEIS'!G328&gt;0,'PLANILHA NÃO FINANCIAVEIS'!G328,"")</f>
        <v>ESCADA ESTACIONAMENTO E RAMPA ACESSO SERVIÇO</v>
      </c>
      <c r="E328" s="231" t="str">
        <f>IF('PLANILHA NÃO FINANCIAVEIS'!H328&gt;0,'PLANILHA NÃO FINANCIAVEIS'!H328,"")</f>
        <v/>
      </c>
      <c r="F328" s="231" t="str">
        <f>IF('PLANILHA NÃO FINANCIAVEIS'!I328&gt;0,'PLANILHA NÃO FINANCIAVEIS'!I328,"")</f>
        <v/>
      </c>
      <c r="G328" s="213"/>
      <c r="H328" s="59" t="str">
        <f t="shared" si="4"/>
        <v/>
      </c>
      <c r="I328" s="56"/>
      <c r="J328" s="56"/>
      <c r="K328" s="214"/>
    </row>
    <row r="329" spans="1:11" x14ac:dyDescent="0.25">
      <c r="A329" s="220">
        <f>IF('PLANILHA NÃO FINANCIAVEIS'!A329&gt;0,'PLANILHA NÃO FINANCIAVEIS'!A329,"")</f>
        <v>1</v>
      </c>
      <c r="B329" s="220">
        <f>IF('PLANILHA NÃO FINANCIAVEIS'!B329&gt;0,'PLANILHA NÃO FINANCIAVEIS'!B329,"")</f>
        <v>251</v>
      </c>
      <c r="C329" s="220" t="str">
        <f>IF('PLANILHA NÃO FINANCIAVEIS'!C329&gt;0,'PLANILHA NÃO FINANCIAVEIS'!C329,"")</f>
        <v xml:space="preserve"> 20.4.1 </v>
      </c>
      <c r="D329" s="28" t="str">
        <f>IF('PLANILHA NÃO FINANCIAVEIS'!G329&gt;0,'PLANILHA NÃO FINANCIAVEIS'!G329,"")</f>
        <v>ESCADA EM CONCRETO ARMADO MOLDADO IN LOCO, FCK 25 MPA, COM 1 LANCE E LAJE PLANA, FÔRMA EM CHAPA DE MADEIRA COMPENSADA RESINADA. AF_11/2020_PA</v>
      </c>
      <c r="E329" s="231">
        <f>IF('PLANILHA NÃO FINANCIAVEIS'!H329&gt;0,'PLANILHA NÃO FINANCIAVEIS'!H329,"")</f>
        <v>0.9</v>
      </c>
      <c r="F329" s="231" t="str">
        <f>IF('PLANILHA NÃO FINANCIAVEIS'!I329&gt;0,'PLANILHA NÃO FINANCIAVEIS'!I329,"")</f>
        <v>m3</v>
      </c>
      <c r="G329" s="213"/>
      <c r="H329" s="59" t="str">
        <f t="shared" si="4"/>
        <v/>
      </c>
      <c r="I329" s="56"/>
      <c r="J329" s="56"/>
      <c r="K329" s="214"/>
    </row>
    <row r="330" spans="1:11" x14ac:dyDescent="0.25">
      <c r="A330" s="220">
        <f>IF('PLANILHA NÃO FINANCIAVEIS'!A330&gt;0,'PLANILHA NÃO FINANCIAVEIS'!A330,"")</f>
        <v>1</v>
      </c>
      <c r="B330" s="220">
        <f>IF('PLANILHA NÃO FINANCIAVEIS'!B330&gt;0,'PLANILHA NÃO FINANCIAVEIS'!B330,"")</f>
        <v>252</v>
      </c>
      <c r="C330" s="220" t="str">
        <f>IF('PLANILHA NÃO FINANCIAVEIS'!C330&gt;0,'PLANILHA NÃO FINANCIAVEIS'!C330,"")</f>
        <v xml:space="preserve"> 20.4.2 </v>
      </c>
      <c r="D330" s="28" t="str">
        <f>IF('PLANILHA NÃO FINANCIAVEIS'!G330&gt;0,'PLANILHA NÃO FINANCIAVEIS'!G330,"")</f>
        <v>GUARDA-CORPO DE AÇO GALVANIZADO DE 1,10M, DUPLO CORRIMÃO, MONTANTES TUBULARES DE 1.1/4" ESPAÇADOS 1,20M, TRAVESSA SUPERIOR DE 1.1/2", GRADIL DE TUBOS HORIZONTAIS DE 1" E VERTICAIS DE 3/4", FIXADO COM CHUMBADOR MECÂNICO. AF_04/2019</v>
      </c>
      <c r="E330" s="231">
        <f>IF('PLANILHA NÃO FINANCIAVEIS'!H330&gt;0,'PLANILHA NÃO FINANCIAVEIS'!H330,"")</f>
        <v>10.6</v>
      </c>
      <c r="F330" s="231" t="str">
        <f>IF('PLANILHA NÃO FINANCIAVEIS'!I330&gt;0,'PLANILHA NÃO FINANCIAVEIS'!I330,"")</f>
        <v>m</v>
      </c>
      <c r="G330" s="213"/>
      <c r="H330" s="59" t="str">
        <f t="shared" si="4"/>
        <v/>
      </c>
      <c r="I330" s="56"/>
      <c r="J330" s="56"/>
      <c r="K330" s="214"/>
    </row>
    <row r="331" spans="1:11" x14ac:dyDescent="0.25">
      <c r="A331" s="220">
        <f>IF('PLANILHA NÃO FINANCIAVEIS'!A331&gt;0,'PLANILHA NÃO FINANCIAVEIS'!A331,"")</f>
        <v>1</v>
      </c>
      <c r="B331" s="220">
        <f>IF('PLANILHA NÃO FINANCIAVEIS'!B331&gt;0,'PLANILHA NÃO FINANCIAVEIS'!B331,"")</f>
        <v>253</v>
      </c>
      <c r="C331" s="220" t="str">
        <f>IF('PLANILHA NÃO FINANCIAVEIS'!C331&gt;0,'PLANILHA NÃO FINANCIAVEIS'!C331,"")</f>
        <v xml:space="preserve"> 20.4.3 </v>
      </c>
      <c r="D331" s="28" t="str">
        <f>IF('PLANILHA NÃO FINANCIAVEIS'!G331&gt;0,'PLANILHA NÃO FINANCIAVEIS'!G331,"")</f>
        <v>PISO CIMENTADO, TRAÇO 1:3 (CIMENTO E AREIA), ACABAMENTO LISO, ESPESSURA 2,0 CM, PREPARO MECÂNICO DA ARGAMASSA. AF_09/2020</v>
      </c>
      <c r="E331" s="231">
        <f>IF('PLANILHA NÃO FINANCIAVEIS'!H331&gt;0,'PLANILHA NÃO FINANCIAVEIS'!H331,"")</f>
        <v>4.8</v>
      </c>
      <c r="F331" s="231" t="str">
        <f>IF('PLANILHA NÃO FINANCIAVEIS'!I331&gt;0,'PLANILHA NÃO FINANCIAVEIS'!I331,"")</f>
        <v>m2</v>
      </c>
      <c r="G331" s="213"/>
      <c r="H331" s="59" t="str">
        <f t="shared" si="4"/>
        <v/>
      </c>
      <c r="I331" s="56"/>
      <c r="J331" s="56"/>
      <c r="K331" s="214"/>
    </row>
    <row r="332" spans="1:11" x14ac:dyDescent="0.25">
      <c r="A332" s="220">
        <f>IF('PLANILHA NÃO FINANCIAVEIS'!A332&gt;0,'PLANILHA NÃO FINANCIAVEIS'!A332,"")</f>
        <v>1</v>
      </c>
      <c r="B332" s="220">
        <f>IF('PLANILHA NÃO FINANCIAVEIS'!B332&gt;0,'PLANILHA NÃO FINANCIAVEIS'!B332,"")</f>
        <v>254</v>
      </c>
      <c r="C332" s="220" t="str">
        <f>IF('PLANILHA NÃO FINANCIAVEIS'!C332&gt;0,'PLANILHA NÃO FINANCIAVEIS'!C332,"")</f>
        <v xml:space="preserve"> 20.4.4 </v>
      </c>
      <c r="D332" s="28" t="str">
        <f>IF('PLANILHA NÃO FINANCIAVEIS'!G332&gt;0,'PLANILHA NÃO FINANCIAVEIS'!G332,"")</f>
        <v>IMPERMEABILIZAÇÃO DE SUPERFÍCIE COM MEMBRANA À BASE DE RESINA ACRÍLICA, 3 DEMÃOS. AF_09/2023</v>
      </c>
      <c r="E332" s="231">
        <f>IF('PLANILHA NÃO FINANCIAVEIS'!H332&gt;0,'PLANILHA NÃO FINANCIAVEIS'!H332,"")</f>
        <v>4.8</v>
      </c>
      <c r="F332" s="231" t="str">
        <f>IF('PLANILHA NÃO FINANCIAVEIS'!I332&gt;0,'PLANILHA NÃO FINANCIAVEIS'!I332,"")</f>
        <v>m2</v>
      </c>
      <c r="G332" s="213"/>
      <c r="H332" s="59" t="str">
        <f t="shared" si="4"/>
        <v/>
      </c>
      <c r="I332" s="56"/>
      <c r="J332" s="56"/>
      <c r="K332" s="214"/>
    </row>
    <row r="333" spans="1:11" x14ac:dyDescent="0.25">
      <c r="A333" s="220">
        <f>IF('PLANILHA NÃO FINANCIAVEIS'!A333&gt;0,'PLANILHA NÃO FINANCIAVEIS'!A333,"")</f>
        <v>1</v>
      </c>
      <c r="B333" s="220" t="str">
        <f>IF('PLANILHA NÃO FINANCIAVEIS'!B333&gt;0,'PLANILHA NÃO FINANCIAVEIS'!B333,"")</f>
        <v/>
      </c>
      <c r="C333" s="220" t="str">
        <f>IF('PLANILHA NÃO FINANCIAVEIS'!C333&gt;0,'PLANILHA NÃO FINANCIAVEIS'!C333,"")</f>
        <v xml:space="preserve"> 21 </v>
      </c>
      <c r="D333" s="28" t="str">
        <f>IF('PLANILHA NÃO FINANCIAVEIS'!G333&gt;0,'PLANILHA NÃO FINANCIAVEIS'!G333,"")</f>
        <v>PAISAGISMO E PAVIMENTAÇÃO EXTERNA</v>
      </c>
      <c r="E333" s="231" t="str">
        <f>IF('PLANILHA NÃO FINANCIAVEIS'!H333&gt;0,'PLANILHA NÃO FINANCIAVEIS'!H333,"")</f>
        <v/>
      </c>
      <c r="F333" s="231" t="str">
        <f>IF('PLANILHA NÃO FINANCIAVEIS'!I333&gt;0,'PLANILHA NÃO FINANCIAVEIS'!I333,"")</f>
        <v/>
      </c>
      <c r="G333" s="213"/>
      <c r="H333" s="59" t="str">
        <f t="shared" si="4"/>
        <v/>
      </c>
      <c r="I333" s="56"/>
      <c r="J333" s="56"/>
      <c r="K333" s="214"/>
    </row>
    <row r="334" spans="1:11" x14ac:dyDescent="0.25">
      <c r="A334" s="220">
        <f>IF('PLANILHA NÃO FINANCIAVEIS'!A334&gt;0,'PLANILHA NÃO FINANCIAVEIS'!A334,"")</f>
        <v>1</v>
      </c>
      <c r="B334" s="220" t="str">
        <f>IF('PLANILHA NÃO FINANCIAVEIS'!B334&gt;0,'PLANILHA NÃO FINANCIAVEIS'!B334,"")</f>
        <v/>
      </c>
      <c r="C334" s="220" t="str">
        <f>IF('PLANILHA NÃO FINANCIAVEIS'!C334&gt;0,'PLANILHA NÃO FINANCIAVEIS'!C334,"")</f>
        <v xml:space="preserve"> 21.1 </v>
      </c>
      <c r="D334" s="28" t="str">
        <f>IF('PLANILHA NÃO FINANCIAVEIS'!G334&gt;0,'PLANILHA NÃO FINANCIAVEIS'!G334,"")</f>
        <v>PLAYGROUND</v>
      </c>
      <c r="E334" s="231" t="str">
        <f>IF('PLANILHA NÃO FINANCIAVEIS'!H334&gt;0,'PLANILHA NÃO FINANCIAVEIS'!H334,"")</f>
        <v/>
      </c>
      <c r="F334" s="231" t="str">
        <f>IF('PLANILHA NÃO FINANCIAVEIS'!I334&gt;0,'PLANILHA NÃO FINANCIAVEIS'!I334,"")</f>
        <v/>
      </c>
      <c r="G334" s="213"/>
      <c r="H334" s="59" t="str">
        <f t="shared" ref="H334:H360" si="5">IFERROR(IF(E334*G334&lt;&gt;0,ROUND(ROUND(E334,4)*ROUND(G334,4),2),""),"")</f>
        <v/>
      </c>
      <c r="I334" s="56"/>
      <c r="J334" s="56"/>
      <c r="K334" s="214"/>
    </row>
    <row r="335" spans="1:11" x14ac:dyDescent="0.25">
      <c r="A335" s="220">
        <f>IF('PLANILHA NÃO FINANCIAVEIS'!A335&gt;0,'PLANILHA NÃO FINANCIAVEIS'!A335,"")</f>
        <v>1</v>
      </c>
      <c r="B335" s="220">
        <f>IF('PLANILHA NÃO FINANCIAVEIS'!B335&gt;0,'PLANILHA NÃO FINANCIAVEIS'!B335,"")</f>
        <v>255</v>
      </c>
      <c r="C335" s="220" t="str">
        <f>IF('PLANILHA NÃO FINANCIAVEIS'!C335&gt;0,'PLANILHA NÃO FINANCIAVEIS'!C335,"")</f>
        <v xml:space="preserve"> 21.1.1 </v>
      </c>
      <c r="D335" s="28" t="str">
        <f>IF('PLANILHA NÃO FINANCIAVEIS'!G335&gt;0,'PLANILHA NÃO FINANCIAVEIS'!G335,"")</f>
        <v>ASSENTAMENTO DE GUIA (MEIO-FIO) EM TRECHO CURVO, CONFECCIONADA EM CONCRETO PRÉ-FABRICADO, DIMENSÕES 80X08X08X25 CM (COMPRIMENTO X BASE INFERIOR X BASE SUPERIOR X ALTURA). AF_01/2024</v>
      </c>
      <c r="E335" s="231">
        <f>IF('PLANILHA NÃO FINANCIAVEIS'!H335&gt;0,'PLANILHA NÃO FINANCIAVEIS'!H335,"")</f>
        <v>54.2</v>
      </c>
      <c r="F335" s="231" t="str">
        <f>IF('PLANILHA NÃO FINANCIAVEIS'!I335&gt;0,'PLANILHA NÃO FINANCIAVEIS'!I335,"")</f>
        <v>m</v>
      </c>
      <c r="G335" s="213"/>
      <c r="H335" s="59" t="str">
        <f t="shared" si="5"/>
        <v/>
      </c>
      <c r="I335" s="56"/>
      <c r="J335" s="56"/>
      <c r="K335" s="214"/>
    </row>
    <row r="336" spans="1:11" x14ac:dyDescent="0.25">
      <c r="A336" s="220">
        <f>IF('PLANILHA NÃO FINANCIAVEIS'!A336&gt;0,'PLANILHA NÃO FINANCIAVEIS'!A336,"")</f>
        <v>1</v>
      </c>
      <c r="B336" s="220">
        <f>IF('PLANILHA NÃO FINANCIAVEIS'!B336&gt;0,'PLANILHA NÃO FINANCIAVEIS'!B336,"")</f>
        <v>256</v>
      </c>
      <c r="C336" s="220" t="str">
        <f>IF('PLANILHA NÃO FINANCIAVEIS'!C336&gt;0,'PLANILHA NÃO FINANCIAVEIS'!C336,"")</f>
        <v xml:space="preserve"> 21.1.2 </v>
      </c>
      <c r="D336" s="28" t="str">
        <f>IF('PLANILHA NÃO FINANCIAVEIS'!G336&gt;0,'PLANILHA NÃO FINANCIAVEIS'!G336,"")</f>
        <v>MANTA GEOTEXTIL TECIDO DE LAMINETES DE POLIPROPILENO, RESISTENCIA A TRACAO = *25* KN/M</v>
      </c>
      <c r="E336" s="231">
        <f>IF('PLANILHA NÃO FINANCIAVEIS'!H336&gt;0,'PLANILHA NÃO FINANCIAVEIS'!H336,"")</f>
        <v>168.75</v>
      </c>
      <c r="F336" s="231" t="str">
        <f>IF('PLANILHA NÃO FINANCIAVEIS'!I336&gt;0,'PLANILHA NÃO FINANCIAVEIS'!I336,"")</f>
        <v>m2</v>
      </c>
      <c r="G336" s="213"/>
      <c r="H336" s="59" t="str">
        <f t="shared" si="5"/>
        <v/>
      </c>
      <c r="I336" s="56"/>
      <c r="J336" s="56"/>
      <c r="K336" s="214"/>
    </row>
    <row r="337" spans="1:11" x14ac:dyDescent="0.25">
      <c r="A337" s="220">
        <f>IF('PLANILHA NÃO FINANCIAVEIS'!A337&gt;0,'PLANILHA NÃO FINANCIAVEIS'!A337,"")</f>
        <v>1</v>
      </c>
      <c r="B337" s="220">
        <f>IF('PLANILHA NÃO FINANCIAVEIS'!B337&gt;0,'PLANILHA NÃO FINANCIAVEIS'!B337,"")</f>
        <v>257</v>
      </c>
      <c r="C337" s="220" t="str">
        <f>IF('PLANILHA NÃO FINANCIAVEIS'!C337&gt;0,'PLANILHA NÃO FINANCIAVEIS'!C337,"")</f>
        <v xml:space="preserve"> 21.1.3 </v>
      </c>
      <c r="D337" s="28" t="str">
        <f>IF('PLANILHA NÃO FINANCIAVEIS'!G337&gt;0,'PLANILHA NÃO FINANCIAVEIS'!G337,"")</f>
        <v>LASTRO COM MATERIAL GRANULAR (PEDRA BRITADA N.1 E PEDRA BRITADA N.2), APLICADO EM PISOS OU LAJES SOBRE SOLO, ESPESSURA DE *10 CM*. AF_01/2024</v>
      </c>
      <c r="E337" s="231">
        <f>IF('PLANILHA NÃO FINANCIAVEIS'!H337&gt;0,'PLANILHA NÃO FINANCIAVEIS'!H337,"")</f>
        <v>16.88</v>
      </c>
      <c r="F337" s="231" t="str">
        <f>IF('PLANILHA NÃO FINANCIAVEIS'!I337&gt;0,'PLANILHA NÃO FINANCIAVEIS'!I337,"")</f>
        <v>m3</v>
      </c>
      <c r="G337" s="213"/>
      <c r="H337" s="59" t="str">
        <f t="shared" si="5"/>
        <v/>
      </c>
      <c r="I337" s="56"/>
      <c r="J337" s="56"/>
      <c r="K337" s="214"/>
    </row>
    <row r="338" spans="1:11" x14ac:dyDescent="0.25">
      <c r="A338" s="220">
        <f>IF('PLANILHA NÃO FINANCIAVEIS'!A338&gt;0,'PLANILHA NÃO FINANCIAVEIS'!A338,"")</f>
        <v>1</v>
      </c>
      <c r="B338" s="220">
        <f>IF('PLANILHA NÃO FINANCIAVEIS'!B338&gt;0,'PLANILHA NÃO FINANCIAVEIS'!B338,"")</f>
        <v>258</v>
      </c>
      <c r="C338" s="220" t="str">
        <f>IF('PLANILHA NÃO FINANCIAVEIS'!C338&gt;0,'PLANILHA NÃO FINANCIAVEIS'!C338,"")</f>
        <v xml:space="preserve"> 21.1.4 </v>
      </c>
      <c r="D338" s="28" t="str">
        <f>IF('PLANILHA NÃO FINANCIAVEIS'!G338&gt;0,'PLANILHA NÃO FINANCIAVEIS'!G338,"")</f>
        <v>LASTRO COM MATERIAL GRANULAR (AREIA MÉDIA), APLICADO EM PISOS OU LAJES SOBRE SOLO, ESPESSURA DE *10 CM*. AF_01/2024</v>
      </c>
      <c r="E338" s="231">
        <f>IF('PLANILHA NÃO FINANCIAVEIS'!H338&gt;0,'PLANILHA NÃO FINANCIAVEIS'!H338,"")</f>
        <v>16.88</v>
      </c>
      <c r="F338" s="231" t="str">
        <f>IF('PLANILHA NÃO FINANCIAVEIS'!I338&gt;0,'PLANILHA NÃO FINANCIAVEIS'!I338,"")</f>
        <v>m3</v>
      </c>
      <c r="G338" s="213"/>
      <c r="H338" s="59" t="str">
        <f t="shared" si="5"/>
        <v/>
      </c>
      <c r="I338" s="56"/>
      <c r="J338" s="56"/>
      <c r="K338" s="214"/>
    </row>
    <row r="339" spans="1:11" x14ac:dyDescent="0.25">
      <c r="A339" s="220">
        <f>IF('PLANILHA NÃO FINANCIAVEIS'!A339&gt;0,'PLANILHA NÃO FINANCIAVEIS'!A339,"")</f>
        <v>1</v>
      </c>
      <c r="B339" s="220">
        <f>IF('PLANILHA NÃO FINANCIAVEIS'!B339&gt;0,'PLANILHA NÃO FINANCIAVEIS'!B339,"")</f>
        <v>259</v>
      </c>
      <c r="C339" s="220" t="str">
        <f>IF('PLANILHA NÃO FINANCIAVEIS'!C339&gt;0,'PLANILHA NÃO FINANCIAVEIS'!C339,"")</f>
        <v xml:space="preserve"> 21.1.5 </v>
      </c>
      <c r="D339" s="28" t="str">
        <f>IF('PLANILHA NÃO FINANCIAVEIS'!G339&gt;0,'PLANILHA NÃO FINANCIAVEIS'!G339,"")</f>
        <v>AREIA FINA - POSTO JAZIDA/FORNECEDOR (RETIRADO NA JAZIDA, SEM TRANSPORTE)</v>
      </c>
      <c r="E339" s="231">
        <f>IF('PLANILHA NÃO FINANCIAVEIS'!H339&gt;0,'PLANILHA NÃO FINANCIAVEIS'!H339,"")</f>
        <v>20.5</v>
      </c>
      <c r="F339" s="231" t="str">
        <f>IF('PLANILHA NÃO FINANCIAVEIS'!I339&gt;0,'PLANILHA NÃO FINANCIAVEIS'!I339,"")</f>
        <v>m3</v>
      </c>
      <c r="G339" s="213"/>
      <c r="H339" s="59" t="str">
        <f t="shared" si="5"/>
        <v/>
      </c>
      <c r="I339" s="56"/>
      <c r="J339" s="56"/>
      <c r="K339" s="214"/>
    </row>
    <row r="340" spans="1:11" x14ac:dyDescent="0.25">
      <c r="A340" s="220">
        <f>IF('PLANILHA NÃO FINANCIAVEIS'!A340&gt;0,'PLANILHA NÃO FINANCIAVEIS'!A340,"")</f>
        <v>1</v>
      </c>
      <c r="B340" s="220">
        <f>IF('PLANILHA NÃO FINANCIAVEIS'!B340&gt;0,'PLANILHA NÃO FINANCIAVEIS'!B340,"")</f>
        <v>260</v>
      </c>
      <c r="C340" s="220" t="str">
        <f>IF('PLANILHA NÃO FINANCIAVEIS'!C340&gt;0,'PLANILHA NÃO FINANCIAVEIS'!C340,"")</f>
        <v xml:space="preserve"> 21.1.6 </v>
      </c>
      <c r="D340" s="28" t="str">
        <f>IF('PLANILHA NÃO FINANCIAVEIS'!G340&gt;0,'PLANILHA NÃO FINANCIAVEIS'!G340,"")</f>
        <v>TRANSPORTE COM CAMINHÃO BASCULANTE DE 10 M³, EM VIA URBANA PAVIMENTADA, ADICIONAL PARA DMT EXCEDENTE A 30 KM (UNIDADE: M3XKM). AF_07/2020 - AREIA E BRITA</v>
      </c>
      <c r="E340" s="231">
        <f>IF('PLANILHA NÃO FINANCIAVEIS'!H340&gt;0,'PLANILHA NÃO FINANCIAVEIS'!H340,"")</f>
        <v>359.85</v>
      </c>
      <c r="F340" s="231" t="str">
        <f>IF('PLANILHA NÃO FINANCIAVEIS'!I340&gt;0,'PLANILHA NÃO FINANCIAVEIS'!I340,"")</f>
        <v>m3xkm</v>
      </c>
      <c r="G340" s="213"/>
      <c r="H340" s="59" t="str">
        <f t="shared" si="5"/>
        <v/>
      </c>
      <c r="I340" s="56"/>
      <c r="J340" s="56"/>
      <c r="K340" s="214"/>
    </row>
    <row r="341" spans="1:11" x14ac:dyDescent="0.25">
      <c r="A341" s="220">
        <f>IF('PLANILHA NÃO FINANCIAVEIS'!A341&gt;0,'PLANILHA NÃO FINANCIAVEIS'!A341,"")</f>
        <v>1</v>
      </c>
      <c r="B341" s="220">
        <f>IF('PLANILHA NÃO FINANCIAVEIS'!B341&gt;0,'PLANILHA NÃO FINANCIAVEIS'!B341,"")</f>
        <v>261</v>
      </c>
      <c r="C341" s="220" t="str">
        <f>IF('PLANILHA NÃO FINANCIAVEIS'!C341&gt;0,'PLANILHA NÃO FINANCIAVEIS'!C341,"")</f>
        <v xml:space="preserve"> 21.1.7 </v>
      </c>
      <c r="D341" s="28" t="str">
        <f>IF('PLANILHA NÃO FINANCIAVEIS'!G341&gt;0,'PLANILHA NÃO FINANCIAVEIS'!G341,"")</f>
        <v>TRANSPORTE COM CAMINHÃO CARROCERIA COM GUINDAUTO (MUNCK),  MOMENTO MÁXIMO DE CARGA 11,7 TM, EM VIA URBANA PAVIMENTADA, DMT ATÉ 30KM (UNIDADE: TXKM). AF_07/2020</v>
      </c>
      <c r="E341" s="231">
        <f>IF('PLANILHA NÃO FINANCIAVEIS'!H341&gt;0,'PLANILHA NÃO FINANCIAVEIS'!H341,"")</f>
        <v>71.11</v>
      </c>
      <c r="F341" s="231" t="str">
        <f>IF('PLANILHA NÃO FINANCIAVEIS'!I341&gt;0,'PLANILHA NÃO FINANCIAVEIS'!I341,"")</f>
        <v>txkm</v>
      </c>
      <c r="G341" s="213"/>
      <c r="H341" s="59" t="str">
        <f t="shared" si="5"/>
        <v/>
      </c>
      <c r="I341" s="56"/>
      <c r="J341" s="56"/>
      <c r="K341" s="214"/>
    </row>
    <row r="342" spans="1:11" x14ac:dyDescent="0.25">
      <c r="A342" s="220">
        <f>IF('PLANILHA NÃO FINANCIAVEIS'!A342&gt;0,'PLANILHA NÃO FINANCIAVEIS'!A342,"")</f>
        <v>1</v>
      </c>
      <c r="B342" s="220" t="str">
        <f>IF('PLANILHA NÃO FINANCIAVEIS'!B342&gt;0,'PLANILHA NÃO FINANCIAVEIS'!B342,"")</f>
        <v/>
      </c>
      <c r="C342" s="220" t="str">
        <f>IF('PLANILHA NÃO FINANCIAVEIS'!C342&gt;0,'PLANILHA NÃO FINANCIAVEIS'!C342,"")</f>
        <v xml:space="preserve"> 21.2 </v>
      </c>
      <c r="D342" s="28" t="str">
        <f>IF('PLANILHA NÃO FINANCIAVEIS'!G342&gt;0,'PLANILHA NÃO FINANCIAVEIS'!G342,"")</f>
        <v>VEGETAÇÃO</v>
      </c>
      <c r="E342" s="231" t="str">
        <f>IF('PLANILHA NÃO FINANCIAVEIS'!H342&gt;0,'PLANILHA NÃO FINANCIAVEIS'!H342,"")</f>
        <v/>
      </c>
      <c r="F342" s="231" t="str">
        <f>IF('PLANILHA NÃO FINANCIAVEIS'!I342&gt;0,'PLANILHA NÃO FINANCIAVEIS'!I342,"")</f>
        <v/>
      </c>
      <c r="G342" s="213"/>
      <c r="H342" s="59" t="str">
        <f t="shared" si="5"/>
        <v/>
      </c>
      <c r="I342" s="56"/>
      <c r="J342" s="56"/>
      <c r="K342" s="214"/>
    </row>
    <row r="343" spans="1:11" x14ac:dyDescent="0.25">
      <c r="A343" s="220">
        <f>IF('PLANILHA NÃO FINANCIAVEIS'!A343&gt;0,'PLANILHA NÃO FINANCIAVEIS'!A343,"")</f>
        <v>1</v>
      </c>
      <c r="B343" s="220">
        <f>IF('PLANILHA NÃO FINANCIAVEIS'!B343&gt;0,'PLANILHA NÃO FINANCIAVEIS'!B343,"")</f>
        <v>262</v>
      </c>
      <c r="C343" s="220" t="str">
        <f>IF('PLANILHA NÃO FINANCIAVEIS'!C343&gt;0,'PLANILHA NÃO FINANCIAVEIS'!C343,"")</f>
        <v xml:space="preserve"> 21.2.1 </v>
      </c>
      <c r="D343" s="28" t="str">
        <f>IF('PLANILHA NÃO FINANCIAVEIS'!G343&gt;0,'PLANILHA NÃO FINANCIAVEIS'!G343,"")</f>
        <v>PLANTIO DE GRAMA BATATAIS EM PLACAS. AF_07/2024</v>
      </c>
      <c r="E343" s="231">
        <f>IF('PLANILHA NÃO FINANCIAVEIS'!H343&gt;0,'PLANILHA NÃO FINANCIAVEIS'!H343,"")</f>
        <v>2147.13</v>
      </c>
      <c r="F343" s="231" t="str">
        <f>IF('PLANILHA NÃO FINANCIAVEIS'!I343&gt;0,'PLANILHA NÃO FINANCIAVEIS'!I343,"")</f>
        <v>m2</v>
      </c>
      <c r="G343" s="213"/>
      <c r="H343" s="59" t="str">
        <f t="shared" si="5"/>
        <v/>
      </c>
      <c r="I343" s="56"/>
      <c r="J343" s="56"/>
      <c r="K343" s="214"/>
    </row>
    <row r="344" spans="1:11" x14ac:dyDescent="0.25">
      <c r="A344" s="220">
        <f>IF('PLANILHA NÃO FINANCIAVEIS'!A344&gt;0,'PLANILHA NÃO FINANCIAVEIS'!A344,"")</f>
        <v>1</v>
      </c>
      <c r="B344" s="220">
        <f>IF('PLANILHA NÃO FINANCIAVEIS'!B344&gt;0,'PLANILHA NÃO FINANCIAVEIS'!B344,"")</f>
        <v>263</v>
      </c>
      <c r="C344" s="220" t="str">
        <f>IF('PLANILHA NÃO FINANCIAVEIS'!C344&gt;0,'PLANILHA NÃO FINANCIAVEIS'!C344,"")</f>
        <v xml:space="preserve"> 21.2.2 </v>
      </c>
      <c r="D344" s="28" t="str">
        <f>IF('PLANILHA NÃO FINANCIAVEIS'!G344&gt;0,'PLANILHA NÃO FINANCIAVEIS'!G344,"")</f>
        <v>PLANTIO DE FORRAÇÃO. AF_07/2024</v>
      </c>
      <c r="E344" s="231">
        <f>IF('PLANILHA NÃO FINANCIAVEIS'!H344&gt;0,'PLANILHA NÃO FINANCIAVEIS'!H344,"")</f>
        <v>48.75</v>
      </c>
      <c r="F344" s="231" t="str">
        <f>IF('PLANILHA NÃO FINANCIAVEIS'!I344&gt;0,'PLANILHA NÃO FINANCIAVEIS'!I344,"")</f>
        <v>m2</v>
      </c>
      <c r="G344" s="213"/>
      <c r="H344" s="59" t="str">
        <f t="shared" si="5"/>
        <v/>
      </c>
      <c r="I344" s="56"/>
      <c r="J344" s="56"/>
      <c r="K344" s="214"/>
    </row>
    <row r="345" spans="1:11" x14ac:dyDescent="0.25">
      <c r="A345" s="220">
        <f>IF('PLANILHA NÃO FINANCIAVEIS'!A345&gt;0,'PLANILHA NÃO FINANCIAVEIS'!A345,"")</f>
        <v>1</v>
      </c>
      <c r="B345" s="220">
        <f>IF('PLANILHA NÃO FINANCIAVEIS'!B345&gt;0,'PLANILHA NÃO FINANCIAVEIS'!B345,"")</f>
        <v>264</v>
      </c>
      <c r="C345" s="220" t="str">
        <f>IF('PLANILHA NÃO FINANCIAVEIS'!C345&gt;0,'PLANILHA NÃO FINANCIAVEIS'!C345,"")</f>
        <v xml:space="preserve"> 21.2.3 </v>
      </c>
      <c r="D345" s="28" t="str">
        <f>IF('PLANILHA NÃO FINANCIAVEIS'!G345&gt;0,'PLANILHA NÃO FINANCIAVEIS'!G345,"")</f>
        <v>PLANTIO DE PALMEIRA COM ALTURA DE MUDA MENOR OU IGUAL A 2,00 M . AF_07/2024</v>
      </c>
      <c r="E345" s="231">
        <f>IF('PLANILHA NÃO FINANCIAVEIS'!H345&gt;0,'PLANILHA NÃO FINANCIAVEIS'!H345,"")</f>
        <v>10</v>
      </c>
      <c r="F345" s="231" t="str">
        <f>IF('PLANILHA NÃO FINANCIAVEIS'!I345&gt;0,'PLANILHA NÃO FINANCIAVEIS'!I345,"")</f>
        <v>un</v>
      </c>
      <c r="G345" s="213"/>
      <c r="H345" s="59" t="str">
        <f t="shared" si="5"/>
        <v/>
      </c>
      <c r="I345" s="56"/>
      <c r="J345" s="56"/>
      <c r="K345" s="214"/>
    </row>
    <row r="346" spans="1:11" x14ac:dyDescent="0.25">
      <c r="A346" s="220">
        <f>IF('PLANILHA NÃO FINANCIAVEIS'!A346&gt;0,'PLANILHA NÃO FINANCIAVEIS'!A346,"")</f>
        <v>1</v>
      </c>
      <c r="B346" s="220">
        <f>IF('PLANILHA NÃO FINANCIAVEIS'!B346&gt;0,'PLANILHA NÃO FINANCIAVEIS'!B346,"")</f>
        <v>265</v>
      </c>
      <c r="C346" s="220" t="str">
        <f>IF('PLANILHA NÃO FINANCIAVEIS'!C346&gt;0,'PLANILHA NÃO FINANCIAVEIS'!C346,"")</f>
        <v xml:space="preserve"> 21.2.4 </v>
      </c>
      <c r="D346" s="28" t="str">
        <f>IF('PLANILHA NÃO FINANCIAVEIS'!G346&gt;0,'PLANILHA NÃO FINANCIAVEIS'!G346,"")</f>
        <v>PLANTIO DE ÁRVORE ORNAMENTAL COM ALTURA DE MUDA MAIOR QUE 2,00 M E MENOR OU IGUAL A 4,00 M . AF_07/2024</v>
      </c>
      <c r="E346" s="231">
        <f>IF('PLANILHA NÃO FINANCIAVEIS'!H346&gt;0,'PLANILHA NÃO FINANCIAVEIS'!H346,"")</f>
        <v>20</v>
      </c>
      <c r="F346" s="231" t="str">
        <f>IF('PLANILHA NÃO FINANCIAVEIS'!I346&gt;0,'PLANILHA NÃO FINANCIAVEIS'!I346,"")</f>
        <v>un</v>
      </c>
      <c r="G346" s="213"/>
      <c r="H346" s="59" t="str">
        <f t="shared" si="5"/>
        <v/>
      </c>
      <c r="I346" s="56"/>
      <c r="J346" s="56"/>
      <c r="K346" s="214"/>
    </row>
    <row r="347" spans="1:11" x14ac:dyDescent="0.25">
      <c r="A347" s="220">
        <f>IF('PLANILHA NÃO FINANCIAVEIS'!A347&gt;0,'PLANILHA NÃO FINANCIAVEIS'!A347,"")</f>
        <v>1</v>
      </c>
      <c r="B347" s="220">
        <f>IF('PLANILHA NÃO FINANCIAVEIS'!B347&gt;0,'PLANILHA NÃO FINANCIAVEIS'!B347,"")</f>
        <v>266</v>
      </c>
      <c r="C347" s="220" t="str">
        <f>IF('PLANILHA NÃO FINANCIAVEIS'!C347&gt;0,'PLANILHA NÃO FINANCIAVEIS'!C347,"")</f>
        <v xml:space="preserve"> 21.2.5 </v>
      </c>
      <c r="D347" s="28" t="str">
        <f>IF('PLANILHA NÃO FINANCIAVEIS'!G347&gt;0,'PLANILHA NÃO FINANCIAVEIS'!G347,"")</f>
        <v>TERRA VEGETAL (GRANEL)</v>
      </c>
      <c r="E347" s="231">
        <f>IF('PLANILHA NÃO FINANCIAVEIS'!H347&gt;0,'PLANILHA NÃO FINANCIAVEIS'!H347,"")</f>
        <v>65.88</v>
      </c>
      <c r="F347" s="231" t="str">
        <f>IF('PLANILHA NÃO FINANCIAVEIS'!I347&gt;0,'PLANILHA NÃO FINANCIAVEIS'!I347,"")</f>
        <v>m3</v>
      </c>
      <c r="G347" s="213"/>
      <c r="H347" s="59" t="str">
        <f t="shared" si="5"/>
        <v/>
      </c>
      <c r="I347" s="56"/>
      <c r="J347" s="56"/>
      <c r="K347" s="214"/>
    </row>
    <row r="348" spans="1:11" x14ac:dyDescent="0.25">
      <c r="A348" s="220">
        <f>IF('PLANILHA NÃO FINANCIAVEIS'!A348&gt;0,'PLANILHA NÃO FINANCIAVEIS'!A348,"")</f>
        <v>1</v>
      </c>
      <c r="B348" s="220">
        <f>IF('PLANILHA NÃO FINANCIAVEIS'!B348&gt;0,'PLANILHA NÃO FINANCIAVEIS'!B348,"")</f>
        <v>267</v>
      </c>
      <c r="C348" s="220" t="str">
        <f>IF('PLANILHA NÃO FINANCIAVEIS'!C348&gt;0,'PLANILHA NÃO FINANCIAVEIS'!C348,"")</f>
        <v xml:space="preserve"> 21.2.6 </v>
      </c>
      <c r="D348" s="28" t="str">
        <f>IF('PLANILHA NÃO FINANCIAVEIS'!G348&gt;0,'PLANILHA NÃO FINANCIAVEIS'!G348,"")</f>
        <v>AREIA MEDIA - POSTO JAZIDA/FORNECEDOR (RETIRADO NA JAZIDA, SEM TRANSPORTE)</v>
      </c>
      <c r="E348" s="231">
        <f>IF('PLANILHA NÃO FINANCIAVEIS'!H348&gt;0,'PLANILHA NÃO FINANCIAVEIS'!H348,"")</f>
        <v>65.88</v>
      </c>
      <c r="F348" s="231" t="str">
        <f>IF('PLANILHA NÃO FINANCIAVEIS'!I348&gt;0,'PLANILHA NÃO FINANCIAVEIS'!I348,"")</f>
        <v>m3</v>
      </c>
      <c r="G348" s="213"/>
      <c r="H348" s="59" t="str">
        <f t="shared" si="5"/>
        <v/>
      </c>
      <c r="I348" s="56"/>
      <c r="J348" s="56"/>
      <c r="K348" s="214"/>
    </row>
    <row r="349" spans="1:11" x14ac:dyDescent="0.25">
      <c r="A349" s="220">
        <f>IF('PLANILHA NÃO FINANCIAVEIS'!A349&gt;0,'PLANILHA NÃO FINANCIAVEIS'!A349,"")</f>
        <v>1</v>
      </c>
      <c r="B349" s="220">
        <f>IF('PLANILHA NÃO FINANCIAVEIS'!B349&gt;0,'PLANILHA NÃO FINANCIAVEIS'!B349,"")</f>
        <v>268</v>
      </c>
      <c r="C349" s="220" t="str">
        <f>IF('PLANILHA NÃO FINANCIAVEIS'!C349&gt;0,'PLANILHA NÃO FINANCIAVEIS'!C349,"")</f>
        <v xml:space="preserve"> 21.2.7 </v>
      </c>
      <c r="D349" s="28" t="str">
        <f>IF('PLANILHA NÃO FINANCIAVEIS'!G349&gt;0,'PLANILHA NÃO FINANCIAVEIS'!G349,"")</f>
        <v>TRANSPORTE COM CAMINHÃO BASCULANTE DE 10 M³, EM VIA URBANA PAVIMENTADA, ADICIONAL PARA DMT EXCEDENTE A 30 KM (UNIDADE: M3XKM). AF_07/2020</v>
      </c>
      <c r="E349" s="231">
        <f>IF('PLANILHA NÃO FINANCIAVEIS'!H349&gt;0,'PLANILHA NÃO FINANCIAVEIS'!H349,"")</f>
        <v>1610.25</v>
      </c>
      <c r="F349" s="231" t="str">
        <f>IF('PLANILHA NÃO FINANCIAVEIS'!I349&gt;0,'PLANILHA NÃO FINANCIAVEIS'!I349,"")</f>
        <v>m3xkm</v>
      </c>
      <c r="G349" s="213"/>
      <c r="H349" s="59" t="str">
        <f t="shared" si="5"/>
        <v/>
      </c>
      <c r="I349" s="56"/>
      <c r="J349" s="56"/>
      <c r="K349" s="214"/>
    </row>
    <row r="350" spans="1:11" x14ac:dyDescent="0.25">
      <c r="A350" s="220">
        <f>IF('PLANILHA NÃO FINANCIAVEIS'!A350&gt;0,'PLANILHA NÃO FINANCIAVEIS'!A350,"")</f>
        <v>1</v>
      </c>
      <c r="B350" s="220" t="str">
        <f>IF('PLANILHA NÃO FINANCIAVEIS'!B350&gt;0,'PLANILHA NÃO FINANCIAVEIS'!B350,"")</f>
        <v/>
      </c>
      <c r="C350" s="220" t="str">
        <f>IF('PLANILHA NÃO FINANCIAVEIS'!C350&gt;0,'PLANILHA NÃO FINANCIAVEIS'!C350,"")</f>
        <v xml:space="preserve"> 21.3 </v>
      </c>
      <c r="D350" s="28" t="str">
        <f>IF('PLANILHA NÃO FINANCIAVEIS'!G350&gt;0,'PLANILHA NÃO FINANCIAVEIS'!G350,"")</f>
        <v>PAVIMENTAÇÃO ESTACIONAMENTO E CALÇADA</v>
      </c>
      <c r="E350" s="231" t="str">
        <f>IF('PLANILHA NÃO FINANCIAVEIS'!H350&gt;0,'PLANILHA NÃO FINANCIAVEIS'!H350,"")</f>
        <v/>
      </c>
      <c r="F350" s="231" t="str">
        <f>IF('PLANILHA NÃO FINANCIAVEIS'!I350&gt;0,'PLANILHA NÃO FINANCIAVEIS'!I350,"")</f>
        <v/>
      </c>
      <c r="G350" s="213"/>
      <c r="H350" s="59" t="str">
        <f t="shared" si="5"/>
        <v/>
      </c>
      <c r="I350" s="56"/>
      <c r="J350" s="56"/>
      <c r="K350" s="214"/>
    </row>
    <row r="351" spans="1:11" x14ac:dyDescent="0.25">
      <c r="A351" s="220">
        <f>IF('PLANILHA NÃO FINANCIAVEIS'!A351&gt;0,'PLANILHA NÃO FINANCIAVEIS'!A351,"")</f>
        <v>1</v>
      </c>
      <c r="B351" s="220">
        <f>IF('PLANILHA NÃO FINANCIAVEIS'!B351&gt;0,'PLANILHA NÃO FINANCIAVEIS'!B351,"")</f>
        <v>269</v>
      </c>
      <c r="C351" s="220" t="str">
        <f>IF('PLANILHA NÃO FINANCIAVEIS'!C351&gt;0,'PLANILHA NÃO FINANCIAVEIS'!C351,"")</f>
        <v xml:space="preserve"> 21.3.1 </v>
      </c>
      <c r="D351" s="28" t="str">
        <f>IF('PLANILHA NÃO FINANCIAVEIS'!G351&gt;0,'PLANILHA NÃO FINANCIAVEIS'!G351,"")</f>
        <v>COMPACTAÇÃO MECÂNICA DE SOLO PARA EXECUÇÃO DE RADIER, PISO DE CONCRETO OU LAJE SOBRE SOLO, COM COMPACTADOR DE SOLOS A PERCUSSÃO. AF_09/2021</v>
      </c>
      <c r="E351" s="231">
        <f>IF('PLANILHA NÃO FINANCIAVEIS'!H351&gt;0,'PLANILHA NÃO FINANCIAVEIS'!H351,"")</f>
        <v>722.8</v>
      </c>
      <c r="F351" s="231" t="str">
        <f>IF('PLANILHA NÃO FINANCIAVEIS'!I351&gt;0,'PLANILHA NÃO FINANCIAVEIS'!I351,"")</f>
        <v>m2</v>
      </c>
      <c r="G351" s="213"/>
      <c r="H351" s="59" t="str">
        <f t="shared" si="5"/>
        <v/>
      </c>
      <c r="I351" s="56"/>
      <c r="J351" s="56"/>
      <c r="K351" s="214"/>
    </row>
    <row r="352" spans="1:11" x14ac:dyDescent="0.25">
      <c r="A352" s="220">
        <f>IF('PLANILHA NÃO FINANCIAVEIS'!A352&gt;0,'PLANILHA NÃO FINANCIAVEIS'!A352,"")</f>
        <v>1</v>
      </c>
      <c r="B352" s="220">
        <f>IF('PLANILHA NÃO FINANCIAVEIS'!B352&gt;0,'PLANILHA NÃO FINANCIAVEIS'!B352,"")</f>
        <v>270</v>
      </c>
      <c r="C352" s="220" t="str">
        <f>IF('PLANILHA NÃO FINANCIAVEIS'!C352&gt;0,'PLANILHA NÃO FINANCIAVEIS'!C352,"")</f>
        <v xml:space="preserve"> 21.3.2 </v>
      </c>
      <c r="D352" s="28" t="str">
        <f>IF('PLANILHA NÃO FINANCIAVEIS'!G352&gt;0,'PLANILHA NÃO FINANCIAVEIS'!G352,"")</f>
        <v>ASSENTAMENTO DE GUIA (MEIO-FIO) EM TRECHO RETO, CONFECCIONADA EM CONCRETO PRÉ-FABRICADO, DIMENSÕES 100X15X13X30 CM (COMPRIMENTO X BASE INFERIOR X BASE SUPERIOR X ALTURA). AF_01/2024</v>
      </c>
      <c r="E352" s="231">
        <f>IF('PLANILHA NÃO FINANCIAVEIS'!H352&gt;0,'PLANILHA NÃO FINANCIAVEIS'!H352,"")</f>
        <v>46.15</v>
      </c>
      <c r="F352" s="231" t="str">
        <f>IF('PLANILHA NÃO FINANCIAVEIS'!I352&gt;0,'PLANILHA NÃO FINANCIAVEIS'!I352,"")</f>
        <v>m</v>
      </c>
      <c r="G352" s="213"/>
      <c r="H352" s="59" t="str">
        <f t="shared" si="5"/>
        <v/>
      </c>
      <c r="I352" s="56"/>
      <c r="J352" s="56"/>
      <c r="K352" s="214"/>
    </row>
    <row r="353" spans="1:11" x14ac:dyDescent="0.25">
      <c r="A353" s="220">
        <f>IF('PLANILHA NÃO FINANCIAVEIS'!A353&gt;0,'PLANILHA NÃO FINANCIAVEIS'!A353,"")</f>
        <v>1</v>
      </c>
      <c r="B353" s="220">
        <f>IF('PLANILHA NÃO FINANCIAVEIS'!B353&gt;0,'PLANILHA NÃO FINANCIAVEIS'!B353,"")</f>
        <v>271</v>
      </c>
      <c r="C353" s="220" t="str">
        <f>IF('PLANILHA NÃO FINANCIAVEIS'!C353&gt;0,'PLANILHA NÃO FINANCIAVEIS'!C353,"")</f>
        <v xml:space="preserve"> 21.3.3 </v>
      </c>
      <c r="D353" s="28" t="str">
        <f>IF('PLANILHA NÃO FINANCIAVEIS'!G353&gt;0,'PLANILHA NÃO FINANCIAVEIS'!G353,"")</f>
        <v>LASTRO COM MATERIAL GRANULAR (PEDRA BRITADA N.1 E PEDRA BRITADA N.2), APLICADO EM PISOS OU LAJES SOBRE SOLO, ESPESSURA DE *10 CM*. AF_01/2024</v>
      </c>
      <c r="E353" s="231">
        <f>IF('PLANILHA NÃO FINANCIAVEIS'!H353&gt;0,'PLANILHA NÃO FINANCIAVEIS'!H353,"")</f>
        <v>72.28</v>
      </c>
      <c r="F353" s="231" t="str">
        <f>IF('PLANILHA NÃO FINANCIAVEIS'!I353&gt;0,'PLANILHA NÃO FINANCIAVEIS'!I353,"")</f>
        <v>m3</v>
      </c>
      <c r="G353" s="213"/>
      <c r="H353" s="59" t="str">
        <f t="shared" si="5"/>
        <v/>
      </c>
      <c r="I353" s="56"/>
      <c r="J353" s="56"/>
      <c r="K353" s="214"/>
    </row>
    <row r="354" spans="1:11" x14ac:dyDescent="0.25">
      <c r="A354" s="220">
        <f>IF('PLANILHA NÃO FINANCIAVEIS'!A354&gt;0,'PLANILHA NÃO FINANCIAVEIS'!A354,"")</f>
        <v>1</v>
      </c>
      <c r="B354" s="220">
        <f>IF('PLANILHA NÃO FINANCIAVEIS'!B354&gt;0,'PLANILHA NÃO FINANCIAVEIS'!B354,"")</f>
        <v>272</v>
      </c>
      <c r="C354" s="220" t="str">
        <f>IF('PLANILHA NÃO FINANCIAVEIS'!C354&gt;0,'PLANILHA NÃO FINANCIAVEIS'!C354,"")</f>
        <v xml:space="preserve"> 21.3.4 </v>
      </c>
      <c r="D354" s="28" t="str">
        <f>IF('PLANILHA NÃO FINANCIAVEIS'!G354&gt;0,'PLANILHA NÃO FINANCIAVEIS'!G354,"")</f>
        <v>PO DE PEDRA (POSTO PEDREIRA/FORNECEDOR, SEM FRETE)</v>
      </c>
      <c r="E354" s="231">
        <f>IF('PLANILHA NÃO FINANCIAVEIS'!H354&gt;0,'PLANILHA NÃO FINANCIAVEIS'!H354,"")</f>
        <v>36.14</v>
      </c>
      <c r="F354" s="231" t="str">
        <f>IF('PLANILHA NÃO FINANCIAVEIS'!I354&gt;0,'PLANILHA NÃO FINANCIAVEIS'!I354,"")</f>
        <v>m3</v>
      </c>
      <c r="G354" s="213"/>
      <c r="H354" s="59" t="str">
        <f t="shared" si="5"/>
        <v/>
      </c>
      <c r="I354" s="56"/>
      <c r="J354" s="56"/>
      <c r="K354" s="214"/>
    </row>
    <row r="355" spans="1:11" x14ac:dyDescent="0.25">
      <c r="A355" s="220">
        <f>IF('PLANILHA NÃO FINANCIAVEIS'!A355&gt;0,'PLANILHA NÃO FINANCIAVEIS'!A355,"")</f>
        <v>1</v>
      </c>
      <c r="B355" s="220">
        <f>IF('PLANILHA NÃO FINANCIAVEIS'!B355&gt;0,'PLANILHA NÃO FINANCIAVEIS'!B355,"")</f>
        <v>273</v>
      </c>
      <c r="C355" s="220" t="str">
        <f>IF('PLANILHA NÃO FINANCIAVEIS'!C355&gt;0,'PLANILHA NÃO FINANCIAVEIS'!C355,"")</f>
        <v xml:space="preserve"> 21.3.5 </v>
      </c>
      <c r="D355" s="28" t="str">
        <f>IF('PLANILHA NÃO FINANCIAVEIS'!G355&gt;0,'PLANILHA NÃO FINANCIAVEIS'!G355,"")</f>
        <v>EXECUÇÃO DE PAVIMENTO EM PISO INTERTRAVADO, COM BLOCO RETANGULAR COR NATURAL DE 20 X 10 CM, ESPESSURA 8 CM. AF_10/2022</v>
      </c>
      <c r="E355" s="231">
        <f>IF('PLANILHA NÃO FINANCIAVEIS'!H355&gt;0,'PLANILHA NÃO FINANCIAVEIS'!H355,"")</f>
        <v>722.8</v>
      </c>
      <c r="F355" s="231" t="str">
        <f>IF('PLANILHA NÃO FINANCIAVEIS'!I355&gt;0,'PLANILHA NÃO FINANCIAVEIS'!I355,"")</f>
        <v>m2</v>
      </c>
      <c r="G355" s="213"/>
      <c r="H355" s="59" t="str">
        <f t="shared" si="5"/>
        <v/>
      </c>
      <c r="I355" s="56"/>
      <c r="J355" s="56"/>
      <c r="K355" s="214"/>
    </row>
    <row r="356" spans="1:11" x14ac:dyDescent="0.25">
      <c r="A356" s="220">
        <f>IF('PLANILHA NÃO FINANCIAVEIS'!A356&gt;0,'PLANILHA NÃO FINANCIAVEIS'!A356,"")</f>
        <v>1</v>
      </c>
      <c r="B356" s="220">
        <f>IF('PLANILHA NÃO FINANCIAVEIS'!B356&gt;0,'PLANILHA NÃO FINANCIAVEIS'!B356,"")</f>
        <v>274</v>
      </c>
      <c r="C356" s="220" t="str">
        <f>IF('PLANILHA NÃO FINANCIAVEIS'!C356&gt;0,'PLANILHA NÃO FINANCIAVEIS'!C356,"")</f>
        <v xml:space="preserve"> 21.3.6 </v>
      </c>
      <c r="D356" s="28" t="str">
        <f>IF('PLANILHA NÃO FINANCIAVEIS'!G356&gt;0,'PLANILHA NÃO FINANCIAVEIS'!G356,"")</f>
        <v>EXECUÇÃO DE PAVIMENTO EM PISO INTERTRAVADO, COM BLOCO PODOTÁTIL (ALERTA OU DIRECIONAL) RETANGULAR DE 20 X 10 CM, ESPESSURA 6 CM. AF_10/2022</v>
      </c>
      <c r="E356" s="231">
        <f>IF('PLANILHA NÃO FINANCIAVEIS'!H356&gt;0,'PLANILHA NÃO FINANCIAVEIS'!H356,"")</f>
        <v>12</v>
      </c>
      <c r="F356" s="231" t="str">
        <f>IF('PLANILHA NÃO FINANCIAVEIS'!I356&gt;0,'PLANILHA NÃO FINANCIAVEIS'!I356,"")</f>
        <v>m2</v>
      </c>
      <c r="G356" s="213"/>
      <c r="H356" s="59" t="str">
        <f t="shared" si="5"/>
        <v/>
      </c>
      <c r="I356" s="56"/>
      <c r="J356" s="56"/>
      <c r="K356" s="214"/>
    </row>
    <row r="357" spans="1:11" x14ac:dyDescent="0.25">
      <c r="A357" s="220">
        <f>IF('PLANILHA NÃO FINANCIAVEIS'!A357&gt;0,'PLANILHA NÃO FINANCIAVEIS'!A357,"")</f>
        <v>1</v>
      </c>
      <c r="B357" s="220">
        <f>IF('PLANILHA NÃO FINANCIAVEIS'!B357&gt;0,'PLANILHA NÃO FINANCIAVEIS'!B357,"")</f>
        <v>275</v>
      </c>
      <c r="C357" s="220" t="str">
        <f>IF('PLANILHA NÃO FINANCIAVEIS'!C357&gt;0,'PLANILHA NÃO FINANCIAVEIS'!C357,"")</f>
        <v xml:space="preserve"> 21.3.7 </v>
      </c>
      <c r="D357" s="28" t="str">
        <f>IF('PLANILHA NÃO FINANCIAVEIS'!G357&gt;0,'PLANILHA NÃO FINANCIAVEIS'!G357,"")</f>
        <v>PINTURA DE DEMARCAÇÃO DE VAGA COM TINTA ACRÍLICA, E = 10 CM, APLICAÇÃO MANUAL. AF_05/2021</v>
      </c>
      <c r="E357" s="231">
        <f>IF('PLANILHA NÃO FINANCIAVEIS'!H357&gt;0,'PLANILHA NÃO FINANCIAVEIS'!H357,"")</f>
        <v>191</v>
      </c>
      <c r="F357" s="231" t="str">
        <f>IF('PLANILHA NÃO FINANCIAVEIS'!I357&gt;0,'PLANILHA NÃO FINANCIAVEIS'!I357,"")</f>
        <v>m</v>
      </c>
      <c r="G357" s="213"/>
      <c r="H357" s="59" t="str">
        <f t="shared" si="5"/>
        <v/>
      </c>
      <c r="I357" s="56"/>
      <c r="J357" s="56"/>
      <c r="K357" s="214"/>
    </row>
    <row r="358" spans="1:11" x14ac:dyDescent="0.25">
      <c r="A358" s="220">
        <f>IF('PLANILHA NÃO FINANCIAVEIS'!A358&gt;0,'PLANILHA NÃO FINANCIAVEIS'!A358,"")</f>
        <v>1</v>
      </c>
      <c r="B358" s="220" t="str">
        <f>IF('PLANILHA NÃO FINANCIAVEIS'!B358&gt;0,'PLANILHA NÃO FINANCIAVEIS'!B358,"")</f>
        <v/>
      </c>
      <c r="C358" s="220" t="str">
        <f>IF('PLANILHA NÃO FINANCIAVEIS'!C358&gt;0,'PLANILHA NÃO FINANCIAVEIS'!C358,"")</f>
        <v xml:space="preserve"> 22 </v>
      </c>
      <c r="D358" s="28" t="str">
        <f>IF('PLANILHA NÃO FINANCIAVEIS'!G358&gt;0,'PLANILHA NÃO FINANCIAVEIS'!G358,"")</f>
        <v>SERVIÇOS FINAIS</v>
      </c>
      <c r="E358" s="231" t="str">
        <f>IF('PLANILHA NÃO FINANCIAVEIS'!H358&gt;0,'PLANILHA NÃO FINANCIAVEIS'!H358,"")</f>
        <v/>
      </c>
      <c r="F358" s="231" t="str">
        <f>IF('PLANILHA NÃO FINANCIAVEIS'!I358&gt;0,'PLANILHA NÃO FINANCIAVEIS'!I358,"")</f>
        <v/>
      </c>
      <c r="G358" s="213"/>
      <c r="H358" s="59" t="str">
        <f t="shared" si="5"/>
        <v/>
      </c>
      <c r="I358" s="56"/>
      <c r="J358" s="56"/>
      <c r="K358" s="214"/>
    </row>
    <row r="359" spans="1:11" x14ac:dyDescent="0.25">
      <c r="A359" s="220">
        <f>IF('PLANILHA NÃO FINANCIAVEIS'!A359&gt;0,'PLANILHA NÃO FINANCIAVEIS'!A359,"")</f>
        <v>1</v>
      </c>
      <c r="B359" s="220">
        <f>IF('PLANILHA NÃO FINANCIAVEIS'!B359&gt;0,'PLANILHA NÃO FINANCIAVEIS'!B359,"")</f>
        <v>276</v>
      </c>
      <c r="C359" s="220" t="str">
        <f>IF('PLANILHA NÃO FINANCIAVEIS'!C359&gt;0,'PLANILHA NÃO FINANCIAVEIS'!C359,"")</f>
        <v xml:space="preserve"> 22.1 </v>
      </c>
      <c r="D359" s="28" t="str">
        <f>IF('PLANILHA NÃO FINANCIAVEIS'!G359&gt;0,'PLANILHA NÃO FINANCIAVEIS'!G359,"")</f>
        <v>LIMPEZA DE PISO CERÂMICO OU PORCELANATO COM PANO ÚMIDO. AF_04/2019</v>
      </c>
      <c r="E359" s="231">
        <f>IF('PLANILHA NÃO FINANCIAVEIS'!H359&gt;0,'PLANILHA NÃO FINANCIAVEIS'!H359,"")</f>
        <v>129.9</v>
      </c>
      <c r="F359" s="231" t="str">
        <f>IF('PLANILHA NÃO FINANCIAVEIS'!I359&gt;0,'PLANILHA NÃO FINANCIAVEIS'!I359,"")</f>
        <v>m2</v>
      </c>
      <c r="G359" s="213"/>
      <c r="H359" s="59" t="str">
        <f t="shared" si="5"/>
        <v/>
      </c>
      <c r="I359" s="56"/>
      <c r="J359" s="56"/>
      <c r="K359" s="214"/>
    </row>
    <row r="360" spans="1:11" x14ac:dyDescent="0.25">
      <c r="A360" s="220">
        <f>IF('PLANILHA NÃO FINANCIAVEIS'!A360&gt;0,'PLANILHA NÃO FINANCIAVEIS'!A360,"")</f>
        <v>1</v>
      </c>
      <c r="B360" s="220">
        <f>IF('PLANILHA NÃO FINANCIAVEIS'!B360&gt;0,'PLANILHA NÃO FINANCIAVEIS'!B360,"")</f>
        <v>277</v>
      </c>
      <c r="C360" s="220" t="str">
        <f>IF('PLANILHA NÃO FINANCIAVEIS'!C360&gt;0,'PLANILHA NÃO FINANCIAVEIS'!C360,"")</f>
        <v xml:space="preserve"> 22.2 </v>
      </c>
      <c r="D360" s="28" t="str">
        <f>IF('PLANILHA NÃO FINANCIAVEIS'!G360&gt;0,'PLANILHA NÃO FINANCIAVEIS'!G360,"")</f>
        <v>ENGENHEIRO CIVIL - AS BUILT DO PROJETO EXECUTIVO E MANUAL DE OPERAÇÃO DA EDIFICAÇÃO</v>
      </c>
      <c r="E360" s="231">
        <f>IF('PLANILHA NÃO FINANCIAVEIS'!H360&gt;0,'PLANILHA NÃO FINANCIAVEIS'!H360,"")</f>
        <v>0.25</v>
      </c>
      <c r="F360" s="231" t="str">
        <f>IF('PLANILHA NÃO FINANCIAVEIS'!I360&gt;0,'PLANILHA NÃO FINANCIAVEIS'!I360,"")</f>
        <v>mes</v>
      </c>
      <c r="G360" s="213"/>
      <c r="H360" s="59" t="str">
        <f t="shared" si="5"/>
        <v/>
      </c>
      <c r="I360" s="56"/>
      <c r="J360" s="56"/>
      <c r="K360" s="214"/>
    </row>
  </sheetData>
  <mergeCells count="12">
    <mergeCell ref="E10:K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61"/>
  <sheetViews>
    <sheetView zoomScale="85" zoomScaleNormal="85" workbookViewId="0">
      <selection activeCell="F13" sqref="F13"/>
    </sheetView>
  </sheetViews>
  <sheetFormatPr defaultRowHeight="15" x14ac:dyDescent="0.25"/>
  <cols>
    <col min="1" max="1" width="15" style="168" customWidth="1"/>
    <col min="2" max="2" width="50" style="168" customWidth="1"/>
    <col min="3" max="3" width="20" style="168" customWidth="1"/>
    <col min="4" max="4" width="50" style="168" customWidth="1"/>
    <col min="5" max="5" width="35" style="168" customWidth="1"/>
    <col min="6" max="16384" width="9.140625" style="168"/>
  </cols>
  <sheetData>
    <row r="1" spans="1:5" x14ac:dyDescent="0.25">
      <c r="A1" s="167" t="s">
        <v>1002</v>
      </c>
      <c r="B1" s="167" t="s">
        <v>1003</v>
      </c>
      <c r="C1" s="167" t="s">
        <v>1004</v>
      </c>
      <c r="D1" s="167" t="s">
        <v>1005</v>
      </c>
      <c r="E1" s="167" t="s">
        <v>1006</v>
      </c>
    </row>
    <row r="2" spans="1:5" ht="45" customHeight="1" x14ac:dyDescent="0.25">
      <c r="A2" s="286" t="s">
        <v>1035</v>
      </c>
      <c r="B2" s="286" t="s">
        <v>1036</v>
      </c>
      <c r="C2" s="169" t="s">
        <v>1035</v>
      </c>
      <c r="D2" s="169" t="s">
        <v>1007</v>
      </c>
      <c r="E2" s="169" t="s">
        <v>1035</v>
      </c>
    </row>
    <row r="3" spans="1:5" ht="45" customHeight="1" x14ac:dyDescent="0.25">
      <c r="A3" s="287"/>
      <c r="B3" s="287"/>
      <c r="C3" s="169" t="s">
        <v>1037</v>
      </c>
      <c r="D3" s="169" t="s">
        <v>1008</v>
      </c>
      <c r="E3" s="169" t="s">
        <v>1037</v>
      </c>
    </row>
    <row r="4" spans="1:5" ht="45" customHeight="1" x14ac:dyDescent="0.25">
      <c r="A4" s="287"/>
      <c r="B4" s="287"/>
      <c r="C4" s="169" t="s">
        <v>1038</v>
      </c>
      <c r="D4" s="169" t="s">
        <v>1009</v>
      </c>
      <c r="E4" s="169" t="s">
        <v>1038</v>
      </c>
    </row>
    <row r="5" spans="1:5" ht="45" customHeight="1" x14ac:dyDescent="0.25">
      <c r="A5" s="287"/>
      <c r="B5" s="287"/>
      <c r="C5" s="169" t="s">
        <v>1039</v>
      </c>
      <c r="D5" s="169" t="s">
        <v>1040</v>
      </c>
      <c r="E5" s="169" t="s">
        <v>1039</v>
      </c>
    </row>
    <row r="6" spans="1:5" ht="45" customHeight="1" x14ac:dyDescent="0.25">
      <c r="A6" s="287"/>
      <c r="B6" s="287"/>
      <c r="C6" s="169" t="s">
        <v>1041</v>
      </c>
      <c r="D6" s="169" t="s">
        <v>1042</v>
      </c>
      <c r="E6" s="169" t="s">
        <v>1041</v>
      </c>
    </row>
    <row r="7" spans="1:5" ht="45" customHeight="1" x14ac:dyDescent="0.25">
      <c r="A7" s="287"/>
      <c r="B7" s="287"/>
      <c r="C7" s="169" t="s">
        <v>1043</v>
      </c>
      <c r="D7" s="169" t="s">
        <v>1044</v>
      </c>
      <c r="E7" s="169" t="s">
        <v>1043</v>
      </c>
    </row>
    <row r="8" spans="1:5" ht="45" customHeight="1" x14ac:dyDescent="0.25">
      <c r="A8" s="169" t="s">
        <v>1037</v>
      </c>
      <c r="B8" s="169" t="s">
        <v>1045</v>
      </c>
      <c r="C8" s="169" t="s">
        <v>1035</v>
      </c>
      <c r="D8" s="169" t="s">
        <v>1007</v>
      </c>
      <c r="E8" s="169" t="s">
        <v>1037</v>
      </c>
    </row>
    <row r="9" spans="1:5" ht="45" customHeight="1" x14ac:dyDescent="0.25">
      <c r="A9" s="286" t="s">
        <v>1038</v>
      </c>
      <c r="B9" s="286" t="s">
        <v>1046</v>
      </c>
      <c r="C9" s="169" t="s">
        <v>1035</v>
      </c>
      <c r="D9" s="169" t="s">
        <v>1007</v>
      </c>
      <c r="E9" s="169" t="s">
        <v>1038</v>
      </c>
    </row>
    <row r="10" spans="1:5" ht="45" customHeight="1" x14ac:dyDescent="0.25">
      <c r="A10" s="287"/>
      <c r="B10" s="287"/>
      <c r="C10" s="169" t="s">
        <v>1047</v>
      </c>
      <c r="D10" s="169" t="s">
        <v>1048</v>
      </c>
      <c r="E10" s="169" t="s">
        <v>1038</v>
      </c>
    </row>
    <row r="11" spans="1:5" ht="45" customHeight="1" x14ac:dyDescent="0.25">
      <c r="A11" s="287"/>
      <c r="B11" s="287"/>
      <c r="C11" s="169" t="s">
        <v>1049</v>
      </c>
      <c r="D11" s="169" t="s">
        <v>1050</v>
      </c>
      <c r="E11" s="169" t="s">
        <v>1038</v>
      </c>
    </row>
    <row r="12" spans="1:5" ht="45" customHeight="1" x14ac:dyDescent="0.25">
      <c r="A12" s="169" t="s">
        <v>1039</v>
      </c>
      <c r="B12" s="169" t="s">
        <v>466</v>
      </c>
      <c r="C12" s="169" t="s">
        <v>1035</v>
      </c>
      <c r="D12" s="169" t="s">
        <v>1007</v>
      </c>
      <c r="E12" s="169" t="s">
        <v>1038</v>
      </c>
    </row>
    <row r="13" spans="1:5" ht="45" customHeight="1" x14ac:dyDescent="0.25">
      <c r="A13" s="169" t="s">
        <v>1041</v>
      </c>
      <c r="B13" s="169" t="s">
        <v>1051</v>
      </c>
      <c r="C13" s="169" t="s">
        <v>1035</v>
      </c>
      <c r="D13" s="169" t="s">
        <v>1007</v>
      </c>
      <c r="E13" s="169" t="s">
        <v>1039</v>
      </c>
    </row>
    <row r="14" spans="1:5" ht="45" customHeight="1" x14ac:dyDescent="0.25">
      <c r="A14" s="169" t="s">
        <v>1043</v>
      </c>
      <c r="B14" s="169" t="s">
        <v>1052</v>
      </c>
      <c r="C14" s="169" t="s">
        <v>1035</v>
      </c>
      <c r="D14" s="169" t="s">
        <v>1007</v>
      </c>
      <c r="E14" s="169" t="s">
        <v>1039</v>
      </c>
    </row>
    <row r="15" spans="1:5" ht="45" customHeight="1" x14ac:dyDescent="0.25">
      <c r="A15" s="169" t="s">
        <v>1047</v>
      </c>
      <c r="B15" s="169" t="s">
        <v>1053</v>
      </c>
      <c r="C15" s="169" t="s">
        <v>1035</v>
      </c>
      <c r="D15" s="169" t="s">
        <v>1007</v>
      </c>
      <c r="E15" s="169" t="s">
        <v>1039</v>
      </c>
    </row>
    <row r="16" spans="1:5" ht="45" customHeight="1" x14ac:dyDescent="0.25">
      <c r="A16" s="169" t="s">
        <v>1049</v>
      </c>
      <c r="B16" s="169" t="s">
        <v>1054</v>
      </c>
      <c r="C16" s="169" t="s">
        <v>1035</v>
      </c>
      <c r="D16" s="169" t="s">
        <v>1007</v>
      </c>
      <c r="E16" s="169" t="s">
        <v>1039</v>
      </c>
    </row>
    <row r="17" spans="1:5" ht="45" customHeight="1" x14ac:dyDescent="0.25">
      <c r="A17" s="169" t="s">
        <v>1055</v>
      </c>
      <c r="B17" s="169" t="s">
        <v>1056</v>
      </c>
      <c r="C17" s="169" t="s">
        <v>1035</v>
      </c>
      <c r="D17" s="169" t="s">
        <v>1007</v>
      </c>
      <c r="E17" s="169" t="s">
        <v>1039</v>
      </c>
    </row>
    <row r="18" spans="1:5" ht="45" customHeight="1" x14ac:dyDescent="0.25">
      <c r="A18" s="169" t="s">
        <v>1057</v>
      </c>
      <c r="B18" s="169" t="s">
        <v>1058</v>
      </c>
      <c r="C18" s="169" t="s">
        <v>1035</v>
      </c>
      <c r="D18" s="169" t="s">
        <v>1007</v>
      </c>
      <c r="E18" s="169" t="s">
        <v>1039</v>
      </c>
    </row>
    <row r="19" spans="1:5" ht="45" customHeight="1" x14ac:dyDescent="0.25">
      <c r="A19" s="286" t="s">
        <v>1059</v>
      </c>
      <c r="B19" s="286" t="s">
        <v>1060</v>
      </c>
      <c r="C19" s="169" t="s">
        <v>1035</v>
      </c>
      <c r="D19" s="169" t="s">
        <v>1007</v>
      </c>
      <c r="E19" s="169" t="s">
        <v>1039</v>
      </c>
    </row>
    <row r="20" spans="1:5" ht="45" customHeight="1" x14ac:dyDescent="0.25">
      <c r="A20" s="287"/>
      <c r="B20" s="287"/>
      <c r="C20" s="169" t="s">
        <v>1047</v>
      </c>
      <c r="D20" s="169" t="s">
        <v>1048</v>
      </c>
      <c r="E20" s="169" t="s">
        <v>1039</v>
      </c>
    </row>
    <row r="21" spans="1:5" ht="45" customHeight="1" x14ac:dyDescent="0.25">
      <c r="A21" s="287"/>
      <c r="B21" s="287"/>
      <c r="C21" s="169" t="s">
        <v>1049</v>
      </c>
      <c r="D21" s="169" t="s">
        <v>1050</v>
      </c>
      <c r="E21" s="169" t="s">
        <v>1039</v>
      </c>
    </row>
    <row r="22" spans="1:5" ht="45" customHeight="1" x14ac:dyDescent="0.25">
      <c r="A22" s="169" t="s">
        <v>1061</v>
      </c>
      <c r="B22" s="169" t="s">
        <v>1062</v>
      </c>
      <c r="C22" s="169" t="s">
        <v>1035</v>
      </c>
      <c r="D22" s="169" t="s">
        <v>1007</v>
      </c>
      <c r="E22" s="169" t="s">
        <v>1039</v>
      </c>
    </row>
    <row r="23" spans="1:5" ht="45" customHeight="1" x14ac:dyDescent="0.25">
      <c r="A23" s="169" t="s">
        <v>1063</v>
      </c>
      <c r="B23" s="169" t="s">
        <v>1064</v>
      </c>
      <c r="C23" s="169" t="s">
        <v>1035</v>
      </c>
      <c r="D23" s="169" t="s">
        <v>1007</v>
      </c>
      <c r="E23" s="169" t="s">
        <v>1043</v>
      </c>
    </row>
    <row r="24" spans="1:5" ht="45" customHeight="1" x14ac:dyDescent="0.25">
      <c r="A24" s="169" t="s">
        <v>1065</v>
      </c>
      <c r="B24" s="169" t="s">
        <v>560</v>
      </c>
      <c r="C24" s="169" t="s">
        <v>1035</v>
      </c>
      <c r="D24" s="169" t="s">
        <v>1007</v>
      </c>
      <c r="E24" s="169" t="s">
        <v>1041</v>
      </c>
    </row>
    <row r="25" spans="1:5" ht="45" customHeight="1" x14ac:dyDescent="0.25">
      <c r="A25" s="169" t="s">
        <v>1066</v>
      </c>
      <c r="B25" s="169" t="s">
        <v>1067</v>
      </c>
      <c r="C25" s="169" t="s">
        <v>1035</v>
      </c>
      <c r="D25" s="169" t="s">
        <v>1007</v>
      </c>
      <c r="E25" s="169" t="s">
        <v>1043</v>
      </c>
    </row>
    <row r="26" spans="1:5" ht="45" customHeight="1" x14ac:dyDescent="0.25">
      <c r="A26" s="169" t="s">
        <v>1068</v>
      </c>
      <c r="B26" s="169" t="s">
        <v>597</v>
      </c>
      <c r="C26" s="169" t="s">
        <v>1035</v>
      </c>
      <c r="D26" s="169" t="s">
        <v>1007</v>
      </c>
      <c r="E26" s="169" t="s">
        <v>1043</v>
      </c>
    </row>
    <row r="27" spans="1:5" ht="45" customHeight="1" x14ac:dyDescent="0.25">
      <c r="A27" s="169" t="s">
        <v>1069</v>
      </c>
      <c r="B27" s="169" t="s">
        <v>744</v>
      </c>
      <c r="C27" s="169" t="s">
        <v>1035</v>
      </c>
      <c r="D27" s="169" t="s">
        <v>1007</v>
      </c>
      <c r="E27" s="169" t="s">
        <v>1041</v>
      </c>
    </row>
    <row r="28" spans="1:5" ht="45" customHeight="1" x14ac:dyDescent="0.25">
      <c r="A28" s="169" t="s">
        <v>1070</v>
      </c>
      <c r="B28" s="169" t="s">
        <v>1071</v>
      </c>
      <c r="C28" s="169" t="s">
        <v>1035</v>
      </c>
      <c r="D28" s="169" t="s">
        <v>1007</v>
      </c>
      <c r="E28" s="169" t="s">
        <v>1041</v>
      </c>
    </row>
    <row r="29" spans="1:5" ht="45" customHeight="1" x14ac:dyDescent="0.25">
      <c r="A29" s="169" t="s">
        <v>1072</v>
      </c>
      <c r="B29" s="169" t="s">
        <v>1073</v>
      </c>
      <c r="C29" s="169" t="s">
        <v>1035</v>
      </c>
      <c r="D29" s="169" t="s">
        <v>1007</v>
      </c>
      <c r="E29" s="169" t="s">
        <v>1041</v>
      </c>
    </row>
    <row r="30" spans="1:5" ht="45" customHeight="1" x14ac:dyDescent="0.25">
      <c r="A30" s="169" t="s">
        <v>1074</v>
      </c>
      <c r="B30" s="169" t="s">
        <v>1075</v>
      </c>
      <c r="C30" s="169" t="s">
        <v>1035</v>
      </c>
      <c r="D30" s="169" t="s">
        <v>1007</v>
      </c>
      <c r="E30" s="169" t="s">
        <v>1041</v>
      </c>
    </row>
    <row r="31" spans="1:5" ht="45" customHeight="1" x14ac:dyDescent="0.25">
      <c r="A31" s="169" t="s">
        <v>1076</v>
      </c>
      <c r="B31" s="169" t="s">
        <v>1077</v>
      </c>
      <c r="C31" s="169" t="s">
        <v>1035</v>
      </c>
      <c r="D31" s="169" t="s">
        <v>1007</v>
      </c>
      <c r="E31" s="169" t="s">
        <v>1041</v>
      </c>
    </row>
    <row r="32" spans="1:5" ht="45" customHeight="1" x14ac:dyDescent="0.25">
      <c r="A32" s="169" t="s">
        <v>1078</v>
      </c>
      <c r="B32" s="169" t="s">
        <v>1079</v>
      </c>
      <c r="C32" s="169" t="s">
        <v>1035</v>
      </c>
      <c r="D32" s="169" t="s">
        <v>1007</v>
      </c>
      <c r="E32" s="169" t="s">
        <v>1041</v>
      </c>
    </row>
    <row r="33" spans="1:5" ht="45" customHeight="1" x14ac:dyDescent="0.25">
      <c r="A33" s="169" t="s">
        <v>1080</v>
      </c>
      <c r="B33" s="169" t="s">
        <v>1081</v>
      </c>
      <c r="C33" s="169" t="s">
        <v>1035</v>
      </c>
      <c r="D33" s="169" t="s">
        <v>1007</v>
      </c>
      <c r="E33" s="169" t="s">
        <v>1041</v>
      </c>
    </row>
    <row r="34" spans="1:5" ht="45" customHeight="1" x14ac:dyDescent="0.25">
      <c r="A34" s="169" t="s">
        <v>1082</v>
      </c>
      <c r="B34" s="169" t="s">
        <v>1083</v>
      </c>
      <c r="C34" s="169" t="s">
        <v>1035</v>
      </c>
      <c r="D34" s="169" t="s">
        <v>1007</v>
      </c>
      <c r="E34" s="169" t="s">
        <v>1041</v>
      </c>
    </row>
    <row r="35" spans="1:5" ht="45" customHeight="1" x14ac:dyDescent="0.25">
      <c r="A35" s="169" t="s">
        <v>1084</v>
      </c>
      <c r="B35" s="169" t="s">
        <v>1085</v>
      </c>
      <c r="C35" s="169" t="s">
        <v>1035</v>
      </c>
      <c r="D35" s="169" t="s">
        <v>1007</v>
      </c>
      <c r="E35" s="169" t="s">
        <v>1041</v>
      </c>
    </row>
    <row r="36" spans="1:5" ht="45" customHeight="1" x14ac:dyDescent="0.25">
      <c r="A36" s="169" t="s">
        <v>1086</v>
      </c>
      <c r="B36" s="169" t="s">
        <v>1087</v>
      </c>
      <c r="C36" s="169" t="s">
        <v>1035</v>
      </c>
      <c r="D36" s="169" t="s">
        <v>1007</v>
      </c>
      <c r="E36" s="169" t="s">
        <v>1041</v>
      </c>
    </row>
    <row r="37" spans="1:5" ht="45" customHeight="1" x14ac:dyDescent="0.25">
      <c r="A37" s="169" t="s">
        <v>1088</v>
      </c>
      <c r="B37" s="169" t="s">
        <v>1089</v>
      </c>
      <c r="C37" s="169" t="s">
        <v>1035</v>
      </c>
      <c r="D37" s="169" t="s">
        <v>1007</v>
      </c>
      <c r="E37" s="169" t="s">
        <v>1041</v>
      </c>
    </row>
    <row r="38" spans="1:5" ht="45" customHeight="1" x14ac:dyDescent="0.25">
      <c r="A38" s="169" t="s">
        <v>1090</v>
      </c>
      <c r="B38" s="169" t="s">
        <v>1091</v>
      </c>
      <c r="C38" s="169" t="s">
        <v>1035</v>
      </c>
      <c r="D38" s="169" t="s">
        <v>1007</v>
      </c>
      <c r="E38" s="169" t="s">
        <v>1043</v>
      </c>
    </row>
    <row r="39" spans="1:5" ht="45" customHeight="1" x14ac:dyDescent="0.25">
      <c r="A39" s="169" t="s">
        <v>1092</v>
      </c>
      <c r="B39" s="169" t="s">
        <v>1093</v>
      </c>
      <c r="C39" s="169" t="s">
        <v>1035</v>
      </c>
      <c r="D39" s="169" t="s">
        <v>1007</v>
      </c>
      <c r="E39" s="169" t="s">
        <v>1041</v>
      </c>
    </row>
    <row r="40" spans="1:5" ht="45" customHeight="1" x14ac:dyDescent="0.25">
      <c r="A40" s="169" t="s">
        <v>1094</v>
      </c>
      <c r="B40" s="169" t="s">
        <v>1095</v>
      </c>
      <c r="C40" s="169" t="s">
        <v>1035</v>
      </c>
      <c r="D40" s="169" t="s">
        <v>1007</v>
      </c>
      <c r="E40" s="169" t="s">
        <v>1041</v>
      </c>
    </row>
    <row r="41" spans="1:5" ht="45" customHeight="1" x14ac:dyDescent="0.25">
      <c r="A41" s="169" t="s">
        <v>1096</v>
      </c>
      <c r="B41" s="169" t="s">
        <v>1097</v>
      </c>
      <c r="C41" s="169" t="s">
        <v>1035</v>
      </c>
      <c r="D41" s="169" t="s">
        <v>1007</v>
      </c>
      <c r="E41" s="169" t="s">
        <v>1041</v>
      </c>
    </row>
    <row r="42" spans="1:5" ht="45" customHeight="1" x14ac:dyDescent="0.25">
      <c r="A42" s="169" t="s">
        <v>1098</v>
      </c>
      <c r="B42" s="169" t="s">
        <v>1099</v>
      </c>
      <c r="C42" s="169" t="s">
        <v>1035</v>
      </c>
      <c r="D42" s="169" t="s">
        <v>1007</v>
      </c>
      <c r="E42" s="169" t="s">
        <v>1041</v>
      </c>
    </row>
    <row r="43" spans="1:5" ht="45" customHeight="1" x14ac:dyDescent="0.25">
      <c r="A43" s="169" t="s">
        <v>1100</v>
      </c>
      <c r="B43" s="169" t="s">
        <v>1101</v>
      </c>
      <c r="C43" s="169" t="s">
        <v>1035</v>
      </c>
      <c r="D43" s="169" t="s">
        <v>1007</v>
      </c>
      <c r="E43" s="169" t="s">
        <v>1041</v>
      </c>
    </row>
    <row r="44" spans="1:5" ht="45" customHeight="1" x14ac:dyDescent="0.25">
      <c r="A44" s="169" t="s">
        <v>1102</v>
      </c>
      <c r="B44" s="169" t="s">
        <v>1103</v>
      </c>
      <c r="C44" s="169" t="s">
        <v>1035</v>
      </c>
      <c r="D44" s="169" t="s">
        <v>1007</v>
      </c>
      <c r="E44" s="169" t="s">
        <v>1041</v>
      </c>
    </row>
    <row r="45" spans="1:5" ht="45" customHeight="1" x14ac:dyDescent="0.25">
      <c r="A45" s="169" t="s">
        <v>1104</v>
      </c>
      <c r="B45" s="169" t="s">
        <v>1105</v>
      </c>
      <c r="C45" s="169" t="s">
        <v>1035</v>
      </c>
      <c r="D45" s="169" t="s">
        <v>1007</v>
      </c>
      <c r="E45" s="169" t="s">
        <v>1041</v>
      </c>
    </row>
    <row r="46" spans="1:5" ht="45" customHeight="1" x14ac:dyDescent="0.25">
      <c r="A46" s="169" t="s">
        <v>1106</v>
      </c>
      <c r="B46" s="169" t="s">
        <v>1107</v>
      </c>
      <c r="C46" s="169" t="s">
        <v>1035</v>
      </c>
      <c r="D46" s="169" t="s">
        <v>1007</v>
      </c>
      <c r="E46" s="169" t="s">
        <v>1041</v>
      </c>
    </row>
    <row r="47" spans="1:5" ht="45" customHeight="1" x14ac:dyDescent="0.25">
      <c r="A47" s="169" t="s">
        <v>1108</v>
      </c>
      <c r="B47" s="169" t="s">
        <v>1109</v>
      </c>
      <c r="C47" s="169" t="s">
        <v>1035</v>
      </c>
      <c r="D47" s="169" t="s">
        <v>1007</v>
      </c>
      <c r="E47" s="169" t="s">
        <v>1041</v>
      </c>
    </row>
    <row r="48" spans="1:5" ht="45" customHeight="1" x14ac:dyDescent="0.25">
      <c r="A48" s="169" t="s">
        <v>1110</v>
      </c>
      <c r="B48" s="169" t="s">
        <v>1111</v>
      </c>
      <c r="C48" s="169" t="s">
        <v>1035</v>
      </c>
      <c r="D48" s="169" t="s">
        <v>1007</v>
      </c>
      <c r="E48" s="169" t="s">
        <v>1041</v>
      </c>
    </row>
    <row r="49" spans="1:5" ht="45" customHeight="1" x14ac:dyDescent="0.25">
      <c r="A49" s="169" t="s">
        <v>1112</v>
      </c>
      <c r="B49" s="169" t="s">
        <v>1113</v>
      </c>
      <c r="C49" s="169" t="s">
        <v>1035</v>
      </c>
      <c r="D49" s="169" t="s">
        <v>1007</v>
      </c>
      <c r="E49" s="169" t="s">
        <v>1041</v>
      </c>
    </row>
    <row r="50" spans="1:5" ht="45" customHeight="1" x14ac:dyDescent="0.25">
      <c r="A50" s="169" t="s">
        <v>1114</v>
      </c>
      <c r="B50" s="169" t="s">
        <v>1115</v>
      </c>
      <c r="C50" s="169" t="s">
        <v>1035</v>
      </c>
      <c r="D50" s="169" t="s">
        <v>1007</v>
      </c>
      <c r="E50" s="169" t="s">
        <v>1041</v>
      </c>
    </row>
    <row r="51" spans="1:5" ht="45" customHeight="1" x14ac:dyDescent="0.25">
      <c r="A51" s="169" t="s">
        <v>1116</v>
      </c>
      <c r="B51" s="169" t="s">
        <v>1117</v>
      </c>
      <c r="C51" s="169" t="s">
        <v>1035</v>
      </c>
      <c r="D51" s="169" t="s">
        <v>1007</v>
      </c>
      <c r="E51" s="169" t="s">
        <v>1041</v>
      </c>
    </row>
    <row r="52" spans="1:5" ht="45" customHeight="1" x14ac:dyDescent="0.25">
      <c r="A52" s="169" t="s">
        <v>1118</v>
      </c>
      <c r="B52" s="169" t="s">
        <v>1119</v>
      </c>
      <c r="C52" s="169" t="s">
        <v>1035</v>
      </c>
      <c r="D52" s="169" t="s">
        <v>1007</v>
      </c>
      <c r="E52" s="169" t="s">
        <v>1041</v>
      </c>
    </row>
    <row r="53" spans="1:5" ht="45" customHeight="1" x14ac:dyDescent="0.25">
      <c r="A53" s="169" t="s">
        <v>1120</v>
      </c>
      <c r="B53" s="169" t="s">
        <v>1121</v>
      </c>
      <c r="C53" s="169" t="s">
        <v>1035</v>
      </c>
      <c r="D53" s="169" t="s">
        <v>1007</v>
      </c>
      <c r="E53" s="169" t="s">
        <v>1041</v>
      </c>
    </row>
    <row r="54" spans="1:5" ht="45" customHeight="1" x14ac:dyDescent="0.25">
      <c r="A54" s="169" t="s">
        <v>1122</v>
      </c>
      <c r="B54" s="169" t="s">
        <v>1123</v>
      </c>
      <c r="C54" s="169" t="s">
        <v>1035</v>
      </c>
      <c r="D54" s="169" t="s">
        <v>1007</v>
      </c>
      <c r="E54" s="169" t="s">
        <v>1041</v>
      </c>
    </row>
    <row r="55" spans="1:5" ht="45" customHeight="1" x14ac:dyDescent="0.25">
      <c r="A55" s="169" t="s">
        <v>1124</v>
      </c>
      <c r="B55" s="169" t="s">
        <v>1125</v>
      </c>
      <c r="C55" s="169" t="s">
        <v>1035</v>
      </c>
      <c r="D55" s="169" t="s">
        <v>1007</v>
      </c>
      <c r="E55" s="169" t="s">
        <v>1041</v>
      </c>
    </row>
    <row r="56" spans="1:5" ht="45" customHeight="1" x14ac:dyDescent="0.25">
      <c r="A56" s="169" t="s">
        <v>1126</v>
      </c>
      <c r="B56" s="169" t="s">
        <v>1127</v>
      </c>
      <c r="C56" s="169" t="s">
        <v>1035</v>
      </c>
      <c r="D56" s="169" t="s">
        <v>1007</v>
      </c>
      <c r="E56" s="169" t="s">
        <v>1041</v>
      </c>
    </row>
    <row r="57" spans="1:5" ht="45" customHeight="1" x14ac:dyDescent="0.25">
      <c r="A57" s="169" t="s">
        <v>1128</v>
      </c>
      <c r="B57" s="169" t="s">
        <v>824</v>
      </c>
      <c r="C57" s="169" t="s">
        <v>1035</v>
      </c>
      <c r="D57" s="169" t="s">
        <v>1007</v>
      </c>
      <c r="E57" s="169" t="s">
        <v>1041</v>
      </c>
    </row>
    <row r="58" spans="1:5" ht="45" customHeight="1" x14ac:dyDescent="0.25">
      <c r="A58" s="169" t="s">
        <v>1129</v>
      </c>
      <c r="B58" s="169" t="s">
        <v>1130</v>
      </c>
      <c r="C58" s="169" t="s">
        <v>1035</v>
      </c>
      <c r="D58" s="169" t="s">
        <v>1007</v>
      </c>
      <c r="E58" s="169" t="s">
        <v>1041</v>
      </c>
    </row>
    <row r="59" spans="1:5" ht="45" customHeight="1" x14ac:dyDescent="0.25">
      <c r="A59" s="169" t="s">
        <v>1131</v>
      </c>
      <c r="B59" s="169" t="s">
        <v>1132</v>
      </c>
      <c r="C59" s="169" t="s">
        <v>1035</v>
      </c>
      <c r="D59" s="169" t="s">
        <v>1007</v>
      </c>
      <c r="E59" s="169" t="s">
        <v>1041</v>
      </c>
    </row>
    <row r="60" spans="1:5" ht="45" customHeight="1" x14ac:dyDescent="0.25">
      <c r="A60" s="169" t="s">
        <v>1133</v>
      </c>
      <c r="B60" s="169" t="s">
        <v>873</v>
      </c>
      <c r="C60" s="169" t="s">
        <v>1035</v>
      </c>
      <c r="D60" s="169" t="s">
        <v>1007</v>
      </c>
      <c r="E60" s="169" t="s">
        <v>1043</v>
      </c>
    </row>
    <row r="61" spans="1:5" ht="45" customHeight="1" x14ac:dyDescent="0.25">
      <c r="A61" s="169" t="s">
        <v>1134</v>
      </c>
      <c r="B61" s="169" t="s">
        <v>952</v>
      </c>
      <c r="C61" s="169" t="s">
        <v>1035</v>
      </c>
      <c r="D61" s="169" t="s">
        <v>1007</v>
      </c>
      <c r="E61" s="169" t="s">
        <v>1043</v>
      </c>
    </row>
  </sheetData>
  <mergeCells count="6">
    <mergeCell ref="A2:A7"/>
    <mergeCell ref="B2:B7"/>
    <mergeCell ref="A9:A11"/>
    <mergeCell ref="B9:B11"/>
    <mergeCell ref="A19:A21"/>
    <mergeCell ref="B19:B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44"/>
  <sheetViews>
    <sheetView workbookViewId="0">
      <selection activeCell="R24" sqref="R24"/>
    </sheetView>
  </sheetViews>
  <sheetFormatPr defaultRowHeight="15" x14ac:dyDescent="0.25"/>
  <cols>
    <col min="1" max="1" width="9.5703125" customWidth="1"/>
    <col min="9" max="9" width="13.5703125" customWidth="1"/>
    <col min="10" max="10" width="21.28515625" customWidth="1"/>
    <col min="11" max="11" width="17" customWidth="1"/>
  </cols>
  <sheetData>
    <row r="1" spans="1:22" ht="16.5" thickBot="1" x14ac:dyDescent="0.3">
      <c r="A1" s="266" t="s">
        <v>1001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50"/>
      <c r="M1" s="51"/>
      <c r="N1" s="4"/>
      <c r="O1" s="5"/>
      <c r="P1" s="5"/>
      <c r="Q1" s="5"/>
      <c r="S1" s="4"/>
      <c r="T1" s="4"/>
      <c r="U1" s="131"/>
      <c r="V1" s="131"/>
    </row>
    <row r="2" spans="1:22" s="7" customFormat="1" ht="15.75" thickBot="1" x14ac:dyDescent="0.3">
      <c r="A2" s="6" t="s">
        <v>0</v>
      </c>
      <c r="B2" s="104"/>
      <c r="C2" s="277" t="str">
        <f>IF(Identificação!B2=0,"",Identificação!B2)</f>
        <v>Concorrência Lei 14.133/21 Eletrônica</v>
      </c>
      <c r="D2" s="277"/>
      <c r="E2" s="277"/>
      <c r="F2" s="277"/>
      <c r="G2" s="277"/>
      <c r="H2" s="104" t="s">
        <v>132</v>
      </c>
      <c r="I2" s="99" t="str">
        <f>IF(Identificação!E2=0,"",Identificação!E2)</f>
        <v/>
      </c>
      <c r="J2" s="139" t="s">
        <v>133</v>
      </c>
      <c r="K2" s="99">
        <f>IF(Identificação!G2=0,"",Identificação!G2)</f>
        <v>2025</v>
      </c>
      <c r="L2" s="52"/>
      <c r="M2" s="52"/>
      <c r="S2" s="130"/>
      <c r="T2" s="130"/>
      <c r="U2" s="132"/>
      <c r="V2" s="132"/>
    </row>
    <row r="3" spans="1:22" s="7" customFormat="1" ht="32.25" customHeight="1" thickBot="1" x14ac:dyDescent="0.3">
      <c r="A3" s="278" t="s">
        <v>134</v>
      </c>
      <c r="B3" s="279"/>
      <c r="C3" s="272" t="str">
        <f>IF(Identificação!B3=0,"",Identificação!B3)</f>
        <v>Construção da nova EMEI Tio Riba - itens não financiáveis</v>
      </c>
      <c r="D3" s="272"/>
      <c r="E3" s="272"/>
      <c r="F3" s="272"/>
      <c r="G3" s="272"/>
      <c r="H3" s="272"/>
      <c r="I3" s="272"/>
      <c r="J3" s="272"/>
      <c r="K3" s="273"/>
      <c r="L3" s="52"/>
      <c r="M3" s="52"/>
      <c r="S3" s="130"/>
      <c r="T3" s="130"/>
      <c r="U3" s="132"/>
      <c r="V3" s="132"/>
    </row>
    <row r="4" spans="1:22" s="7" customFormat="1" ht="15.75" thickBot="1" x14ac:dyDescent="0.3">
      <c r="A4" s="8" t="s">
        <v>157</v>
      </c>
      <c r="B4" s="110"/>
      <c r="C4" s="274" t="str">
        <f>IF(Identificação!B4=0,"",Identificação!B4)</f>
        <v>Prefeitura Municipal de Montenegro</v>
      </c>
      <c r="D4" s="274"/>
      <c r="E4" s="274"/>
      <c r="F4" s="274"/>
      <c r="G4" s="274"/>
      <c r="H4" s="274"/>
      <c r="I4" s="274"/>
      <c r="J4" s="140" t="s">
        <v>154</v>
      </c>
      <c r="K4" s="141" t="str">
        <f>IF(Identificação!G4=0,"",Identificação!G4)</f>
        <v/>
      </c>
      <c r="L4" s="52"/>
      <c r="M4" s="52"/>
      <c r="S4" s="130"/>
      <c r="T4" s="130"/>
      <c r="U4" s="132"/>
      <c r="V4" s="132"/>
    </row>
    <row r="5" spans="1:22" s="7" customFormat="1" ht="15.75" thickBot="1" x14ac:dyDescent="0.3">
      <c r="A5" s="8" t="s">
        <v>150</v>
      </c>
      <c r="B5" s="110"/>
      <c r="C5" s="274" t="str">
        <f>IF(Identificação!B5=0,"",Identificação!B5)</f>
        <v>Obras e Serviços de Engenharia</v>
      </c>
      <c r="D5" s="274"/>
      <c r="E5" s="274"/>
      <c r="F5" s="274"/>
      <c r="G5" s="275"/>
      <c r="H5" s="85"/>
      <c r="I5" s="100"/>
      <c r="J5" s="133"/>
      <c r="K5" s="142"/>
      <c r="L5" s="53"/>
      <c r="M5" s="52"/>
      <c r="S5" s="150"/>
      <c r="T5" s="150"/>
      <c r="U5" s="132"/>
      <c r="V5" s="132"/>
    </row>
    <row r="6" spans="1:22" s="7" customFormat="1" ht="15.75" thickBot="1" x14ac:dyDescent="0.3">
      <c r="A6" s="8" t="s">
        <v>187</v>
      </c>
      <c r="B6" s="110"/>
      <c r="C6" s="256">
        <f>'PLANILHA NÃO FINANCIAVEIS'!C6:G6</f>
        <v>2799532.2700000033</v>
      </c>
      <c r="D6" s="256"/>
      <c r="E6" s="256"/>
      <c r="F6" s="256"/>
      <c r="G6" s="257"/>
      <c r="H6" s="85"/>
      <c r="I6" s="94"/>
      <c r="J6" s="142"/>
      <c r="K6" s="133"/>
      <c r="L6" s="52"/>
      <c r="M6" s="52"/>
      <c r="S6" s="138"/>
      <c r="T6" s="138"/>
      <c r="U6" s="132"/>
      <c r="V6" s="132"/>
    </row>
    <row r="7" spans="1:22" s="7" customFormat="1" x14ac:dyDescent="0.25">
      <c r="A7" s="10"/>
      <c r="B7" s="94"/>
      <c r="C7" s="94"/>
      <c r="D7" s="85"/>
      <c r="G7" s="91"/>
      <c r="H7" s="91"/>
      <c r="I7" s="94"/>
      <c r="J7" s="142"/>
      <c r="K7" s="133"/>
      <c r="L7" s="52"/>
      <c r="M7" s="52"/>
      <c r="S7" s="138"/>
      <c r="T7" s="138"/>
      <c r="U7" s="132"/>
      <c r="V7" s="132"/>
    </row>
    <row r="9" spans="1:22" ht="39" customHeight="1" x14ac:dyDescent="0.25">
      <c r="A9" s="161" t="s">
        <v>1002</v>
      </c>
      <c r="B9" s="288" t="s">
        <v>1003</v>
      </c>
      <c r="C9" s="288"/>
      <c r="D9" s="288"/>
      <c r="E9" s="288"/>
      <c r="F9" s="288"/>
      <c r="G9" s="288"/>
      <c r="H9" s="288"/>
      <c r="I9" s="161" t="s">
        <v>1004</v>
      </c>
      <c r="J9" s="161" t="s">
        <v>1005</v>
      </c>
      <c r="K9" s="161" t="s">
        <v>1006</v>
      </c>
    </row>
    <row r="10" spans="1:22" x14ac:dyDescent="0.25">
      <c r="A10" s="162">
        <v>1</v>
      </c>
      <c r="B10" s="289" t="str">
        <f>'PLANILHA NÃO FINANCIAVEIS'!G12</f>
        <v>PROJETO EXECUTIVO DO SISTEMA CONSTRUTIVO</v>
      </c>
      <c r="C10" s="289"/>
      <c r="D10" s="289"/>
      <c r="E10" s="289"/>
      <c r="F10" s="289"/>
      <c r="G10" s="289"/>
      <c r="H10" s="289"/>
      <c r="I10" s="163">
        <v>2</v>
      </c>
      <c r="J10" s="163" t="s">
        <v>1008</v>
      </c>
      <c r="K10" s="163">
        <v>1</v>
      </c>
    </row>
    <row r="11" spans="1:22" x14ac:dyDescent="0.25">
      <c r="A11" s="162">
        <v>2</v>
      </c>
      <c r="B11" s="289" t="str">
        <f>'PLANILHA NÃO FINANCIAVEIS'!G16</f>
        <v>ADMINISTRAÇÃO DA OBRA - MOBILIZAÇÃO</v>
      </c>
      <c r="C11" s="289"/>
      <c r="D11" s="289"/>
      <c r="E11" s="289"/>
      <c r="F11" s="289"/>
      <c r="G11" s="289"/>
      <c r="H11" s="289"/>
      <c r="I11" s="163">
        <v>2</v>
      </c>
      <c r="J11" s="163" t="s">
        <v>1008</v>
      </c>
      <c r="K11" s="163">
        <v>1</v>
      </c>
    </row>
    <row r="12" spans="1:22" x14ac:dyDescent="0.25">
      <c r="A12" s="162">
        <v>3</v>
      </c>
      <c r="B12" s="289" t="str">
        <f>'PLANILHA NÃO FINANCIAVEIS'!G21</f>
        <v>ADMINISTRAÇÃO DA OBRA - DESMOBILIZAÇÃO</v>
      </c>
      <c r="C12" s="289"/>
      <c r="D12" s="289"/>
      <c r="E12" s="289"/>
      <c r="F12" s="289"/>
      <c r="G12" s="289"/>
      <c r="H12" s="289"/>
      <c r="I12" s="163">
        <v>2</v>
      </c>
      <c r="J12" s="163" t="s">
        <v>1008</v>
      </c>
      <c r="K12" s="163">
        <v>6</v>
      </c>
    </row>
    <row r="13" spans="1:22" ht="15" customHeight="1" x14ac:dyDescent="0.25">
      <c r="A13" s="290">
        <v>4</v>
      </c>
      <c r="B13" s="291" t="s">
        <v>1019</v>
      </c>
      <c r="C13" s="291"/>
      <c r="D13" s="291"/>
      <c r="E13" s="291"/>
      <c r="F13" s="291"/>
      <c r="G13" s="291"/>
      <c r="H13" s="291"/>
      <c r="I13" s="163">
        <v>2</v>
      </c>
      <c r="J13" s="163" t="s">
        <v>1008</v>
      </c>
      <c r="K13" s="163">
        <v>1</v>
      </c>
    </row>
    <row r="14" spans="1:22" ht="15" customHeight="1" x14ac:dyDescent="0.25">
      <c r="A14" s="290"/>
      <c r="B14" s="291"/>
      <c r="C14" s="291"/>
      <c r="D14" s="291"/>
      <c r="E14" s="291"/>
      <c r="F14" s="291"/>
      <c r="G14" s="291"/>
      <c r="H14" s="291"/>
      <c r="I14" s="163">
        <v>3</v>
      </c>
      <c r="J14" s="163" t="s">
        <v>1009</v>
      </c>
      <c r="K14" s="163">
        <v>3</v>
      </c>
    </row>
    <row r="15" spans="1:22" x14ac:dyDescent="0.25">
      <c r="A15" s="162">
        <v>5</v>
      </c>
      <c r="B15" s="289" t="s">
        <v>1020</v>
      </c>
      <c r="C15" s="289"/>
      <c r="D15" s="289"/>
      <c r="E15" s="289"/>
      <c r="F15" s="289"/>
      <c r="G15" s="289"/>
      <c r="H15" s="289"/>
      <c r="I15" s="163">
        <v>2</v>
      </c>
      <c r="J15" s="163" t="s">
        <v>1008</v>
      </c>
      <c r="K15" s="163">
        <v>1</v>
      </c>
    </row>
    <row r="16" spans="1:22" x14ac:dyDescent="0.25">
      <c r="A16" s="162">
        <v>6</v>
      </c>
      <c r="B16" s="289" t="s">
        <v>1021</v>
      </c>
      <c r="C16" s="289"/>
      <c r="D16" s="289"/>
      <c r="E16" s="289"/>
      <c r="F16" s="289"/>
      <c r="G16" s="289"/>
      <c r="H16" s="289"/>
      <c r="I16" s="163">
        <v>2</v>
      </c>
      <c r="J16" s="163" t="s">
        <v>1008</v>
      </c>
      <c r="K16" s="163">
        <v>2</v>
      </c>
    </row>
    <row r="17" spans="1:11" x14ac:dyDescent="0.25">
      <c r="A17" s="162">
        <v>7</v>
      </c>
      <c r="B17" s="289" t="s">
        <v>1022</v>
      </c>
      <c r="C17" s="289"/>
      <c r="D17" s="289"/>
      <c r="E17" s="289"/>
      <c r="F17" s="289"/>
      <c r="G17" s="289"/>
      <c r="H17" s="289"/>
      <c r="I17" s="163">
        <v>2</v>
      </c>
      <c r="J17" s="163" t="s">
        <v>1008</v>
      </c>
      <c r="K17" s="163">
        <v>2</v>
      </c>
    </row>
    <row r="18" spans="1:11" x14ac:dyDescent="0.25">
      <c r="A18" s="162">
        <v>8</v>
      </c>
      <c r="B18" s="289" t="s">
        <v>1023</v>
      </c>
      <c r="C18" s="289"/>
      <c r="D18" s="289"/>
      <c r="E18" s="289"/>
      <c r="F18" s="289"/>
      <c r="G18" s="289"/>
      <c r="H18" s="289"/>
      <c r="I18" s="163">
        <v>2</v>
      </c>
      <c r="J18" s="163" t="s">
        <v>1008</v>
      </c>
      <c r="K18" s="163">
        <v>3</v>
      </c>
    </row>
    <row r="19" spans="1:11" ht="15" customHeight="1" x14ac:dyDescent="0.25">
      <c r="A19" s="162">
        <v>9</v>
      </c>
      <c r="B19" s="289" t="s">
        <v>1024</v>
      </c>
      <c r="C19" s="289"/>
      <c r="D19" s="289"/>
      <c r="E19" s="289"/>
      <c r="F19" s="289"/>
      <c r="G19" s="289"/>
      <c r="H19" s="289"/>
      <c r="I19" s="163">
        <v>2</v>
      </c>
      <c r="J19" s="163" t="s">
        <v>1008</v>
      </c>
      <c r="K19" s="163">
        <v>3</v>
      </c>
    </row>
    <row r="20" spans="1:11" x14ac:dyDescent="0.25">
      <c r="A20" s="162">
        <v>10</v>
      </c>
      <c r="B20" s="289" t="s">
        <v>1032</v>
      </c>
      <c r="C20" s="289"/>
      <c r="D20" s="289"/>
      <c r="E20" s="289"/>
      <c r="F20" s="289"/>
      <c r="G20" s="289"/>
      <c r="H20" s="289"/>
      <c r="I20" s="163">
        <v>2</v>
      </c>
      <c r="J20" s="163" t="s">
        <v>1008</v>
      </c>
      <c r="K20" s="163">
        <v>2</v>
      </c>
    </row>
    <row r="21" spans="1:11" x14ac:dyDescent="0.25">
      <c r="A21" s="162">
        <v>11</v>
      </c>
      <c r="B21" s="289" t="s">
        <v>1027</v>
      </c>
      <c r="C21" s="289"/>
      <c r="D21" s="289"/>
      <c r="E21" s="289"/>
      <c r="F21" s="289"/>
      <c r="G21" s="289"/>
      <c r="H21" s="289"/>
      <c r="I21" s="163">
        <v>1</v>
      </c>
      <c r="J21" s="163" t="s">
        <v>1007</v>
      </c>
      <c r="K21" s="163">
        <v>2</v>
      </c>
    </row>
    <row r="22" spans="1:11" x14ac:dyDescent="0.25">
      <c r="A22" s="162">
        <v>12</v>
      </c>
      <c r="B22" s="289" t="s">
        <v>1025</v>
      </c>
      <c r="C22" s="289"/>
      <c r="D22" s="289"/>
      <c r="E22" s="289"/>
      <c r="F22" s="289"/>
      <c r="G22" s="289"/>
      <c r="H22" s="289"/>
      <c r="I22" s="163">
        <v>1</v>
      </c>
      <c r="J22" s="163" t="s">
        <v>1007</v>
      </c>
      <c r="K22" s="163">
        <v>3</v>
      </c>
    </row>
    <row r="23" spans="1:11" x14ac:dyDescent="0.25">
      <c r="A23" s="162">
        <v>13</v>
      </c>
      <c r="B23" s="289" t="s">
        <v>1026</v>
      </c>
      <c r="C23" s="289"/>
      <c r="D23" s="289"/>
      <c r="E23" s="289"/>
      <c r="F23" s="289"/>
      <c r="G23" s="289"/>
      <c r="H23" s="289"/>
      <c r="I23" s="163">
        <v>1</v>
      </c>
      <c r="J23" s="163" t="s">
        <v>1007</v>
      </c>
      <c r="K23" s="163">
        <v>3</v>
      </c>
    </row>
    <row r="24" spans="1:11" x14ac:dyDescent="0.25">
      <c r="A24" s="162">
        <v>14</v>
      </c>
      <c r="B24" s="289" t="str">
        <f>'PLANILHA NÃO FINANCIAVEIS'!G157</f>
        <v>SISTEMA DE VEDAÇÃO VERTICAL</v>
      </c>
      <c r="C24" s="289"/>
      <c r="D24" s="289"/>
      <c r="E24" s="289"/>
      <c r="F24" s="289"/>
      <c r="G24" s="289"/>
      <c r="H24" s="289"/>
      <c r="I24" s="163">
        <v>1</v>
      </c>
      <c r="J24" s="163" t="s">
        <v>1007</v>
      </c>
      <c r="K24" s="163">
        <v>3</v>
      </c>
    </row>
    <row r="25" spans="1:11" x14ac:dyDescent="0.25">
      <c r="A25" s="162">
        <v>15</v>
      </c>
      <c r="B25" s="289" t="str">
        <f>'PLANILHA NÃO FINANCIAVEIS'!G162</f>
        <v>ESQUADRIAS</v>
      </c>
      <c r="C25" s="289"/>
      <c r="D25" s="289"/>
      <c r="E25" s="289"/>
      <c r="F25" s="289"/>
      <c r="G25" s="289"/>
      <c r="H25" s="289"/>
      <c r="I25" s="163">
        <v>1</v>
      </c>
      <c r="J25" s="163" t="s">
        <v>1007</v>
      </c>
      <c r="K25" s="163">
        <v>4</v>
      </c>
    </row>
    <row r="26" spans="1:11" x14ac:dyDescent="0.25">
      <c r="A26" s="162">
        <v>16</v>
      </c>
      <c r="B26" s="289" t="str">
        <f>'PLANILHA NÃO FINANCIAVEIS'!G177</f>
        <v>SISTEMAS DE COBERTURA</v>
      </c>
      <c r="C26" s="289"/>
      <c r="D26" s="289"/>
      <c r="E26" s="289"/>
      <c r="F26" s="289"/>
      <c r="G26" s="289"/>
      <c r="H26" s="289"/>
      <c r="I26" s="163">
        <v>1</v>
      </c>
      <c r="J26" s="163" t="s">
        <v>1007</v>
      </c>
      <c r="K26" s="163">
        <v>4</v>
      </c>
    </row>
    <row r="27" spans="1:11" x14ac:dyDescent="0.25">
      <c r="A27" s="162">
        <v>17</v>
      </c>
      <c r="B27" s="289" t="str">
        <f>'PLANILHA NÃO FINANCIAVEIS'!G184</f>
        <v>REVESTIMENTOS INTERNO E EXTERNO</v>
      </c>
      <c r="C27" s="289"/>
      <c r="D27" s="289"/>
      <c r="E27" s="289"/>
      <c r="F27" s="289"/>
      <c r="G27" s="289"/>
      <c r="H27" s="289"/>
      <c r="I27" s="163">
        <v>1</v>
      </c>
      <c r="J27" s="163" t="s">
        <v>1007</v>
      </c>
      <c r="K27" s="163">
        <v>6</v>
      </c>
    </row>
    <row r="28" spans="1:11" x14ac:dyDescent="0.25">
      <c r="A28" s="162">
        <v>18</v>
      </c>
      <c r="B28" s="289" t="str">
        <f>'PLANILHA NÃO FINANCIAVEIS'!G192</f>
        <v>SISTEMAS DE PISOS</v>
      </c>
      <c r="C28" s="289"/>
      <c r="D28" s="289"/>
      <c r="E28" s="289"/>
      <c r="F28" s="289"/>
      <c r="G28" s="289"/>
      <c r="H28" s="289"/>
      <c r="I28" s="163">
        <v>1</v>
      </c>
      <c r="J28" s="163" t="s">
        <v>1007</v>
      </c>
      <c r="K28" s="163">
        <v>4</v>
      </c>
    </row>
    <row r="29" spans="1:11" x14ac:dyDescent="0.25">
      <c r="A29" s="162">
        <v>19</v>
      </c>
      <c r="B29" s="289" t="str">
        <f>'PLANILHA NÃO FINANCIAVEIS'!G204</f>
        <v>PINTURAS E ACABAMENTOS</v>
      </c>
      <c r="C29" s="289"/>
      <c r="D29" s="289"/>
      <c r="E29" s="289"/>
      <c r="F29" s="289"/>
      <c r="G29" s="289"/>
      <c r="H29" s="289"/>
      <c r="I29" s="163">
        <v>1</v>
      </c>
      <c r="J29" s="163" t="s">
        <v>1007</v>
      </c>
      <c r="K29" s="163">
        <v>6</v>
      </c>
    </row>
    <row r="30" spans="1:11" x14ac:dyDescent="0.25">
      <c r="A30" s="162">
        <v>20</v>
      </c>
      <c r="B30" s="289" t="s">
        <v>1030</v>
      </c>
      <c r="C30" s="289"/>
      <c r="D30" s="289"/>
      <c r="E30" s="289"/>
      <c r="F30" s="289"/>
      <c r="G30" s="289"/>
      <c r="H30" s="289"/>
      <c r="I30" s="163">
        <v>1</v>
      </c>
      <c r="J30" s="163" t="s">
        <v>1007</v>
      </c>
      <c r="K30" s="163">
        <v>5</v>
      </c>
    </row>
    <row r="31" spans="1:11" ht="15" customHeight="1" x14ac:dyDescent="0.25">
      <c r="A31" s="162">
        <v>21</v>
      </c>
      <c r="B31" s="289" t="s">
        <v>1029</v>
      </c>
      <c r="C31" s="289"/>
      <c r="D31" s="289"/>
      <c r="E31" s="289"/>
      <c r="F31" s="289"/>
      <c r="G31" s="289"/>
      <c r="H31" s="289"/>
      <c r="I31" s="163">
        <v>1</v>
      </c>
      <c r="J31" s="163" t="s">
        <v>1007</v>
      </c>
      <c r="K31" s="163">
        <v>5</v>
      </c>
    </row>
    <row r="32" spans="1:11" x14ac:dyDescent="0.25">
      <c r="A32" s="162">
        <v>22</v>
      </c>
      <c r="B32" s="289" t="str">
        <f>'PLANILHA NÃO FINANCIAVEIS'!G260</f>
        <v>SISTEMA DE PROTEÇÃO CONTRA INCÊNDIO</v>
      </c>
      <c r="C32" s="289"/>
      <c r="D32" s="289"/>
      <c r="E32" s="289"/>
      <c r="F32" s="289"/>
      <c r="G32" s="289"/>
      <c r="H32" s="289"/>
      <c r="I32" s="163">
        <v>1</v>
      </c>
      <c r="J32" s="163" t="s">
        <v>1007</v>
      </c>
      <c r="K32" s="163">
        <v>5</v>
      </c>
    </row>
    <row r="33" spans="1:11" x14ac:dyDescent="0.25">
      <c r="A33" s="162">
        <v>23</v>
      </c>
      <c r="B33" s="289" t="s">
        <v>1031</v>
      </c>
      <c r="C33" s="289"/>
      <c r="D33" s="289"/>
      <c r="E33" s="289"/>
      <c r="F33" s="289"/>
      <c r="G33" s="289"/>
      <c r="H33" s="289"/>
      <c r="I33" s="163">
        <v>1</v>
      </c>
      <c r="J33" s="163" t="s">
        <v>1007</v>
      </c>
      <c r="K33" s="163">
        <v>5</v>
      </c>
    </row>
    <row r="34" spans="1:11" x14ac:dyDescent="0.25">
      <c r="A34" s="162">
        <v>24</v>
      </c>
      <c r="B34" s="289" t="s">
        <v>824</v>
      </c>
      <c r="C34" s="289"/>
      <c r="D34" s="289"/>
      <c r="E34" s="289"/>
      <c r="F34" s="289"/>
      <c r="G34" s="289"/>
      <c r="H34" s="289"/>
      <c r="I34" s="163">
        <v>1</v>
      </c>
      <c r="J34" s="163" t="s">
        <v>1007</v>
      </c>
      <c r="K34" s="163">
        <v>5</v>
      </c>
    </row>
    <row r="35" spans="1:11" x14ac:dyDescent="0.25">
      <c r="A35" s="162">
        <v>25</v>
      </c>
      <c r="B35" s="289" t="s">
        <v>1028</v>
      </c>
      <c r="C35" s="289"/>
      <c r="D35" s="289"/>
      <c r="E35" s="289"/>
      <c r="F35" s="289"/>
      <c r="G35" s="289"/>
      <c r="H35" s="289"/>
      <c r="I35" s="163">
        <v>1</v>
      </c>
      <c r="J35" s="163" t="s">
        <v>1007</v>
      </c>
      <c r="K35" s="163">
        <v>5</v>
      </c>
    </row>
    <row r="36" spans="1:11" x14ac:dyDescent="0.25">
      <c r="A36" s="162">
        <v>26</v>
      </c>
      <c r="B36" s="289" t="str">
        <f>'PLANILHA NÃO FINANCIAVEIS'!G309</f>
        <v>SERVIÇOS COMPLEMENTARES</v>
      </c>
      <c r="C36" s="289"/>
      <c r="D36" s="289"/>
      <c r="E36" s="289"/>
      <c r="F36" s="289"/>
      <c r="G36" s="289"/>
      <c r="H36" s="289"/>
      <c r="I36" s="163">
        <v>1</v>
      </c>
      <c r="J36" s="163" t="s">
        <v>1007</v>
      </c>
      <c r="K36" s="163">
        <v>5</v>
      </c>
    </row>
    <row r="37" spans="1:11" x14ac:dyDescent="0.25">
      <c r="A37" s="162">
        <v>27</v>
      </c>
      <c r="B37" s="289" t="s">
        <v>1033</v>
      </c>
      <c r="C37" s="289"/>
      <c r="D37" s="289"/>
      <c r="E37" s="289"/>
      <c r="F37" s="289"/>
      <c r="G37" s="289"/>
      <c r="H37" s="289"/>
      <c r="I37" s="163">
        <v>2</v>
      </c>
      <c r="J37" s="163" t="s">
        <v>1008</v>
      </c>
      <c r="K37" s="163">
        <v>4</v>
      </c>
    </row>
    <row r="38" spans="1:11" x14ac:dyDescent="0.25">
      <c r="A38" s="162">
        <v>28</v>
      </c>
      <c r="B38" s="289" t="s">
        <v>1034</v>
      </c>
      <c r="C38" s="289"/>
      <c r="D38" s="289"/>
      <c r="E38" s="289"/>
      <c r="F38" s="289"/>
      <c r="G38" s="289"/>
      <c r="H38" s="289"/>
      <c r="I38" s="163">
        <v>2</v>
      </c>
      <c r="J38" s="163" t="s">
        <v>1008</v>
      </c>
      <c r="K38" s="163">
        <v>4</v>
      </c>
    </row>
    <row r="39" spans="1:11" x14ac:dyDescent="0.25">
      <c r="A39" s="162">
        <v>29</v>
      </c>
      <c r="B39" s="289" t="str">
        <f>'PLANILHA NÃO FINANCIAVEIS'!G322</f>
        <v>GRADIL ESTACIONAMENTO E PORTÕES</v>
      </c>
      <c r="C39" s="289"/>
      <c r="D39" s="289"/>
      <c r="E39" s="289"/>
      <c r="F39" s="289"/>
      <c r="G39" s="289"/>
      <c r="H39" s="289"/>
      <c r="I39" s="163">
        <v>2</v>
      </c>
      <c r="J39" s="163" t="s">
        <v>1008</v>
      </c>
      <c r="K39" s="163">
        <v>4</v>
      </c>
    </row>
    <row r="40" spans="1:11" x14ac:dyDescent="0.25">
      <c r="A40" s="162">
        <v>30</v>
      </c>
      <c r="B40" s="289" t="str">
        <f>'PLANILHA NÃO FINANCIAVEIS'!G328</f>
        <v>ESCADA ESTACIONAMENTO E RAMPA ACESSO SERVIÇO</v>
      </c>
      <c r="C40" s="289"/>
      <c r="D40" s="289"/>
      <c r="E40" s="289"/>
      <c r="F40" s="289"/>
      <c r="G40" s="289"/>
      <c r="H40" s="289"/>
      <c r="I40" s="163">
        <v>2</v>
      </c>
      <c r="J40" s="163" t="s">
        <v>1008</v>
      </c>
      <c r="K40" s="163">
        <v>4</v>
      </c>
    </row>
    <row r="41" spans="1:11" x14ac:dyDescent="0.25">
      <c r="A41" s="162">
        <v>31</v>
      </c>
      <c r="B41" s="289" t="str">
        <f>'PLANILHA NÃO FINANCIAVEIS'!G334</f>
        <v>PLAYGROUND</v>
      </c>
      <c r="C41" s="289"/>
      <c r="D41" s="289"/>
      <c r="E41" s="289"/>
      <c r="F41" s="289"/>
      <c r="G41" s="289"/>
      <c r="H41" s="289"/>
      <c r="I41" s="163">
        <v>2</v>
      </c>
      <c r="J41" s="163" t="s">
        <v>1008</v>
      </c>
      <c r="K41" s="163">
        <v>5</v>
      </c>
    </row>
    <row r="42" spans="1:11" x14ac:dyDescent="0.25">
      <c r="A42" s="162">
        <v>32</v>
      </c>
      <c r="B42" s="289" t="str">
        <f>'PLANILHA NÃO FINANCIAVEIS'!G342</f>
        <v>VEGETAÇÃO</v>
      </c>
      <c r="C42" s="289"/>
      <c r="D42" s="289"/>
      <c r="E42" s="289"/>
      <c r="F42" s="289"/>
      <c r="G42" s="289"/>
      <c r="H42" s="289"/>
      <c r="I42" s="163">
        <v>2</v>
      </c>
      <c r="J42" s="163" t="s">
        <v>1008</v>
      </c>
      <c r="K42" s="163">
        <v>6</v>
      </c>
    </row>
    <row r="43" spans="1:11" x14ac:dyDescent="0.25">
      <c r="A43" s="162">
        <v>33</v>
      </c>
      <c r="B43" s="289" t="str">
        <f>'PLANILHA NÃO FINANCIAVEIS'!G350</f>
        <v>PAVIMENTAÇÃO ESTACIONAMENTO E CALÇADA</v>
      </c>
      <c r="C43" s="289"/>
      <c r="D43" s="289"/>
      <c r="E43" s="289"/>
      <c r="F43" s="289"/>
      <c r="G43" s="289"/>
      <c r="H43" s="289"/>
      <c r="I43" s="163">
        <v>2</v>
      </c>
      <c r="J43" s="163" t="s">
        <v>1008</v>
      </c>
      <c r="K43" s="163">
        <v>5</v>
      </c>
    </row>
    <row r="44" spans="1:11" x14ac:dyDescent="0.25">
      <c r="A44" s="162">
        <v>34</v>
      </c>
      <c r="B44" s="289" t="str">
        <f>'PLANILHA NÃO FINANCIAVEIS'!G358</f>
        <v>SERVIÇOS FINAIS</v>
      </c>
      <c r="C44" s="289"/>
      <c r="D44" s="289"/>
      <c r="E44" s="289"/>
      <c r="F44" s="289"/>
      <c r="G44" s="289"/>
      <c r="H44" s="289"/>
      <c r="I44" s="163">
        <v>2</v>
      </c>
      <c r="J44" s="163" t="s">
        <v>1008</v>
      </c>
      <c r="K44" s="163">
        <v>6</v>
      </c>
    </row>
  </sheetData>
  <mergeCells count="43">
    <mergeCell ref="A13:A14"/>
    <mergeCell ref="B11:H11"/>
    <mergeCell ref="B13:H14"/>
    <mergeCell ref="B39:H39"/>
    <mergeCell ref="B40:H40"/>
    <mergeCell ref="B34:H34"/>
    <mergeCell ref="B35:H35"/>
    <mergeCell ref="B32:H32"/>
    <mergeCell ref="B33:H33"/>
    <mergeCell ref="B28:H28"/>
    <mergeCell ref="B29:H29"/>
    <mergeCell ref="B30:H30"/>
    <mergeCell ref="B31:H31"/>
    <mergeCell ref="B22:H22"/>
    <mergeCell ref="B23:H23"/>
    <mergeCell ref="B25:H25"/>
    <mergeCell ref="B41:H41"/>
    <mergeCell ref="B42:H42"/>
    <mergeCell ref="B43:H43"/>
    <mergeCell ref="B44:H44"/>
    <mergeCell ref="B36:H36"/>
    <mergeCell ref="B37:H37"/>
    <mergeCell ref="B38:H38"/>
    <mergeCell ref="B24:H24"/>
    <mergeCell ref="B26:H26"/>
    <mergeCell ref="B27:H27"/>
    <mergeCell ref="B16:H16"/>
    <mergeCell ref="B17:H17"/>
    <mergeCell ref="B18:H18"/>
    <mergeCell ref="B19:H19"/>
    <mergeCell ref="B20:H20"/>
    <mergeCell ref="B21:H21"/>
    <mergeCell ref="C6:G6"/>
    <mergeCell ref="B9:H9"/>
    <mergeCell ref="B10:H10"/>
    <mergeCell ref="B12:H12"/>
    <mergeCell ref="B15:H15"/>
    <mergeCell ref="C5:G5"/>
    <mergeCell ref="A1:K1"/>
    <mergeCell ref="C2:G2"/>
    <mergeCell ref="A3:B3"/>
    <mergeCell ref="C3:K3"/>
    <mergeCell ref="C4:I4"/>
  </mergeCells>
  <dataValidations disablePrompts="1" count="1">
    <dataValidation type="list" allowBlank="1" showInputMessage="1" showErrorMessage="1" sqref="I1 I3:I4 D3:D6 D1" xr:uid="{00000000-0002-0000-0600-000000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46" t="s">
        <v>150</v>
      </c>
      <c r="B1" s="43" t="s">
        <v>195</v>
      </c>
      <c r="C1" s="43" t="s">
        <v>158</v>
      </c>
      <c r="D1" s="43" t="s">
        <v>196</v>
      </c>
      <c r="E1" s="43" t="s">
        <v>197</v>
      </c>
      <c r="F1" s="46" t="s">
        <v>150</v>
      </c>
      <c r="G1" s="43" t="s">
        <v>199</v>
      </c>
      <c r="H1" s="43" t="s">
        <v>158</v>
      </c>
    </row>
    <row r="2" spans="1:8" ht="15.75" thickBot="1" x14ac:dyDescent="0.3">
      <c r="A2" s="45" t="s">
        <v>167</v>
      </c>
      <c r="B2" s="47">
        <v>2</v>
      </c>
      <c r="C2" s="47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45" t="s">
        <v>168</v>
      </c>
      <c r="B3" s="47">
        <v>2</v>
      </c>
      <c r="C3" s="47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45" t="s">
        <v>168</v>
      </c>
      <c r="B4" s="47">
        <v>3</v>
      </c>
      <c r="C4" s="47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45" t="s">
        <v>166</v>
      </c>
      <c r="B5" s="47">
        <v>3</v>
      </c>
      <c r="C5" s="47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45" t="s">
        <v>151</v>
      </c>
      <c r="B6" s="47">
        <v>7</v>
      </c>
      <c r="C6" s="47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45" t="s">
        <v>151</v>
      </c>
      <c r="B7" s="47">
        <v>8</v>
      </c>
      <c r="C7" s="47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45" t="s">
        <v>151</v>
      </c>
      <c r="B8" s="47">
        <v>9</v>
      </c>
      <c r="C8" s="47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45" t="s">
        <v>151</v>
      </c>
      <c r="B9" s="47">
        <v>10</v>
      </c>
      <c r="C9" s="47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45" t="s">
        <v>151</v>
      </c>
      <c r="B10" s="47">
        <v>11</v>
      </c>
      <c r="C10" s="47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45" t="s">
        <v>151</v>
      </c>
      <c r="B11" s="47">
        <v>12</v>
      </c>
      <c r="C11" s="47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45" t="s">
        <v>151</v>
      </c>
      <c r="B12" s="47">
        <v>13</v>
      </c>
      <c r="C12" s="47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45" t="s">
        <v>151</v>
      </c>
      <c r="B13" s="47">
        <v>14</v>
      </c>
      <c r="C13" s="47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45" t="s">
        <v>151</v>
      </c>
      <c r="B14" s="47">
        <v>15</v>
      </c>
      <c r="C14" s="47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45" t="s">
        <v>151</v>
      </c>
      <c r="B15" s="47">
        <v>16</v>
      </c>
      <c r="C15" s="47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45" t="s">
        <v>151</v>
      </c>
      <c r="B16" s="47">
        <v>17</v>
      </c>
      <c r="C16" s="47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45" t="s">
        <v>166</v>
      </c>
      <c r="B17" s="47">
        <v>29</v>
      </c>
      <c r="C17" s="47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45" t="s">
        <v>166</v>
      </c>
      <c r="B18" s="47">
        <v>30</v>
      </c>
      <c r="C18" s="47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45" t="s">
        <v>168</v>
      </c>
      <c r="B19" s="47">
        <v>31</v>
      </c>
      <c r="C19" s="47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45" t="s">
        <v>166</v>
      </c>
      <c r="B20" s="47">
        <v>31</v>
      </c>
      <c r="C20" s="47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45" t="s">
        <v>167</v>
      </c>
      <c r="B21" s="47">
        <v>33</v>
      </c>
      <c r="C21" s="47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45" t="s">
        <v>167</v>
      </c>
      <c r="B22" s="47">
        <v>34</v>
      </c>
      <c r="C22" s="47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45" t="s">
        <v>168</v>
      </c>
      <c r="B23" s="47">
        <v>34</v>
      </c>
      <c r="C23" s="47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45" t="s">
        <v>167</v>
      </c>
      <c r="B24" s="47">
        <v>35</v>
      </c>
      <c r="C24" s="47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45" t="s">
        <v>168</v>
      </c>
      <c r="B25" s="47">
        <v>35</v>
      </c>
      <c r="C25" s="47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45" t="s">
        <v>168</v>
      </c>
      <c r="B26" s="47">
        <v>37</v>
      </c>
      <c r="C26" s="47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45" t="s">
        <v>166</v>
      </c>
      <c r="B27" s="47">
        <v>37</v>
      </c>
      <c r="C27" s="47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45" t="s">
        <v>168</v>
      </c>
      <c r="B28" s="47">
        <v>42</v>
      </c>
      <c r="C28" s="47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45" t="s">
        <v>166</v>
      </c>
      <c r="B29" s="47">
        <v>42</v>
      </c>
      <c r="C29" s="47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45" t="s">
        <v>168</v>
      </c>
      <c r="B30" s="47">
        <v>45</v>
      </c>
      <c r="C30" s="47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45" t="s">
        <v>166</v>
      </c>
      <c r="B31" s="47">
        <v>45</v>
      </c>
      <c r="C31" s="47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45" t="s">
        <v>168</v>
      </c>
      <c r="B32" s="47">
        <v>47</v>
      </c>
      <c r="C32" s="47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45" t="s">
        <v>166</v>
      </c>
      <c r="B33" s="47">
        <v>47</v>
      </c>
      <c r="C33" s="47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45" t="s">
        <v>168</v>
      </c>
      <c r="B34" s="47">
        <v>52</v>
      </c>
      <c r="C34" s="47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45" t="s">
        <v>166</v>
      </c>
      <c r="B35" s="47">
        <v>52</v>
      </c>
      <c r="C35" s="47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45" t="s">
        <v>168</v>
      </c>
      <c r="B36" s="47">
        <v>57</v>
      </c>
      <c r="C36" s="47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45" t="s">
        <v>166</v>
      </c>
      <c r="B37" s="47">
        <v>57</v>
      </c>
      <c r="C37" s="47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45" t="s">
        <v>168</v>
      </c>
      <c r="B38" s="47">
        <v>59</v>
      </c>
      <c r="C38" s="47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45" t="s">
        <v>166</v>
      </c>
      <c r="B39" s="47">
        <v>59</v>
      </c>
      <c r="C39" s="47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45" t="s">
        <v>168</v>
      </c>
      <c r="B40" s="47">
        <v>62</v>
      </c>
      <c r="C40" s="47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45" t="s">
        <v>166</v>
      </c>
      <c r="B41" s="47">
        <v>62</v>
      </c>
      <c r="C41" s="47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45" t="s">
        <v>169</v>
      </c>
      <c r="B42" s="47">
        <v>63</v>
      </c>
      <c r="C42" s="47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45" t="s">
        <v>167</v>
      </c>
      <c r="B43" s="47">
        <v>64</v>
      </c>
      <c r="C43" s="47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45" t="s">
        <v>168</v>
      </c>
      <c r="B44" s="47">
        <v>64</v>
      </c>
      <c r="C44" s="47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45" t="s">
        <v>167</v>
      </c>
      <c r="B45" s="47">
        <v>70</v>
      </c>
      <c r="C45" s="47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45" t="s">
        <v>168</v>
      </c>
      <c r="B46" s="47">
        <v>70</v>
      </c>
      <c r="C46" s="47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45" t="s">
        <v>168</v>
      </c>
      <c r="B47" s="47">
        <v>72</v>
      </c>
      <c r="C47" s="47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45" t="s">
        <v>166</v>
      </c>
      <c r="B48" s="47">
        <v>72</v>
      </c>
      <c r="C48" s="47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45" t="s">
        <v>168</v>
      </c>
      <c r="B49" s="47">
        <v>77</v>
      </c>
      <c r="C49" s="47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45" t="s">
        <v>166</v>
      </c>
      <c r="B50" s="47">
        <v>77</v>
      </c>
      <c r="C50" s="47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45" t="s">
        <v>168</v>
      </c>
      <c r="B51" s="47">
        <v>82</v>
      </c>
      <c r="C51" s="47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45" t="s">
        <v>166</v>
      </c>
      <c r="B52" s="47">
        <v>82</v>
      </c>
      <c r="C52" s="47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45" t="s">
        <v>168</v>
      </c>
      <c r="B53" s="47">
        <v>97</v>
      </c>
      <c r="C53" s="47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45" t="s">
        <v>166</v>
      </c>
      <c r="B54" s="47">
        <v>97</v>
      </c>
      <c r="C54" s="47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45" t="s">
        <v>167</v>
      </c>
      <c r="B55" s="47">
        <v>105</v>
      </c>
      <c r="C55" s="47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45" t="s">
        <v>168</v>
      </c>
      <c r="B56" s="47">
        <v>105</v>
      </c>
      <c r="C56" s="47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45" t="s">
        <v>168</v>
      </c>
      <c r="B57" s="47">
        <v>107</v>
      </c>
      <c r="C57" s="47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45" t="s">
        <v>166</v>
      </c>
      <c r="B58" s="47">
        <v>107</v>
      </c>
      <c r="C58" s="47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45" t="s">
        <v>168</v>
      </c>
      <c r="B59" s="47">
        <v>112</v>
      </c>
      <c r="C59" s="47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45" t="s">
        <v>166</v>
      </c>
      <c r="B60" s="47">
        <v>112</v>
      </c>
      <c r="C60" s="47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45" t="s">
        <v>168</v>
      </c>
      <c r="B61" s="47">
        <v>113</v>
      </c>
      <c r="C61" s="47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45" t="s">
        <v>166</v>
      </c>
      <c r="B62" s="47">
        <v>113</v>
      </c>
      <c r="C62" s="47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45" t="s">
        <v>168</v>
      </c>
      <c r="B63" s="47">
        <v>117</v>
      </c>
      <c r="C63" s="47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45" t="s">
        <v>166</v>
      </c>
      <c r="B64" s="47">
        <v>117</v>
      </c>
      <c r="C64" s="47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45" t="s">
        <v>167</v>
      </c>
      <c r="B65" s="47">
        <v>120</v>
      </c>
      <c r="C65" s="47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45" t="s">
        <v>168</v>
      </c>
      <c r="B66" s="47">
        <v>120</v>
      </c>
      <c r="C66" s="47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45" t="s">
        <v>168</v>
      </c>
      <c r="B67" s="47">
        <v>122</v>
      </c>
      <c r="C67" s="47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45" t="s">
        <v>166</v>
      </c>
      <c r="B68" s="47">
        <v>122</v>
      </c>
      <c r="C68" s="47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45" t="s">
        <v>168</v>
      </c>
      <c r="B69" s="47">
        <v>127</v>
      </c>
      <c r="C69" s="47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45" t="s">
        <v>166</v>
      </c>
      <c r="B70" s="47">
        <v>127</v>
      </c>
      <c r="C70" s="47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45" t="s">
        <v>167</v>
      </c>
      <c r="B71" s="47">
        <v>140</v>
      </c>
      <c r="C71" s="47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45" t="s">
        <v>168</v>
      </c>
      <c r="B72" s="47">
        <v>140</v>
      </c>
      <c r="C72" s="47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45" t="s">
        <v>167</v>
      </c>
      <c r="B73" s="47">
        <v>150</v>
      </c>
      <c r="C73" s="47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45" t="s">
        <v>168</v>
      </c>
      <c r="B74" s="47">
        <v>150</v>
      </c>
      <c r="C74" s="47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45" t="s">
        <v>167</v>
      </c>
      <c r="B75" s="47">
        <v>160</v>
      </c>
      <c r="C75" s="47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45" t="s">
        <v>168</v>
      </c>
      <c r="B76" s="47">
        <v>160</v>
      </c>
      <c r="C76" s="47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45" t="s">
        <v>167</v>
      </c>
      <c r="B77" s="47">
        <v>185</v>
      </c>
      <c r="C77" s="47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45" t="s">
        <v>168</v>
      </c>
      <c r="B78" s="47">
        <v>185</v>
      </c>
      <c r="C78" s="47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45" t="s">
        <v>167</v>
      </c>
      <c r="B79" s="47">
        <v>205</v>
      </c>
      <c r="C79" s="47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45" t="s">
        <v>168</v>
      </c>
      <c r="B80" s="47">
        <v>205</v>
      </c>
      <c r="C80" s="47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45" t="s">
        <v>167</v>
      </c>
      <c r="B81" s="47">
        <v>215</v>
      </c>
      <c r="C81" s="47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45" t="s">
        <v>168</v>
      </c>
      <c r="B82" s="47">
        <v>215</v>
      </c>
      <c r="C82" s="47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45" t="s">
        <v>167</v>
      </c>
      <c r="B83" s="47">
        <v>245</v>
      </c>
      <c r="C83" s="47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45" t="s">
        <v>168</v>
      </c>
      <c r="B84" s="47">
        <v>245</v>
      </c>
      <c r="C84" s="47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45" t="s">
        <v>167</v>
      </c>
      <c r="B85" s="47">
        <v>250</v>
      </c>
      <c r="C85" s="47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45" t="s">
        <v>168</v>
      </c>
      <c r="B86" s="47">
        <v>250</v>
      </c>
      <c r="C86" s="47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45" t="s">
        <v>167</v>
      </c>
      <c r="B87" s="47">
        <v>255</v>
      </c>
      <c r="C87" s="47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45" t="s">
        <v>168</v>
      </c>
      <c r="B88" s="47">
        <v>255</v>
      </c>
      <c r="C88" s="47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45" t="s">
        <v>167</v>
      </c>
      <c r="B89" s="47">
        <v>260</v>
      </c>
      <c r="C89" s="47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45" t="s">
        <v>168</v>
      </c>
      <c r="B90" s="47">
        <v>260</v>
      </c>
      <c r="C90" s="47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45" t="s">
        <v>167</v>
      </c>
      <c r="B91" s="47">
        <v>270</v>
      </c>
      <c r="C91" s="47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45" t="s">
        <v>168</v>
      </c>
      <c r="B92" s="47">
        <v>270</v>
      </c>
      <c r="C92" s="47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45" t="s">
        <v>167</v>
      </c>
      <c r="B93" s="47">
        <v>285</v>
      </c>
      <c r="C93" s="47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45" t="s">
        <v>168</v>
      </c>
      <c r="B94" s="47">
        <v>285</v>
      </c>
      <c r="C94" s="47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45" t="s">
        <v>167</v>
      </c>
      <c r="B95" s="47">
        <v>290</v>
      </c>
      <c r="C95" s="47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45" t="s">
        <v>168</v>
      </c>
      <c r="B96" s="47">
        <v>290</v>
      </c>
      <c r="C96" s="47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45" t="s">
        <v>167</v>
      </c>
      <c r="B97" s="47">
        <v>295</v>
      </c>
      <c r="C97" s="47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45" t="s">
        <v>168</v>
      </c>
      <c r="B98" s="47">
        <v>295</v>
      </c>
      <c r="C98" s="47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45" t="s">
        <v>167</v>
      </c>
      <c r="B99" s="47">
        <v>320</v>
      </c>
      <c r="C99" s="47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45" t="s">
        <v>168</v>
      </c>
      <c r="B100" s="47">
        <v>320</v>
      </c>
      <c r="C100" s="47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45" t="s">
        <v>167</v>
      </c>
      <c r="B101" s="47">
        <v>345</v>
      </c>
      <c r="C101" s="47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45" t="s">
        <v>168</v>
      </c>
      <c r="B102" s="47">
        <v>345</v>
      </c>
      <c r="C102" s="47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45" t="s">
        <v>167</v>
      </c>
      <c r="B103" s="47">
        <v>350</v>
      </c>
      <c r="C103" s="47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45" t="s">
        <v>168</v>
      </c>
      <c r="B104" s="47">
        <v>350</v>
      </c>
      <c r="C104" s="47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45" t="s">
        <v>167</v>
      </c>
      <c r="B105" s="47">
        <v>360</v>
      </c>
      <c r="C105" s="47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45" t="s">
        <v>168</v>
      </c>
      <c r="B106" s="47">
        <v>360</v>
      </c>
      <c r="C106" s="47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45" t="s">
        <v>167</v>
      </c>
      <c r="B107" s="47">
        <v>380</v>
      </c>
      <c r="C107" s="47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45" t="s">
        <v>168</v>
      </c>
      <c r="B108" s="47">
        <v>380</v>
      </c>
      <c r="C108" s="47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45" t="s">
        <v>167</v>
      </c>
      <c r="B109" s="47">
        <v>390</v>
      </c>
      <c r="C109" s="47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45" t="s">
        <v>168</v>
      </c>
      <c r="B110" s="47">
        <v>390</v>
      </c>
      <c r="C110" s="47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45" t="s">
        <v>167</v>
      </c>
      <c r="B111" s="47">
        <v>395</v>
      </c>
      <c r="C111" s="47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45" t="s">
        <v>168</v>
      </c>
      <c r="B112" s="47">
        <v>395</v>
      </c>
      <c r="C112" s="47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45" t="s">
        <v>167</v>
      </c>
      <c r="B113" s="47">
        <v>397</v>
      </c>
      <c r="C113" s="47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45" t="s">
        <v>168</v>
      </c>
      <c r="B114" s="47">
        <v>397</v>
      </c>
      <c r="C114" s="47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45" t="s">
        <v>167</v>
      </c>
      <c r="B115" s="47">
        <v>400</v>
      </c>
      <c r="C115" s="47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45" t="s">
        <v>168</v>
      </c>
      <c r="B116" s="47">
        <v>400</v>
      </c>
      <c r="C116" s="47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45" t="s">
        <v>167</v>
      </c>
      <c r="B117" s="47">
        <v>405</v>
      </c>
      <c r="C117" s="47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45" t="s">
        <v>168</v>
      </c>
      <c r="B118" s="47">
        <v>405</v>
      </c>
      <c r="C118" s="47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45" t="s">
        <v>167</v>
      </c>
      <c r="B119" s="47">
        <v>410</v>
      </c>
      <c r="C119" s="47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45" t="s">
        <v>168</v>
      </c>
      <c r="B120" s="47">
        <v>410</v>
      </c>
      <c r="C120" s="47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45" t="s">
        <v>167</v>
      </c>
      <c r="B121" s="47">
        <v>420</v>
      </c>
      <c r="C121" s="47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45" t="s">
        <v>168</v>
      </c>
      <c r="B122" s="47">
        <v>420</v>
      </c>
      <c r="C122" s="47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45" t="s">
        <v>167</v>
      </c>
      <c r="B123" s="47">
        <v>428</v>
      </c>
      <c r="C123" s="47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45" t="s">
        <v>168</v>
      </c>
      <c r="B124" s="47">
        <v>428</v>
      </c>
      <c r="C124" s="47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45" t="s">
        <v>167</v>
      </c>
      <c r="B125" s="47">
        <v>435</v>
      </c>
      <c r="C125" s="47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45" t="s">
        <v>168</v>
      </c>
      <c r="B126" s="47">
        <v>435</v>
      </c>
      <c r="C126" s="47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45" t="s">
        <v>167</v>
      </c>
      <c r="B127" s="47">
        <v>440</v>
      </c>
      <c r="C127" s="47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45" t="s">
        <v>168</v>
      </c>
      <c r="B128" s="47">
        <v>440</v>
      </c>
      <c r="C128" s="47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45" t="s">
        <v>167</v>
      </c>
      <c r="B129" s="47">
        <v>445</v>
      </c>
      <c r="C129" s="47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45" t="s">
        <v>168</v>
      </c>
      <c r="B130" s="47">
        <v>445</v>
      </c>
      <c r="C130" s="47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45" t="s">
        <v>167</v>
      </c>
      <c r="B131" s="47">
        <v>450</v>
      </c>
      <c r="C131" s="47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45" t="s">
        <v>168</v>
      </c>
      <c r="B132" s="47">
        <v>450</v>
      </c>
      <c r="C132" s="47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45" t="s">
        <v>167</v>
      </c>
      <c r="B133" s="47">
        <v>452</v>
      </c>
      <c r="C133" s="47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45" t="s">
        <v>168</v>
      </c>
      <c r="B134" s="47">
        <v>452</v>
      </c>
      <c r="C134" s="47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45" t="s">
        <v>167</v>
      </c>
      <c r="B135" s="47">
        <v>460</v>
      </c>
      <c r="C135" s="47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45" t="s">
        <v>168</v>
      </c>
      <c r="B136" s="47">
        <v>460</v>
      </c>
      <c r="C136" s="47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45" t="s">
        <v>167</v>
      </c>
      <c r="B137" s="47">
        <v>461</v>
      </c>
      <c r="C137" s="47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45" t="s">
        <v>168</v>
      </c>
      <c r="B138" s="47">
        <v>461</v>
      </c>
      <c r="C138" s="47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45" t="s">
        <v>167</v>
      </c>
      <c r="B139" s="47">
        <v>463</v>
      </c>
      <c r="C139" s="47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45" t="s">
        <v>168</v>
      </c>
      <c r="B140" s="47">
        <v>463</v>
      </c>
      <c r="C140" s="47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45" t="s">
        <v>167</v>
      </c>
      <c r="B141" s="47">
        <v>465</v>
      </c>
      <c r="C141" s="47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45" t="s">
        <v>168</v>
      </c>
      <c r="B142" s="47">
        <v>465</v>
      </c>
      <c r="C142" s="47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45" t="s">
        <v>167</v>
      </c>
      <c r="B143" s="47">
        <v>475</v>
      </c>
      <c r="C143" s="47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45" t="s">
        <v>168</v>
      </c>
      <c r="B144" s="47">
        <v>475</v>
      </c>
      <c r="C144" s="47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45" t="s">
        <v>167</v>
      </c>
      <c r="B145" s="47">
        <v>480</v>
      </c>
      <c r="C145" s="47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45" t="s">
        <v>168</v>
      </c>
      <c r="B146" s="47">
        <v>480</v>
      </c>
      <c r="C146" s="47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45" t="s">
        <v>167</v>
      </c>
      <c r="B147" s="47">
        <v>495</v>
      </c>
      <c r="C147" s="47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45" t="s">
        <v>168</v>
      </c>
      <c r="B148" s="47">
        <v>495</v>
      </c>
      <c r="C148" s="47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45" t="s">
        <v>167</v>
      </c>
      <c r="B149" s="47">
        <v>505</v>
      </c>
      <c r="C149" s="47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45" t="s">
        <v>168</v>
      </c>
      <c r="B150" s="47">
        <v>505</v>
      </c>
      <c r="C150" s="47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45" t="s">
        <v>167</v>
      </c>
      <c r="B151" s="47">
        <v>510</v>
      </c>
      <c r="C151" s="47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45" t="s">
        <v>168</v>
      </c>
      <c r="B152" s="47">
        <v>510</v>
      </c>
      <c r="C152" s="47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45" t="s">
        <v>167</v>
      </c>
      <c r="B153" s="47">
        <v>515</v>
      </c>
      <c r="C153" s="47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45" t="s">
        <v>168</v>
      </c>
      <c r="B154" s="47">
        <v>515</v>
      </c>
      <c r="C154" s="47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45" t="s">
        <v>167</v>
      </c>
      <c r="B155" s="47">
        <v>535</v>
      </c>
      <c r="C155" s="47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45" t="s">
        <v>168</v>
      </c>
      <c r="B156" s="47">
        <v>535</v>
      </c>
      <c r="C156" s="47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45" t="s">
        <v>167</v>
      </c>
      <c r="B157" s="47">
        <v>540</v>
      </c>
      <c r="C157" s="47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45" t="s">
        <v>168</v>
      </c>
      <c r="B158" s="47">
        <v>540</v>
      </c>
      <c r="C158" s="47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45" t="s">
        <v>167</v>
      </c>
      <c r="B159" s="47">
        <v>548</v>
      </c>
      <c r="C159" s="47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45" t="s">
        <v>168</v>
      </c>
      <c r="B160" s="47">
        <v>548</v>
      </c>
      <c r="C160" s="47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45" t="s">
        <v>167</v>
      </c>
      <c r="B161" s="47">
        <v>550</v>
      </c>
      <c r="C161" s="47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45" t="s">
        <v>168</v>
      </c>
      <c r="B162" s="47">
        <v>550</v>
      </c>
      <c r="C162" s="47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45" t="s">
        <v>167</v>
      </c>
      <c r="B163" s="47">
        <v>555</v>
      </c>
      <c r="C163" s="47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45" t="s">
        <v>168</v>
      </c>
      <c r="B164" s="47">
        <v>555</v>
      </c>
      <c r="C164" s="47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45" t="s">
        <v>167</v>
      </c>
      <c r="B165" s="47">
        <v>565</v>
      </c>
      <c r="C165" s="47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45" t="s">
        <v>168</v>
      </c>
      <c r="B166" s="47">
        <v>565</v>
      </c>
      <c r="C166" s="47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45" t="s">
        <v>167</v>
      </c>
      <c r="B167" s="47">
        <v>580</v>
      </c>
      <c r="C167" s="47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45" t="s">
        <v>168</v>
      </c>
      <c r="B168" s="47">
        <v>580</v>
      </c>
      <c r="C168" s="47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45" t="s">
        <v>167</v>
      </c>
      <c r="B169" s="47">
        <v>593</v>
      </c>
      <c r="C169" s="47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45" t="s">
        <v>168</v>
      </c>
      <c r="B170" s="47">
        <v>593</v>
      </c>
      <c r="C170" s="47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45" t="s">
        <v>167</v>
      </c>
      <c r="B171" s="47">
        <v>595</v>
      </c>
      <c r="C171" s="47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45" t="s">
        <v>168</v>
      </c>
      <c r="B172" s="47">
        <v>595</v>
      </c>
      <c r="C172" s="47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45" t="s">
        <v>167</v>
      </c>
      <c r="B173" s="47">
        <v>600</v>
      </c>
      <c r="C173" s="47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45" t="s">
        <v>168</v>
      </c>
      <c r="B174" s="47">
        <v>600</v>
      </c>
      <c r="C174" s="47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45" t="s">
        <v>167</v>
      </c>
      <c r="B175" s="47">
        <v>685</v>
      </c>
      <c r="C175" s="47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45" t="s">
        <v>168</v>
      </c>
      <c r="B176" s="47">
        <v>685</v>
      </c>
      <c r="C176" s="47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45" t="s">
        <v>167</v>
      </c>
      <c r="B177" s="47">
        <v>736</v>
      </c>
      <c r="C177" s="47" t="s">
        <v>198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45" t="s">
        <v>168</v>
      </c>
      <c r="B178" s="47">
        <v>736</v>
      </c>
      <c r="C178" s="47" t="s">
        <v>198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45" t="s">
        <v>167</v>
      </c>
      <c r="B179" s="47">
        <v>745</v>
      </c>
      <c r="C179" s="47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45" t="s">
        <v>168</v>
      </c>
      <c r="B180" s="47">
        <v>745</v>
      </c>
      <c r="C180" s="47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45" t="s">
        <v>167</v>
      </c>
      <c r="B181" s="47">
        <v>748</v>
      </c>
      <c r="C181" s="47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45" t="s">
        <v>168</v>
      </c>
      <c r="B182" s="47">
        <v>748</v>
      </c>
      <c r="C182" s="47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45" t="s">
        <v>167</v>
      </c>
      <c r="B183" s="47">
        <v>750</v>
      </c>
      <c r="C183" s="47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45" t="s">
        <v>168</v>
      </c>
      <c r="B184" s="47">
        <v>750</v>
      </c>
      <c r="C184" s="47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45" t="s">
        <v>167</v>
      </c>
      <c r="B185" s="47">
        <v>754</v>
      </c>
      <c r="C185" s="47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45" t="s">
        <v>168</v>
      </c>
      <c r="B186" s="47">
        <v>754</v>
      </c>
      <c r="C186" s="47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45" t="s">
        <v>167</v>
      </c>
      <c r="B187" s="47">
        <v>757</v>
      </c>
      <c r="C187" s="47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45" t="s">
        <v>168</v>
      </c>
      <c r="B188" s="47">
        <v>757</v>
      </c>
      <c r="C188" s="47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45" t="s">
        <v>167</v>
      </c>
      <c r="B189" s="47">
        <v>758</v>
      </c>
      <c r="C189" s="47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45" t="s">
        <v>168</v>
      </c>
      <c r="B190" s="47">
        <v>758</v>
      </c>
      <c r="C190" s="47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45" t="s">
        <v>167</v>
      </c>
      <c r="B191" s="47">
        <v>760</v>
      </c>
      <c r="C191" s="47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45" t="s">
        <v>168</v>
      </c>
      <c r="B192" s="47">
        <v>760</v>
      </c>
      <c r="C192" s="47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45" t="s">
        <v>167</v>
      </c>
      <c r="B193" s="47">
        <v>773</v>
      </c>
      <c r="C193" s="47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45" t="s">
        <v>168</v>
      </c>
      <c r="B194" s="47">
        <v>773</v>
      </c>
      <c r="C194" s="47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45" t="s">
        <v>167</v>
      </c>
      <c r="B195" s="47">
        <v>775</v>
      </c>
      <c r="C195" s="47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45" t="s">
        <v>168</v>
      </c>
      <c r="B196" s="47">
        <v>775</v>
      </c>
      <c r="C196" s="47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45" t="s">
        <v>167</v>
      </c>
      <c r="B197" s="47">
        <v>779</v>
      </c>
      <c r="C197" s="47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45" t="s">
        <v>168</v>
      </c>
      <c r="B198" s="47">
        <v>779</v>
      </c>
      <c r="C198" s="47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45" t="s">
        <v>167</v>
      </c>
      <c r="B199" s="47">
        <v>784</v>
      </c>
      <c r="C199" s="47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45" t="s">
        <v>168</v>
      </c>
      <c r="B200" s="47">
        <v>784</v>
      </c>
      <c r="C200" s="47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45" t="s">
        <v>167</v>
      </c>
      <c r="B201" s="47">
        <v>788</v>
      </c>
      <c r="C201" s="47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45" t="s">
        <v>168</v>
      </c>
      <c r="B202" s="47">
        <v>788</v>
      </c>
      <c r="C202" s="47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45" t="s">
        <v>167</v>
      </c>
      <c r="B203" s="47">
        <v>792</v>
      </c>
      <c r="C203" s="47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45" t="s">
        <v>168</v>
      </c>
      <c r="B204" s="47">
        <v>792</v>
      </c>
      <c r="C204" s="47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45" t="s">
        <v>167</v>
      </c>
      <c r="B205" s="47">
        <v>796</v>
      </c>
      <c r="C205" s="47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45" t="s">
        <v>168</v>
      </c>
      <c r="B206" s="47">
        <v>796</v>
      </c>
      <c r="C206" s="47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45" t="s">
        <v>167</v>
      </c>
      <c r="B207" s="47">
        <v>802</v>
      </c>
      <c r="C207" s="47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45" t="s">
        <v>168</v>
      </c>
      <c r="B208" s="47">
        <v>802</v>
      </c>
      <c r="C208" s="47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45" t="s">
        <v>167</v>
      </c>
      <c r="B209" s="47">
        <v>803</v>
      </c>
      <c r="C209" s="47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45" t="s">
        <v>168</v>
      </c>
      <c r="B210" s="47">
        <v>803</v>
      </c>
      <c r="C210" s="47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45" t="s">
        <v>167</v>
      </c>
      <c r="B211" s="47">
        <v>805</v>
      </c>
      <c r="C211" s="47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45" t="s">
        <v>168</v>
      </c>
      <c r="B212" s="47">
        <v>805</v>
      </c>
      <c r="C212" s="47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45" t="s">
        <v>167</v>
      </c>
      <c r="B213" s="47">
        <v>820</v>
      </c>
      <c r="C213" s="47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45" t="s">
        <v>168</v>
      </c>
      <c r="B214" s="47">
        <v>820</v>
      </c>
      <c r="C214" s="47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45" t="s">
        <v>167</v>
      </c>
      <c r="B215" s="47">
        <v>830</v>
      </c>
      <c r="C215" s="47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45" t="s">
        <v>168</v>
      </c>
      <c r="B216" s="47">
        <v>830</v>
      </c>
      <c r="C216" s="47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45" t="s">
        <v>167</v>
      </c>
      <c r="B217" s="47">
        <v>855</v>
      </c>
      <c r="C217" s="47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45" t="s">
        <v>168</v>
      </c>
      <c r="B218" s="47">
        <v>855</v>
      </c>
      <c r="C218" s="47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45" t="s">
        <v>167</v>
      </c>
      <c r="B219" s="47">
        <v>870</v>
      </c>
      <c r="C219" s="47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45" t="s">
        <v>168</v>
      </c>
      <c r="B220" s="47">
        <v>870</v>
      </c>
      <c r="C220" s="47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45" t="s">
        <v>167</v>
      </c>
      <c r="B221" s="47">
        <v>880</v>
      </c>
      <c r="C221" s="47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45" t="s">
        <v>168</v>
      </c>
      <c r="B222" s="47">
        <v>880</v>
      </c>
      <c r="C222" s="47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45" t="s">
        <v>167</v>
      </c>
      <c r="B223" s="47">
        <v>882</v>
      </c>
      <c r="C223" s="47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45" t="s">
        <v>168</v>
      </c>
      <c r="B224" s="47">
        <v>882</v>
      </c>
      <c r="C224" s="47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45" t="s">
        <v>167</v>
      </c>
      <c r="B225" s="47">
        <v>884</v>
      </c>
      <c r="C225" s="47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45" t="s">
        <v>168</v>
      </c>
      <c r="B226" s="47">
        <v>884</v>
      </c>
      <c r="C226" s="47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45" t="s">
        <v>167</v>
      </c>
      <c r="B227" s="47">
        <v>886</v>
      </c>
      <c r="C227" s="47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45" t="s">
        <v>168</v>
      </c>
      <c r="B228" s="47">
        <v>886</v>
      </c>
      <c r="C228" s="47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45" t="s">
        <v>167</v>
      </c>
      <c r="B229" s="47">
        <v>888</v>
      </c>
      <c r="C229" s="47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45" t="s">
        <v>168</v>
      </c>
      <c r="B230" s="47">
        <v>888</v>
      </c>
      <c r="C230" s="47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45" t="s">
        <v>167</v>
      </c>
      <c r="B231" s="47">
        <v>890</v>
      </c>
      <c r="C231" s="47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45" t="s">
        <v>168</v>
      </c>
      <c r="B232" s="47">
        <v>890</v>
      </c>
      <c r="C232" s="47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45" t="s">
        <v>168</v>
      </c>
      <c r="B233" s="47">
        <v>905</v>
      </c>
      <c r="C233" s="47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45" t="s">
        <v>166</v>
      </c>
      <c r="B234" s="47">
        <v>905</v>
      </c>
      <c r="C234" s="47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45" t="s">
        <v>167</v>
      </c>
      <c r="B235" s="47">
        <v>910</v>
      </c>
      <c r="C235" s="47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45" t="s">
        <v>168</v>
      </c>
      <c r="B236" s="47">
        <v>910</v>
      </c>
      <c r="C236" s="47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45" t="s">
        <v>167</v>
      </c>
      <c r="B237" s="47">
        <v>930</v>
      </c>
      <c r="C237" s="47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45" t="s">
        <v>168</v>
      </c>
      <c r="B238" s="47">
        <v>930</v>
      </c>
      <c r="C238" s="47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45" t="s">
        <v>167</v>
      </c>
      <c r="B239" s="47">
        <v>950</v>
      </c>
      <c r="C239" s="47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45" t="s">
        <v>168</v>
      </c>
      <c r="B240" s="47">
        <v>950</v>
      </c>
      <c r="C240" s="47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45" t="s">
        <v>167</v>
      </c>
      <c r="B241" s="47">
        <v>960</v>
      </c>
      <c r="C241" s="47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45" t="s">
        <v>168</v>
      </c>
      <c r="B242" s="47">
        <v>960</v>
      </c>
      <c r="C242" s="47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45" t="s">
        <v>167</v>
      </c>
      <c r="B243" s="47">
        <v>965</v>
      </c>
      <c r="C243" s="47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45" t="s">
        <v>168</v>
      </c>
      <c r="B244" s="47">
        <v>965</v>
      </c>
      <c r="C244" s="47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45" t="s">
        <v>167</v>
      </c>
      <c r="B245" s="47">
        <v>970</v>
      </c>
      <c r="C245" s="47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45" t="s">
        <v>168</v>
      </c>
      <c r="B246" s="47">
        <v>970</v>
      </c>
      <c r="C246" s="47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45" t="s">
        <v>167</v>
      </c>
      <c r="B247" s="47">
        <v>980</v>
      </c>
      <c r="C247" s="47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45" t="s">
        <v>168</v>
      </c>
      <c r="B248" s="47">
        <v>980</v>
      </c>
      <c r="C248" s="47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45" t="s">
        <v>167</v>
      </c>
      <c r="B249" s="47">
        <v>990</v>
      </c>
      <c r="C249" s="47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44" t="s">
        <v>168</v>
      </c>
      <c r="B250" s="42">
        <v>990</v>
      </c>
      <c r="C250" s="42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Identificação</vt:lpstr>
      <vt:lpstr>PLANILHA ITENS FINANCIÁVEIS</vt:lpstr>
      <vt:lpstr>PLANILHA NÃO FINANCIAVEIS</vt:lpstr>
      <vt:lpstr>Proposta ITENS FINANCIÁVEIS</vt:lpstr>
      <vt:lpstr>Proposta ITENS NÃO FINANCIÁVEIS</vt:lpstr>
      <vt:lpstr>PLE FINANCIAVEIS</vt:lpstr>
      <vt:lpstr>PLE NÃO FINANCIAVEIS</vt:lpstr>
      <vt:lpstr>Tipo de Objeto x Familia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Andrea Spohn Rockenbach</cp:lastModifiedBy>
  <cp:lastPrinted>2025-06-18T19:11:03Z</cp:lastPrinted>
  <dcterms:created xsi:type="dcterms:W3CDTF">2014-12-09T12:52:40Z</dcterms:created>
  <dcterms:modified xsi:type="dcterms:W3CDTF">2025-06-25T12:42:04Z</dcterms:modified>
</cp:coreProperties>
</file>