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I:\COMISSÃO DE LICITAÇÃO\ROSE\2025\Pregões\PE 93-25 - SRP Reforma Predial\"/>
    </mc:Choice>
  </mc:AlternateContent>
  <xr:revisionPtr revIDLastSave="0" documentId="8_{3255E2CE-4B41-44CD-B760-A690B3937858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CPUs" sheetId="13" r:id="rId4"/>
    <sheet name="Tipo de Objeto x Familia" sheetId="8" state="hidden" r:id="rId5"/>
  </sheets>
  <definedNames>
    <definedName name="F_10">#REF!</definedName>
    <definedName name="F_105">#REF!</definedName>
    <definedName name="F_107">#REF!</definedName>
    <definedName name="F_11">#REF!</definedName>
    <definedName name="F_112">#REF!</definedName>
    <definedName name="F_113">#REF!</definedName>
    <definedName name="F_117">#REF!</definedName>
    <definedName name="F_12">#REF!</definedName>
    <definedName name="F_120">#REF!</definedName>
    <definedName name="F_122">#REF!</definedName>
    <definedName name="F_127">#REF!</definedName>
    <definedName name="F_13">#REF!</definedName>
    <definedName name="F_14">#REF!</definedName>
    <definedName name="F_140">#REF!</definedName>
    <definedName name="F_15">#REF!</definedName>
    <definedName name="F_150">#REF!</definedName>
    <definedName name="F_16">#REF!</definedName>
    <definedName name="F_160">#REF!</definedName>
    <definedName name="F_17">#REF!</definedName>
    <definedName name="F_185">#REF!</definedName>
    <definedName name="F_2">#REF!</definedName>
    <definedName name="F_205">#REF!</definedName>
    <definedName name="F_215">#REF!</definedName>
    <definedName name="F_245">#REF!</definedName>
    <definedName name="F_250">#REF!</definedName>
    <definedName name="F_255">#REF!</definedName>
    <definedName name="F_260">#REF!</definedName>
    <definedName name="F_270">#REF!</definedName>
    <definedName name="F_285">#REF!</definedName>
    <definedName name="F_29">#REF!</definedName>
    <definedName name="F_290">#REF!</definedName>
    <definedName name="F_295">#REF!</definedName>
    <definedName name="F_3">#REF!</definedName>
    <definedName name="F_30">#REF!</definedName>
    <definedName name="F_31">#REF!</definedName>
    <definedName name="F_320">#REF!</definedName>
    <definedName name="F_33">#REF!</definedName>
    <definedName name="F_34">#REF!</definedName>
    <definedName name="F_345">#REF!</definedName>
    <definedName name="F_35">#REF!</definedName>
    <definedName name="F_350">#REF!</definedName>
    <definedName name="F_360">#REF!</definedName>
    <definedName name="F_37">#REF!</definedName>
    <definedName name="F_380">#REF!</definedName>
    <definedName name="F_390">#REF!</definedName>
    <definedName name="F_395">#REF!</definedName>
    <definedName name="F_397">#REF!</definedName>
    <definedName name="F_400">#REF!</definedName>
    <definedName name="F_405">#REF!</definedName>
    <definedName name="F_410">#REF!</definedName>
    <definedName name="F_42">#REF!</definedName>
    <definedName name="F_420">#REF!</definedName>
    <definedName name="F_428">#REF!</definedName>
    <definedName name="F_435">#REF!</definedName>
    <definedName name="F_440">#REF!</definedName>
    <definedName name="F_445">#REF!</definedName>
    <definedName name="F_45">#REF!</definedName>
    <definedName name="F_450">#REF!</definedName>
    <definedName name="F_452">#REF!</definedName>
    <definedName name="F_460">#REF!</definedName>
    <definedName name="F_461">#REF!</definedName>
    <definedName name="F_463">#REF!</definedName>
    <definedName name="F_465">#REF!</definedName>
    <definedName name="F_47">#REF!</definedName>
    <definedName name="F_475">#REF!</definedName>
    <definedName name="F_480">#REF!</definedName>
    <definedName name="F_495">#REF!</definedName>
    <definedName name="F_505">#REF!</definedName>
    <definedName name="F_510">#REF!</definedName>
    <definedName name="F_515">#REF!</definedName>
    <definedName name="F_52">#REF!</definedName>
    <definedName name="F_535">#REF!</definedName>
    <definedName name="F_540">#REF!</definedName>
    <definedName name="F_548">#REF!</definedName>
    <definedName name="F_550">#REF!</definedName>
    <definedName name="F_555">#REF!</definedName>
    <definedName name="F_565">#REF!</definedName>
    <definedName name="F_57">#REF!</definedName>
    <definedName name="F_580">#REF!</definedName>
    <definedName name="F_59">#REF!</definedName>
    <definedName name="F_593">#REF!</definedName>
    <definedName name="F_595">#REF!</definedName>
    <definedName name="F_600">#REF!</definedName>
    <definedName name="F_62">#REF!</definedName>
    <definedName name="F_63">#REF!</definedName>
    <definedName name="F_64">#REF!</definedName>
    <definedName name="F_685">#REF!</definedName>
    <definedName name="F_7">#REF!</definedName>
    <definedName name="F_70">#REF!</definedName>
    <definedName name="F_72">#REF!</definedName>
    <definedName name="F_736">#REF!</definedName>
    <definedName name="F_745">#REF!</definedName>
    <definedName name="F_748">#REF!</definedName>
    <definedName name="F_750">#REF!</definedName>
    <definedName name="F_754">#REF!</definedName>
    <definedName name="F_757">#REF!</definedName>
    <definedName name="F_758">#REF!</definedName>
    <definedName name="F_760">#REF!</definedName>
    <definedName name="F_77">#REF!</definedName>
    <definedName name="F_773">#REF!</definedName>
    <definedName name="F_775">#REF!</definedName>
    <definedName name="F_779">#REF!</definedName>
    <definedName name="F_784">#REF!</definedName>
    <definedName name="F_788">#REF!</definedName>
    <definedName name="F_792">#REF!</definedName>
    <definedName name="F_796">#REF!</definedName>
    <definedName name="F_8">#REF!</definedName>
    <definedName name="F_802">#REF!</definedName>
    <definedName name="F_803">#REF!</definedName>
    <definedName name="F_805">#REF!</definedName>
    <definedName name="F_82">#REF!</definedName>
    <definedName name="F_820">#REF!</definedName>
    <definedName name="F_830">#REF!</definedName>
    <definedName name="F_855">#REF!</definedName>
    <definedName name="F_870">#REF!</definedName>
    <definedName name="F_880">#REF!</definedName>
    <definedName name="F_882">#REF!</definedName>
    <definedName name="F_884">#REF!</definedName>
    <definedName name="F_886">#REF!</definedName>
    <definedName name="F_888">#REF!</definedName>
    <definedName name="F_890">#REF!</definedName>
    <definedName name="F_9">#REF!</definedName>
    <definedName name="F_905">#REF!</definedName>
    <definedName name="F_910">#REF!</definedName>
    <definedName name="F_930">#REF!</definedName>
    <definedName name="F_950">#REF!</definedName>
    <definedName name="F_960">#REF!</definedName>
    <definedName name="F_965">#REF!</definedName>
    <definedName name="F_97">#REF!</definedName>
    <definedName name="F_970">#REF!</definedName>
    <definedName name="F_980">#REF!</definedName>
    <definedName name="F_990">#REF!</definedName>
    <definedName name="Modalidades">#REF!</definedName>
  </definedNames>
  <calcPr calcId="181029"/>
</workbook>
</file>

<file path=xl/calcChain.xml><?xml version="1.0" encoding="utf-8"?>
<calcChain xmlns="http://schemas.openxmlformats.org/spreadsheetml/2006/main">
  <c r="A14" i="6" l="1"/>
  <c r="C14" i="6"/>
  <c r="D14" i="6"/>
  <c r="E14" i="6"/>
  <c r="F14" i="6"/>
  <c r="G14" i="6"/>
  <c r="A15" i="6"/>
  <c r="C15" i="6"/>
  <c r="D15" i="6"/>
  <c r="E15" i="6"/>
  <c r="F15" i="6"/>
  <c r="G15" i="6"/>
  <c r="H15" i="6"/>
  <c r="A16" i="6"/>
  <c r="C16" i="6"/>
  <c r="D16" i="6"/>
  <c r="E16" i="6"/>
  <c r="F16" i="6"/>
  <c r="G16" i="6"/>
  <c r="A17" i="6"/>
  <c r="C17" i="6"/>
  <c r="D17" i="6"/>
  <c r="E17" i="6"/>
  <c r="H17" i="6" s="1"/>
  <c r="F17" i="6"/>
  <c r="G17" i="6"/>
  <c r="A18" i="6"/>
  <c r="C18" i="6"/>
  <c r="D18" i="6"/>
  <c r="E18" i="6"/>
  <c r="H18" i="6" s="1"/>
  <c r="F18" i="6"/>
  <c r="G18" i="6"/>
  <c r="A19" i="6"/>
  <c r="C19" i="6"/>
  <c r="D19" i="6"/>
  <c r="E19" i="6"/>
  <c r="F19" i="6"/>
  <c r="G19" i="6"/>
  <c r="H19" i="6" s="1"/>
  <c r="A20" i="6"/>
  <c r="C20" i="6"/>
  <c r="D20" i="6"/>
  <c r="E20" i="6"/>
  <c r="H20" i="6" s="1"/>
  <c r="F20" i="6"/>
  <c r="G20" i="6"/>
  <c r="A21" i="6"/>
  <c r="C21" i="6"/>
  <c r="D21" i="6"/>
  <c r="E21" i="6"/>
  <c r="H21" i="6" s="1"/>
  <c r="F21" i="6"/>
  <c r="G21" i="6"/>
  <c r="A22" i="6"/>
  <c r="C22" i="6"/>
  <c r="D22" i="6"/>
  <c r="E22" i="6"/>
  <c r="H22" i="6" s="1"/>
  <c r="F22" i="6"/>
  <c r="G22" i="6"/>
  <c r="A23" i="6"/>
  <c r="C23" i="6"/>
  <c r="D23" i="6"/>
  <c r="E23" i="6"/>
  <c r="H23" i="6" s="1"/>
  <c r="F23" i="6"/>
  <c r="G23" i="6"/>
  <c r="A24" i="6"/>
  <c r="C24" i="6"/>
  <c r="D24" i="6"/>
  <c r="E24" i="6"/>
  <c r="H24" i="6" s="1"/>
  <c r="F24" i="6"/>
  <c r="G24" i="6"/>
  <c r="A25" i="6"/>
  <c r="C25" i="6"/>
  <c r="D25" i="6"/>
  <c r="E25" i="6"/>
  <c r="F25" i="6"/>
  <c r="G25" i="6"/>
  <c r="H25" i="6"/>
  <c r="A26" i="6"/>
  <c r="C26" i="6"/>
  <c r="D26" i="6"/>
  <c r="E26" i="6"/>
  <c r="F26" i="6"/>
  <c r="G26" i="6"/>
  <c r="H26" i="6"/>
  <c r="H14" i="6" l="1"/>
  <c r="H16" i="6"/>
  <c r="T25" i="3"/>
  <c r="T26" i="3"/>
  <c r="T20" i="3"/>
  <c r="T21" i="3"/>
  <c r="T22" i="3"/>
  <c r="T23" i="3"/>
  <c r="T24" i="3"/>
  <c r="T13" i="3"/>
  <c r="T14" i="3"/>
  <c r="T15" i="3"/>
  <c r="T16" i="3"/>
  <c r="T17" i="3"/>
  <c r="T18" i="3"/>
  <c r="T19" i="3"/>
  <c r="T12" i="3"/>
  <c r="S21" i="3"/>
  <c r="S22" i="3"/>
  <c r="S23" i="3"/>
  <c r="S24" i="3"/>
  <c r="S25" i="3"/>
  <c r="S26" i="3"/>
  <c r="S13" i="3"/>
  <c r="S14" i="3"/>
  <c r="S15" i="3"/>
  <c r="S16" i="3"/>
  <c r="S17" i="3"/>
  <c r="S18" i="3"/>
  <c r="S19" i="3"/>
  <c r="S20" i="3"/>
  <c r="S12" i="3"/>
  <c r="J14" i="3" l="1"/>
  <c r="K14" i="3" s="1"/>
  <c r="O14" i="3"/>
  <c r="Q14" i="3"/>
  <c r="J15" i="3"/>
  <c r="O15" i="3"/>
  <c r="Q15" i="3"/>
  <c r="J16" i="3"/>
  <c r="K16" i="3" s="1"/>
  <c r="O16" i="3"/>
  <c r="Q16" i="3"/>
  <c r="J17" i="3"/>
  <c r="K17" i="3" s="1"/>
  <c r="O17" i="3"/>
  <c r="Q17" i="3"/>
  <c r="J18" i="3"/>
  <c r="K18" i="3" s="1"/>
  <c r="O18" i="3"/>
  <c r="Q18" i="3"/>
  <c r="J12" i="3"/>
  <c r="D13" i="6"/>
  <c r="K15" i="3" l="1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K20" i="3"/>
  <c r="K21" i="3"/>
  <c r="K22" i="3"/>
  <c r="K23" i="3"/>
  <c r="K24" i="3"/>
  <c r="K25" i="3"/>
  <c r="K26" i="3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9" i="3" l="1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B12" i="6" s="1"/>
  <c r="C13" i="2"/>
  <c r="B13" i="3" l="1"/>
  <c r="B13" i="6" l="1"/>
  <c r="B14" i="3"/>
  <c r="B14" i="6" s="1"/>
  <c r="B15" i="3" l="1"/>
  <c r="B16" i="3" s="1"/>
  <c r="B16" i="6" s="1"/>
  <c r="B17" i="3" l="1"/>
  <c r="B17" i="6" s="1"/>
  <c r="B15" i="6"/>
  <c r="B18" i="3"/>
  <c r="B18" i="6" s="1"/>
  <c r="B19" i="3" l="1"/>
  <c r="B19" i="6" l="1"/>
  <c r="B20" i="3"/>
  <c r="B20" i="6" l="1"/>
  <c r="B21" i="3"/>
  <c r="B21" i="6" l="1"/>
  <c r="B22" i="3"/>
  <c r="B22" i="6" l="1"/>
  <c r="B23" i="3"/>
  <c r="B23" i="6" l="1"/>
  <c r="B24" i="3"/>
  <c r="B24" i="6" l="1"/>
  <c r="B25" i="3"/>
  <c r="B25" i="6" l="1"/>
  <c r="B26" i="3"/>
  <c r="B26" i="6" l="1"/>
  <c r="C6" i="6" s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<sst xmlns="http://schemas.openxmlformats.org/spreadsheetml/2006/main" count="1356" uniqueCount="393">
  <si>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</si>
  <si>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</si>
  <si>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</si>
  <si>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</si>
  <si>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</si>
  <si>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</si>
  <si>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</si>
  <si>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</si>
  <si>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</si>
  <si>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</si>
  <si>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</si>
  <si>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</si>
  <si>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</si>
  <si>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</si>
  <si>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</si>
  <si>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</si>
  <si>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</si>
  <si>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</si>
  <si>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</si>
  <si>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</si>
  <si>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</si>
  <si>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</si>
  <si>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</si>
  <si>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</si>
  <si>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</si>
  <si>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</si>
  <si>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</si>
  <si>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</si>
  <si>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</si>
  <si>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</si>
  <si>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</si>
  <si>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</si>
  <si>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</si>
  <si>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</si>
  <si>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</si>
  <si>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</si>
  <si>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</si>
  <si>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</si>
  <si>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</si>
  <si>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</si>
  <si>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</si>
  <si>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</si>
  <si>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</si>
  <si>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</si>
  <si>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</si>
  <si>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</si>
  <si>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</si>
  <si>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</si>
  <si>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</si>
  <si>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</si>
  <si>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</si>
  <si>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</si>
  <si>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</si>
  <si>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</si>
  <si>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</si>
  <si>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</si>
  <si>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</si>
  <si>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</si>
  <si>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</si>
  <si>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</si>
  <si>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</si>
  <si>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</si>
  <si>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</si>
  <si>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</si>
  <si>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</si>
  <si>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</si>
  <si>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</si>
  <si>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</si>
  <si>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</si>
  <si>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</si>
  <si>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</si>
  <si>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</si>
  <si>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</si>
  <si>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</si>
  <si>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</si>
  <si>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</si>
  <si>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</si>
  <si>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</si>
  <si>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</si>
  <si>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</si>
  <si>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</si>
  <si>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</si>
  <si>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</si>
  <si>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</si>
  <si>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</si>
  <si>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</si>
  <si>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</si>
  <si>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</si>
  <si>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</si>
  <si>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</si>
  <si>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</si>
  <si>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</si>
  <si>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</si>
  <si>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</si>
  <si>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</si>
  <si>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</si>
  <si>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</si>
  <si>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</si>
  <si>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</si>
  <si>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</si>
  <si>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</si>
  <si>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</si>
  <si>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</si>
  <si>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</si>
  <si>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</si>
  <si>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</si>
  <si>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</si>
  <si>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</si>
  <si>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</si>
  <si>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</si>
  <si>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</si>
  <si>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</si>
  <si>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</si>
  <si>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</si>
  <si>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</si>
  <si>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</si>
  <si>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</si>
  <si>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</si>
  <si>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</si>
  <si>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</si>
  <si>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</si>
  <si>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</si>
  <si>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</si>
  <si>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</si>
  <si>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</si>
  <si>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</si>
  <si>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</si>
  <si>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</si>
  <si>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</si>
  <si>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</si>
  <si>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</si>
  <si>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</si>
  <si>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</si>
  <si>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</si>
  <si>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</si>
  <si>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</si>
  <si>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</si>
  <si>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</si>
  <si>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</si>
  <si>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</si>
  <si>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</si>
  <si>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</si>
  <si>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</si>
  <si>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</si>
  <si>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</si>
  <si>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</si>
  <si>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</si>
  <si>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</si>
  <si>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</si>
  <si>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</si>
  <si>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</si>
  <si>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</si>
  <si>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</si>
  <si>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</si>
  <si>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</si>
  <si>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</si>
  <si>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</si>
  <si>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</si>
  <si>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</si>
  <si>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</si>
  <si>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</si>
  <si>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</si>
  <si>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</si>
  <si>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</si>
  <si>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</si>
  <si>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</si>
  <si>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</si>
  <si>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</si>
  <si>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</si>
  <si>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Outros Serviços</t>
  </si>
  <si>
    <t>Compras</t>
  </si>
  <si>
    <t>Compras e Outros Serviços</t>
  </si>
  <si>
    <t>Locações</t>
  </si>
  <si>
    <t>Material</t>
  </si>
  <si>
    <t>m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</si>
  <si>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</si>
  <si>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</si>
  <si>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</si>
  <si>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</si>
  <si>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</si>
  <si>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</si>
  <si>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</si>
  <si>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</si>
  <si>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</si>
  <si>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</si>
  <si>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</si>
  <si>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</si>
  <si>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</si>
  <si>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</si>
  <si>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</si>
  <si>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</si>
  <si>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</si>
  <si>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SINAPI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</si>
  <si>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</si>
  <si>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</si>
  <si>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</si>
  <si>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</si>
  <si>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</si>
  <si>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</si>
  <si>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</si>
  <si>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COMPOSICAO_PROPRIA</t>
  </si>
  <si>
    <t>Atenção! Se existirem itens sem preço proposto, deixe a célula do preço unitário proposto em branco.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</si>
  <si>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</si>
  <si>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</si>
  <si>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Para incluir itens da proposta, selecione as células A13 a K13 e arraste para baixo, de acordo com o número de itens cadastrado na planilha Orçamento-base.</t>
  </si>
  <si>
    <t>N° CENTRAL DE COMPRAS</t>
  </si>
  <si>
    <t>Pr. Unit. Mão de obra</t>
  </si>
  <si>
    <t>Pr. Unit. Material</t>
  </si>
  <si>
    <t>Concorrência Lei 14.133/21 Eletrônica</t>
  </si>
  <si>
    <t>Reforma de telhado</t>
  </si>
  <si>
    <t>Reforma interna e externa das edificações</t>
  </si>
  <si>
    <t>Registro de preços para futura e eventual contratação de serviços de manutenção predial</t>
  </si>
  <si>
    <t>Prefeitura Municipal de Montenegro</t>
  </si>
  <si>
    <t>90895905000160</t>
  </si>
  <si>
    <t>Reforma de telhado com telha de fibrocimento, incluindo material, mão de obra e destinação dos resíduos, conforme memorial descritivo dos serviços</t>
  </si>
  <si>
    <t>Reforma de telhado com telha cerâmica, incluindo material, mão de obra e destinação dos resíduos, conforme memorial descritivo dos serviços</t>
  </si>
  <si>
    <t>Reforma de telhado com telha metálica, incluindo material, mão de obra e destinação dos resíduos, conforme memorial descritivo dos serviços</t>
  </si>
  <si>
    <t>Troca de calha, incluindo material, mão de obra e destinação dos resíduos, conforme memorial descritivo dos serviços</t>
  </si>
  <si>
    <t>Troca de capa de muro, incluindo material, mão de obra e destinação dos resíduos, conforme memorial descritivo dos serviços</t>
  </si>
  <si>
    <t>Troca de rufo, incluindo material, mão de obra e destinação dos resíduos, conforme memorial descritivo dos serviços</t>
  </si>
  <si>
    <t>Limpeza de calha, incluindo material e mão de obra, conforme memorial descritivo dos serviços</t>
  </si>
  <si>
    <t>Limpeza e impermeabilização de superfície com primer e manta asfáltica, incluindo material e mão de obra, conforme memorial descritivo dos serviços</t>
  </si>
  <si>
    <t>m²</t>
  </si>
  <si>
    <t>Limpeza de superfícies (parede/teto) e pintura interna/externa com tinta acrílica premium, incluindo material e mão de obra, conforme memorial descritivo dos serviços</t>
  </si>
  <si>
    <t>Reparo de revestimento cimentício em paredes/teto: demolição de reboco, limpeza, impermeabilização, refazimento de revestimento e pintura com fundo selador, incluindo material, mão de obra e destinação dos resíduos, conforme memorial descritivo dos serviços</t>
  </si>
  <si>
    <t>Remoção de piso e assentamento de porcelanato, incluindo material, mão de obra e destinação dos resíduos, conforme memorial descritivo dos serviços</t>
  </si>
  <si>
    <t>Remoção e assentamento de revestimento cerâmico em paredes, incluindo material, mão de obra e destinação dos resíduos, conforme memorial descritivo dos serviços</t>
  </si>
  <si>
    <t>Lixamento e pintura de esquadria metálica, incluindo material e mão de obra, conforme memorial descritivo dos serviços, conforme memorial descritivo dos serviços</t>
  </si>
  <si>
    <t>Troca de vidro em esquadria metálica/madeira, incluindo material e mão de obra, conforme memorial descritivo dos serviços</t>
  </si>
  <si>
    <t>Remoção e assentamento de rodapé cerâmico, incluindo material, mão de obra e destinação dos resíduos, conforme memorial descritivo dos serviços</t>
  </si>
  <si>
    <t>Composições Analíticas com Preço Unitário</t>
  </si>
  <si>
    <t>Bancos</t>
  </si>
  <si>
    <t xml:space="preserve">SINAPI - 08/2025 - Rio Grande do Sul
SBC - 09/2025 - Rio Grande do Sul
SICRO3 - 04/2025 - Rio Grande do Sul
</t>
  </si>
  <si>
    <t xml:space="preserve"> 1.1 </t>
  </si>
  <si>
    <t>Banco</t>
  </si>
  <si>
    <t>Tipo</t>
  </si>
  <si>
    <t>Und</t>
  </si>
  <si>
    <t>Quant.</t>
  </si>
  <si>
    <t>Valor Unit</t>
  </si>
  <si>
    <t>Total</t>
  </si>
  <si>
    <t>Composição</t>
  </si>
  <si>
    <t xml:space="preserve"> Comp A </t>
  </si>
  <si>
    <t>Próprio</t>
  </si>
  <si>
    <t>Reforma de telhado em fibrocimento</t>
  </si>
  <si>
    <t>COBE - COBERTURA</t>
  </si>
  <si>
    <t>Composição Auxiliar</t>
  </si>
  <si>
    <t xml:space="preserve"> 97647 </t>
  </si>
  <si>
    <t>REMOÇÃO DE TELHAS DE FIBROCIMENTO METÁLICA E CERÂMICA, DE FORMA MANUAL, SEM REAPROVEITAMENTO. AF_09/2023</t>
  </si>
  <si>
    <t>SERP - SERVIÇOS PRELIMINARES</t>
  </si>
  <si>
    <t xml:space="preserve"> 97064 </t>
  </si>
  <si>
    <t>MONTAGEM E DESMONTAGEM DE ANDAIME TUBULAR TIPO "TORRE" (EXCLUSIVE ANDAIME E LIMPEZA). AF_03/2024</t>
  </si>
  <si>
    <t>SEDI - SERVIÇOS DIVERSOS</t>
  </si>
  <si>
    <t>M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</si>
  <si>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</si>
  <si>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</si>
  <si>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95875 </t>
  </si>
  <si>
    <t>TRANSPORTE COM CAMINHÃO BASCULANTE DE 10 M³, EM VIA URBANA PAVIMENTADA, DMT ATÉ 30 KM (UNIDADE: M3XKM). AF_07/2020</t>
  </si>
  <si>
    <t>TRAN - TRANSPORTES, CARGAS E DESCARGAS</t>
  </si>
  <si>
    <t>M3XKM</t>
  </si>
  <si>
    <t>Insumo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</si>
  <si>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</si>
  <si>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</si>
  <si>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Equipamento</t>
  </si>
  <si>
    <t>M/MES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</si>
  <si>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</si>
  <si>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</si>
  <si>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</si>
  <si>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</si>
  <si>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</si>
  <si>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</si>
  <si>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 xml:space="preserve"> Comp B</t>
  </si>
  <si>
    <t>Reforma de telhado com telha cerâmica</t>
  </si>
  <si>
    <t xml:space="preserve"> 94443 </t>
  </si>
  <si>
    <t>TELHAMENTO COM TELHA CERÂMICA DE ENCAIXE, TIPO ROMANA, COM MAIS DE 2 ÁGUAS, INCLUSO TRANSPORTE VERTICAL. AF_07/2019</t>
  </si>
  <si>
    <t xml:space="preserve"> 1.3 </t>
  </si>
  <si>
    <t xml:space="preserve"> Comp C</t>
  </si>
  <si>
    <t>Reforma de telhado com telha metálica</t>
  </si>
  <si>
    <t xml:space="preserve"> 94216 </t>
  </si>
  <si>
    <t>TELHAMENTO COM TELHA METÁLICA TERMOACÚSTICA E = 30 MM, COM ATÉ 2 ÁGUAS, INCLUSO IÇAMENTO. AF_07/2019</t>
  </si>
  <si>
    <t xml:space="preserve"> 1.4 </t>
  </si>
  <si>
    <t xml:space="preserve"> Comp D</t>
  </si>
  <si>
    <t>Troca de calha</t>
  </si>
  <si>
    <t xml:space="preserve"> 104803 </t>
  </si>
  <si>
    <t>REMOÇÃO CALHAS E RUFOS, DE FORMA MANUAL, SEM REAPROVEITAMENTO. AF_09/2023</t>
  </si>
  <si>
    <t xml:space="preserve"> 94228 </t>
  </si>
  <si>
    <t>CALHA EM CHAPA DE AÇO GALVANIZADO NÚMERO 24, DESENVOLVIMENTO DE 50 CM, INCLUSO TRANSPORTE VERTICAL. AF_07/2019</t>
  </si>
  <si>
    <t xml:space="preserve"> 1.5 </t>
  </si>
  <si>
    <t xml:space="preserve"> Comp E</t>
  </si>
  <si>
    <t>Troca de capa de muro</t>
  </si>
  <si>
    <t xml:space="preserve"> 101979 </t>
  </si>
  <si>
    <t>CHAPIM (RUFO CAPA) EM AÇO GALVANIZADO, CORTE 33. AF_11/2020</t>
  </si>
  <si>
    <t>REVE - REVESTIMENTO E TRATAMENTO DE SUPERFÍCIES</t>
  </si>
  <si>
    <t xml:space="preserve"> 1.6 </t>
  </si>
  <si>
    <t xml:space="preserve"> Comp F</t>
  </si>
  <si>
    <t>Troca de rufo</t>
  </si>
  <si>
    <t xml:space="preserve"> 94231 </t>
  </si>
  <si>
    <t>RUFO EM CHAPA DE AÇO GALVANIZADO NÚMERO 24, CORTE DE 25 CM, INCLUSO TRANSPORTE VERTICAL. AF_07/2019</t>
  </si>
  <si>
    <t xml:space="preserve"> 1.7 </t>
  </si>
  <si>
    <t xml:space="preserve"> Comp G</t>
  </si>
  <si>
    <t>Limpeza de calha</t>
  </si>
  <si>
    <t xml:space="preserve"> 88316 </t>
  </si>
  <si>
    <t>SERVENTE COM ENCARGOS COMPLEMENTARES</t>
  </si>
  <si>
    <t>H</t>
  </si>
  <si>
    <t xml:space="preserve"> 99814 </t>
  </si>
  <si>
    <t>LIMPEZA DE SUPERFÍCIE COM JATO DE ALTA PRESSÃO. AF_04/2019</t>
  </si>
  <si>
    <t xml:space="preserve"> 1.8 </t>
  </si>
  <si>
    <t xml:space="preserve"> Comp H</t>
  </si>
  <si>
    <t>Limpeza e impermeabilização de superfície com primer e manta asfáltica</t>
  </si>
  <si>
    <t>IMPE - IMPERMEABILIZAÇÕES E PROTEÇÕES DIVERSAS</t>
  </si>
  <si>
    <t xml:space="preserve"> 98546 </t>
  </si>
  <si>
    <t>IMPERMEABILIZAÇÃO DE SUPERFÍCIE COM MANTA ASFÁLTICA, UMA CAMADA, INCLUSIVE APLICAÇÃO DE PRIMER ASFÁLTICO, E=4MM. AF_09/2023</t>
  </si>
  <si>
    <t xml:space="preserve"> 2.1 </t>
  </si>
  <si>
    <t xml:space="preserve"> Comp I</t>
  </si>
  <si>
    <t>Limpeza de superfícies (parede/teto) e pintura interna/externa com tinta acrílica premium</t>
  </si>
  <si>
    <t>PINT - PINTURAS</t>
  </si>
  <si>
    <t xml:space="preserve"> 88489 </t>
  </si>
  <si>
    <t>PINTURA LÁTEX ACRÍLICA PREMIUM, APLICAÇÃO MANUAL EM PAREDES, DUAS DEMÃOS. AF_04/2023</t>
  </si>
  <si>
    <t xml:space="preserve"> 2.2 </t>
  </si>
  <si>
    <t xml:space="preserve"> Comp J</t>
  </si>
  <si>
    <t>Reparo de revestimento cimentício: demolição de reboco, limpeza, impermeabilização, refazimento de revestimento e pintura com fundo selador, incluindo material, mão de obra e destinação dos resíduos, conforme memorial descritivo dos serviços</t>
  </si>
  <si>
    <t/>
  </si>
  <si>
    <t xml:space="preserve"> 98557 </t>
  </si>
  <si>
    <t>IMPERMEABILIZAÇÃO DE SUPERFÍCIE COM EMULSÃO ASFÁLTICA, 2 DEMÃOS. AF_09/2023</t>
  </si>
  <si>
    <t xml:space="preserve"> 104951 </t>
  </si>
  <si>
    <t>MASSA ÚNICA, EM ARGAMASSA TRAÇO 1:2:8, PREPARO MECÂNICO, APLICADA MANUALMENTE EM PAREDES INTERNAS DE AMBIENTES COM ÁREA MAIOR QUE 10M², E = 17,5MM, COM TALISCAS. AF_03/2024</t>
  </si>
  <si>
    <t xml:space="preserve"> 97631 </t>
  </si>
  <si>
    <t>DEMOLIÇÃO DE ARGAMASSAS, DE FORMA MANUAL, SEM REAPROVEITAMENTO. AF_09/2023</t>
  </si>
  <si>
    <t xml:space="preserve"> 88485 </t>
  </si>
  <si>
    <t>FUNDO SELADOR ACRÍLICO, APLICAÇÃO MANUAL EM PAREDE, UMA DEMÃO. AF_04/2023</t>
  </si>
  <si>
    <t xml:space="preserve"> 2.3 </t>
  </si>
  <si>
    <t xml:space="preserve"> Comp K</t>
  </si>
  <si>
    <t>Remoção de piso e assentamento de porcelanato</t>
  </si>
  <si>
    <t>PISO - PISOS</t>
  </si>
  <si>
    <t xml:space="preserve"> 97633 </t>
  </si>
  <si>
    <t>DEMOLIÇÃO DE REVESTIMENTO CERÂMICO, DE FORMA MANUAL, SEM REAPROVEITAMENTO. AF_09/2023</t>
  </si>
  <si>
    <t xml:space="preserve"> 87263 </t>
  </si>
  <si>
    <t>REVESTIMENTO CERÂMICO PARA PISO COM PLACAS TIPO PORCELANATO DE DIMENSÕES 60X60 CM APLICADA EM AMBIENTES DE ÁREA MAIOR QUE 10 M². AF_02/2023_PE</t>
  </si>
  <si>
    <t xml:space="preserve"> 2.4 </t>
  </si>
  <si>
    <t xml:space="preserve"> Comp L</t>
  </si>
  <si>
    <t>Remoção e assentamento de revestimento cerâmico em paredes</t>
  </si>
  <si>
    <t xml:space="preserve"> 87273 </t>
  </si>
  <si>
    <t>REVESTIMENTO CERÂMICO PARA PAREDES INTERNAS COM PLACAS TIPO ESMALTADA DE DIMENSÕES 33X45 CM APLICADAS NA ALTURA INTEIRA DAS PAREDES. AF_02/2023_PE</t>
  </si>
  <si>
    <t xml:space="preserve"> 2.5 </t>
  </si>
  <si>
    <t xml:space="preserve"> Comp M</t>
  </si>
  <si>
    <t>Lixamento e pintura de esquadria metálica</t>
  </si>
  <si>
    <t xml:space="preserve"> 100717 </t>
  </si>
  <si>
    <t>LIXAMENTO MANUAL EM SUPERFÍCIES METÁLICAS EM OBRA. AF_01/2020</t>
  </si>
  <si>
    <t xml:space="preserve"> 100758 </t>
  </si>
  <si>
    <t>PINTURA COM TINTA ALQUÍDICA DE ACABAMENTO (ESMALTE SINTÉTICO ACETINADO) APLICADA A ROLO OU PINCEL SOBRE SUPERFÍCIES METÁLICAS (EXCETO PERFIL) EXECUTADO EM OBRA (02 DEMÃOS). AF_01/2020</t>
  </si>
  <si>
    <t xml:space="preserve"> 100722 </t>
  </si>
  <si>
    <t>PINTURA COM TINTA ALQUÍDICA DE FUNDO (TIPO ZARCÃO) APLICADA A ROLO OU PINCEL SOBRE SUPERFÍCIES METÁLICAS (EXCETO PERFIL) EXECUTADO EM OBRA (POR DEMÃO). AF_01/2020</t>
  </si>
  <si>
    <t xml:space="preserve"> 2.6 </t>
  </si>
  <si>
    <t xml:space="preserve"> Comp N</t>
  </si>
  <si>
    <t>Troca de vidro em esquadria</t>
  </si>
  <si>
    <t xml:space="preserve"> 102191 </t>
  </si>
  <si>
    <t>REMOÇÃO DE VIDRO LISO COMUM DE ESQUADRIA COM BAGUETE DE ALUMÍNIO OU PVC. AF_01/2021</t>
  </si>
  <si>
    <t>ESQV - ESQUADRIAS/FERRAGENS/VIDROS</t>
  </si>
  <si>
    <t xml:space="preserve"> 102166 </t>
  </si>
  <si>
    <t>INSTALAÇÃO DE VIDRO LISO INCOLOR, E = 6 MM, EM ESQUADRIA DE ALUMÍNIO OU PVC, FIXADO COM BAGUETE. AF_01/2021_PS</t>
  </si>
  <si>
    <t xml:space="preserve"> 2.7 </t>
  </si>
  <si>
    <t xml:space="preserve"> Comp O</t>
  </si>
  <si>
    <t>Remoção e assentamento de rodapé cerâmico</t>
  </si>
  <si>
    <t>Comp P</t>
  </si>
  <si>
    <t>RODAPÉ EM PORCELANATO DE 7CM DE ALTURA</t>
  </si>
  <si>
    <t xml:space="preserve"> 97632 </t>
  </si>
  <si>
    <t>DEMOLIÇÃO DE RODAPÉ CERÂMICO, DE FORMA MANUAL, SEM REAPROVEITAMENTO. AF_09/2023</t>
  </si>
  <si>
    <t>Composições Auxiliares</t>
  </si>
  <si>
    <t xml:space="preserve"> 88256 </t>
  </si>
  <si>
    <t>AZULEJISTA OU LADRILHEIRO COM ENCARGOS COMPLEMENTARES</t>
  </si>
  <si>
    <t xml:space="preserve"> 00037595 </t>
  </si>
  <si>
    <t>ARGAMASSA COLANTE TIPO AC III</t>
  </si>
  <si>
    <t>KG</t>
  </si>
  <si>
    <t xml:space="preserve"> 00045190 </t>
  </si>
  <si>
    <t>PISO EM PORCELANATO, RETIFICADO, LISO, MONOCOLOR, ACETINADO OU POLIDO, FORMATO MAIOR QUE 2500 ATE 6400 CM2</t>
  </si>
  <si>
    <t xml:space="preserve"> 00034357 </t>
  </si>
  <si>
    <t>REJUNTE CIMENTICIO, QUALQUER COR</t>
  </si>
  <si>
    <t>Comp A</t>
  </si>
  <si>
    <t>Comp B</t>
  </si>
  <si>
    <t>Comp C</t>
  </si>
  <si>
    <t>Comp D</t>
  </si>
  <si>
    <t>Comp E</t>
  </si>
  <si>
    <t>Comp F</t>
  </si>
  <si>
    <t>Comp G</t>
  </si>
  <si>
    <t>Comp H</t>
  </si>
  <si>
    <t>Comp I</t>
  </si>
  <si>
    <t>Comp J</t>
  </si>
  <si>
    <t>Comp K</t>
  </si>
  <si>
    <t>Comp L</t>
  </si>
  <si>
    <t>Comp M</t>
  </si>
  <si>
    <t>Comp N</t>
  </si>
  <si>
    <t>Comp O</t>
  </si>
  <si>
    <t>Valéria Wollmann</t>
  </si>
  <si>
    <t>Cau A195685-0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</si>
</sst>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#,##0.000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000000"/>
      <name val="Arial"/>
      <family val="1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DFF0D8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</borders>
  <cellStyleXfs count="50">
    <xf numFmtId="0" fontId="0" fillId="0" borderId="0"/>
    <xf numFmtId="44" fontId="9" fillId="0" borderId="0" applyFont="0" applyFill="0" applyBorder="0" applyAlignment="0" applyProtection="0"/>
    <xf numFmtId="0" fontId="11" fillId="0" borderId="0"/>
    <xf numFmtId="166" fontId="11" fillId="0" borderId="0" applyFill="0" applyBorder="0" applyAlignment="0" applyProtection="0"/>
    <xf numFmtId="0" fontId="11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26" applyNumberFormat="0" applyAlignment="0" applyProtection="0"/>
    <xf numFmtId="0" fontId="24" fillId="11" borderId="27" applyNumberFormat="0" applyAlignment="0" applyProtection="0"/>
    <xf numFmtId="0" fontId="25" fillId="11" borderId="26" applyNumberFormat="0" applyAlignment="0" applyProtection="0"/>
    <xf numFmtId="0" fontId="26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7" fillId="0" borderId="0" applyNumberFormat="0" applyFill="0" applyBorder="0" applyAlignment="0" applyProtection="0"/>
    <xf numFmtId="0" fontId="10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29" fillId="0" borderId="0"/>
  </cellStyleXfs>
  <cellXfs count="26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5" fillId="5" borderId="21" xfId="0" applyFont="1" applyFill="1" applyBorder="1" applyAlignment="1">
      <alignment vertical="center" wrapText="1"/>
    </xf>
    <xf numFmtId="0" fontId="14" fillId="6" borderId="18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vertical="center" wrapText="1"/>
    </xf>
    <xf numFmtId="0" fontId="15" fillId="5" borderId="20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0" fillId="0" borderId="1" xfId="0" applyBorder="1" applyProtection="1">
      <protection locked="0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0" fontId="0" fillId="3" borderId="1" xfId="0" applyFill="1" applyBorder="1" applyAlignment="1" applyProtection="1">
      <alignment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horizontal="center" vertical="center" wrapText="1"/>
    </xf>
    <xf numFmtId="10" fontId="2" fillId="0" borderId="0" xfId="48" applyNumberFormat="1" applyFont="1" applyAlignment="1" applyProtection="1">
      <alignment horizontal="center" vertical="center"/>
    </xf>
    <xf numFmtId="10" fontId="4" fillId="0" borderId="0" xfId="48" applyNumberFormat="1" applyFont="1" applyFill="1" applyBorder="1" applyAlignment="1" applyProtection="1">
      <alignment horizontal="center" vertical="center"/>
    </xf>
    <xf numFmtId="10" fontId="4" fillId="0" borderId="0" xfId="48" applyNumberFormat="1" applyFont="1" applyAlignment="1" applyProtection="1">
      <alignment horizontal="center" vertical="center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horizontal="center" vertical="center" wrapText="1"/>
      <protection locked="0"/>
    </xf>
    <xf numFmtId="164" fontId="2" fillId="0" borderId="0" xfId="0" applyNumberFormat="1" applyFont="1"/>
    <xf numFmtId="164" fontId="8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30" fillId="39" borderId="0" xfId="49" applyFont="1" applyFill="1" applyAlignment="1">
      <alignment horizontal="left" vertical="top" wrapText="1"/>
    </xf>
    <xf numFmtId="0" fontId="29" fillId="0" borderId="0" xfId="49"/>
    <xf numFmtId="0" fontId="31" fillId="39" borderId="0" xfId="49" applyFont="1" applyFill="1" applyAlignment="1">
      <alignment horizontal="left" vertical="top" wrapText="1"/>
    </xf>
    <xf numFmtId="0" fontId="30" fillId="39" borderId="34" xfId="49" applyFont="1" applyFill="1" applyBorder="1" applyAlignment="1">
      <alignment horizontal="left" vertical="top" wrapText="1"/>
    </xf>
    <xf numFmtId="0" fontId="30" fillId="39" borderId="34" xfId="49" applyFont="1" applyFill="1" applyBorder="1" applyAlignment="1">
      <alignment horizontal="right" vertical="top" wrapText="1"/>
    </xf>
    <xf numFmtId="0" fontId="30" fillId="39" borderId="34" xfId="49" applyFont="1" applyFill="1" applyBorder="1" applyAlignment="1">
      <alignment horizontal="center" vertical="top" wrapText="1"/>
    </xf>
    <xf numFmtId="0" fontId="28" fillId="40" borderId="34" xfId="49" applyFont="1" applyFill="1" applyBorder="1" applyAlignment="1">
      <alignment horizontal="left" vertical="top" wrapText="1"/>
    </xf>
    <xf numFmtId="0" fontId="28" fillId="40" borderId="34" xfId="49" applyFont="1" applyFill="1" applyBorder="1" applyAlignment="1">
      <alignment horizontal="right" vertical="top" wrapText="1"/>
    </xf>
    <xf numFmtId="0" fontId="28" fillId="40" borderId="34" xfId="49" applyFont="1" applyFill="1" applyBorder="1" applyAlignment="1">
      <alignment horizontal="center" vertical="top" wrapText="1"/>
    </xf>
    <xf numFmtId="169" fontId="28" fillId="40" borderId="34" xfId="49" applyNumberFormat="1" applyFont="1" applyFill="1" applyBorder="1" applyAlignment="1">
      <alignment horizontal="right" vertical="top" wrapText="1"/>
    </xf>
    <xf numFmtId="4" fontId="28" fillId="40" borderId="34" xfId="49" applyNumberFormat="1" applyFont="1" applyFill="1" applyBorder="1" applyAlignment="1">
      <alignment horizontal="right" vertical="top" wrapText="1"/>
    </xf>
    <xf numFmtId="0" fontId="32" fillId="0" borderId="34" xfId="49" applyFont="1" applyBorder="1" applyAlignment="1">
      <alignment horizontal="left" vertical="top" wrapText="1"/>
    </xf>
    <xf numFmtId="0" fontId="32" fillId="0" borderId="34" xfId="49" applyFont="1" applyBorder="1" applyAlignment="1">
      <alignment horizontal="right" vertical="top" wrapText="1"/>
    </xf>
    <xf numFmtId="0" fontId="32" fillId="0" borderId="34" xfId="49" applyFont="1" applyBorder="1" applyAlignment="1">
      <alignment horizontal="center" vertical="top" wrapText="1"/>
    </xf>
    <xf numFmtId="169" fontId="32" fillId="0" borderId="34" xfId="49" applyNumberFormat="1" applyFont="1" applyBorder="1" applyAlignment="1">
      <alignment horizontal="right" vertical="top" wrapText="1"/>
    </xf>
    <xf numFmtId="4" fontId="32" fillId="0" borderId="34" xfId="49" applyNumberFormat="1" applyFont="1" applyBorder="1" applyAlignment="1">
      <alignment horizontal="right" vertical="top" wrapText="1"/>
    </xf>
    <xf numFmtId="0" fontId="32" fillId="39" borderId="0" xfId="49" applyFont="1" applyFill="1" applyAlignment="1">
      <alignment horizontal="right" vertical="top" wrapText="1"/>
    </xf>
    <xf numFmtId="4" fontId="32" fillId="39" borderId="0" xfId="49" applyNumberFormat="1" applyFont="1" applyFill="1" applyAlignment="1">
      <alignment horizontal="right" vertical="top" wrapText="1"/>
    </xf>
    <xf numFmtId="0" fontId="28" fillId="38" borderId="35" xfId="49" applyFont="1" applyFill="1" applyBorder="1" applyAlignment="1">
      <alignment horizontal="left" vertical="top" wrapText="1"/>
    </xf>
    <xf numFmtId="0" fontId="30" fillId="0" borderId="34" xfId="49" applyFont="1" applyBorder="1" applyAlignment="1">
      <alignment horizontal="left" vertical="top" wrapText="1"/>
    </xf>
    <xf numFmtId="0" fontId="30" fillId="0" borderId="34" xfId="49" applyFont="1" applyBorder="1" applyAlignment="1">
      <alignment horizontal="right" vertical="top" wrapText="1"/>
    </xf>
    <xf numFmtId="0" fontId="30" fillId="0" borderId="34" xfId="49" applyFont="1" applyBorder="1" applyAlignment="1">
      <alignment horizontal="center" vertical="top" wrapText="1"/>
    </xf>
    <xf numFmtId="0" fontId="32" fillId="39" borderId="0" xfId="49" applyFont="1" applyFill="1" applyAlignment="1">
      <alignment horizontal="center" vertical="top" wrapText="1"/>
    </xf>
    <xf numFmtId="0" fontId="32" fillId="39" borderId="0" xfId="49" applyFont="1" applyFill="1" applyAlignment="1">
      <alignment horizontal="left" vertical="top" wrapText="1"/>
    </xf>
    <xf numFmtId="0" fontId="31" fillId="39" borderId="0" xfId="49" applyFont="1" applyFill="1" applyAlignment="1">
      <alignment horizontal="right" vertical="top" wrapText="1"/>
    </xf>
    <xf numFmtId="0" fontId="31" fillId="39" borderId="0" xfId="49" applyFont="1" applyFill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68" fontId="0" fillId="0" borderId="0" xfId="0" applyNumberFormat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" fontId="0" fillId="3" borderId="3" xfId="0" applyNumberFormat="1" applyFill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wrapText="1"/>
      <protection locked="0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10" fontId="0" fillId="0" borderId="3" xfId="48" applyNumberFormat="1" applyFont="1" applyBorder="1" applyAlignment="1" applyProtection="1">
      <alignment horizontal="center" vertical="center"/>
      <protection locked="0"/>
    </xf>
    <xf numFmtId="10" fontId="0" fillId="0" borderId="3" xfId="48" applyNumberFormat="1" applyFont="1" applyBorder="1" applyProtection="1">
      <protection locked="0"/>
    </xf>
    <xf numFmtId="1" fontId="0" fillId="0" borderId="3" xfId="0" applyNumberFormat="1" applyBorder="1" applyProtection="1">
      <protection locked="0"/>
    </xf>
    <xf numFmtId="0" fontId="0" fillId="3" borderId="3" xfId="0" applyFill="1" applyBorder="1" applyAlignment="1" applyProtection="1">
      <alignment wrapText="1"/>
      <protection locked="0"/>
    </xf>
    <xf numFmtId="164" fontId="0" fillId="0" borderId="3" xfId="0" applyNumberFormat="1" applyBorder="1" applyProtection="1">
      <protection locked="0"/>
    </xf>
    <xf numFmtId="1" fontId="0" fillId="3" borderId="0" xfId="0" applyNumberFormat="1" applyFill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8" fontId="4" fillId="0" borderId="0" xfId="0" applyNumberFormat="1" applyFont="1" applyAlignment="1" applyProtection="1">
      <alignment horizontal="center" vertical="center"/>
      <protection locked="0"/>
    </xf>
    <xf numFmtId="10" fontId="0" fillId="0" borderId="0" xfId="48" applyNumberFormat="1" applyFont="1" applyBorder="1" applyAlignment="1" applyProtection="1">
      <alignment horizontal="center" vertical="center"/>
      <protection locked="0"/>
    </xf>
    <xf numFmtId="10" fontId="0" fillId="0" borderId="0" xfId="48" applyNumberFormat="1" applyFont="1" applyBorder="1" applyProtection="1"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4" fontId="4" fillId="0" borderId="0" xfId="0" applyNumberFormat="1" applyFont="1" applyAlignment="1" applyProtection="1">
      <alignment horizontal="center" vertical="center"/>
      <protection locked="0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4" fontId="4" fillId="0" borderId="3" xfId="0" applyNumberFormat="1" applyFont="1" applyBorder="1" applyAlignment="1" applyProtection="1">
      <alignment horizontal="center" vertical="center"/>
      <protection locked="0"/>
    </xf>
    <xf numFmtId="3" fontId="4" fillId="3" borderId="1" xfId="0" applyNumberFormat="1" applyFont="1" applyFill="1" applyBorder="1" applyProtection="1">
      <protection locked="0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33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32" fillId="39" borderId="0" xfId="49" applyFont="1" applyFill="1" applyAlignment="1">
      <alignment horizontal="center" vertical="top" wrapText="1"/>
    </xf>
    <xf numFmtId="0" fontId="29" fillId="0" borderId="0" xfId="49"/>
    <xf numFmtId="0" fontId="31" fillId="39" borderId="0" xfId="49" applyFont="1" applyFill="1" applyAlignment="1">
      <alignment horizontal="right" vertical="top" wrapText="1"/>
    </xf>
    <xf numFmtId="0" fontId="31" fillId="39" borderId="0" xfId="49" applyFont="1" applyFill="1" applyAlignment="1">
      <alignment horizontal="left" vertical="top" wrapText="1"/>
    </xf>
    <xf numFmtId="4" fontId="31" fillId="39" borderId="0" xfId="49" applyNumberFormat="1" applyFont="1" applyFill="1" applyAlignment="1">
      <alignment horizontal="right" vertical="top" wrapText="1"/>
    </xf>
    <xf numFmtId="0" fontId="32" fillId="0" borderId="34" xfId="49" applyFont="1" applyBorder="1" applyAlignment="1">
      <alignment horizontal="left" vertical="top" wrapText="1"/>
    </xf>
    <xf numFmtId="0" fontId="32" fillId="39" borderId="0" xfId="49" applyFont="1" applyFill="1" applyAlignment="1">
      <alignment horizontal="right" vertical="top" wrapText="1"/>
    </xf>
    <xf numFmtId="0" fontId="30" fillId="39" borderId="0" xfId="49" applyFont="1" applyFill="1" applyAlignment="1">
      <alignment horizontal="center" wrapText="1"/>
    </xf>
    <xf numFmtId="0" fontId="30" fillId="39" borderId="34" xfId="49" applyFont="1" applyFill="1" applyBorder="1" applyAlignment="1">
      <alignment horizontal="left" vertical="top" wrapText="1"/>
    </xf>
    <xf numFmtId="0" fontId="28" fillId="40" borderId="34" xfId="49" applyFont="1" applyFill="1" applyBorder="1" applyAlignment="1">
      <alignment horizontal="left" vertical="top" wrapText="1"/>
    </xf>
    <xf numFmtId="0" fontId="30" fillId="0" borderId="34" xfId="49" applyFont="1" applyBorder="1" applyAlignment="1">
      <alignment horizontal="left" vertical="top" wrapText="1"/>
    </xf>
    <xf numFmtId="0" fontId="30" fillId="39" borderId="0" xfId="49" applyFont="1" applyFill="1" applyAlignment="1">
      <alignment horizontal="left" vertical="top" wrapText="1"/>
    </xf>
    <xf numFmtId="0" fontId="11" fillId="39" borderId="0" xfId="49" applyFont="1" applyFill="1" applyAlignment="1">
      <alignment horizontal="left" vertical="top" wrapText="1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8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L23" sqref="L23"/>
    </sheetView>
  </sheetViews>
  <sheetFormatPr defaultRowHeight="15" x14ac:dyDescent="0.25"/>
  <cols>
    <col min="1" max="1" width="20.42578125" style="43" customWidth="1"/>
    <col min="2" max="2" width="53.42578125" style="42" customWidth="1"/>
    <col min="3" max="3" width="16.5703125" style="44" bestFit="1" customWidth="1"/>
    <col min="4" max="4" width="4.5703125" style="44" bestFit="1" customWidth="1"/>
    <col min="5" max="5" width="6.85546875" style="39" customWidth="1"/>
    <col min="6" max="6" width="6.85546875" style="39" bestFit="1" customWidth="1"/>
    <col min="7" max="7" width="17" style="39" customWidth="1"/>
    <col min="8" max="16384" width="9.140625" style="39"/>
  </cols>
  <sheetData>
    <row r="1" spans="1:8" ht="16.5" thickBot="1" x14ac:dyDescent="0.3">
      <c r="A1" s="202" t="s">
        <v>179</v>
      </c>
      <c r="B1" s="203"/>
      <c r="C1" s="203"/>
      <c r="D1" s="203"/>
      <c r="E1" s="203"/>
      <c r="F1" s="203"/>
      <c r="G1" s="204"/>
    </row>
    <row r="2" spans="1:8" s="56" customFormat="1" ht="15.75" thickBot="1" x14ac:dyDescent="0.3">
      <c r="A2" s="15" t="s">
        <v>142</v>
      </c>
      <c r="B2" s="208" t="s">
        <v>208</v>
      </c>
      <c r="C2" s="208"/>
      <c r="D2" s="48" t="s">
        <v>143</v>
      </c>
      <c r="E2" s="65"/>
      <c r="F2" s="22" t="s">
        <v>144</v>
      </c>
      <c r="G2" s="33">
        <v>2025</v>
      </c>
      <c r="H2" s="54"/>
    </row>
    <row r="3" spans="1:8" s="56" customFormat="1" ht="31.5" customHeight="1" thickBot="1" x14ac:dyDescent="0.3">
      <c r="A3" s="18" t="s">
        <v>134</v>
      </c>
      <c r="B3" s="209" t="s">
        <v>211</v>
      </c>
      <c r="C3" s="209"/>
      <c r="D3" s="209"/>
      <c r="E3" s="209"/>
      <c r="F3" s="209"/>
      <c r="G3" s="210"/>
    </row>
    <row r="4" spans="1:8" s="56" customFormat="1" ht="15.75" thickBot="1" x14ac:dyDescent="0.3">
      <c r="A4" s="15" t="s">
        <v>156</v>
      </c>
      <c r="B4" s="211" t="s">
        <v>212</v>
      </c>
      <c r="C4" s="211"/>
      <c r="D4" s="211"/>
      <c r="E4" s="212"/>
      <c r="F4" s="22" t="s">
        <v>160</v>
      </c>
      <c r="G4" s="72" t="s">
        <v>213</v>
      </c>
    </row>
    <row r="5" spans="1:8" s="56" customFormat="1" ht="15.75" thickBot="1" x14ac:dyDescent="0.3">
      <c r="A5" s="15" t="s">
        <v>193</v>
      </c>
      <c r="B5" s="74" t="s">
        <v>151</v>
      </c>
      <c r="C5" s="15" t="s">
        <v>205</v>
      </c>
      <c r="D5" s="15"/>
      <c r="E5" s="15"/>
      <c r="F5" s="213"/>
      <c r="G5" s="214"/>
    </row>
    <row r="6" spans="1:8" s="58" customFormat="1" ht="15.75" thickBot="1" x14ac:dyDescent="0.3">
      <c r="A6" s="15" t="s">
        <v>136</v>
      </c>
      <c r="B6" s="49">
        <f>'Orçamento-base'!C6</f>
        <v>14565017.400000002</v>
      </c>
      <c r="C6" s="9"/>
      <c r="D6" s="9"/>
      <c r="E6" s="8"/>
      <c r="F6" s="9"/>
      <c r="G6" s="59"/>
      <c r="H6" s="57"/>
    </row>
    <row r="7" spans="1:8" s="58" customFormat="1" ht="15.75" thickBot="1" x14ac:dyDescent="0.3">
      <c r="A7" s="15" t="s">
        <v>153</v>
      </c>
      <c r="B7" s="49">
        <f>Proposta!C6</f>
        <v>0</v>
      </c>
      <c r="C7" s="9"/>
      <c r="D7" s="9"/>
      <c r="E7" s="8"/>
      <c r="F7" s="9"/>
      <c r="G7" s="59"/>
      <c r="H7" s="57"/>
    </row>
    <row r="8" spans="1:8" s="58" customFormat="1" ht="15.75" thickBot="1" x14ac:dyDescent="0.3">
      <c r="A8" s="15" t="s">
        <v>175</v>
      </c>
      <c r="B8" s="55">
        <f>COUNT('Orçamento-base'!B12:B39951)</f>
        <v>15</v>
      </c>
      <c r="C8" s="9"/>
      <c r="D8" s="9"/>
      <c r="E8" s="8"/>
      <c r="F8" s="9"/>
      <c r="G8" s="59"/>
      <c r="H8" s="57"/>
    </row>
    <row r="9" spans="1:8" s="58" customFormat="1" x14ac:dyDescent="0.25">
      <c r="A9" s="93" t="s">
        <v>203</v>
      </c>
      <c r="B9" s="50"/>
      <c r="C9" s="9"/>
      <c r="D9" s="9"/>
      <c r="E9" s="8"/>
      <c r="F9" s="9"/>
      <c r="G9" s="59"/>
      <c r="H9" s="57"/>
    </row>
    <row r="10" spans="1:8" s="58" customFormat="1" x14ac:dyDescent="0.25">
      <c r="A10" s="7" t="s">
        <v>135</v>
      </c>
      <c r="B10" s="8"/>
      <c r="C10" s="7" t="s">
        <v>176</v>
      </c>
      <c r="D10" s="9"/>
      <c r="E10" s="8"/>
      <c r="F10" s="9"/>
      <c r="G10" s="59"/>
      <c r="H10" s="57"/>
    </row>
    <row r="11" spans="1:8" ht="13.5" customHeight="1" x14ac:dyDescent="0.25">
      <c r="A11" s="205" t="s">
        <v>177</v>
      </c>
      <c r="B11" s="206" t="s">
        <v>178</v>
      </c>
      <c r="C11" s="23" t="s">
        <v>146</v>
      </c>
      <c r="D11" s="61"/>
      <c r="E11" s="61"/>
      <c r="F11" s="61"/>
      <c r="G11" s="23" t="s">
        <v>152</v>
      </c>
    </row>
    <row r="12" spans="1:8" x14ac:dyDescent="0.25">
      <c r="A12" s="205"/>
      <c r="B12" s="207"/>
      <c r="C12" s="60" t="s">
        <v>145</v>
      </c>
      <c r="D12" s="61"/>
      <c r="E12" s="62"/>
      <c r="F12" s="62"/>
      <c r="G12" s="60" t="s">
        <v>145</v>
      </c>
    </row>
    <row r="13" spans="1:8" x14ac:dyDescent="0.25">
      <c r="A13" s="34">
        <v>1</v>
      </c>
      <c r="B13" s="35" t="s">
        <v>209</v>
      </c>
      <c r="C13" s="52">
        <f>SUMIF('Orçamento-base'!$A$12:$A$39953,Identificação!$A13,'Orçamento-base'!$K$12:$K$39953)</f>
        <v>5961363.2000000002</v>
      </c>
      <c r="D13" s="61"/>
      <c r="E13" s="62"/>
      <c r="F13" s="62"/>
      <c r="G13" s="52">
        <f>SUMIF(Proposta!$A$12:$A$39938,Identificação!$A13,Proposta!$H$12:$H$39938)</f>
        <v>0</v>
      </c>
    </row>
    <row r="14" spans="1:8" x14ac:dyDescent="0.25">
      <c r="A14" s="34">
        <v>2</v>
      </c>
      <c r="B14" s="35" t="s">
        <v>210</v>
      </c>
      <c r="C14" s="90">
        <f>SUMIF('Orçamento-base'!$A$12:$A$39953,Identificação!$A14,'Orçamento-base'!$K$12:$K$39953)</f>
        <v>8603654.2000000011</v>
      </c>
      <c r="D14" s="91"/>
      <c r="E14" s="92"/>
      <c r="F14" s="92"/>
      <c r="G14" s="90">
        <f>SUMIF(Proposta!$A$12:$A$39938,Identificação!$A14,Proposta!$H$12:$H$39938)</f>
        <v>0</v>
      </c>
    </row>
    <row r="15" spans="1:8" x14ac:dyDescent="0.25">
      <c r="A15" s="34"/>
      <c r="B15" s="35"/>
      <c r="C15" s="90">
        <f>SUMIF('Orçamento-base'!$A$12:$A$39953,Identificação!$A15,'Orçamento-base'!$K$12:$K$39953)</f>
        <v>0</v>
      </c>
      <c r="D15" s="91"/>
      <c r="E15" s="92"/>
      <c r="F15" s="92"/>
      <c r="G15" s="90">
        <f>SUMIF(Proposta!$A$12:$A$39938,Identificação!$A15,Proposta!$H$12:$H$39938)</f>
        <v>0</v>
      </c>
    </row>
    <row r="16" spans="1:8" x14ac:dyDescent="0.25">
      <c r="A16" s="34"/>
      <c r="B16" s="35"/>
      <c r="C16" s="90">
        <f>SUMIF('Orçamento-base'!$A$12:$A$39953,Identificação!$A16,'Orçamento-base'!$K$12:$K$39953)</f>
        <v>0</v>
      </c>
      <c r="D16" s="91"/>
      <c r="E16" s="92"/>
      <c r="F16" s="92"/>
      <c r="G16" s="90">
        <f>SUMIF(Proposta!$A$12:$A$39938,Identificação!$A16,Proposta!$H$12:$H$39938)</f>
        <v>0</v>
      </c>
    </row>
    <row r="17" spans="1:7" x14ac:dyDescent="0.25">
      <c r="A17" s="34"/>
      <c r="B17" s="35"/>
      <c r="C17" s="90">
        <f>SUMIF('Orçamento-base'!$A$12:$A$39953,Identificação!$A17,'Orçamento-base'!$K$12:$K$39953)</f>
        <v>0</v>
      </c>
      <c r="D17" s="91"/>
      <c r="E17" s="92"/>
      <c r="F17" s="92"/>
      <c r="G17" s="90">
        <f>SUMIF(Proposta!$A$12:$A$39938,Identificação!$A17,Proposta!$H$12:$H$39938)</f>
        <v>0</v>
      </c>
    </row>
    <row r="18" spans="1:7" x14ac:dyDescent="0.25">
      <c r="A18" s="34"/>
      <c r="B18" s="35"/>
      <c r="C18" s="90">
        <f>SUMIF('Orçamento-base'!$A$12:$A$39953,Identificação!$A18,'Orçamento-base'!$K$12:$K$39953)</f>
        <v>0</v>
      </c>
      <c r="D18" s="91"/>
      <c r="E18" s="92"/>
      <c r="F18" s="92"/>
      <c r="G18" s="90">
        <f>SUMIF(Proposta!$A$12:$A$39938,Identificação!$A18,Proposta!$H$12:$H$39938)</f>
        <v>0</v>
      </c>
    </row>
    <row r="19" spans="1:7" x14ac:dyDescent="0.25">
      <c r="A19" s="34"/>
      <c r="B19" s="35"/>
      <c r="C19" s="90">
        <f>SUMIF('Orçamento-base'!$A$12:$A$39953,Identificação!$A19,'Orçamento-base'!$K$12:$K$39953)</f>
        <v>0</v>
      </c>
      <c r="D19" s="91"/>
      <c r="E19" s="92"/>
      <c r="F19" s="92"/>
      <c r="G19" s="90">
        <f>SUMIF(Proposta!$A$12:$A$39938,Identificação!$A19,Proposta!$H$12:$H$39938)</f>
        <v>0</v>
      </c>
    </row>
    <row r="20" spans="1:7" x14ac:dyDescent="0.25">
      <c r="A20" s="34"/>
      <c r="B20" s="35"/>
      <c r="C20" s="90">
        <f>SUMIF('Orçamento-base'!$A$12:$A$39953,Identificação!$A20,'Orçamento-base'!$K$12:$K$39953)</f>
        <v>0</v>
      </c>
      <c r="D20" s="91"/>
      <c r="E20" s="92"/>
      <c r="F20" s="92"/>
      <c r="G20" s="90">
        <f>SUMIF(Proposta!$A$12:$A$39938,Identificação!$A20,Proposta!$H$12:$H$39938)</f>
        <v>0</v>
      </c>
    </row>
    <row r="21" spans="1:7" x14ac:dyDescent="0.25">
      <c r="A21" s="34"/>
      <c r="B21" s="35"/>
      <c r="C21" s="90">
        <f>SUMIF('Orçamento-base'!$A$12:$A$39953,Identificação!$A21,'Orçamento-base'!$K$12:$K$39953)</f>
        <v>0</v>
      </c>
      <c r="D21" s="91"/>
      <c r="E21" s="92"/>
      <c r="F21" s="92"/>
      <c r="G21" s="90">
        <f>SUMIF(Proposta!$A$12:$A$39938,Identificação!$A21,Proposta!$H$12:$H$39938)</f>
        <v>0</v>
      </c>
    </row>
    <row r="22" spans="1:7" x14ac:dyDescent="0.25">
      <c r="A22" s="34"/>
      <c r="B22" s="35"/>
      <c r="C22" s="90">
        <f>SUMIF('Orçamento-base'!$A$12:$A$39953,Identificação!$A22,'Orçamento-base'!$K$12:$K$39953)</f>
        <v>0</v>
      </c>
      <c r="D22" s="91"/>
      <c r="E22" s="92"/>
      <c r="F22" s="92"/>
      <c r="G22" s="90">
        <f>SUMIF(Proposta!$A$12:$A$39938,Identificação!$A22,Proposta!$H$12:$H$39938)</f>
        <v>0</v>
      </c>
    </row>
    <row r="23" spans="1:7" x14ac:dyDescent="0.25">
      <c r="A23" s="34"/>
      <c r="B23" s="35"/>
      <c r="C23" s="90">
        <f>SUMIF('Orçamento-base'!$A$12:$A$39953,Identificação!$A23,'Orçamento-base'!$K$12:$K$39953)</f>
        <v>0</v>
      </c>
      <c r="D23" s="91"/>
      <c r="E23" s="92"/>
      <c r="F23" s="92"/>
      <c r="G23" s="90">
        <f>SUMIF(Proposta!$A$12:$A$39938,Identificação!$A23,Proposta!$H$12:$H$39938)</f>
        <v>0</v>
      </c>
    </row>
    <row r="24" spans="1:7" x14ac:dyDescent="0.25">
      <c r="A24" s="34"/>
      <c r="B24" s="35"/>
      <c r="C24" s="90">
        <f>SUMIF('Orçamento-base'!$A$12:$A$39953,Identificação!$A24,'Orçamento-base'!$K$12:$K$39953)</f>
        <v>0</v>
      </c>
      <c r="D24" s="91"/>
      <c r="E24" s="92"/>
      <c r="F24" s="92"/>
      <c r="G24" s="90">
        <f>SUMIF(Proposta!$A$12:$A$39938,Identificação!$A24,Proposta!$H$12:$H$39938)</f>
        <v>0</v>
      </c>
    </row>
    <row r="25" spans="1:7" x14ac:dyDescent="0.25">
      <c r="A25" s="34"/>
      <c r="B25" s="35"/>
      <c r="C25" s="90">
        <f>SUMIF('Orçamento-base'!$A$12:$A$39953,Identificação!$A25,'Orçamento-base'!$K$12:$K$39953)</f>
        <v>0</v>
      </c>
      <c r="D25" s="91"/>
      <c r="E25" s="92"/>
      <c r="F25" s="92"/>
      <c r="G25" s="90">
        <f>SUMIF(Proposta!$A$12:$A$39938,Identificação!$A25,Proposta!$H$12:$H$39938)</f>
        <v>0</v>
      </c>
    </row>
    <row r="26" spans="1:7" x14ac:dyDescent="0.25">
      <c r="A26" s="34"/>
      <c r="B26" s="35"/>
      <c r="C26" s="90">
        <f>SUMIF('Orçamento-base'!$A$12:$A$39953,Identificação!$A26,'Orçamento-base'!$K$12:$K$39953)</f>
        <v>0</v>
      </c>
      <c r="D26" s="91"/>
      <c r="E26" s="92"/>
      <c r="F26" s="92"/>
      <c r="G26" s="90">
        <f>SUMIF(Proposta!$A$12:$A$39938,Identificação!$A26,Proposta!$H$12:$H$39938)</f>
        <v>0</v>
      </c>
    </row>
    <row r="27" spans="1:7" x14ac:dyDescent="0.25">
      <c r="A27" s="34"/>
      <c r="B27" s="35"/>
      <c r="C27" s="90">
        <f>SUMIF('Orçamento-base'!$A$12:$A$39953,Identificação!$A27,'Orçamento-base'!$K$12:$K$39953)</f>
        <v>0</v>
      </c>
      <c r="D27" s="91"/>
      <c r="E27" s="92"/>
      <c r="F27" s="92"/>
      <c r="G27" s="90">
        <f>SUMIF(Proposta!$A$12:$A$39938,Identificação!$A27,Proposta!$H$12:$H$39938)</f>
        <v>0</v>
      </c>
    </row>
    <row r="28" spans="1:7" x14ac:dyDescent="0.25">
      <c r="A28" s="34"/>
      <c r="B28" s="35"/>
      <c r="C28" s="90">
        <f>SUMIF('Orçamento-base'!$A$12:$A$39953,Identificação!$A28,'Orçamento-base'!$K$12:$K$39953)</f>
        <v>0</v>
      </c>
      <c r="D28" s="91"/>
      <c r="E28" s="92"/>
      <c r="F28" s="92"/>
      <c r="G28" s="90">
        <f>SUMIF(Proposta!$A$12:$A$39938,Identificação!$A28,Proposta!$H$12:$H$39938)</f>
        <v>0</v>
      </c>
    </row>
    <row r="29" spans="1:7" x14ac:dyDescent="0.25">
      <c r="A29" s="34"/>
      <c r="B29" s="35"/>
      <c r="C29" s="90">
        <f>SUMIF('Orçamento-base'!$A$12:$A$39953,Identificação!$A29,'Orçamento-base'!$K$12:$K$39953)</f>
        <v>0</v>
      </c>
      <c r="D29" s="91"/>
      <c r="E29" s="92"/>
      <c r="F29" s="92"/>
      <c r="G29" s="90">
        <f>SUMIF(Proposta!$A$12:$A$39938,Identificação!$A29,Proposta!$H$12:$H$39938)</f>
        <v>0</v>
      </c>
    </row>
    <row r="30" spans="1:7" x14ac:dyDescent="0.25">
      <c r="A30" s="34"/>
      <c r="B30" s="35"/>
      <c r="C30" s="90">
        <f>SUMIF('Orçamento-base'!$A$12:$A$39953,Identificação!$A30,'Orçamento-base'!$K$12:$K$39953)</f>
        <v>0</v>
      </c>
      <c r="D30" s="91"/>
      <c r="E30" s="92"/>
      <c r="F30" s="92"/>
      <c r="G30" s="90">
        <f>SUMIF(Proposta!$A$12:$A$39938,Identificação!$A30,Proposta!$H$12:$H$39938)</f>
        <v>0</v>
      </c>
    </row>
    <row r="31" spans="1:7" x14ac:dyDescent="0.25">
      <c r="A31" s="34"/>
      <c r="B31" s="35"/>
      <c r="C31" s="90">
        <f>SUMIF('Orçamento-base'!$A$12:$A$39953,Identificação!$A31,'Orçamento-base'!$K$12:$K$39953)</f>
        <v>0</v>
      </c>
      <c r="D31" s="91"/>
      <c r="E31" s="92"/>
      <c r="F31" s="92"/>
      <c r="G31" s="90">
        <f>SUMIF(Proposta!$A$12:$A$39938,Identificação!$A31,Proposta!$H$12:$H$39938)</f>
        <v>0</v>
      </c>
    </row>
    <row r="32" spans="1:7" x14ac:dyDescent="0.25">
      <c r="A32" s="34"/>
      <c r="B32" s="35"/>
      <c r="C32" s="90">
        <f>SUMIF('Orçamento-base'!$A$12:$A$39953,Identificação!$A32,'Orçamento-base'!$K$12:$K$39953)</f>
        <v>0</v>
      </c>
      <c r="D32" s="91"/>
      <c r="E32" s="92"/>
      <c r="F32" s="92"/>
      <c r="G32" s="90">
        <f>SUMIF(Proposta!$A$12:$A$39938,Identificação!$A32,Proposta!$H$12:$H$39938)</f>
        <v>0</v>
      </c>
    </row>
    <row r="33" spans="1:7" x14ac:dyDescent="0.25">
      <c r="A33" s="34"/>
      <c r="B33" s="35"/>
      <c r="C33" s="90">
        <f>SUMIF('Orçamento-base'!$A$12:$A$39953,Identificação!$A33,'Orçamento-base'!$K$12:$K$39953)</f>
        <v>0</v>
      </c>
      <c r="D33" s="91"/>
      <c r="E33" s="92"/>
      <c r="F33" s="92"/>
      <c r="G33" s="90">
        <f>SUMIF(Proposta!$A$12:$A$39938,Identificação!$A33,Proposta!$H$12:$H$39938)</f>
        <v>0</v>
      </c>
    </row>
    <row r="34" spans="1:7" x14ac:dyDescent="0.25">
      <c r="A34" s="34"/>
      <c r="B34" s="35"/>
      <c r="C34" s="90">
        <f>SUMIF('Orçamento-base'!$A$12:$A$39953,Identificação!$A34,'Orçamento-base'!$K$12:$K$39953)</f>
        <v>0</v>
      </c>
      <c r="D34" s="91"/>
      <c r="E34" s="92"/>
      <c r="F34" s="92"/>
      <c r="G34" s="90">
        <f>SUMIF(Proposta!$A$12:$A$39938,Identificação!$A34,Proposta!$H$12:$H$39938)</f>
        <v>0</v>
      </c>
    </row>
    <row r="35" spans="1:7" x14ac:dyDescent="0.25">
      <c r="A35" s="34"/>
      <c r="B35" s="35"/>
      <c r="C35" s="90">
        <f>SUMIF('Orçamento-base'!$A$12:$A$39953,Identificação!$A35,'Orçamento-base'!$K$12:$K$39953)</f>
        <v>0</v>
      </c>
      <c r="D35" s="91"/>
      <c r="E35" s="92"/>
      <c r="F35" s="92"/>
      <c r="G35" s="90">
        <f>SUMIF(Proposta!$A$12:$A$39938,Identificação!$A35,Proposta!$H$12:$H$39938)</f>
        <v>0</v>
      </c>
    </row>
    <row r="36" spans="1:7" x14ac:dyDescent="0.25">
      <c r="A36" s="34"/>
      <c r="B36" s="35"/>
      <c r="C36" s="90">
        <f>SUMIF('Orçamento-base'!$A$12:$A$39953,Identificação!$A36,'Orçamento-base'!$K$12:$K$39953)</f>
        <v>0</v>
      </c>
      <c r="D36" s="91"/>
      <c r="E36" s="92"/>
      <c r="F36" s="92"/>
      <c r="G36" s="90">
        <f>SUMIF(Proposta!$A$12:$A$39938,Identificação!$A36,Proposta!$H$12:$H$39938)</f>
        <v>0</v>
      </c>
    </row>
    <row r="37" spans="1:7" x14ac:dyDescent="0.25">
      <c r="A37" s="34"/>
      <c r="B37" s="35"/>
      <c r="C37" s="90">
        <f>SUMIF('Orçamento-base'!$A$12:$A$39953,Identificação!$A37,'Orçamento-base'!$K$12:$K$39953)</f>
        <v>0</v>
      </c>
      <c r="D37" s="91"/>
      <c r="E37" s="92"/>
      <c r="F37" s="92"/>
      <c r="G37" s="90">
        <f>SUMIF(Proposta!$A$12:$A$39938,Identificação!$A37,Proposta!$H$12:$H$39938)</f>
        <v>0</v>
      </c>
    </row>
    <row r="38" spans="1:7" x14ac:dyDescent="0.25">
      <c r="A38" s="34"/>
      <c r="B38" s="35"/>
      <c r="C38" s="90">
        <f>SUMIF('Orçamento-base'!$A$12:$A$39953,Identificação!$A38,'Orçamento-base'!$K$12:$K$39953)</f>
        <v>0</v>
      </c>
      <c r="D38" s="91"/>
      <c r="E38" s="92"/>
      <c r="F38" s="92"/>
      <c r="G38" s="90">
        <f>SUMIF(Proposta!$A$12:$A$39938,Identificação!$A38,Proposta!$H$12:$H$39938)</f>
        <v>0</v>
      </c>
    </row>
    <row r="39" spans="1:7" x14ac:dyDescent="0.25">
      <c r="A39" s="34"/>
      <c r="B39" s="35"/>
      <c r="C39" s="90">
        <f>SUMIF('Orçamento-base'!$A$12:$A$39953,Identificação!$A39,'Orçamento-base'!$K$12:$K$39953)</f>
        <v>0</v>
      </c>
      <c r="D39" s="91"/>
      <c r="E39" s="92"/>
      <c r="F39" s="92"/>
      <c r="G39" s="90">
        <f>SUMIF(Proposta!$A$12:$A$39938,Identificação!$A39,Proposta!$H$12:$H$39938)</f>
        <v>0</v>
      </c>
    </row>
    <row r="40" spans="1:7" x14ac:dyDescent="0.25">
      <c r="A40" s="34"/>
      <c r="B40" s="35"/>
      <c r="C40" s="90">
        <f>SUMIF('Orçamento-base'!$A$12:$A$39953,Identificação!$A40,'Orçamento-base'!$K$12:$K$39953)</f>
        <v>0</v>
      </c>
      <c r="D40" s="91"/>
      <c r="E40" s="92"/>
      <c r="F40" s="92"/>
      <c r="G40" s="90">
        <f>SUMIF(Proposta!$A$12:$A$39938,Identificação!$A40,Proposta!$H$12:$H$39938)</f>
        <v>0</v>
      </c>
    </row>
    <row r="41" spans="1:7" x14ac:dyDescent="0.25">
      <c r="A41" s="34"/>
      <c r="B41" s="35"/>
      <c r="C41" s="90">
        <f>SUMIF('Orçamento-base'!$A$12:$A$39953,Identificação!$A41,'Orçamento-base'!$K$12:$K$39953)</f>
        <v>0</v>
      </c>
      <c r="D41" s="91"/>
      <c r="E41" s="92"/>
      <c r="F41" s="92"/>
      <c r="G41" s="90">
        <f>SUMIF(Proposta!$A$12:$A$39938,Identificação!$A41,Proposta!$H$12:$H$39938)</f>
        <v>0</v>
      </c>
    </row>
    <row r="42" spans="1:7" x14ac:dyDescent="0.25">
      <c r="A42" s="34"/>
      <c r="B42" s="35"/>
      <c r="C42" s="90">
        <f>SUMIF('Orçamento-base'!$A$12:$A$39953,Identificação!$A42,'Orçamento-base'!$K$12:$K$39953)</f>
        <v>0</v>
      </c>
      <c r="D42" s="91"/>
      <c r="E42" s="92"/>
      <c r="F42" s="92"/>
      <c r="G42" s="90">
        <f>SUMIF(Proposta!$A$12:$A$39938,Identificação!$A42,Proposta!$H$12:$H$39938)</f>
        <v>0</v>
      </c>
    </row>
    <row r="43" spans="1:7" x14ac:dyDescent="0.25">
      <c r="A43" s="34"/>
      <c r="B43" s="35"/>
      <c r="C43" s="90">
        <f>SUMIF('Orçamento-base'!$A$12:$A$39953,Identificação!$A43,'Orçamento-base'!$K$12:$K$39953)</f>
        <v>0</v>
      </c>
      <c r="D43" s="91"/>
      <c r="E43" s="92"/>
      <c r="F43" s="92"/>
      <c r="G43" s="90">
        <f>SUMIF(Proposta!$A$12:$A$39938,Identificação!$A43,Proposta!$H$12:$H$39938)</f>
        <v>0</v>
      </c>
    </row>
    <row r="44" spans="1:7" x14ac:dyDescent="0.25">
      <c r="A44" s="34"/>
      <c r="B44" s="35"/>
      <c r="C44" s="90">
        <f>SUMIF('Orçamento-base'!$A$12:$A$39953,Identificação!$A44,'Orçamento-base'!$K$12:$K$39953)</f>
        <v>0</v>
      </c>
      <c r="D44" s="91"/>
      <c r="E44" s="92"/>
      <c r="F44" s="92"/>
      <c r="G44" s="90">
        <f>SUMIF(Proposta!$A$12:$A$39938,Identificação!$A44,Proposta!$H$12:$H$39938)</f>
        <v>0</v>
      </c>
    </row>
    <row r="45" spans="1:7" x14ac:dyDescent="0.25">
      <c r="A45" s="34"/>
      <c r="B45" s="35"/>
      <c r="C45" s="90">
        <f>SUMIF('Orçamento-base'!$A$12:$A$39953,Identificação!$A45,'Orçamento-base'!$K$12:$K$39953)</f>
        <v>0</v>
      </c>
      <c r="D45" s="91"/>
      <c r="E45" s="92"/>
      <c r="F45" s="92"/>
      <c r="G45" s="90">
        <f>SUMIF(Proposta!$A$12:$A$39938,Identificação!$A45,Proposta!$H$12:$H$39938)</f>
        <v>0</v>
      </c>
    </row>
    <row r="46" spans="1:7" x14ac:dyDescent="0.25">
      <c r="A46" s="34"/>
      <c r="B46" s="35"/>
      <c r="C46" s="90">
        <f>SUMIF('Orçamento-base'!$A$12:$A$39953,Identificação!$A46,'Orçamento-base'!$K$12:$K$39953)</f>
        <v>0</v>
      </c>
      <c r="D46" s="91"/>
      <c r="E46" s="92"/>
      <c r="F46" s="92"/>
      <c r="G46" s="90">
        <f>SUMIF(Proposta!$A$12:$A$39938,Identificação!$A46,Proposta!$H$12:$H$39938)</f>
        <v>0</v>
      </c>
    </row>
    <row r="47" spans="1:7" x14ac:dyDescent="0.25">
      <c r="A47" s="34"/>
      <c r="B47" s="35"/>
      <c r="C47" s="90">
        <f>SUMIF('Orçamento-base'!$A$12:$A$39953,Identificação!$A47,'Orçamento-base'!$K$12:$K$39953)</f>
        <v>0</v>
      </c>
      <c r="D47" s="91"/>
      <c r="E47" s="92"/>
      <c r="F47" s="92"/>
      <c r="G47" s="90">
        <f>SUMIF(Proposta!$A$12:$A$39938,Identificação!$A47,Proposta!$H$12:$H$39938)</f>
        <v>0</v>
      </c>
    </row>
    <row r="48" spans="1:7" x14ac:dyDescent="0.25">
      <c r="A48" s="34"/>
      <c r="B48" s="35"/>
      <c r="C48" s="90">
        <f>SUMIF('Orçamento-base'!$A$12:$A$39953,Identificação!$A48,'Orçamento-base'!$K$12:$K$39953)</f>
        <v>0</v>
      </c>
      <c r="D48" s="91"/>
      <c r="E48" s="92"/>
      <c r="F48" s="92"/>
      <c r="G48" s="90">
        <f>SUMIF(Proposta!$A$12:$A$39938,Identificação!$A48,Proposta!$H$12:$H$39938)</f>
        <v>0</v>
      </c>
    </row>
    <row r="49" spans="1:7" x14ac:dyDescent="0.25">
      <c r="A49" s="34"/>
      <c r="B49" s="35"/>
      <c r="C49" s="90">
        <f>SUMIF('Orçamento-base'!$A$12:$A$39953,Identificação!$A49,'Orçamento-base'!$K$12:$K$39953)</f>
        <v>0</v>
      </c>
      <c r="D49" s="91"/>
      <c r="E49" s="92"/>
      <c r="F49" s="92"/>
      <c r="G49" s="90">
        <f>SUMIF(Proposta!$A$12:$A$39938,Identificação!$A49,Proposta!$H$12:$H$39938)</f>
        <v>0</v>
      </c>
    </row>
    <row r="50" spans="1:7" x14ac:dyDescent="0.25">
      <c r="A50" s="34"/>
      <c r="B50" s="35"/>
      <c r="C50" s="90">
        <f>SUMIF('Orçamento-base'!$A$12:$A$39953,Identificação!$A50,'Orçamento-base'!$K$12:$K$39953)</f>
        <v>0</v>
      </c>
      <c r="D50" s="91"/>
      <c r="E50" s="92"/>
      <c r="F50" s="92"/>
      <c r="G50" s="90">
        <f>SUMIF(Proposta!$A$12:$A$39938,Identificação!$A50,Proposta!$H$12:$H$39938)</f>
        <v>0</v>
      </c>
    </row>
    <row r="51" spans="1:7" x14ac:dyDescent="0.25">
      <c r="A51" s="34"/>
      <c r="B51" s="35"/>
      <c r="C51" s="90">
        <f>SUMIF('Orçamento-base'!$A$12:$A$39953,Identificação!$A51,'Orçamento-base'!$K$12:$K$39953)</f>
        <v>0</v>
      </c>
      <c r="D51" s="91"/>
      <c r="E51" s="92"/>
      <c r="F51" s="92"/>
      <c r="G51" s="90">
        <f>SUMIF(Proposta!$A$12:$A$39938,Identificação!$A51,Proposta!$H$12:$H$39938)</f>
        <v>0</v>
      </c>
    </row>
    <row r="52" spans="1:7" x14ac:dyDescent="0.25">
      <c r="A52" s="34"/>
      <c r="B52" s="35"/>
      <c r="C52" s="90">
        <f>SUMIF('Orçamento-base'!$A$12:$A$39953,Identificação!$A52,'Orçamento-base'!$K$12:$K$39953)</f>
        <v>0</v>
      </c>
      <c r="D52" s="91"/>
      <c r="E52" s="92"/>
      <c r="F52" s="92"/>
      <c r="G52" s="90">
        <f>SUMIF(Proposta!$A$12:$A$39938,Identificação!$A52,Proposta!$H$12:$H$39938)</f>
        <v>0</v>
      </c>
    </row>
    <row r="53" spans="1:7" x14ac:dyDescent="0.25">
      <c r="A53" s="34"/>
      <c r="B53" s="35"/>
      <c r="C53" s="90">
        <f>SUMIF('Orçamento-base'!$A$12:$A$39953,Identificação!$A53,'Orçamento-base'!$K$12:$K$39953)</f>
        <v>0</v>
      </c>
      <c r="D53" s="91"/>
      <c r="E53" s="92"/>
      <c r="F53" s="92"/>
      <c r="G53" s="90">
        <f>SUMIF(Proposta!$A$12:$A$39938,Identificação!$A53,Proposta!$H$12:$H$39938)</f>
        <v>0</v>
      </c>
    </row>
    <row r="54" spans="1:7" x14ac:dyDescent="0.25">
      <c r="A54" s="34"/>
      <c r="B54" s="35"/>
      <c r="C54" s="90">
        <f>SUMIF('Orçamento-base'!$A$12:$A$39953,Identificação!$A54,'Orçamento-base'!$K$12:$K$39953)</f>
        <v>0</v>
      </c>
      <c r="D54" s="91"/>
      <c r="E54" s="92"/>
      <c r="F54" s="92"/>
      <c r="G54" s="90">
        <f>SUMIF(Proposta!$A$12:$A$39938,Identificação!$A54,Proposta!$H$12:$H$39938)</f>
        <v>0</v>
      </c>
    </row>
    <row r="55" spans="1:7" x14ac:dyDescent="0.25">
      <c r="A55" s="34"/>
      <c r="B55" s="35"/>
      <c r="C55" s="90">
        <f>SUMIF('Orçamento-base'!$A$12:$A$39953,Identificação!$A55,'Orçamento-base'!$K$12:$K$39953)</f>
        <v>0</v>
      </c>
      <c r="D55" s="91"/>
      <c r="E55" s="92"/>
      <c r="F55" s="92"/>
      <c r="G55" s="90">
        <f>SUMIF(Proposta!$A$12:$A$39938,Identificação!$A55,Proposta!$H$12:$H$39938)</f>
        <v>0</v>
      </c>
    </row>
    <row r="56" spans="1:7" x14ac:dyDescent="0.25">
      <c r="A56" s="34"/>
      <c r="B56" s="35"/>
      <c r="C56" s="90">
        <f>SUMIF('Orçamento-base'!$A$12:$A$39953,Identificação!$A56,'Orçamento-base'!$K$12:$K$39953)</f>
        <v>0</v>
      </c>
      <c r="D56" s="91"/>
      <c r="E56" s="92"/>
      <c r="F56" s="92"/>
      <c r="G56" s="90">
        <f>SUMIF(Proposta!$A$12:$A$39938,Identificação!$A56,Proposta!$H$12:$H$39938)</f>
        <v>0</v>
      </c>
    </row>
    <row r="57" spans="1:7" x14ac:dyDescent="0.25">
      <c r="A57" s="34"/>
      <c r="B57" s="35"/>
      <c r="C57" s="90">
        <f>SUMIF('Orçamento-base'!$A$12:$A$39953,Identificação!$A57,'Orçamento-base'!$K$12:$K$39953)</f>
        <v>0</v>
      </c>
      <c r="D57" s="91"/>
      <c r="E57" s="92"/>
      <c r="F57" s="92"/>
      <c r="G57" s="90">
        <f>SUMIF(Proposta!$A$12:$A$39938,Identificação!$A57,Proposta!$H$12:$H$39938)</f>
        <v>0</v>
      </c>
    </row>
    <row r="58" spans="1:7" x14ac:dyDescent="0.25">
      <c r="A58" s="34"/>
      <c r="B58" s="35"/>
      <c r="C58" s="90">
        <f>SUMIF('Orçamento-base'!$A$12:$A$39953,Identificação!$A58,'Orçamento-base'!$K$12:$K$39953)</f>
        <v>0</v>
      </c>
      <c r="D58" s="91"/>
      <c r="E58" s="92"/>
      <c r="F58" s="92"/>
      <c r="G58" s="90">
        <f>SUMIF(Proposta!$A$12:$A$39938,Identificação!$A58,Proposta!$H$12:$H$39938)</f>
        <v>0</v>
      </c>
    </row>
    <row r="59" spans="1:7" x14ac:dyDescent="0.25">
      <c r="A59" s="34"/>
      <c r="B59" s="35"/>
      <c r="C59" s="90">
        <f>SUMIF('Orçamento-base'!$A$12:$A$39953,Identificação!$A59,'Orçamento-base'!$K$12:$K$39953)</f>
        <v>0</v>
      </c>
      <c r="D59" s="91"/>
      <c r="E59" s="92"/>
      <c r="F59" s="92"/>
      <c r="G59" s="90">
        <f>SUMIF(Proposta!$A$12:$A$39938,Identificação!$A59,Proposta!$H$12:$H$39938)</f>
        <v>0</v>
      </c>
    </row>
    <row r="60" spans="1:7" x14ac:dyDescent="0.25">
      <c r="A60" s="34"/>
      <c r="B60" s="35"/>
      <c r="C60" s="90">
        <f>SUMIF('Orçamento-base'!$A$12:$A$39953,Identificação!$A60,'Orçamento-base'!$K$12:$K$39953)</f>
        <v>0</v>
      </c>
      <c r="D60" s="91"/>
      <c r="E60" s="92"/>
      <c r="F60" s="92"/>
      <c r="G60" s="90">
        <f>SUMIF(Proposta!$A$12:$A$39938,Identificação!$A60,Proposta!$H$12:$H$39938)</f>
        <v>0</v>
      </c>
    </row>
    <row r="61" spans="1:7" x14ac:dyDescent="0.25">
      <c r="A61" s="34"/>
      <c r="B61" s="35"/>
      <c r="C61" s="90">
        <f>SUMIF('Orçamento-base'!$A$12:$A$39953,Identificação!$A61,'Orçamento-base'!$K$12:$K$39953)</f>
        <v>0</v>
      </c>
      <c r="D61" s="91"/>
      <c r="E61" s="92"/>
      <c r="F61" s="92"/>
      <c r="G61" s="90">
        <f>SUMIF(Proposta!$A$12:$A$39938,Identificação!$A61,Proposta!$H$12:$H$39938)</f>
        <v>0</v>
      </c>
    </row>
    <row r="62" spans="1:7" x14ac:dyDescent="0.25">
      <c r="A62" s="34"/>
      <c r="B62" s="35"/>
      <c r="C62" s="90">
        <f>SUMIF('Orçamento-base'!$A$12:$A$39953,Identificação!$A62,'Orçamento-base'!$K$12:$K$39953)</f>
        <v>0</v>
      </c>
      <c r="D62" s="91"/>
      <c r="E62" s="92"/>
      <c r="F62" s="92"/>
      <c r="G62" s="90">
        <f>SUMIF(Proposta!$A$12:$A$39938,Identificação!$A62,Proposta!$H$12:$H$39938)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count="2">
    <dataValidation type="list" allowBlank="1" showInputMessage="1" showErrorMessage="1" errorTitle="Tipo de Objeto Inválido" error="O tipo de objeto informado é inválido. _x000a_Selecione o Tipo de Objeto na lista suspensa." sqref="B5" xr:uid="{00000000-0002-0000-0000-000000000000}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 xr:uid="{00000000-0002-0000-00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13"/>
  <sheetViews>
    <sheetView tabSelected="1" zoomScale="85" zoomScaleNormal="85" workbookViewId="0">
      <selection activeCell="H27" sqref="H27"/>
    </sheetView>
  </sheetViews>
  <sheetFormatPr defaultRowHeight="15" x14ac:dyDescent="0.25"/>
  <cols>
    <col min="1" max="1" width="8.28515625" style="103" customWidth="1"/>
    <col min="2" max="2" width="8.5703125" style="103" customWidth="1"/>
    <col min="3" max="3" width="6.28515625" style="120" customWidth="1"/>
    <col min="4" max="4" width="14.140625" style="103" customWidth="1"/>
    <col min="5" max="5" width="10.85546875" style="39" customWidth="1"/>
    <col min="6" max="6" width="11" style="107" customWidth="1"/>
    <col min="7" max="7" width="51.85546875" style="42" customWidth="1"/>
    <col min="8" max="8" width="11.140625" style="176" bestFit="1" customWidth="1"/>
    <col min="9" max="9" width="9.7109375" style="47" customWidth="1"/>
    <col min="10" max="10" width="11.42578125" style="141" customWidth="1"/>
    <col min="11" max="11" width="16.42578125" style="173" bestFit="1" customWidth="1"/>
    <col min="12" max="12" width="8" style="126" customWidth="1"/>
    <col min="13" max="13" width="12.7109375" style="84" customWidth="1"/>
    <col min="14" max="14" width="7.140625" style="44" hidden="1" customWidth="1"/>
    <col min="15" max="15" width="57.28515625" style="41" hidden="1" customWidth="1"/>
    <col min="16" max="16" width="7.140625" style="41" hidden="1" customWidth="1"/>
    <col min="17" max="17" width="47.7109375" style="41" hidden="1" customWidth="1"/>
    <col min="18" max="18" width="26.85546875" style="39" hidden="1" customWidth="1"/>
    <col min="19" max="20" width="9.7109375" style="44" customWidth="1"/>
    <col min="21" max="22" width="0" style="134" hidden="1" customWidth="1"/>
    <col min="23" max="16384" width="9.140625" style="39"/>
  </cols>
  <sheetData>
    <row r="1" spans="1:22" customFormat="1" ht="16.5" thickBot="1" x14ac:dyDescent="0.3">
      <c r="A1" s="236" t="s">
        <v>165</v>
      </c>
      <c r="B1" s="237"/>
      <c r="C1" s="237"/>
      <c r="D1" s="237"/>
      <c r="E1" s="237"/>
      <c r="F1" s="237"/>
      <c r="G1" s="237"/>
      <c r="H1" s="237"/>
      <c r="I1" s="237"/>
      <c r="J1" s="237"/>
      <c r="K1" s="238"/>
      <c r="L1" s="121"/>
      <c r="M1" s="78"/>
      <c r="N1" s="36"/>
      <c r="O1" s="1"/>
      <c r="P1" s="1"/>
      <c r="Q1" s="1"/>
      <c r="S1" s="36"/>
      <c r="T1" s="36"/>
      <c r="U1" s="131"/>
      <c r="V1" s="131"/>
    </row>
    <row r="2" spans="1:22" s="27" customFormat="1" ht="15.75" thickBot="1" x14ac:dyDescent="0.3">
      <c r="A2" s="111" t="s">
        <v>0</v>
      </c>
      <c r="B2" s="112"/>
      <c r="C2" s="239" t="str">
        <f>IF(Identificação!B2=0,"",Identificação!B2)</f>
        <v>Concorrência Lei 14.133/21 Eletrônica</v>
      </c>
      <c r="D2" s="239"/>
      <c r="E2" s="239"/>
      <c r="F2" s="239"/>
      <c r="G2" s="239"/>
      <c r="H2" s="112" t="s">
        <v>132</v>
      </c>
      <c r="I2" s="37" t="str">
        <f>IF(Identificação!E2=0,"",Identificação!E2)</f>
        <v/>
      </c>
      <c r="J2" s="135" t="s">
        <v>133</v>
      </c>
      <c r="K2" s="168">
        <f>IF(Identificação!G2=0,"",Identificação!G2)</f>
        <v>2025</v>
      </c>
      <c r="L2" s="122"/>
      <c r="M2" s="79"/>
      <c r="S2" s="127"/>
      <c r="T2" s="127"/>
      <c r="U2" s="132"/>
      <c r="V2" s="132"/>
    </row>
    <row r="3" spans="1:22" s="27" customFormat="1" ht="32.25" customHeight="1" thickBot="1" x14ac:dyDescent="0.3">
      <c r="A3" s="240" t="s">
        <v>134</v>
      </c>
      <c r="B3" s="241"/>
      <c r="C3" s="242" t="str">
        <f>IF(Identificação!B3=0,"",Identificação!B3)</f>
        <v>Registro de preços para futura e eventual contratação de serviços de manutenção predial</v>
      </c>
      <c r="D3" s="242"/>
      <c r="E3" s="242"/>
      <c r="F3" s="242"/>
      <c r="G3" s="242"/>
      <c r="H3" s="242"/>
      <c r="I3" s="242"/>
      <c r="J3" s="242"/>
      <c r="K3" s="243"/>
      <c r="L3" s="122"/>
      <c r="M3" s="79"/>
      <c r="S3" s="127"/>
      <c r="T3" s="127"/>
      <c r="U3" s="132"/>
      <c r="V3" s="132"/>
    </row>
    <row r="4" spans="1:22" s="27" customFormat="1" ht="15.75" thickBot="1" x14ac:dyDescent="0.3">
      <c r="A4" s="113" t="s">
        <v>157</v>
      </c>
      <c r="B4" s="114"/>
      <c r="C4" s="217" t="str">
        <f>IF(Identificação!B4=0,"",Identificação!B4)</f>
        <v>Prefeitura Municipal de Montenegro</v>
      </c>
      <c r="D4" s="217"/>
      <c r="E4" s="217"/>
      <c r="F4" s="217"/>
      <c r="G4" s="217"/>
      <c r="H4" s="217"/>
      <c r="I4" s="217"/>
      <c r="J4" s="136" t="s">
        <v>154</v>
      </c>
      <c r="K4" s="169" t="str">
        <f>IF(Identificação!G4=0,"",Identificação!G4)</f>
        <v>90895905000160</v>
      </c>
      <c r="L4" s="122"/>
      <c r="M4" s="79"/>
      <c r="S4" s="127"/>
      <c r="T4" s="127"/>
      <c r="U4" s="132"/>
      <c r="V4" s="132"/>
    </row>
    <row r="5" spans="1:22" s="27" customFormat="1" ht="15.75" thickBot="1" x14ac:dyDescent="0.3">
      <c r="A5" s="113" t="s">
        <v>150</v>
      </c>
      <c r="B5" s="114"/>
      <c r="C5" s="217" t="str">
        <f>IF(Identificação!B5=0,"",Identificação!B5)</f>
        <v>Obras e Serviços de Engenharia</v>
      </c>
      <c r="D5" s="217"/>
      <c r="E5" s="217"/>
      <c r="F5" s="217"/>
      <c r="G5" s="218"/>
      <c r="H5" s="104"/>
      <c r="I5" s="25"/>
      <c r="J5" s="137"/>
      <c r="K5" s="115"/>
      <c r="L5" s="123"/>
      <c r="M5" s="79"/>
      <c r="S5" s="128"/>
      <c r="T5" s="128"/>
      <c r="U5" s="132"/>
      <c r="V5" s="132"/>
    </row>
    <row r="6" spans="1:22" s="27" customFormat="1" ht="15.75" thickBot="1" x14ac:dyDescent="0.3">
      <c r="A6" s="113" t="s">
        <v>189</v>
      </c>
      <c r="B6" s="114"/>
      <c r="C6" s="219">
        <f>SUMIFS(K12:K39953,B12:B39953,"&gt;0",K12:K39953,"&lt;&gt;0")</f>
        <v>14565017.400000002</v>
      </c>
      <c r="D6" s="219"/>
      <c r="E6" s="219"/>
      <c r="F6" s="219"/>
      <c r="G6" s="220"/>
      <c r="H6" s="104"/>
      <c r="I6" s="5"/>
      <c r="J6" s="138"/>
      <c r="K6" s="170"/>
      <c r="L6" s="122"/>
      <c r="M6" s="79"/>
      <c r="S6" s="129"/>
      <c r="T6" s="129"/>
      <c r="U6" s="132"/>
      <c r="V6" s="132"/>
    </row>
    <row r="7" spans="1:22" s="27" customFormat="1" x14ac:dyDescent="0.25">
      <c r="A7" s="115"/>
      <c r="B7" s="115"/>
      <c r="C7" s="115"/>
      <c r="D7" s="104"/>
      <c r="F7" s="104"/>
      <c r="G7" s="17"/>
      <c r="H7" s="174"/>
      <c r="I7" s="5"/>
      <c r="J7" s="138"/>
      <c r="K7" s="170"/>
      <c r="L7" s="122"/>
      <c r="M7" s="79"/>
      <c r="S7" s="129"/>
      <c r="T7" s="129"/>
      <c r="U7" s="132"/>
      <c r="V7" s="132"/>
    </row>
    <row r="8" spans="1:22" s="27" customFormat="1" ht="19.5" customHeight="1" x14ac:dyDescent="0.25">
      <c r="A8" s="116" t="s">
        <v>202</v>
      </c>
      <c r="B8" s="115"/>
      <c r="C8" s="115"/>
      <c r="D8" s="104"/>
      <c r="F8" s="104"/>
      <c r="G8" s="17"/>
      <c r="H8" s="104"/>
      <c r="I8" s="5"/>
      <c r="J8" s="138"/>
      <c r="K8" s="170"/>
      <c r="L8" s="122"/>
      <c r="M8" s="79"/>
      <c r="S8" s="129"/>
      <c r="T8" s="129"/>
      <c r="U8" s="132"/>
      <c r="V8" s="132"/>
    </row>
    <row r="9" spans="1:22" s="11" customFormat="1" x14ac:dyDescent="0.25">
      <c r="A9" s="105" t="s">
        <v>190</v>
      </c>
      <c r="B9" s="105"/>
      <c r="C9" s="117"/>
      <c r="D9" s="108"/>
      <c r="F9" s="105" t="s">
        <v>155</v>
      </c>
      <c r="H9" s="175" t="s">
        <v>191</v>
      </c>
      <c r="J9" s="137"/>
      <c r="K9" s="137"/>
      <c r="L9" s="124"/>
      <c r="M9" s="80"/>
      <c r="R9" s="27"/>
      <c r="S9" s="10"/>
      <c r="T9" s="10"/>
      <c r="U9" s="133"/>
      <c r="V9" s="133"/>
    </row>
    <row r="10" spans="1:22" customFormat="1" ht="15" customHeight="1" x14ac:dyDescent="0.25">
      <c r="A10" s="228" t="s">
        <v>188</v>
      </c>
      <c r="B10" s="228" t="s">
        <v>186</v>
      </c>
      <c r="C10" s="228" t="s">
        <v>187</v>
      </c>
      <c r="D10" s="230" t="s">
        <v>164</v>
      </c>
      <c r="E10" s="232" t="s">
        <v>149</v>
      </c>
      <c r="F10" s="234" t="s">
        <v>163</v>
      </c>
      <c r="G10" s="230" t="s">
        <v>137</v>
      </c>
      <c r="H10" s="225" t="s">
        <v>146</v>
      </c>
      <c r="I10" s="226"/>
      <c r="J10" s="226"/>
      <c r="K10" s="226"/>
      <c r="L10" s="226"/>
      <c r="M10" s="227"/>
      <c r="N10" s="221" t="s">
        <v>158</v>
      </c>
      <c r="O10" s="222"/>
      <c r="P10" s="223" t="s">
        <v>159</v>
      </c>
      <c r="Q10" s="224"/>
      <c r="R10" s="216" t="s">
        <v>167</v>
      </c>
      <c r="S10" s="215" t="s">
        <v>207</v>
      </c>
      <c r="T10" s="215" t="s">
        <v>206</v>
      </c>
      <c r="U10" s="131"/>
      <c r="V10" s="131"/>
    </row>
    <row r="11" spans="1:22" customFormat="1" ht="45" x14ac:dyDescent="0.25">
      <c r="A11" s="229"/>
      <c r="B11" s="229"/>
      <c r="C11" s="229"/>
      <c r="D11" s="231"/>
      <c r="E11" s="233"/>
      <c r="F11" s="235"/>
      <c r="G11" s="231"/>
      <c r="H11" s="51" t="s">
        <v>138</v>
      </c>
      <c r="I11" s="23" t="s">
        <v>139</v>
      </c>
      <c r="J11" s="3" t="s">
        <v>140</v>
      </c>
      <c r="K11" s="3" t="s">
        <v>141</v>
      </c>
      <c r="L11" s="81" t="s">
        <v>147</v>
      </c>
      <c r="M11" s="81" t="s">
        <v>148</v>
      </c>
      <c r="N11" s="38" t="s">
        <v>194</v>
      </c>
      <c r="O11" s="23" t="s">
        <v>161</v>
      </c>
      <c r="P11" s="38" t="s">
        <v>194</v>
      </c>
      <c r="Q11" s="23" t="s">
        <v>161</v>
      </c>
      <c r="R11" s="216"/>
      <c r="S11" s="215"/>
      <c r="T11" s="215"/>
      <c r="U11" s="131"/>
      <c r="V11" s="131"/>
    </row>
    <row r="12" spans="1:22" ht="45" x14ac:dyDescent="0.25">
      <c r="A12" s="102">
        <v>1</v>
      </c>
      <c r="B12" s="118">
        <f>IF(AND(G12&lt;&gt;"",H12&gt;0,I12&lt;&gt;"",J12&lt;&gt;0,K12&lt;&gt;0),COUNT($B$11:B11)+1,"")</f>
        <v>1</v>
      </c>
      <c r="C12" s="100">
        <v>1</v>
      </c>
      <c r="D12" s="109" t="s">
        <v>200</v>
      </c>
      <c r="E12" s="102" t="s">
        <v>376</v>
      </c>
      <c r="F12" s="106">
        <v>45870</v>
      </c>
      <c r="G12" s="40" t="s">
        <v>214</v>
      </c>
      <c r="H12" s="101">
        <v>11500</v>
      </c>
      <c r="I12" s="102" t="s">
        <v>222</v>
      </c>
      <c r="J12" s="139">
        <f>IFERROR(IF(S12+T12&lt;&gt;0,ROUND(ROUND(S12,4)+ROUND(T12,4),4),""),"")</f>
        <v>78.59</v>
      </c>
      <c r="K12" s="171">
        <f t="shared" ref="K12:K43" si="0">IFERROR(IF(H12*J12&lt;&gt;0,ROUND(ROUND(H12,4)*ROUND(J12,4),2),""),"")</f>
        <v>903785</v>
      </c>
      <c r="L12" s="125">
        <v>0.2979</v>
      </c>
      <c r="M12" s="125">
        <v>0.9022</v>
      </c>
      <c r="N12" s="34"/>
      <c r="O12" s="53" t="str">
        <f ca="1">IF(N12="","", INDIRECT("base!"&amp;ADDRESS(MATCH(N12,#REF!:#REF!,0)+1,4,4)))</f>
        <v/>
      </c>
      <c r="P12" s="40"/>
      <c r="Q12" s="53" t="str">
        <f ca="1">IF(P12="","", INDIRECT("base!"&amp;ADDRESS(MATCH(CONCATENATE(N12,"|",P12),#REF!:#REF!,0)+1,6,4)))</f>
        <v/>
      </c>
      <c r="R12" s="40"/>
      <c r="S12" s="110">
        <f>TRUNC(U12*(1+L12),2)</f>
        <v>66.010000000000005</v>
      </c>
      <c r="T12" s="110">
        <f>TRUNC(V12*(1+L12),2)</f>
        <v>12.58</v>
      </c>
      <c r="U12" s="130">
        <v>50.86</v>
      </c>
      <c r="V12" s="130">
        <v>9.6999999999999993</v>
      </c>
    </row>
    <row r="13" spans="1:22" ht="45" x14ac:dyDescent="0.25">
      <c r="A13" s="102">
        <v>1</v>
      </c>
      <c r="B13" s="118">
        <f>IF(AND(G13&lt;&gt;"",H13&gt;0,I13&lt;&gt;"",J13&lt;&gt;0,K13&lt;&gt;0),COUNT($B$11:B12)+1,"")</f>
        <v>2</v>
      </c>
      <c r="C13" s="100">
        <v>2</v>
      </c>
      <c r="D13" s="109" t="s">
        <v>200</v>
      </c>
      <c r="E13" s="102" t="s">
        <v>377</v>
      </c>
      <c r="F13" s="106">
        <v>45870</v>
      </c>
      <c r="G13" s="40" t="s">
        <v>215</v>
      </c>
      <c r="H13" s="101">
        <v>1325</v>
      </c>
      <c r="I13" s="102" t="s">
        <v>222</v>
      </c>
      <c r="J13" s="139">
        <f t="shared" ref="J13:J76" si="1">IFERROR(IF(S13+T13&lt;&gt;0,ROUND(ROUND(S13,4)+ROUND(T13,4),4),""),"")</f>
        <v>96.6</v>
      </c>
      <c r="K13" s="171">
        <f t="shared" si="0"/>
        <v>127995</v>
      </c>
      <c r="L13" s="125">
        <v>0.2979</v>
      </c>
      <c r="M13" s="125">
        <v>0.9022</v>
      </c>
      <c r="N13" s="34"/>
      <c r="O13" s="53" t="str">
        <f ca="1">IF(N13="","", INDIRECT("base!"&amp;ADDRESS(MATCH(N13,#REF!:#REF!,0)+1,4,4)))</f>
        <v/>
      </c>
      <c r="P13" s="40"/>
      <c r="Q13" s="53" t="str">
        <f ca="1">IF(P13="","", INDIRECT("base!"&amp;ADDRESS(MATCH(CONCATENATE(N13,"|",P13),#REF!:#REF!,0)+1,6,4)))</f>
        <v/>
      </c>
      <c r="R13" s="40"/>
      <c r="S13" s="110">
        <f t="shared" ref="S13:S26" si="2">TRUNC(U13*(1+L13),2)</f>
        <v>78.3</v>
      </c>
      <c r="T13" s="110">
        <f t="shared" ref="T13:T26" si="3">TRUNC(V13*(1+L13),2)</f>
        <v>18.3</v>
      </c>
      <c r="U13" s="130">
        <v>60.33</v>
      </c>
      <c r="V13" s="130">
        <v>14.1</v>
      </c>
    </row>
    <row r="14" spans="1:22" ht="45" x14ac:dyDescent="0.25">
      <c r="A14" s="102">
        <v>1</v>
      </c>
      <c r="B14" s="119">
        <f>IF(AND(G14&lt;&gt;"",H14&gt;0,I14&lt;&gt;"",J14&lt;&gt;0,K14&lt;&gt;0),COUNT($B$11:B13)+1,"")</f>
        <v>3</v>
      </c>
      <c r="C14" s="100">
        <v>3</v>
      </c>
      <c r="D14" s="109" t="s">
        <v>200</v>
      </c>
      <c r="E14" s="102" t="s">
        <v>378</v>
      </c>
      <c r="F14" s="106">
        <v>45870</v>
      </c>
      <c r="G14" s="40" t="s">
        <v>216</v>
      </c>
      <c r="H14" s="101">
        <v>11350</v>
      </c>
      <c r="I14" s="102" t="s">
        <v>222</v>
      </c>
      <c r="J14" s="140">
        <f t="shared" si="1"/>
        <v>228.14</v>
      </c>
      <c r="K14" s="172">
        <f t="shared" si="0"/>
        <v>2589389</v>
      </c>
      <c r="L14" s="125">
        <v>0.2979</v>
      </c>
      <c r="M14" s="125">
        <v>0.9022</v>
      </c>
      <c r="N14" s="34"/>
      <c r="O14" s="98" t="str">
        <f ca="1">IF(N14="","", INDIRECT("base!"&amp;ADDRESS(MATCH(N14,#REF!:#REF!,0)+1,4,4)))</f>
        <v/>
      </c>
      <c r="P14" s="40"/>
      <c r="Q14" s="98" t="str">
        <f ca="1">IF(P14="","", INDIRECT("base!"&amp;ADDRESS(MATCH(CONCATENATE(N14,"|",P14),#REF!:#REF!,0)+1,6,4)))</f>
        <v/>
      </c>
      <c r="R14" s="40"/>
      <c r="S14" s="110">
        <f t="shared" si="2"/>
        <v>220.09</v>
      </c>
      <c r="T14" s="110">
        <f t="shared" si="3"/>
        <v>8.0500000000000007</v>
      </c>
      <c r="U14" s="130">
        <v>169.58</v>
      </c>
      <c r="V14" s="130">
        <v>6.21</v>
      </c>
    </row>
    <row r="15" spans="1:22" ht="45" x14ac:dyDescent="0.25">
      <c r="A15" s="102">
        <v>1</v>
      </c>
      <c r="B15" s="119">
        <f>IF(AND(G15&lt;&gt;"",H15&gt;0,I15&lt;&gt;"",J15&lt;&gt;0,K15&lt;&gt;0),COUNT($B$11:B14)+1,"")</f>
        <v>4</v>
      </c>
      <c r="C15" s="100">
        <v>4</v>
      </c>
      <c r="D15" s="109" t="s">
        <v>200</v>
      </c>
      <c r="E15" s="102" t="s">
        <v>379</v>
      </c>
      <c r="F15" s="106">
        <v>45870</v>
      </c>
      <c r="G15" s="40" t="s">
        <v>217</v>
      </c>
      <c r="H15" s="101">
        <v>5075</v>
      </c>
      <c r="I15" s="102" t="s">
        <v>174</v>
      </c>
      <c r="J15" s="140">
        <f t="shared" si="1"/>
        <v>139.88999999999999</v>
      </c>
      <c r="K15" s="172">
        <f t="shared" si="0"/>
        <v>709941.75</v>
      </c>
      <c r="L15" s="125">
        <v>0.2979</v>
      </c>
      <c r="M15" s="125">
        <v>0.9022</v>
      </c>
      <c r="N15" s="34"/>
      <c r="O15" s="98" t="str">
        <f ca="1">IF(N15="","", INDIRECT("base!"&amp;ADDRESS(MATCH(N15,#REF!:#REF!,0)+1,4,4)))</f>
        <v/>
      </c>
      <c r="P15" s="40"/>
      <c r="Q15" s="98" t="str">
        <f ca="1">IF(P15="","", INDIRECT("base!"&amp;ADDRESS(MATCH(CONCATENATE(N15,"|",P15),#REF!:#REF!,0)+1,6,4)))</f>
        <v/>
      </c>
      <c r="R15" s="40"/>
      <c r="S15" s="110">
        <f t="shared" si="2"/>
        <v>117.26</v>
      </c>
      <c r="T15" s="110">
        <f t="shared" si="3"/>
        <v>22.63</v>
      </c>
      <c r="U15" s="130">
        <v>90.35</v>
      </c>
      <c r="V15" s="130">
        <v>17.440000000000001</v>
      </c>
    </row>
    <row r="16" spans="1:22" ht="45" x14ac:dyDescent="0.25">
      <c r="A16" s="102">
        <v>1</v>
      </c>
      <c r="B16" s="119">
        <f>IF(AND(G16&lt;&gt;"",H16&gt;0,I16&lt;&gt;"",J16&lt;&gt;0,K16&lt;&gt;0),COUNT($B$11:B15)+1,"")</f>
        <v>5</v>
      </c>
      <c r="C16" s="100">
        <v>5</v>
      </c>
      <c r="D16" s="109" t="s">
        <v>200</v>
      </c>
      <c r="E16" s="102" t="s">
        <v>380</v>
      </c>
      <c r="F16" s="106">
        <v>45870</v>
      </c>
      <c r="G16" s="40" t="s">
        <v>218</v>
      </c>
      <c r="H16" s="101">
        <v>2545</v>
      </c>
      <c r="I16" s="102" t="s">
        <v>174</v>
      </c>
      <c r="J16" s="140">
        <f t="shared" si="1"/>
        <v>107.74</v>
      </c>
      <c r="K16" s="172">
        <f t="shared" si="0"/>
        <v>274198.3</v>
      </c>
      <c r="L16" s="125">
        <v>0.2979</v>
      </c>
      <c r="M16" s="125">
        <v>0.9022</v>
      </c>
      <c r="N16" s="34"/>
      <c r="O16" s="98" t="str">
        <f ca="1">IF(N16="","", INDIRECT("base!"&amp;ADDRESS(MATCH(N16,#REF!:#REF!,0)+1,4,4)))</f>
        <v/>
      </c>
      <c r="P16" s="40"/>
      <c r="Q16" s="98" t="str">
        <f ca="1">IF(P16="","", INDIRECT("base!"&amp;ADDRESS(MATCH(CONCATENATE(N16,"|",P16),#REF!:#REF!,0)+1,6,4)))</f>
        <v/>
      </c>
      <c r="R16" s="40"/>
      <c r="S16" s="110">
        <f t="shared" si="2"/>
        <v>64.239999999999995</v>
      </c>
      <c r="T16" s="110">
        <f t="shared" si="3"/>
        <v>43.5</v>
      </c>
      <c r="U16" s="130">
        <v>49.5</v>
      </c>
      <c r="V16" s="130">
        <v>33.520000000000003</v>
      </c>
    </row>
    <row r="17" spans="1:22" ht="45" x14ac:dyDescent="0.25">
      <c r="A17" s="102">
        <v>1</v>
      </c>
      <c r="B17" s="119">
        <f>IF(AND(G17&lt;&gt;"",H17&gt;0,I17&lt;&gt;"",J17&lt;&gt;0,K17&lt;&gt;0),COUNT($B$11:B16)+1,"")</f>
        <v>6</v>
      </c>
      <c r="C17" s="100">
        <v>6</v>
      </c>
      <c r="D17" s="109" t="s">
        <v>200</v>
      </c>
      <c r="E17" s="102" t="s">
        <v>381</v>
      </c>
      <c r="F17" s="106">
        <v>45870</v>
      </c>
      <c r="G17" s="40" t="s">
        <v>219</v>
      </c>
      <c r="H17" s="101">
        <v>2695</v>
      </c>
      <c r="I17" s="102" t="s">
        <v>174</v>
      </c>
      <c r="J17" s="140">
        <f t="shared" si="1"/>
        <v>86.97</v>
      </c>
      <c r="K17" s="172">
        <f t="shared" si="0"/>
        <v>234384.15</v>
      </c>
      <c r="L17" s="125">
        <v>0.2979</v>
      </c>
      <c r="M17" s="125">
        <v>0.9022</v>
      </c>
      <c r="N17" s="34"/>
      <c r="O17" s="98" t="str">
        <f ca="1">IF(N17="","", INDIRECT("base!"&amp;ADDRESS(MATCH(N17,#REF!:#REF!,0)+1,4,4)))</f>
        <v/>
      </c>
      <c r="P17" s="40"/>
      <c r="Q17" s="98" t="str">
        <f ca="1">IF(P17="","", INDIRECT("base!"&amp;ADDRESS(MATCH(CONCATENATE(N17,"|",P17),#REF!:#REF!,0)+1,6,4)))</f>
        <v/>
      </c>
      <c r="R17" s="40"/>
      <c r="S17" s="110">
        <f t="shared" si="2"/>
        <v>72.2</v>
      </c>
      <c r="T17" s="110">
        <f t="shared" si="3"/>
        <v>14.77</v>
      </c>
      <c r="U17" s="130">
        <v>55.63</v>
      </c>
      <c r="V17" s="130">
        <v>11.38</v>
      </c>
    </row>
    <row r="18" spans="1:22" ht="30" x14ac:dyDescent="0.25">
      <c r="A18" s="102">
        <v>1</v>
      </c>
      <c r="B18" s="119">
        <f>IF(AND(G18&lt;&gt;"",H18&gt;0,I18&lt;&gt;"",J18&lt;&gt;0,K18&lt;&gt;0),COUNT($B$11:B17)+1,"")</f>
        <v>7</v>
      </c>
      <c r="C18" s="100">
        <v>7</v>
      </c>
      <c r="D18" s="109" t="s">
        <v>200</v>
      </c>
      <c r="E18" s="102" t="s">
        <v>382</v>
      </c>
      <c r="F18" s="106">
        <v>45870</v>
      </c>
      <c r="G18" s="40" t="s">
        <v>220</v>
      </c>
      <c r="H18" s="101">
        <v>14100</v>
      </c>
      <c r="I18" s="102" t="s">
        <v>174</v>
      </c>
      <c r="J18" s="140">
        <f t="shared" si="1"/>
        <v>8.2200000000000006</v>
      </c>
      <c r="K18" s="172">
        <f t="shared" si="0"/>
        <v>115902</v>
      </c>
      <c r="L18" s="125">
        <v>0.2979</v>
      </c>
      <c r="M18" s="125">
        <v>0.9022</v>
      </c>
      <c r="N18" s="34"/>
      <c r="O18" s="98" t="str">
        <f ca="1">IF(N18="","", INDIRECT("base!"&amp;ADDRESS(MATCH(N18,#REF!:#REF!,0)+1,4,4)))</f>
        <v/>
      </c>
      <c r="P18" s="40"/>
      <c r="Q18" s="98" t="str">
        <f ca="1">IF(P18="","", INDIRECT("base!"&amp;ADDRESS(MATCH(CONCATENATE(N18,"|",P18),#REF!:#REF!,0)+1,6,4)))</f>
        <v/>
      </c>
      <c r="R18" s="40"/>
      <c r="S18" s="110">
        <f t="shared" si="2"/>
        <v>2.79</v>
      </c>
      <c r="T18" s="110">
        <f t="shared" si="3"/>
        <v>5.43</v>
      </c>
      <c r="U18" s="130">
        <v>2.15</v>
      </c>
      <c r="V18" s="130">
        <v>4.1900000000000004</v>
      </c>
    </row>
    <row r="19" spans="1:22" ht="45" x14ac:dyDescent="0.25">
      <c r="A19" s="102">
        <v>1</v>
      </c>
      <c r="B19" s="119">
        <f>IF(AND(G19&lt;&gt;"",H19&gt;0,I19&lt;&gt;"",J19&lt;&gt;0,K19&lt;&gt;0),COUNT($B$11:B18)+1,"")</f>
        <v>8</v>
      </c>
      <c r="C19" s="100">
        <v>8</v>
      </c>
      <c r="D19" s="109" t="s">
        <v>200</v>
      </c>
      <c r="E19" s="102" t="s">
        <v>383</v>
      </c>
      <c r="F19" s="106">
        <v>45870</v>
      </c>
      <c r="G19" s="40" t="s">
        <v>221</v>
      </c>
      <c r="H19" s="101">
        <v>6100</v>
      </c>
      <c r="I19" s="102" t="s">
        <v>222</v>
      </c>
      <c r="J19" s="140">
        <f t="shared" si="1"/>
        <v>164.88</v>
      </c>
      <c r="K19" s="172">
        <f t="shared" si="0"/>
        <v>1005768</v>
      </c>
      <c r="L19" s="125">
        <v>0.2979</v>
      </c>
      <c r="M19" s="125">
        <v>0.9022</v>
      </c>
      <c r="N19" s="34"/>
      <c r="O19" s="98" t="str">
        <f ca="1">IF(N19="","", INDIRECT("base!"&amp;ADDRESS(MATCH(N19,#REF!:#REF!,0)+1,4,4)))</f>
        <v/>
      </c>
      <c r="P19" s="40"/>
      <c r="Q19" s="98" t="str">
        <f ca="1">IF(P19="","", INDIRECT("base!"&amp;ADDRESS(MATCH(CONCATENATE(N19,"|",P19),#REF!:#REF!,0)+1,6,4)))</f>
        <v/>
      </c>
      <c r="R19" s="40"/>
      <c r="S19" s="110">
        <f t="shared" si="2"/>
        <v>131.33000000000001</v>
      </c>
      <c r="T19" s="110">
        <f t="shared" si="3"/>
        <v>33.549999999999997</v>
      </c>
      <c r="U19" s="130">
        <v>101.19</v>
      </c>
      <c r="V19" s="130">
        <v>25.85</v>
      </c>
    </row>
    <row r="20" spans="1:22" ht="60" x14ac:dyDescent="0.25">
      <c r="A20" s="102">
        <v>2</v>
      </c>
      <c r="B20" s="119">
        <f>IF(AND(G20&lt;&gt;"",H20&gt;0,I20&lt;&gt;"",J20&lt;&gt;0,K20&lt;&gt;0),COUNT($B$11:B19)+1,"")</f>
        <v>9</v>
      </c>
      <c r="C20" s="100">
        <v>1</v>
      </c>
      <c r="D20" s="109" t="s">
        <v>200</v>
      </c>
      <c r="E20" s="102" t="s">
        <v>384</v>
      </c>
      <c r="F20" s="106">
        <v>45870</v>
      </c>
      <c r="G20" s="40" t="s">
        <v>223</v>
      </c>
      <c r="H20" s="101">
        <v>63305</v>
      </c>
      <c r="I20" s="102" t="s">
        <v>222</v>
      </c>
      <c r="J20" s="140">
        <f t="shared" si="1"/>
        <v>20.239999999999998</v>
      </c>
      <c r="K20" s="172">
        <f t="shared" si="0"/>
        <v>1281293.2</v>
      </c>
      <c r="L20" s="125">
        <v>0.2979</v>
      </c>
      <c r="M20" s="125">
        <v>0.9022</v>
      </c>
      <c r="N20" s="34"/>
      <c r="O20" s="98" t="str">
        <f ca="1">IF(N20="","", INDIRECT("base!"&amp;ADDRESS(MATCH(N20,#REF!:#REF!,0)+1,4,4)))</f>
        <v/>
      </c>
      <c r="P20" s="40"/>
      <c r="Q20" s="98" t="str">
        <f ca="1">IF(P20="","", INDIRECT("base!"&amp;ADDRESS(MATCH(CONCATENATE(N20,"|",P20),#REF!:#REF!,0)+1,6,4)))</f>
        <v/>
      </c>
      <c r="R20" s="40"/>
      <c r="S20" s="110">
        <f t="shared" si="2"/>
        <v>12.83</v>
      </c>
      <c r="T20" s="110">
        <f>TRUNC(V20*(1+L20),2)</f>
        <v>7.41</v>
      </c>
      <c r="U20" s="130">
        <v>9.89</v>
      </c>
      <c r="V20" s="130">
        <v>5.71</v>
      </c>
    </row>
    <row r="21" spans="1:22" ht="90" x14ac:dyDescent="0.25">
      <c r="A21" s="102">
        <v>2</v>
      </c>
      <c r="B21" s="119">
        <f>IF(AND(G21&lt;&gt;"",H21&gt;0,I21&lt;&gt;"",J21&lt;&gt;0,K21&lt;&gt;0),COUNT($B$11:B20)+1,"")</f>
        <v>10</v>
      </c>
      <c r="C21" s="100">
        <v>2</v>
      </c>
      <c r="D21" s="109" t="s">
        <v>200</v>
      </c>
      <c r="E21" s="102" t="s">
        <v>385</v>
      </c>
      <c r="F21" s="106">
        <v>45870</v>
      </c>
      <c r="G21" s="40" t="s">
        <v>224</v>
      </c>
      <c r="H21" s="101">
        <v>22105</v>
      </c>
      <c r="I21" s="102" t="s">
        <v>222</v>
      </c>
      <c r="J21" s="140">
        <f t="shared" si="1"/>
        <v>127.84</v>
      </c>
      <c r="K21" s="172">
        <f t="shared" si="0"/>
        <v>2825903.2</v>
      </c>
      <c r="L21" s="125">
        <v>0.2979</v>
      </c>
      <c r="M21" s="125">
        <v>0.9022</v>
      </c>
      <c r="N21" s="34"/>
      <c r="O21" s="98" t="str">
        <f ca="1">IF(N21="","", INDIRECT("base!"&amp;ADDRESS(MATCH(N21,#REF!:#REF!,0)+1,4,4)))</f>
        <v/>
      </c>
      <c r="P21" s="40"/>
      <c r="Q21" s="98" t="str">
        <f ca="1">IF(P21="","", INDIRECT("base!"&amp;ADDRESS(MATCH(CONCATENATE(N21,"|",P21),#REF!:#REF!,0)+1,6,4)))</f>
        <v/>
      </c>
      <c r="R21" s="40"/>
      <c r="S21" s="110">
        <f>TRUNC(U21*(1+L21),2)</f>
        <v>77.95</v>
      </c>
      <c r="T21" s="110">
        <f t="shared" si="3"/>
        <v>49.89</v>
      </c>
      <c r="U21" s="130">
        <v>60.06</v>
      </c>
      <c r="V21" s="130">
        <v>38.44</v>
      </c>
    </row>
    <row r="22" spans="1:22" ht="45" x14ac:dyDescent="0.25">
      <c r="A22" s="102">
        <v>2</v>
      </c>
      <c r="B22" s="119">
        <f>IF(AND(G22&lt;&gt;"",H22&gt;0,I22&lt;&gt;"",J22&lt;&gt;0,K22&lt;&gt;0),COUNT($B$11:B21)+1,"")</f>
        <v>11</v>
      </c>
      <c r="C22" s="100">
        <v>3</v>
      </c>
      <c r="D22" s="109" t="s">
        <v>200</v>
      </c>
      <c r="E22" s="102" t="s">
        <v>386</v>
      </c>
      <c r="F22" s="106">
        <v>45870</v>
      </c>
      <c r="G22" s="40" t="s">
        <v>225</v>
      </c>
      <c r="H22" s="101">
        <v>9800</v>
      </c>
      <c r="I22" s="102" t="s">
        <v>222</v>
      </c>
      <c r="J22" s="140">
        <f t="shared" si="1"/>
        <v>185.71</v>
      </c>
      <c r="K22" s="172">
        <f t="shared" si="0"/>
        <v>1819958</v>
      </c>
      <c r="L22" s="125">
        <v>0.2979</v>
      </c>
      <c r="M22" s="125">
        <v>0.9022</v>
      </c>
      <c r="N22" s="34"/>
      <c r="O22" s="98" t="str">
        <f ca="1">IF(N22="","", INDIRECT("base!"&amp;ADDRESS(MATCH(N22,#REF!:#REF!,0)+1,4,4)))</f>
        <v/>
      </c>
      <c r="P22" s="40"/>
      <c r="Q22" s="98" t="str">
        <f ca="1">IF(P22="","", INDIRECT("base!"&amp;ADDRESS(MATCH(CONCATENATE(N22,"|",P22),#REF!:#REF!,0)+1,6,4)))</f>
        <v/>
      </c>
      <c r="R22" s="40"/>
      <c r="S22" s="110">
        <f t="shared" si="2"/>
        <v>145.47999999999999</v>
      </c>
      <c r="T22" s="110">
        <f t="shared" si="3"/>
        <v>40.229999999999997</v>
      </c>
      <c r="U22" s="130">
        <v>112.09</v>
      </c>
      <c r="V22" s="130">
        <v>31</v>
      </c>
    </row>
    <row r="23" spans="1:22" ht="60" x14ac:dyDescent="0.25">
      <c r="A23" s="102">
        <v>2</v>
      </c>
      <c r="B23" s="119">
        <f>IF(AND(G23&lt;&gt;"",H23&gt;0,I23&lt;&gt;"",J23&lt;&gt;0,K23&lt;&gt;0),COUNT($B$11:B22)+1,"")</f>
        <v>12</v>
      </c>
      <c r="C23" s="100">
        <v>4</v>
      </c>
      <c r="D23" s="109" t="s">
        <v>200</v>
      </c>
      <c r="E23" s="102" t="s">
        <v>387</v>
      </c>
      <c r="F23" s="106">
        <v>45870</v>
      </c>
      <c r="G23" s="40" t="s">
        <v>226</v>
      </c>
      <c r="H23" s="101">
        <v>5450</v>
      </c>
      <c r="I23" s="102" t="s">
        <v>222</v>
      </c>
      <c r="J23" s="140">
        <f t="shared" si="1"/>
        <v>119.36</v>
      </c>
      <c r="K23" s="172">
        <f t="shared" si="0"/>
        <v>650512</v>
      </c>
      <c r="L23" s="125">
        <v>0.2979</v>
      </c>
      <c r="M23" s="125">
        <v>0.9022</v>
      </c>
      <c r="N23" s="34"/>
      <c r="O23" s="98" t="str">
        <f ca="1">IF(N23="","", INDIRECT("base!"&amp;ADDRESS(MATCH(N23,#REF!:#REF!,0)+1,4,4)))</f>
        <v/>
      </c>
      <c r="P23" s="40"/>
      <c r="Q23" s="98" t="str">
        <f ca="1">IF(P23="","", INDIRECT("base!"&amp;ADDRESS(MATCH(CONCATENATE(N23,"|",P23),#REF!:#REF!,0)+1,6,4)))</f>
        <v/>
      </c>
      <c r="R23" s="40"/>
      <c r="S23" s="110">
        <f t="shared" si="2"/>
        <v>71.260000000000005</v>
      </c>
      <c r="T23" s="110">
        <f t="shared" si="3"/>
        <v>48.1</v>
      </c>
      <c r="U23" s="130">
        <v>54.91</v>
      </c>
      <c r="V23" s="130">
        <v>37.06</v>
      </c>
    </row>
    <row r="24" spans="1:22" ht="60" x14ac:dyDescent="0.25">
      <c r="A24" s="102">
        <v>2</v>
      </c>
      <c r="B24" s="119">
        <f>IF(AND(G24&lt;&gt;"",H24&gt;0,I24&lt;&gt;"",J24&lt;&gt;0,K24&lt;&gt;0),COUNT($B$11:B23)+1,"")</f>
        <v>13</v>
      </c>
      <c r="C24" s="100">
        <v>5</v>
      </c>
      <c r="D24" s="109" t="s">
        <v>200</v>
      </c>
      <c r="E24" s="102" t="s">
        <v>388</v>
      </c>
      <c r="F24" s="106">
        <v>45870</v>
      </c>
      <c r="G24" s="40" t="s">
        <v>227</v>
      </c>
      <c r="H24" s="101">
        <v>8750</v>
      </c>
      <c r="I24" s="102" t="s">
        <v>222</v>
      </c>
      <c r="J24" s="140">
        <f t="shared" si="1"/>
        <v>111.65</v>
      </c>
      <c r="K24" s="172">
        <f t="shared" si="0"/>
        <v>976937.5</v>
      </c>
      <c r="L24" s="125">
        <v>0.2979</v>
      </c>
      <c r="M24" s="125">
        <v>0.9022</v>
      </c>
      <c r="N24" s="34"/>
      <c r="O24" s="98" t="str">
        <f ca="1">IF(N24="","", INDIRECT("base!"&amp;ADDRESS(MATCH(N24,#REF!:#REF!,0)+1,4,4)))</f>
        <v/>
      </c>
      <c r="P24" s="40"/>
      <c r="Q24" s="98" t="str">
        <f ca="1">IF(P24="","", INDIRECT("base!"&amp;ADDRESS(MATCH(CONCATENATE(N24,"|",P24),#REF!:#REF!,0)+1,6,4)))</f>
        <v/>
      </c>
      <c r="R24" s="40"/>
      <c r="S24" s="110">
        <f t="shared" si="2"/>
        <v>48.95</v>
      </c>
      <c r="T24" s="110">
        <f t="shared" si="3"/>
        <v>62.7</v>
      </c>
      <c r="U24" s="130">
        <v>37.72</v>
      </c>
      <c r="V24" s="130">
        <v>48.31</v>
      </c>
    </row>
    <row r="25" spans="1:22" ht="45" x14ac:dyDescent="0.25">
      <c r="A25" s="102">
        <v>2</v>
      </c>
      <c r="B25" s="119">
        <f>IF(AND(G25&lt;&gt;"",H25&gt;0,I25&lt;&gt;"",J25&lt;&gt;0,K25&lt;&gt;0),COUNT($B$11:B24)+1,"")</f>
        <v>14</v>
      </c>
      <c r="C25" s="100">
        <v>6</v>
      </c>
      <c r="D25" s="109" t="s">
        <v>200</v>
      </c>
      <c r="E25" s="102" t="s">
        <v>389</v>
      </c>
      <c r="F25" s="106">
        <v>45870</v>
      </c>
      <c r="G25" s="40" t="s">
        <v>228</v>
      </c>
      <c r="H25" s="101">
        <v>2310</v>
      </c>
      <c r="I25" s="102" t="s">
        <v>222</v>
      </c>
      <c r="J25" s="140">
        <f t="shared" si="1"/>
        <v>388.63</v>
      </c>
      <c r="K25" s="172">
        <f t="shared" si="0"/>
        <v>897735.3</v>
      </c>
      <c r="L25" s="125">
        <v>0.2979</v>
      </c>
      <c r="M25" s="125">
        <v>0.9022</v>
      </c>
      <c r="N25" s="34"/>
      <c r="O25" s="98" t="str">
        <f ca="1">IF(N25="","", INDIRECT("base!"&amp;ADDRESS(MATCH(N25,#REF!:#REF!,0)+1,4,4)))</f>
        <v/>
      </c>
      <c r="P25" s="40"/>
      <c r="Q25" s="98" t="str">
        <f ca="1">IF(P25="","", INDIRECT("base!"&amp;ADDRESS(MATCH(CONCATENATE(N25,"|",P25),#REF!:#REF!,0)+1,6,4)))</f>
        <v/>
      </c>
      <c r="R25" s="40"/>
      <c r="S25" s="110">
        <f t="shared" si="2"/>
        <v>345.87</v>
      </c>
      <c r="T25" s="110">
        <f>TRUNC(V25*(1+L25),2)</f>
        <v>42.76</v>
      </c>
      <c r="U25" s="130">
        <v>266.49</v>
      </c>
      <c r="V25" s="130">
        <v>32.950000000000003</v>
      </c>
    </row>
    <row r="26" spans="1:22" ht="45" x14ac:dyDescent="0.25">
      <c r="A26" s="102">
        <v>2</v>
      </c>
      <c r="B26" s="119">
        <f>IF(AND(G26&lt;&gt;"",H26&gt;0,I26&lt;&gt;"",J26&lt;&gt;0,K26&lt;&gt;0),COUNT($B$11:B25)+1,"")</f>
        <v>15</v>
      </c>
      <c r="C26" s="100">
        <v>7</v>
      </c>
      <c r="D26" s="109" t="s">
        <v>200</v>
      </c>
      <c r="E26" s="102" t="s">
        <v>390</v>
      </c>
      <c r="F26" s="106">
        <v>45870</v>
      </c>
      <c r="G26" s="40" t="s">
        <v>229</v>
      </c>
      <c r="H26" s="101">
        <v>5300</v>
      </c>
      <c r="I26" s="102" t="s">
        <v>174</v>
      </c>
      <c r="J26" s="140">
        <f t="shared" si="1"/>
        <v>28.55</v>
      </c>
      <c r="K26" s="172">
        <f t="shared" si="0"/>
        <v>151315</v>
      </c>
      <c r="L26" s="125">
        <v>0.2979</v>
      </c>
      <c r="M26" s="125">
        <v>0.9022</v>
      </c>
      <c r="N26" s="34"/>
      <c r="O26" s="98" t="str">
        <f ca="1">IF(N26="","", INDIRECT("base!"&amp;ADDRESS(MATCH(N26,#REF!:#REF!,0)+1,4,4)))</f>
        <v/>
      </c>
      <c r="P26" s="40"/>
      <c r="Q26" s="98" t="str">
        <f ca="1">IF(P26="","", INDIRECT("base!"&amp;ADDRESS(MATCH(CONCATENATE(N26,"|",P26),#REF!:#REF!,0)+1,6,4)))</f>
        <v/>
      </c>
      <c r="R26" s="40"/>
      <c r="S26" s="110">
        <f t="shared" si="2"/>
        <v>22.9</v>
      </c>
      <c r="T26" s="110">
        <f t="shared" si="3"/>
        <v>5.65</v>
      </c>
      <c r="U26" s="130">
        <v>17.649999999999999</v>
      </c>
      <c r="V26" s="130">
        <v>4.3600000000000003</v>
      </c>
    </row>
    <row r="27" spans="1:22" x14ac:dyDescent="0.25">
      <c r="B27" s="120" t="str">
        <f>IF(AND(G27&lt;&gt;"",H27&gt;0,I27&lt;&gt;"",J27&lt;&gt;0,K27&lt;&gt;0),COUNT($B$11:B26)+1,"")</f>
        <v/>
      </c>
      <c r="D27" s="191"/>
      <c r="H27" s="192"/>
      <c r="I27" s="39"/>
      <c r="J27" s="197" t="str">
        <f t="shared" si="1"/>
        <v/>
      </c>
      <c r="K27" s="198" t="str">
        <f t="shared" si="0"/>
        <v/>
      </c>
      <c r="L27" s="193"/>
      <c r="M27" s="194"/>
      <c r="N27" s="43"/>
      <c r="O27" s="195" t="str">
        <f ca="1">IF(N27="","", INDIRECT("base!"&amp;ADDRESS(MATCH(N27,#REF!:#REF!,0)+1,4,4)))</f>
        <v/>
      </c>
      <c r="P27" s="42"/>
      <c r="Q27" s="195" t="str">
        <f ca="1">IF(P27="","", INDIRECT("base!"&amp;ADDRESS(MATCH(CONCATENATE(N27,"|",P27),#REF!:#REF!,0)+1,6,4)))</f>
        <v/>
      </c>
      <c r="R27" s="42"/>
    </row>
    <row r="28" spans="1:22" x14ac:dyDescent="0.25">
      <c r="B28" s="120" t="str">
        <f>IF(AND(G28&lt;&gt;"",H28&gt;0,I28&lt;&gt;"",J28&lt;&gt;0,K28&lt;&gt;0),COUNT($B$11:B27)+1,"")</f>
        <v/>
      </c>
      <c r="D28" s="191"/>
      <c r="H28" s="192"/>
      <c r="I28" s="39"/>
      <c r="J28" s="197" t="str">
        <f t="shared" si="1"/>
        <v/>
      </c>
      <c r="K28" s="198" t="str">
        <f t="shared" si="0"/>
        <v/>
      </c>
      <c r="L28" s="193"/>
      <c r="M28" s="194"/>
      <c r="N28" s="43"/>
      <c r="O28" s="195" t="str">
        <f ca="1">IF(N28="","", INDIRECT("base!"&amp;ADDRESS(MATCH(N28,#REF!:#REF!,0)+1,4,4)))</f>
        <v/>
      </c>
      <c r="P28" s="42"/>
      <c r="Q28" s="195" t="str">
        <f ca="1">IF(P28="","", INDIRECT("base!"&amp;ADDRESS(MATCH(CONCATENATE(N28,"|",P28),#REF!:#REF!,0)+1,6,4)))</f>
        <v/>
      </c>
      <c r="R28" s="42"/>
    </row>
    <row r="29" spans="1:22" x14ac:dyDescent="0.25">
      <c r="B29" s="120" t="str">
        <f>IF(AND(G29&lt;&gt;"",H29&gt;0,I29&lt;&gt;"",J29&lt;&gt;0,K29&lt;&gt;0),COUNT($B$11:B28)+1,"")</f>
        <v/>
      </c>
      <c r="D29" s="191"/>
      <c r="H29" s="192"/>
      <c r="I29" s="39"/>
      <c r="J29" s="197" t="str">
        <f t="shared" si="1"/>
        <v/>
      </c>
      <c r="K29" s="198" t="str">
        <f t="shared" si="0"/>
        <v/>
      </c>
      <c r="L29" s="193"/>
      <c r="M29" s="194"/>
      <c r="N29" s="43"/>
      <c r="O29" s="195" t="str">
        <f ca="1">IF(N29="","", INDIRECT("base!"&amp;ADDRESS(MATCH(N29,#REF!:#REF!,0)+1,4,4)))</f>
        <v/>
      </c>
      <c r="P29" s="42"/>
      <c r="Q29" s="195" t="str">
        <f ca="1">IF(P29="","", INDIRECT("base!"&amp;ADDRESS(MATCH(CONCATENATE(N29,"|",P29),#REF!:#REF!,0)+1,6,4)))</f>
        <v/>
      </c>
      <c r="R29" s="42"/>
    </row>
    <row r="30" spans="1:22" x14ac:dyDescent="0.25">
      <c r="B30" s="120" t="str">
        <f>IF(AND(G30&lt;&gt;"",H30&gt;0,I30&lt;&gt;"",J30&lt;&gt;0,K30&lt;&gt;0),COUNT($B$11:B29)+1,"")</f>
        <v/>
      </c>
      <c r="D30" s="191"/>
      <c r="G30" s="196" t="s">
        <v>391</v>
      </c>
      <c r="H30" s="192"/>
      <c r="I30" s="39"/>
      <c r="J30" s="197" t="str">
        <f t="shared" si="1"/>
        <v/>
      </c>
      <c r="K30" s="198" t="str">
        <f t="shared" si="0"/>
        <v/>
      </c>
      <c r="L30" s="193"/>
      <c r="M30" s="194"/>
      <c r="N30" s="43"/>
      <c r="O30" s="195" t="str">
        <f ca="1">IF(N30="","", INDIRECT("base!"&amp;ADDRESS(MATCH(N30,#REF!:#REF!,0)+1,4,4)))</f>
        <v/>
      </c>
      <c r="P30" s="42"/>
      <c r="Q30" s="195" t="str">
        <f ca="1">IF(P30="","", INDIRECT("base!"&amp;ADDRESS(MATCH(CONCATENATE(N30,"|",P30),#REF!:#REF!,0)+1,6,4)))</f>
        <v/>
      </c>
      <c r="R30" s="42"/>
    </row>
    <row r="31" spans="1:22" x14ac:dyDescent="0.25">
      <c r="B31" s="120" t="str">
        <f>IF(AND(G31&lt;&gt;"",H31&gt;0,I31&lt;&gt;"",J31&lt;&gt;0,K31&lt;&gt;0),COUNT($B$11:B30)+1,"")</f>
        <v/>
      </c>
      <c r="D31" s="191"/>
      <c r="G31" s="196" t="s">
        <v>392</v>
      </c>
      <c r="H31" s="192"/>
      <c r="I31" s="39"/>
      <c r="J31" s="197" t="str">
        <f t="shared" si="1"/>
        <v/>
      </c>
      <c r="K31" s="198" t="str">
        <f t="shared" si="0"/>
        <v/>
      </c>
      <c r="L31" s="193"/>
      <c r="M31" s="194"/>
      <c r="N31" s="43"/>
      <c r="O31" s="195" t="str">
        <f ca="1">IF(N31="","", INDIRECT("base!"&amp;ADDRESS(MATCH(N31,#REF!:#REF!,0)+1,4,4)))</f>
        <v/>
      </c>
      <c r="P31" s="42"/>
      <c r="Q31" s="195" t="str">
        <f ca="1">IF(P31="","", INDIRECT("base!"&amp;ADDRESS(MATCH(CONCATENATE(N31,"|",P31),#REF!:#REF!,0)+1,6,4)))</f>
        <v/>
      </c>
      <c r="R31" s="42"/>
    </row>
    <row r="32" spans="1:22" x14ac:dyDescent="0.25">
      <c r="B32" s="120" t="str">
        <f>IF(AND(G32&lt;&gt;"",H32&gt;0,I32&lt;&gt;"",J32&lt;&gt;0,K32&lt;&gt;0),COUNT($B$11:B31)+1,"")</f>
        <v/>
      </c>
      <c r="D32" s="191"/>
      <c r="H32" s="192"/>
      <c r="I32" s="39"/>
      <c r="J32" s="197" t="str">
        <f t="shared" si="1"/>
        <v/>
      </c>
      <c r="K32" s="198" t="str">
        <f t="shared" si="0"/>
        <v/>
      </c>
      <c r="L32" s="193"/>
      <c r="M32" s="194"/>
      <c r="N32" s="43"/>
      <c r="O32" s="195" t="str">
        <f ca="1">IF(N32="","", INDIRECT("base!"&amp;ADDRESS(MATCH(N32,#REF!:#REF!,0)+1,4,4)))</f>
        <v/>
      </c>
      <c r="P32" s="42"/>
      <c r="Q32" s="195" t="str">
        <f ca="1">IF(P32="","", INDIRECT("base!"&amp;ADDRESS(MATCH(CONCATENATE(N32,"|",P32),#REF!:#REF!,0)+1,6,4)))</f>
        <v/>
      </c>
      <c r="R32" s="42"/>
    </row>
    <row r="33" spans="2:18" x14ac:dyDescent="0.25">
      <c r="B33" s="120" t="str">
        <f>IF(AND(G33&lt;&gt;"",H33&gt;0,I33&lt;&gt;"",J33&lt;&gt;0,K33&lt;&gt;0),COUNT($B$11:B32)+1,"")</f>
        <v/>
      </c>
      <c r="D33" s="191"/>
      <c r="H33" s="192"/>
      <c r="I33" s="39"/>
      <c r="J33" s="197" t="str">
        <f t="shared" si="1"/>
        <v/>
      </c>
      <c r="K33" s="198" t="str">
        <f t="shared" si="0"/>
        <v/>
      </c>
      <c r="L33" s="193"/>
      <c r="M33" s="194"/>
      <c r="N33" s="43"/>
      <c r="O33" s="195" t="str">
        <f ca="1">IF(N33="","", INDIRECT("base!"&amp;ADDRESS(MATCH(N33,#REF!:#REF!,0)+1,4,4)))</f>
        <v/>
      </c>
      <c r="P33" s="42"/>
      <c r="Q33" s="195" t="str">
        <f ca="1">IF(P33="","", INDIRECT("base!"&amp;ADDRESS(MATCH(CONCATENATE(N33,"|",P33),#REF!:#REF!,0)+1,6,4)))</f>
        <v/>
      </c>
      <c r="R33" s="42"/>
    </row>
    <row r="34" spans="2:18" x14ac:dyDescent="0.25">
      <c r="B34" s="120" t="str">
        <f>IF(AND(G34&lt;&gt;"",H34&gt;0,I34&lt;&gt;"",J34&lt;&gt;0,K34&lt;&gt;0),COUNT($B$11:B33)+1,"")</f>
        <v/>
      </c>
      <c r="D34" s="191"/>
      <c r="H34" s="192"/>
      <c r="I34" s="39"/>
      <c r="J34" s="197" t="str">
        <f t="shared" si="1"/>
        <v/>
      </c>
      <c r="K34" s="198" t="str">
        <f t="shared" si="0"/>
        <v/>
      </c>
      <c r="L34" s="193"/>
      <c r="M34" s="194"/>
      <c r="N34" s="43"/>
      <c r="O34" s="195" t="str">
        <f ca="1">IF(N34="","", INDIRECT("base!"&amp;ADDRESS(MATCH(N34,#REF!:#REF!,0)+1,4,4)))</f>
        <v/>
      </c>
      <c r="P34" s="42"/>
      <c r="Q34" s="195" t="str">
        <f ca="1">IF(P34="","", INDIRECT("base!"&amp;ADDRESS(MATCH(CONCATENATE(N34,"|",P34),#REF!:#REF!,0)+1,6,4)))</f>
        <v/>
      </c>
      <c r="R34" s="42"/>
    </row>
    <row r="35" spans="2:18" x14ac:dyDescent="0.25">
      <c r="B35" s="120" t="str">
        <f>IF(AND(G35&lt;&gt;"",H35&gt;0,I35&lt;&gt;"",J35&lt;&gt;0,K35&lt;&gt;0),COUNT($B$11:B34)+1,"")</f>
        <v/>
      </c>
      <c r="D35" s="191"/>
      <c r="H35" s="192"/>
      <c r="I35" s="39"/>
      <c r="J35" s="197" t="str">
        <f t="shared" si="1"/>
        <v/>
      </c>
      <c r="K35" s="198" t="str">
        <f t="shared" si="0"/>
        <v/>
      </c>
      <c r="L35" s="193"/>
      <c r="M35" s="194"/>
      <c r="N35" s="43"/>
      <c r="O35" s="195" t="str">
        <f ca="1">IF(N35="","", INDIRECT("base!"&amp;ADDRESS(MATCH(N35,#REF!:#REF!,0)+1,4,4)))</f>
        <v/>
      </c>
      <c r="P35" s="42"/>
      <c r="Q35" s="195" t="str">
        <f ca="1">IF(P35="","", INDIRECT("base!"&amp;ADDRESS(MATCH(CONCATENATE(N35,"|",P35),#REF!:#REF!,0)+1,6,4)))</f>
        <v/>
      </c>
      <c r="R35" s="42"/>
    </row>
    <row r="36" spans="2:18" x14ac:dyDescent="0.25">
      <c r="B36" s="120" t="str">
        <f>IF(AND(G36&lt;&gt;"",H36&gt;0,I36&lt;&gt;"",J36&lt;&gt;0,K36&lt;&gt;0),COUNT($B$11:B35)+1,"")</f>
        <v/>
      </c>
      <c r="D36" s="191"/>
      <c r="H36" s="192"/>
      <c r="I36" s="39"/>
      <c r="J36" s="197" t="str">
        <f t="shared" si="1"/>
        <v/>
      </c>
      <c r="K36" s="198" t="str">
        <f t="shared" si="0"/>
        <v/>
      </c>
      <c r="L36" s="193"/>
      <c r="M36" s="194"/>
      <c r="N36" s="43"/>
      <c r="O36" s="195" t="str">
        <f ca="1">IF(N36="","", INDIRECT("base!"&amp;ADDRESS(MATCH(N36,#REF!:#REF!,0)+1,4,4)))</f>
        <v/>
      </c>
      <c r="P36" s="42"/>
      <c r="Q36" s="195" t="str">
        <f ca="1">IF(P36="","", INDIRECT("base!"&amp;ADDRESS(MATCH(CONCATENATE(N36,"|",P36),#REF!:#REF!,0)+1,6,4)))</f>
        <v/>
      </c>
      <c r="R36" s="42"/>
    </row>
    <row r="37" spans="2:18" x14ac:dyDescent="0.25">
      <c r="B37" s="120" t="str">
        <f>IF(AND(G37&lt;&gt;"",H37&gt;0,I37&lt;&gt;"",J37&lt;&gt;0,K37&lt;&gt;0),COUNT($B$11:B36)+1,"")</f>
        <v/>
      </c>
      <c r="D37" s="191"/>
      <c r="H37" s="192"/>
      <c r="I37" s="39"/>
      <c r="J37" s="197" t="str">
        <f t="shared" si="1"/>
        <v/>
      </c>
      <c r="K37" s="198" t="str">
        <f t="shared" si="0"/>
        <v/>
      </c>
      <c r="L37" s="193"/>
      <c r="M37" s="194"/>
      <c r="N37" s="43"/>
      <c r="O37" s="195" t="str">
        <f ca="1">IF(N37="","", INDIRECT("base!"&amp;ADDRESS(MATCH(N37,#REF!:#REF!,0)+1,4,4)))</f>
        <v/>
      </c>
      <c r="P37" s="42"/>
      <c r="Q37" s="195" t="str">
        <f ca="1">IF(P37="","", INDIRECT("base!"&amp;ADDRESS(MATCH(CONCATENATE(N37,"|",P37),#REF!:#REF!,0)+1,6,4)))</f>
        <v/>
      </c>
      <c r="R37" s="42"/>
    </row>
    <row r="38" spans="2:18" x14ac:dyDescent="0.25">
      <c r="B38" s="120" t="str">
        <f>IF(AND(G38&lt;&gt;"",H38&gt;0,I38&lt;&gt;"",J38&lt;&gt;0,K38&lt;&gt;0),COUNT($B$11:B37)+1,"")</f>
        <v/>
      </c>
      <c r="D38" s="191"/>
      <c r="H38" s="192"/>
      <c r="I38" s="39"/>
      <c r="J38" s="197" t="str">
        <f t="shared" si="1"/>
        <v/>
      </c>
      <c r="K38" s="198" t="str">
        <f t="shared" si="0"/>
        <v/>
      </c>
      <c r="L38" s="193"/>
      <c r="M38" s="194"/>
      <c r="N38" s="43"/>
      <c r="O38" s="195" t="str">
        <f ca="1">IF(N38="","", INDIRECT("base!"&amp;ADDRESS(MATCH(N38,#REF!:#REF!,0)+1,4,4)))</f>
        <v/>
      </c>
      <c r="P38" s="42"/>
      <c r="Q38" s="195" t="str">
        <f ca="1">IF(P38="","", INDIRECT("base!"&amp;ADDRESS(MATCH(CONCATENATE(N38,"|",P38),#REF!:#REF!,0)+1,6,4)))</f>
        <v/>
      </c>
      <c r="R38" s="42"/>
    </row>
    <row r="39" spans="2:18" x14ac:dyDescent="0.25">
      <c r="B39" s="120" t="str">
        <f>IF(AND(G39&lt;&gt;"",H39&gt;0,I39&lt;&gt;"",J39&lt;&gt;0,K39&lt;&gt;0),COUNT($B$11:B38)+1,"")</f>
        <v/>
      </c>
      <c r="D39" s="191"/>
      <c r="H39" s="192"/>
      <c r="I39" s="39"/>
      <c r="J39" s="197" t="str">
        <f t="shared" si="1"/>
        <v/>
      </c>
      <c r="K39" s="198" t="str">
        <f t="shared" si="0"/>
        <v/>
      </c>
      <c r="L39" s="193"/>
      <c r="M39" s="194"/>
      <c r="N39" s="43"/>
      <c r="O39" s="195" t="str">
        <f ca="1">IF(N39="","", INDIRECT("base!"&amp;ADDRESS(MATCH(N39,#REF!:#REF!,0)+1,4,4)))</f>
        <v/>
      </c>
      <c r="P39" s="42"/>
      <c r="Q39" s="195" t="str">
        <f ca="1">IF(P39="","", INDIRECT("base!"&amp;ADDRESS(MATCH(CONCATENATE(N39,"|",P39),#REF!:#REF!,0)+1,6,4)))</f>
        <v/>
      </c>
      <c r="R39" s="42"/>
    </row>
    <row r="40" spans="2:18" x14ac:dyDescent="0.25">
      <c r="B40" s="120" t="str">
        <f>IF(AND(G40&lt;&gt;"",H40&gt;0,I40&lt;&gt;"",J40&lt;&gt;0,K40&lt;&gt;0),COUNT($B$11:B39)+1,"")</f>
        <v/>
      </c>
      <c r="D40" s="191"/>
      <c r="H40" s="192"/>
      <c r="I40" s="39"/>
      <c r="J40" s="197" t="str">
        <f t="shared" si="1"/>
        <v/>
      </c>
      <c r="K40" s="198" t="str">
        <f t="shared" si="0"/>
        <v/>
      </c>
      <c r="L40" s="193"/>
      <c r="M40" s="194"/>
      <c r="N40" s="43"/>
      <c r="O40" s="195" t="str">
        <f ca="1">IF(N40="","", INDIRECT("base!"&amp;ADDRESS(MATCH(N40,#REF!:#REF!,0)+1,4,4)))</f>
        <v/>
      </c>
      <c r="P40" s="42"/>
      <c r="Q40" s="195" t="str">
        <f ca="1">IF(P40="","", INDIRECT("base!"&amp;ADDRESS(MATCH(CONCATENATE(N40,"|",P40),#REF!:#REF!,0)+1,6,4)))</f>
        <v/>
      </c>
      <c r="R40" s="42"/>
    </row>
    <row r="41" spans="2:18" x14ac:dyDescent="0.25">
      <c r="B41" s="120" t="str">
        <f>IF(AND(G41&lt;&gt;"",H41&gt;0,I41&lt;&gt;"",J41&lt;&gt;0,K41&lt;&gt;0),COUNT($B$11:B40)+1,"")</f>
        <v/>
      </c>
      <c r="D41" s="191"/>
      <c r="H41" s="192"/>
      <c r="I41" s="39"/>
      <c r="J41" s="197" t="str">
        <f t="shared" si="1"/>
        <v/>
      </c>
      <c r="K41" s="198" t="str">
        <f t="shared" si="0"/>
        <v/>
      </c>
      <c r="L41" s="193"/>
      <c r="M41" s="194"/>
      <c r="N41" s="43"/>
      <c r="O41" s="195" t="str">
        <f ca="1">IF(N41="","", INDIRECT("base!"&amp;ADDRESS(MATCH(N41,#REF!:#REF!,0)+1,4,4)))</f>
        <v/>
      </c>
      <c r="P41" s="42"/>
      <c r="Q41" s="195" t="str">
        <f ca="1">IF(P41="","", INDIRECT("base!"&amp;ADDRESS(MATCH(CONCATENATE(N41,"|",P41),#REF!:#REF!,0)+1,6,4)))</f>
        <v/>
      </c>
      <c r="R41" s="42"/>
    </row>
    <row r="42" spans="2:18" x14ac:dyDescent="0.25">
      <c r="B42" s="120" t="str">
        <f>IF(AND(G42&lt;&gt;"",H42&gt;0,I42&lt;&gt;"",J42&lt;&gt;0,K42&lt;&gt;0),COUNT($B$11:B41)+1,"")</f>
        <v/>
      </c>
      <c r="D42" s="191"/>
      <c r="H42" s="192"/>
      <c r="I42" s="39"/>
      <c r="J42" s="197" t="str">
        <f t="shared" si="1"/>
        <v/>
      </c>
      <c r="K42" s="198" t="str">
        <f t="shared" si="0"/>
        <v/>
      </c>
      <c r="L42" s="193"/>
      <c r="M42" s="194"/>
      <c r="N42" s="43"/>
      <c r="O42" s="195" t="str">
        <f ca="1">IF(N42="","", INDIRECT("base!"&amp;ADDRESS(MATCH(N42,#REF!:#REF!,0)+1,4,4)))</f>
        <v/>
      </c>
      <c r="P42" s="42"/>
      <c r="Q42" s="195" t="str">
        <f ca="1">IF(P42="","", INDIRECT("base!"&amp;ADDRESS(MATCH(CONCATENATE(N42,"|",P42),#REF!:#REF!,0)+1,6,4)))</f>
        <v/>
      </c>
      <c r="R42" s="42"/>
    </row>
    <row r="43" spans="2:18" x14ac:dyDescent="0.25">
      <c r="B43" s="120" t="str">
        <f>IF(AND(G43&lt;&gt;"",H43&gt;0,I43&lt;&gt;"",J43&lt;&gt;0,K43&lt;&gt;0),COUNT($B$11:B42)+1,"")</f>
        <v/>
      </c>
      <c r="D43" s="191"/>
      <c r="H43" s="192"/>
      <c r="I43" s="39"/>
      <c r="J43" s="197" t="str">
        <f t="shared" si="1"/>
        <v/>
      </c>
      <c r="K43" s="198" t="str">
        <f t="shared" si="0"/>
        <v/>
      </c>
      <c r="L43" s="193"/>
      <c r="M43" s="194"/>
      <c r="N43" s="43"/>
      <c r="O43" s="195" t="str">
        <f ca="1">IF(N43="","", INDIRECT("base!"&amp;ADDRESS(MATCH(N43,#REF!:#REF!,0)+1,4,4)))</f>
        <v/>
      </c>
      <c r="P43" s="42"/>
      <c r="Q43" s="195" t="str">
        <f ca="1">IF(P43="","", INDIRECT("base!"&amp;ADDRESS(MATCH(CONCATENATE(N43,"|",P43),#REF!:#REF!,0)+1,6,4)))</f>
        <v/>
      </c>
      <c r="R43" s="42"/>
    </row>
    <row r="44" spans="2:18" x14ac:dyDescent="0.25">
      <c r="B44" s="120" t="str">
        <f>IF(AND(G44&lt;&gt;"",H44&gt;0,I44&lt;&gt;"",J44&lt;&gt;0,K44&lt;&gt;0),COUNT($B$11:B43)+1,"")</f>
        <v/>
      </c>
      <c r="D44" s="191"/>
      <c r="H44" s="192"/>
      <c r="I44" s="39"/>
      <c r="J44" s="197" t="str">
        <f t="shared" si="1"/>
        <v/>
      </c>
      <c r="K44" s="198" t="str">
        <f t="shared" ref="K44:K75" si="4">IFERROR(IF(H44*J44&lt;&gt;0,ROUND(ROUND(H44,4)*ROUND(J44,4),2),""),"")</f>
        <v/>
      </c>
      <c r="L44" s="193"/>
      <c r="M44" s="194"/>
      <c r="N44" s="43"/>
      <c r="O44" s="195" t="str">
        <f ca="1">IF(N44="","", INDIRECT("base!"&amp;ADDRESS(MATCH(N44,#REF!:#REF!,0)+1,4,4)))</f>
        <v/>
      </c>
      <c r="P44" s="42"/>
      <c r="Q44" s="195" t="str">
        <f ca="1">IF(P44="","", INDIRECT("base!"&amp;ADDRESS(MATCH(CONCATENATE(N44,"|",P44),#REF!:#REF!,0)+1,6,4)))</f>
        <v/>
      </c>
      <c r="R44" s="42"/>
    </row>
    <row r="45" spans="2:18" x14ac:dyDescent="0.25">
      <c r="B45" s="120" t="str">
        <f>IF(AND(G45&lt;&gt;"",H45&gt;0,I45&lt;&gt;"",J45&lt;&gt;0,K45&lt;&gt;0),COUNT($B$11:B44)+1,"")</f>
        <v/>
      </c>
      <c r="D45" s="191"/>
      <c r="H45" s="192"/>
      <c r="I45" s="39"/>
      <c r="J45" s="197" t="str">
        <f t="shared" si="1"/>
        <v/>
      </c>
      <c r="K45" s="198" t="str">
        <f t="shared" si="4"/>
        <v/>
      </c>
      <c r="L45" s="193"/>
      <c r="M45" s="194"/>
      <c r="N45" s="43"/>
      <c r="O45" s="195" t="str">
        <f ca="1">IF(N45="","", INDIRECT("base!"&amp;ADDRESS(MATCH(N45,#REF!:#REF!,0)+1,4,4)))</f>
        <v/>
      </c>
      <c r="P45" s="42"/>
      <c r="Q45" s="195" t="str">
        <f ca="1">IF(P45="","", INDIRECT("base!"&amp;ADDRESS(MATCH(CONCATENATE(N45,"|",P45),#REF!:#REF!,0)+1,6,4)))</f>
        <v/>
      </c>
      <c r="R45" s="42"/>
    </row>
    <row r="46" spans="2:18" x14ac:dyDescent="0.25">
      <c r="B46" s="120" t="str">
        <f>IF(AND(G46&lt;&gt;"",H46&gt;0,I46&lt;&gt;"",J46&lt;&gt;0,K46&lt;&gt;0),COUNT($B$11:B45)+1,"")</f>
        <v/>
      </c>
      <c r="D46" s="191"/>
      <c r="H46" s="192"/>
      <c r="I46" s="39"/>
      <c r="J46" s="197" t="str">
        <f t="shared" si="1"/>
        <v/>
      </c>
      <c r="K46" s="198" t="str">
        <f t="shared" si="4"/>
        <v/>
      </c>
      <c r="L46" s="193"/>
      <c r="M46" s="194"/>
      <c r="N46" s="43"/>
      <c r="O46" s="195" t="str">
        <f ca="1">IF(N46="","", INDIRECT("base!"&amp;ADDRESS(MATCH(N46,#REF!:#REF!,0)+1,4,4)))</f>
        <v/>
      </c>
      <c r="P46" s="42"/>
      <c r="Q46" s="195" t="str">
        <f ca="1">IF(P46="","", INDIRECT("base!"&amp;ADDRESS(MATCH(CONCATENATE(N46,"|",P46),#REF!:#REF!,0)+1,6,4)))</f>
        <v/>
      </c>
      <c r="R46" s="42"/>
    </row>
    <row r="47" spans="2:18" x14ac:dyDescent="0.25">
      <c r="B47" s="120" t="str">
        <f>IF(AND(G47&lt;&gt;"",H47&gt;0,I47&lt;&gt;"",J47&lt;&gt;0,K47&lt;&gt;0),COUNT($B$11:B46)+1,"")</f>
        <v/>
      </c>
      <c r="D47" s="191"/>
      <c r="H47" s="192"/>
      <c r="I47" s="39"/>
      <c r="J47" s="197" t="str">
        <f t="shared" si="1"/>
        <v/>
      </c>
      <c r="K47" s="198" t="str">
        <f t="shared" si="4"/>
        <v/>
      </c>
      <c r="L47" s="193"/>
      <c r="M47" s="194"/>
      <c r="N47" s="43"/>
      <c r="O47" s="195" t="str">
        <f ca="1">IF(N47="","", INDIRECT("base!"&amp;ADDRESS(MATCH(N47,#REF!:#REF!,0)+1,4,4)))</f>
        <v/>
      </c>
      <c r="P47" s="42"/>
      <c r="Q47" s="195" t="str">
        <f ca="1">IF(P47="","", INDIRECT("base!"&amp;ADDRESS(MATCH(CONCATENATE(N47,"|",P47),#REF!:#REF!,0)+1,6,4)))</f>
        <v/>
      </c>
      <c r="R47" s="42"/>
    </row>
    <row r="48" spans="2:18" x14ac:dyDescent="0.25">
      <c r="B48" s="120" t="str">
        <f>IF(AND(G48&lt;&gt;"",H48&gt;0,I48&lt;&gt;"",J48&lt;&gt;0,K48&lt;&gt;0),COUNT($B$11:B47)+1,"")</f>
        <v/>
      </c>
      <c r="D48" s="191"/>
      <c r="H48" s="192"/>
      <c r="I48" s="39"/>
      <c r="J48" s="197" t="str">
        <f t="shared" si="1"/>
        <v/>
      </c>
      <c r="K48" s="198" t="str">
        <f t="shared" si="4"/>
        <v/>
      </c>
      <c r="L48" s="193"/>
      <c r="M48" s="194"/>
      <c r="N48" s="43"/>
      <c r="O48" s="195" t="str">
        <f ca="1">IF(N48="","", INDIRECT("base!"&amp;ADDRESS(MATCH(N48,#REF!:#REF!,0)+1,4,4)))</f>
        <v/>
      </c>
      <c r="P48" s="42"/>
      <c r="Q48" s="195" t="str">
        <f ca="1">IF(P48="","", INDIRECT("base!"&amp;ADDRESS(MATCH(CONCATENATE(N48,"|",P48),#REF!:#REF!,0)+1,6,4)))</f>
        <v/>
      </c>
      <c r="R48" s="42"/>
    </row>
    <row r="49" spans="2:18" x14ac:dyDescent="0.25">
      <c r="B49" s="120" t="str">
        <f>IF(AND(G49&lt;&gt;"",H49&gt;0,I49&lt;&gt;"",J49&lt;&gt;0,K49&lt;&gt;0),COUNT($B$11:B48)+1,"")</f>
        <v/>
      </c>
      <c r="D49" s="191"/>
      <c r="H49" s="192"/>
      <c r="I49" s="39"/>
      <c r="J49" s="197" t="str">
        <f t="shared" si="1"/>
        <v/>
      </c>
      <c r="K49" s="198" t="str">
        <f t="shared" si="4"/>
        <v/>
      </c>
      <c r="L49" s="193"/>
      <c r="M49" s="194"/>
      <c r="N49" s="43"/>
      <c r="O49" s="195" t="str">
        <f ca="1">IF(N49="","", INDIRECT("base!"&amp;ADDRESS(MATCH(N49,#REF!:#REF!,0)+1,4,4)))</f>
        <v/>
      </c>
      <c r="P49" s="42"/>
      <c r="Q49" s="195" t="str">
        <f ca="1">IF(P49="","", INDIRECT("base!"&amp;ADDRESS(MATCH(CONCATENATE(N49,"|",P49),#REF!:#REF!,0)+1,6,4)))</f>
        <v/>
      </c>
      <c r="R49" s="42"/>
    </row>
    <row r="50" spans="2:18" x14ac:dyDescent="0.25">
      <c r="B50" s="120" t="str">
        <f>IF(AND(G50&lt;&gt;"",H50&gt;0,I50&lt;&gt;"",J50&lt;&gt;0,K50&lt;&gt;0),COUNT($B$11:B49)+1,"")</f>
        <v/>
      </c>
      <c r="D50" s="191"/>
      <c r="H50" s="192"/>
      <c r="I50" s="39"/>
      <c r="J50" s="197" t="str">
        <f t="shared" si="1"/>
        <v/>
      </c>
      <c r="K50" s="198" t="str">
        <f t="shared" si="4"/>
        <v/>
      </c>
      <c r="L50" s="193"/>
      <c r="M50" s="194"/>
      <c r="N50" s="43"/>
      <c r="O50" s="195" t="str">
        <f ca="1">IF(N50="","", INDIRECT("base!"&amp;ADDRESS(MATCH(N50,#REF!:#REF!,0)+1,4,4)))</f>
        <v/>
      </c>
      <c r="P50" s="42"/>
      <c r="Q50" s="195" t="str">
        <f ca="1">IF(P50="","", INDIRECT("base!"&amp;ADDRESS(MATCH(CONCATENATE(N50,"|",P50),#REF!:#REF!,0)+1,6,4)))</f>
        <v/>
      </c>
      <c r="R50" s="42"/>
    </row>
    <row r="51" spans="2:18" x14ac:dyDescent="0.25">
      <c r="B51" s="190" t="str">
        <f>IF(AND(G51&lt;&gt;"",H51&gt;0,I51&lt;&gt;"",J51&lt;&gt;0,K51&lt;&gt;0),COUNT($B$11:B50)+1,"")</f>
        <v/>
      </c>
      <c r="D51" s="191"/>
      <c r="H51" s="192"/>
      <c r="I51" s="39"/>
      <c r="J51" s="197" t="str">
        <f t="shared" si="1"/>
        <v/>
      </c>
      <c r="K51" s="198" t="str">
        <f t="shared" si="4"/>
        <v/>
      </c>
      <c r="L51" s="193"/>
      <c r="M51" s="194"/>
      <c r="N51" s="43"/>
      <c r="O51" s="195" t="str">
        <f ca="1">IF(N51="","", INDIRECT("base!"&amp;ADDRESS(MATCH(N51,#REF!:#REF!,0)+1,4,4)))</f>
        <v/>
      </c>
      <c r="P51" s="42"/>
      <c r="Q51" s="195" t="str">
        <f ca="1">IF(P51="","", INDIRECT("base!"&amp;ADDRESS(MATCH(CONCATENATE(N51,"|",P51),#REF!:#REF!,0)+1,6,4)))</f>
        <v/>
      </c>
      <c r="R51" s="42"/>
    </row>
    <row r="52" spans="2:18" x14ac:dyDescent="0.25">
      <c r="B52" s="190" t="str">
        <f>IF(AND(G52&lt;&gt;"",H52&gt;0,I52&lt;&gt;"",J52&lt;&gt;0,K52&lt;&gt;0),COUNT($B$11:B51)+1,"")</f>
        <v/>
      </c>
      <c r="D52" s="191"/>
      <c r="H52" s="192"/>
      <c r="I52" s="39"/>
      <c r="J52" s="197" t="str">
        <f t="shared" si="1"/>
        <v/>
      </c>
      <c r="K52" s="198" t="str">
        <f t="shared" si="4"/>
        <v/>
      </c>
      <c r="L52" s="193"/>
      <c r="M52" s="194"/>
      <c r="N52" s="43"/>
      <c r="O52" s="195" t="str">
        <f ca="1">IF(N52="","", INDIRECT("base!"&amp;ADDRESS(MATCH(N52,#REF!:#REF!,0)+1,4,4)))</f>
        <v/>
      </c>
      <c r="P52" s="42"/>
      <c r="Q52" s="195" t="str">
        <f ca="1">IF(P52="","", INDIRECT("base!"&amp;ADDRESS(MATCH(CONCATENATE(N52,"|",P52),#REF!:#REF!,0)+1,6,4)))</f>
        <v/>
      </c>
      <c r="R52" s="42"/>
    </row>
    <row r="53" spans="2:18" x14ac:dyDescent="0.25">
      <c r="B53" s="190" t="str">
        <f>IF(AND(G53&lt;&gt;"",H53&gt;0,I53&lt;&gt;"",J53&lt;&gt;0,K53&lt;&gt;0),COUNT($B$11:B52)+1,"")</f>
        <v/>
      </c>
      <c r="D53" s="191"/>
      <c r="H53" s="192"/>
      <c r="I53" s="39"/>
      <c r="J53" s="197" t="str">
        <f t="shared" si="1"/>
        <v/>
      </c>
      <c r="K53" s="198" t="str">
        <f t="shared" si="4"/>
        <v/>
      </c>
      <c r="L53" s="193"/>
      <c r="M53" s="194"/>
      <c r="N53" s="43"/>
      <c r="O53" s="195" t="str">
        <f ca="1">IF(N53="","", INDIRECT("base!"&amp;ADDRESS(MATCH(N53,#REF!:#REF!,0)+1,4,4)))</f>
        <v/>
      </c>
      <c r="P53" s="42"/>
      <c r="Q53" s="195" t="str">
        <f ca="1">IF(P53="","", INDIRECT("base!"&amp;ADDRESS(MATCH(CONCATENATE(N53,"|",P53),#REF!:#REF!,0)+1,6,4)))</f>
        <v/>
      </c>
      <c r="R53" s="42"/>
    </row>
    <row r="54" spans="2:18" x14ac:dyDescent="0.25">
      <c r="B54" s="190" t="str">
        <f>IF(AND(G54&lt;&gt;"",H54&gt;0,I54&lt;&gt;"",J54&lt;&gt;0,K54&lt;&gt;0),COUNT($B$11:B53)+1,"")</f>
        <v/>
      </c>
      <c r="D54" s="191"/>
      <c r="H54" s="192"/>
      <c r="I54" s="39"/>
      <c r="J54" s="197" t="str">
        <f t="shared" si="1"/>
        <v/>
      </c>
      <c r="K54" s="198" t="str">
        <f t="shared" si="4"/>
        <v/>
      </c>
      <c r="L54" s="193"/>
      <c r="M54" s="194"/>
      <c r="N54" s="43"/>
      <c r="O54" s="195" t="str">
        <f ca="1">IF(N54="","", INDIRECT("base!"&amp;ADDRESS(MATCH(N54,#REF!:#REF!,0)+1,4,4)))</f>
        <v/>
      </c>
      <c r="P54" s="42"/>
      <c r="Q54" s="195" t="str">
        <f ca="1">IF(P54="","", INDIRECT("base!"&amp;ADDRESS(MATCH(CONCATENATE(N54,"|",P54),#REF!:#REF!,0)+1,6,4)))</f>
        <v/>
      </c>
      <c r="R54" s="42"/>
    </row>
    <row r="55" spans="2:18" x14ac:dyDescent="0.25">
      <c r="B55" s="190" t="str">
        <f>IF(AND(G55&lt;&gt;"",H55&gt;0,I55&lt;&gt;"",J55&lt;&gt;0,K55&lt;&gt;0),COUNT($B$11:B54)+1,"")</f>
        <v/>
      </c>
      <c r="D55" s="191"/>
      <c r="H55" s="192"/>
      <c r="I55" s="39"/>
      <c r="J55" s="197" t="str">
        <f t="shared" si="1"/>
        <v/>
      </c>
      <c r="K55" s="198" t="str">
        <f t="shared" si="4"/>
        <v/>
      </c>
      <c r="L55" s="193"/>
      <c r="M55" s="194"/>
      <c r="N55" s="43"/>
      <c r="O55" s="195" t="str">
        <f ca="1">IF(N55="","", INDIRECT("base!"&amp;ADDRESS(MATCH(N55,#REF!:#REF!,0)+1,4,4)))</f>
        <v/>
      </c>
      <c r="P55" s="42"/>
      <c r="Q55" s="195" t="str">
        <f ca="1">IF(P55="","", INDIRECT("base!"&amp;ADDRESS(MATCH(CONCATENATE(N55,"|",P55),#REF!:#REF!,0)+1,6,4)))</f>
        <v/>
      </c>
      <c r="R55" s="42"/>
    </row>
    <row r="56" spans="2:18" x14ac:dyDescent="0.25">
      <c r="B56" s="190" t="str">
        <f>IF(AND(G56&lt;&gt;"",H56&gt;0,I56&lt;&gt;"",J56&lt;&gt;0,K56&lt;&gt;0),COUNT($B$11:B55)+1,"")</f>
        <v/>
      </c>
      <c r="D56" s="191"/>
      <c r="H56" s="192"/>
      <c r="I56" s="39"/>
      <c r="J56" s="197" t="str">
        <f t="shared" si="1"/>
        <v/>
      </c>
      <c r="K56" s="198" t="str">
        <f t="shared" si="4"/>
        <v/>
      </c>
      <c r="L56" s="193"/>
      <c r="M56" s="194"/>
      <c r="N56" s="43"/>
      <c r="O56" s="195" t="str">
        <f ca="1">IF(N56="","", INDIRECT("base!"&amp;ADDRESS(MATCH(N56,#REF!:#REF!,0)+1,4,4)))</f>
        <v/>
      </c>
      <c r="P56" s="42"/>
      <c r="Q56" s="195" t="str">
        <f ca="1">IF(P56="","", INDIRECT("base!"&amp;ADDRESS(MATCH(CONCATENATE(N56,"|",P56),#REF!:#REF!,0)+1,6,4)))</f>
        <v/>
      </c>
      <c r="R56" s="42"/>
    </row>
    <row r="57" spans="2:18" x14ac:dyDescent="0.25">
      <c r="B57" s="190" t="str">
        <f>IF(AND(G57&lt;&gt;"",H57&gt;0,I57&lt;&gt;"",J57&lt;&gt;0,K57&lt;&gt;0),COUNT($B$11:B56)+1,"")</f>
        <v/>
      </c>
      <c r="D57" s="191"/>
      <c r="H57" s="192"/>
      <c r="I57" s="39"/>
      <c r="J57" s="197" t="str">
        <f t="shared" si="1"/>
        <v/>
      </c>
      <c r="K57" s="198" t="str">
        <f t="shared" si="4"/>
        <v/>
      </c>
      <c r="L57" s="193"/>
      <c r="M57" s="194"/>
      <c r="N57" s="43"/>
      <c r="O57" s="195" t="str">
        <f ca="1">IF(N57="","", INDIRECT("base!"&amp;ADDRESS(MATCH(N57,#REF!:#REF!,0)+1,4,4)))</f>
        <v/>
      </c>
      <c r="P57" s="42"/>
      <c r="Q57" s="195" t="str">
        <f ca="1">IF(P57="","", INDIRECT("base!"&amp;ADDRESS(MATCH(CONCATENATE(N57,"|",P57),#REF!:#REF!,0)+1,6,4)))</f>
        <v/>
      </c>
      <c r="R57" s="42"/>
    </row>
    <row r="58" spans="2:18" x14ac:dyDescent="0.25">
      <c r="B58" s="190" t="str">
        <f>IF(AND(G58&lt;&gt;"",H58&gt;0,I58&lt;&gt;"",J58&lt;&gt;0,K58&lt;&gt;0),COUNT($B$11:B57)+1,"")</f>
        <v/>
      </c>
      <c r="D58" s="191"/>
      <c r="H58" s="192"/>
      <c r="I58" s="39"/>
      <c r="J58" s="197" t="str">
        <f t="shared" si="1"/>
        <v/>
      </c>
      <c r="K58" s="198" t="str">
        <f t="shared" si="4"/>
        <v/>
      </c>
      <c r="L58" s="193"/>
      <c r="M58" s="194"/>
      <c r="N58" s="43"/>
      <c r="O58" s="195" t="str">
        <f ca="1">IF(N58="","", INDIRECT("base!"&amp;ADDRESS(MATCH(N58,#REF!:#REF!,0)+1,4,4)))</f>
        <v/>
      </c>
      <c r="P58" s="42"/>
      <c r="Q58" s="195" t="str">
        <f ca="1">IF(P58="","", INDIRECT("base!"&amp;ADDRESS(MATCH(CONCATENATE(N58,"|",P58),#REF!:#REF!,0)+1,6,4)))</f>
        <v/>
      </c>
      <c r="R58" s="42"/>
    </row>
    <row r="59" spans="2:18" x14ac:dyDescent="0.25">
      <c r="B59" s="190" t="str">
        <f>IF(AND(G59&lt;&gt;"",H59&gt;0,I59&lt;&gt;"",J59&lt;&gt;0,K59&lt;&gt;0),COUNT($B$11:B58)+1,"")</f>
        <v/>
      </c>
      <c r="D59" s="191"/>
      <c r="H59" s="192"/>
      <c r="I59" s="39"/>
      <c r="J59" s="197" t="str">
        <f t="shared" si="1"/>
        <v/>
      </c>
      <c r="K59" s="198" t="str">
        <f t="shared" si="4"/>
        <v/>
      </c>
      <c r="L59" s="193"/>
      <c r="M59" s="194"/>
      <c r="N59" s="43"/>
      <c r="O59" s="195" t="str">
        <f ca="1">IF(N59="","", INDIRECT("base!"&amp;ADDRESS(MATCH(N59,#REF!:#REF!,0)+1,4,4)))</f>
        <v/>
      </c>
      <c r="P59" s="42"/>
      <c r="Q59" s="195" t="str">
        <f ca="1">IF(P59="","", INDIRECT("base!"&amp;ADDRESS(MATCH(CONCATENATE(N59,"|",P59),#REF!:#REF!,0)+1,6,4)))</f>
        <v/>
      </c>
      <c r="R59" s="42"/>
    </row>
    <row r="60" spans="2:18" x14ac:dyDescent="0.25">
      <c r="B60" s="190" t="str">
        <f>IF(AND(G60&lt;&gt;"",H60&gt;0,I60&lt;&gt;"",J60&lt;&gt;0,K60&lt;&gt;0),COUNT($B$11:B59)+1,"")</f>
        <v/>
      </c>
      <c r="D60" s="191"/>
      <c r="H60" s="192"/>
      <c r="I60" s="39"/>
      <c r="J60" s="197" t="str">
        <f t="shared" si="1"/>
        <v/>
      </c>
      <c r="K60" s="198" t="str">
        <f t="shared" si="4"/>
        <v/>
      </c>
      <c r="L60" s="193"/>
      <c r="M60" s="194"/>
      <c r="N60" s="43"/>
      <c r="O60" s="195" t="str">
        <f ca="1">IF(N60="","", INDIRECT("base!"&amp;ADDRESS(MATCH(N60,#REF!:#REF!,0)+1,4,4)))</f>
        <v/>
      </c>
      <c r="P60" s="42"/>
      <c r="Q60" s="195" t="str">
        <f ca="1">IF(P60="","", INDIRECT("base!"&amp;ADDRESS(MATCH(CONCATENATE(N60,"|",P60),#REF!:#REF!,0)+1,6,4)))</f>
        <v/>
      </c>
      <c r="R60" s="42"/>
    </row>
    <row r="61" spans="2:18" x14ac:dyDescent="0.25">
      <c r="B61" s="190" t="str">
        <f>IF(AND(G61&lt;&gt;"",H61&gt;0,I61&lt;&gt;"",J61&lt;&gt;0,K61&lt;&gt;0),COUNT($B$11:B60)+1,"")</f>
        <v/>
      </c>
      <c r="D61" s="191"/>
      <c r="H61" s="192"/>
      <c r="I61" s="39"/>
      <c r="J61" s="197" t="str">
        <f t="shared" si="1"/>
        <v/>
      </c>
      <c r="K61" s="198" t="str">
        <f t="shared" si="4"/>
        <v/>
      </c>
      <c r="L61" s="193"/>
      <c r="M61" s="194"/>
      <c r="N61" s="43"/>
      <c r="O61" s="195" t="str">
        <f ca="1">IF(N61="","", INDIRECT("base!"&amp;ADDRESS(MATCH(N61,#REF!:#REF!,0)+1,4,4)))</f>
        <v/>
      </c>
      <c r="P61" s="42"/>
      <c r="Q61" s="195" t="str">
        <f ca="1">IF(P61="","", INDIRECT("base!"&amp;ADDRESS(MATCH(CONCATENATE(N61,"|",P61),#REF!:#REF!,0)+1,6,4)))</f>
        <v/>
      </c>
      <c r="R61" s="42"/>
    </row>
    <row r="62" spans="2:18" x14ac:dyDescent="0.25">
      <c r="B62" s="190" t="str">
        <f>IF(AND(G62&lt;&gt;"",H62&gt;0,I62&lt;&gt;"",J62&lt;&gt;0,K62&lt;&gt;0),COUNT($B$11:B61)+1,"")</f>
        <v/>
      </c>
      <c r="D62" s="191"/>
      <c r="H62" s="192"/>
      <c r="I62" s="39"/>
      <c r="J62" s="197" t="str">
        <f t="shared" si="1"/>
        <v/>
      </c>
      <c r="K62" s="198" t="str">
        <f t="shared" si="4"/>
        <v/>
      </c>
      <c r="L62" s="193"/>
      <c r="M62" s="194"/>
      <c r="N62" s="43"/>
      <c r="O62" s="195" t="str">
        <f ca="1">IF(N62="","", INDIRECT("base!"&amp;ADDRESS(MATCH(N62,#REF!:#REF!,0)+1,4,4)))</f>
        <v/>
      </c>
      <c r="P62" s="42"/>
      <c r="Q62" s="195" t="str">
        <f ca="1">IF(P62="","", INDIRECT("base!"&amp;ADDRESS(MATCH(CONCATENATE(N62,"|",P62),#REF!:#REF!,0)+1,6,4)))</f>
        <v/>
      </c>
      <c r="R62" s="42"/>
    </row>
    <row r="63" spans="2:18" x14ac:dyDescent="0.25">
      <c r="B63" s="190" t="str">
        <f>IF(AND(G63&lt;&gt;"",H63&gt;0,I63&lt;&gt;"",J63&lt;&gt;0,K63&lt;&gt;0),COUNT($B$11:B62)+1,"")</f>
        <v/>
      </c>
      <c r="D63" s="191"/>
      <c r="H63" s="192"/>
      <c r="I63" s="39"/>
      <c r="J63" s="197" t="str">
        <f t="shared" si="1"/>
        <v/>
      </c>
      <c r="K63" s="198" t="str">
        <f t="shared" si="4"/>
        <v/>
      </c>
      <c r="L63" s="193"/>
      <c r="M63" s="194"/>
      <c r="N63" s="43"/>
      <c r="O63" s="195" t="str">
        <f ca="1">IF(N63="","", INDIRECT("base!"&amp;ADDRESS(MATCH(N63,#REF!:#REF!,0)+1,4,4)))</f>
        <v/>
      </c>
      <c r="P63" s="42"/>
      <c r="Q63" s="195" t="str">
        <f ca="1">IF(P63="","", INDIRECT("base!"&amp;ADDRESS(MATCH(CONCATENATE(N63,"|",P63),#REF!:#REF!,0)+1,6,4)))</f>
        <v/>
      </c>
      <c r="R63" s="42"/>
    </row>
    <row r="64" spans="2:18" x14ac:dyDescent="0.25">
      <c r="B64" s="190" t="str">
        <f>IF(AND(G64&lt;&gt;"",H64&gt;0,I64&lt;&gt;"",J64&lt;&gt;0,K64&lt;&gt;0),COUNT($B$11:B63)+1,"")</f>
        <v/>
      </c>
      <c r="D64" s="191"/>
      <c r="H64" s="192"/>
      <c r="I64" s="39"/>
      <c r="J64" s="197" t="str">
        <f t="shared" si="1"/>
        <v/>
      </c>
      <c r="K64" s="198" t="str">
        <f t="shared" si="4"/>
        <v/>
      </c>
      <c r="L64" s="193"/>
      <c r="M64" s="194"/>
      <c r="N64" s="43"/>
      <c r="O64" s="195" t="str">
        <f ca="1">IF(N64="","", INDIRECT("base!"&amp;ADDRESS(MATCH(N64,#REF!:#REF!,0)+1,4,4)))</f>
        <v/>
      </c>
      <c r="P64" s="42"/>
      <c r="Q64" s="195" t="str">
        <f ca="1">IF(P64="","", INDIRECT("base!"&amp;ADDRESS(MATCH(CONCATENATE(N64,"|",P64),#REF!:#REF!,0)+1,6,4)))</f>
        <v/>
      </c>
      <c r="R64" s="42"/>
    </row>
    <row r="65" spans="1:20" x14ac:dyDescent="0.25">
      <c r="B65" s="190" t="str">
        <f>IF(AND(G65&lt;&gt;"",H65&gt;0,I65&lt;&gt;"",J65&lt;&gt;0,K65&lt;&gt;0),COUNT($B$11:B64)+1,"")</f>
        <v/>
      </c>
      <c r="D65" s="191"/>
      <c r="H65" s="192"/>
      <c r="I65" s="39"/>
      <c r="J65" s="197" t="str">
        <f t="shared" si="1"/>
        <v/>
      </c>
      <c r="K65" s="198" t="str">
        <f t="shared" si="4"/>
        <v/>
      </c>
      <c r="L65" s="193"/>
      <c r="M65" s="194"/>
      <c r="N65" s="43"/>
      <c r="O65" s="195" t="str">
        <f ca="1">IF(N65="","", INDIRECT("base!"&amp;ADDRESS(MATCH(N65,#REF!:#REF!,0)+1,4,4)))</f>
        <v/>
      </c>
      <c r="P65" s="42"/>
      <c r="Q65" s="195" t="str">
        <f ca="1">IF(P65="","", INDIRECT("base!"&amp;ADDRESS(MATCH(CONCATENATE(N65,"|",P65),#REF!:#REF!,0)+1,6,4)))</f>
        <v/>
      </c>
      <c r="R65" s="42"/>
    </row>
    <row r="66" spans="1:20" x14ac:dyDescent="0.25">
      <c r="B66" s="190" t="str">
        <f>IF(AND(G66&lt;&gt;"",H66&gt;0,I66&lt;&gt;"",J66&lt;&gt;0,K66&lt;&gt;0),COUNT($B$11:B65)+1,"")</f>
        <v/>
      </c>
      <c r="D66" s="191"/>
      <c r="H66" s="192"/>
      <c r="I66" s="39"/>
      <c r="J66" s="197" t="str">
        <f t="shared" si="1"/>
        <v/>
      </c>
      <c r="K66" s="198" t="str">
        <f t="shared" si="4"/>
        <v/>
      </c>
      <c r="L66" s="193"/>
      <c r="M66" s="194"/>
      <c r="N66" s="43"/>
      <c r="O66" s="195" t="str">
        <f ca="1">IF(N66="","", INDIRECT("base!"&amp;ADDRESS(MATCH(N66,#REF!:#REF!,0)+1,4,4)))</f>
        <v/>
      </c>
      <c r="P66" s="42"/>
      <c r="Q66" s="195" t="str">
        <f ca="1">IF(P66="","", INDIRECT("base!"&amp;ADDRESS(MATCH(CONCATENATE(N66,"|",P66),#REF!:#REF!,0)+1,6,4)))</f>
        <v/>
      </c>
      <c r="R66" s="42"/>
    </row>
    <row r="67" spans="1:20" x14ac:dyDescent="0.25">
      <c r="B67" s="190" t="str">
        <f>IF(AND(G67&lt;&gt;"",H67&gt;0,I67&lt;&gt;"",J67&lt;&gt;0,K67&lt;&gt;0),COUNT($B$11:B66)+1,"")</f>
        <v/>
      </c>
      <c r="D67" s="191"/>
      <c r="H67" s="192"/>
      <c r="I67" s="39"/>
      <c r="J67" s="197" t="str">
        <f t="shared" si="1"/>
        <v/>
      </c>
      <c r="K67" s="198" t="str">
        <f t="shared" si="4"/>
        <v/>
      </c>
      <c r="L67" s="193"/>
      <c r="M67" s="194"/>
      <c r="N67" s="43"/>
      <c r="O67" s="195" t="str">
        <f ca="1">IF(N67="","", INDIRECT("base!"&amp;ADDRESS(MATCH(N67,#REF!:#REF!,0)+1,4,4)))</f>
        <v/>
      </c>
      <c r="P67" s="42"/>
      <c r="Q67" s="195" t="str">
        <f ca="1">IF(P67="","", INDIRECT("base!"&amp;ADDRESS(MATCH(CONCATENATE(N67,"|",P67),#REF!:#REF!,0)+1,6,4)))</f>
        <v/>
      </c>
      <c r="R67" s="42"/>
    </row>
    <row r="68" spans="1:20" x14ac:dyDescent="0.25">
      <c r="B68" s="190" t="str">
        <f>IF(AND(G68&lt;&gt;"",H68&gt;0,I68&lt;&gt;"",J68&lt;&gt;0,K68&lt;&gt;0),COUNT($B$11:B67)+1,"")</f>
        <v/>
      </c>
      <c r="D68" s="191"/>
      <c r="H68" s="192"/>
      <c r="I68" s="39"/>
      <c r="J68" s="197" t="str">
        <f t="shared" si="1"/>
        <v/>
      </c>
      <c r="K68" s="198" t="str">
        <f t="shared" si="4"/>
        <v/>
      </c>
      <c r="L68" s="193"/>
      <c r="M68" s="194"/>
      <c r="N68" s="43"/>
      <c r="O68" s="195" t="str">
        <f ca="1">IF(N68="","", INDIRECT("base!"&amp;ADDRESS(MATCH(N68,#REF!:#REF!,0)+1,4,4)))</f>
        <v/>
      </c>
      <c r="P68" s="42"/>
      <c r="Q68" s="195" t="str">
        <f ca="1">IF(P68="","", INDIRECT("base!"&amp;ADDRESS(MATCH(CONCATENATE(N68,"|",P68),#REF!:#REF!,0)+1,6,4)))</f>
        <v/>
      </c>
      <c r="R68" s="42"/>
    </row>
    <row r="69" spans="1:20" x14ac:dyDescent="0.25">
      <c r="B69" s="190" t="str">
        <f>IF(AND(G69&lt;&gt;"",H69&gt;0,I69&lt;&gt;"",J69&lt;&gt;0,K69&lt;&gt;0),COUNT($B$11:B68)+1,"")</f>
        <v/>
      </c>
      <c r="D69" s="191"/>
      <c r="H69" s="192"/>
      <c r="I69" s="39"/>
      <c r="J69" s="197" t="str">
        <f t="shared" si="1"/>
        <v/>
      </c>
      <c r="K69" s="198" t="str">
        <f t="shared" si="4"/>
        <v/>
      </c>
      <c r="L69" s="193"/>
      <c r="M69" s="194"/>
      <c r="N69" s="43"/>
      <c r="O69" s="195" t="str">
        <f ca="1">IF(N69="","", INDIRECT("base!"&amp;ADDRESS(MATCH(N69,#REF!:#REF!,0)+1,4,4)))</f>
        <v/>
      </c>
      <c r="P69" s="42"/>
      <c r="Q69" s="195" t="str">
        <f ca="1">IF(P69="","", INDIRECT("base!"&amp;ADDRESS(MATCH(CONCATENATE(N69,"|",P69),#REF!:#REF!,0)+1,6,4)))</f>
        <v/>
      </c>
      <c r="R69" s="42"/>
    </row>
    <row r="70" spans="1:20" x14ac:dyDescent="0.25">
      <c r="B70" s="190" t="str">
        <f>IF(AND(G70&lt;&gt;"",H70&gt;0,I70&lt;&gt;"",J70&lt;&gt;0,K70&lt;&gt;0),COUNT($B$11:B69)+1,"")</f>
        <v/>
      </c>
      <c r="D70" s="191"/>
      <c r="H70" s="192"/>
      <c r="I70" s="39"/>
      <c r="J70" s="197" t="str">
        <f t="shared" si="1"/>
        <v/>
      </c>
      <c r="K70" s="198" t="str">
        <f t="shared" si="4"/>
        <v/>
      </c>
      <c r="L70" s="193"/>
      <c r="M70" s="194"/>
      <c r="N70" s="43"/>
      <c r="O70" s="195" t="str">
        <f ca="1">IF(N70="","", INDIRECT("base!"&amp;ADDRESS(MATCH(N70,#REF!:#REF!,0)+1,4,4)))</f>
        <v/>
      </c>
      <c r="P70" s="42"/>
      <c r="Q70" s="195" t="str">
        <f ca="1">IF(P70="","", INDIRECT("base!"&amp;ADDRESS(MATCH(CONCATENATE(N70,"|",P70),#REF!:#REF!,0)+1,6,4)))</f>
        <v/>
      </c>
      <c r="R70" s="42"/>
    </row>
    <row r="71" spans="1:20" x14ac:dyDescent="0.25">
      <c r="B71" s="190" t="str">
        <f>IF(AND(G71&lt;&gt;"",H71&gt;0,I71&lt;&gt;"",J71&lt;&gt;0,K71&lt;&gt;0),COUNT($B$11:B70)+1,"")</f>
        <v/>
      </c>
      <c r="D71" s="191"/>
      <c r="H71" s="192"/>
      <c r="I71" s="39"/>
      <c r="J71" s="197" t="str">
        <f t="shared" si="1"/>
        <v/>
      </c>
      <c r="K71" s="198" t="str">
        <f t="shared" si="4"/>
        <v/>
      </c>
      <c r="L71" s="193"/>
      <c r="M71" s="194"/>
      <c r="N71" s="43"/>
      <c r="O71" s="195" t="str">
        <f ca="1">IF(N71="","", INDIRECT("base!"&amp;ADDRESS(MATCH(N71,#REF!:#REF!,0)+1,4,4)))</f>
        <v/>
      </c>
      <c r="P71" s="42"/>
      <c r="Q71" s="195" t="str">
        <f ca="1">IF(P71="","", INDIRECT("base!"&amp;ADDRESS(MATCH(CONCATENATE(N71,"|",P71),#REF!:#REF!,0)+1,6,4)))</f>
        <v/>
      </c>
      <c r="R71" s="42"/>
    </row>
    <row r="72" spans="1:20" x14ac:dyDescent="0.25">
      <c r="A72" s="177"/>
      <c r="B72" s="178" t="str">
        <f>IF(AND(G72&lt;&gt;"",H72&gt;0,I72&lt;&gt;"",J72&lt;&gt;0,K72&lt;&gt;0),COUNT($B$11:B71)+1,"")</f>
        <v/>
      </c>
      <c r="C72" s="179"/>
      <c r="D72" s="180"/>
      <c r="E72" s="181"/>
      <c r="F72" s="182"/>
      <c r="G72" s="183"/>
      <c r="H72" s="184"/>
      <c r="I72" s="181"/>
      <c r="J72" s="199" t="str">
        <f t="shared" si="1"/>
        <v/>
      </c>
      <c r="K72" s="200" t="str">
        <f t="shared" si="4"/>
        <v/>
      </c>
      <c r="L72" s="185"/>
      <c r="M72" s="186"/>
      <c r="N72" s="187"/>
      <c r="O72" s="188" t="str">
        <f ca="1">IF(N72="","", INDIRECT("base!"&amp;ADDRESS(MATCH(N72,#REF!:#REF!,0)+1,4,4)))</f>
        <v/>
      </c>
      <c r="P72" s="183"/>
      <c r="Q72" s="188" t="str">
        <f ca="1">IF(P72="","", INDIRECT("base!"&amp;ADDRESS(MATCH(CONCATENATE(N72,"|",P72),#REF!:#REF!,0)+1,6,4)))</f>
        <v/>
      </c>
      <c r="R72" s="183"/>
      <c r="S72" s="189"/>
      <c r="T72" s="189"/>
    </row>
    <row r="73" spans="1:20" x14ac:dyDescent="0.25">
      <c r="A73" s="102"/>
      <c r="B73" s="119" t="str">
        <f>IF(AND(G73&lt;&gt;"",H73&gt;0,I73&lt;&gt;"",J73&lt;&gt;0,K73&lt;&gt;0),COUNT($B$11:B72)+1,"")</f>
        <v/>
      </c>
      <c r="C73" s="100"/>
      <c r="D73" s="110"/>
      <c r="E73" s="94"/>
      <c r="F73" s="106"/>
      <c r="G73" s="40"/>
      <c r="H73" s="101"/>
      <c r="I73" s="94"/>
      <c r="J73" s="140" t="str">
        <f t="shared" si="1"/>
        <v/>
      </c>
      <c r="K73" s="172" t="str">
        <f t="shared" si="4"/>
        <v/>
      </c>
      <c r="L73" s="125"/>
      <c r="M73" s="82"/>
      <c r="N73" s="34"/>
      <c r="O73" s="98" t="str">
        <f ca="1">IF(N73="","", INDIRECT("base!"&amp;ADDRESS(MATCH(N73,#REF!:#REF!,0)+1,4,4)))</f>
        <v/>
      </c>
      <c r="P73" s="40"/>
      <c r="Q73" s="98" t="str">
        <f ca="1">IF(P73="","", INDIRECT("base!"&amp;ADDRESS(MATCH(CONCATENATE(N73,"|",P73),#REF!:#REF!,0)+1,6,4)))</f>
        <v/>
      </c>
      <c r="R73" s="40"/>
      <c r="S73" s="77"/>
      <c r="T73" s="77"/>
    </row>
    <row r="74" spans="1:20" x14ac:dyDescent="0.25">
      <c r="A74" s="102"/>
      <c r="B74" s="119" t="str">
        <f>IF(AND(G74&lt;&gt;"",H74&gt;0,I74&lt;&gt;"",J74&lt;&gt;0,K74&lt;&gt;0),COUNT($B$11:B73)+1,"")</f>
        <v/>
      </c>
      <c r="C74" s="100"/>
      <c r="D74" s="110"/>
      <c r="E74" s="94"/>
      <c r="F74" s="106"/>
      <c r="G74" s="40"/>
      <c r="H74" s="101"/>
      <c r="I74" s="94"/>
      <c r="J74" s="140" t="str">
        <f t="shared" si="1"/>
        <v/>
      </c>
      <c r="K74" s="172" t="str">
        <f t="shared" si="4"/>
        <v/>
      </c>
      <c r="L74" s="125"/>
      <c r="M74" s="82"/>
      <c r="N74" s="34"/>
      <c r="O74" s="98" t="str">
        <f ca="1">IF(N74="","", INDIRECT("base!"&amp;ADDRESS(MATCH(N74,#REF!:#REF!,0)+1,4,4)))</f>
        <v/>
      </c>
      <c r="P74" s="40"/>
      <c r="Q74" s="98" t="str">
        <f ca="1">IF(P74="","", INDIRECT("base!"&amp;ADDRESS(MATCH(CONCATENATE(N74,"|",P74),#REF!:#REF!,0)+1,6,4)))</f>
        <v/>
      </c>
      <c r="R74" s="40"/>
      <c r="S74" s="77"/>
      <c r="T74" s="77"/>
    </row>
    <row r="75" spans="1:20" x14ac:dyDescent="0.25">
      <c r="A75" s="102"/>
      <c r="B75" s="119" t="str">
        <f>IF(AND(G75&lt;&gt;"",H75&gt;0,I75&lt;&gt;"",J75&lt;&gt;0,K75&lt;&gt;0),COUNT($B$11:B74)+1,"")</f>
        <v/>
      </c>
      <c r="C75" s="100"/>
      <c r="D75" s="110"/>
      <c r="E75" s="94"/>
      <c r="F75" s="106"/>
      <c r="G75" s="40"/>
      <c r="H75" s="101"/>
      <c r="I75" s="94"/>
      <c r="J75" s="140" t="str">
        <f t="shared" si="1"/>
        <v/>
      </c>
      <c r="K75" s="172" t="str">
        <f t="shared" si="4"/>
        <v/>
      </c>
      <c r="L75" s="125"/>
      <c r="M75" s="82"/>
      <c r="N75" s="34"/>
      <c r="O75" s="98" t="str">
        <f ca="1">IF(N75="","", INDIRECT("base!"&amp;ADDRESS(MATCH(N75,#REF!:#REF!,0)+1,4,4)))</f>
        <v/>
      </c>
      <c r="P75" s="40"/>
      <c r="Q75" s="98" t="str">
        <f ca="1">IF(P75="","", INDIRECT("base!"&amp;ADDRESS(MATCH(CONCATENATE(N75,"|",P75),#REF!:#REF!,0)+1,6,4)))</f>
        <v/>
      </c>
      <c r="R75" s="40"/>
      <c r="S75" s="77"/>
      <c r="T75" s="77"/>
    </row>
    <row r="76" spans="1:20" x14ac:dyDescent="0.25">
      <c r="A76" s="102"/>
      <c r="B76" s="119" t="str">
        <f>IF(AND(G76&lt;&gt;"",H76&gt;0,I76&lt;&gt;"",J76&lt;&gt;0,K76&lt;&gt;0),COUNT($B$11:B75)+1,"")</f>
        <v/>
      </c>
      <c r="C76" s="100"/>
      <c r="D76" s="110"/>
      <c r="E76" s="94"/>
      <c r="F76" s="106"/>
      <c r="G76" s="40"/>
      <c r="H76" s="101"/>
      <c r="I76" s="94"/>
      <c r="J76" s="140" t="str">
        <f t="shared" si="1"/>
        <v/>
      </c>
      <c r="K76" s="172" t="str">
        <f t="shared" ref="K76:K107" si="5">IFERROR(IF(H76*J76&lt;&gt;0,ROUND(ROUND(H76,4)*ROUND(J76,4),2),""),"")</f>
        <v/>
      </c>
      <c r="L76" s="125"/>
      <c r="M76" s="82"/>
      <c r="N76" s="34"/>
      <c r="O76" s="98" t="str">
        <f ca="1">IF(N76="","", INDIRECT("base!"&amp;ADDRESS(MATCH(N76,#REF!:#REF!,0)+1,4,4)))</f>
        <v/>
      </c>
      <c r="P76" s="40"/>
      <c r="Q76" s="98" t="str">
        <f ca="1">IF(P76="","", INDIRECT("base!"&amp;ADDRESS(MATCH(CONCATENATE(N76,"|",P76),#REF!:#REF!,0)+1,6,4)))</f>
        <v/>
      </c>
      <c r="R76" s="40"/>
      <c r="S76" s="77"/>
      <c r="T76" s="77"/>
    </row>
    <row r="77" spans="1:20" x14ac:dyDescent="0.25">
      <c r="A77" s="102"/>
      <c r="B77" s="119" t="str">
        <f>IF(AND(G77&lt;&gt;"",H77&gt;0,I77&lt;&gt;"",J77&lt;&gt;0,K77&lt;&gt;0),COUNT($B$11:B76)+1,"")</f>
        <v/>
      </c>
      <c r="C77" s="100"/>
      <c r="D77" s="110"/>
      <c r="E77" s="94"/>
      <c r="F77" s="106"/>
      <c r="G77" s="40"/>
      <c r="H77" s="101"/>
      <c r="I77" s="94"/>
      <c r="J77" s="140" t="str">
        <f t="shared" ref="J77:J113" si="6">IFERROR(IF(S77+T77&lt;&gt;0,ROUND(ROUND(S77,4)+ROUND(T77,4),4),""),"")</f>
        <v/>
      </c>
      <c r="K77" s="172" t="str">
        <f t="shared" si="5"/>
        <v/>
      </c>
      <c r="L77" s="125"/>
      <c r="M77" s="82"/>
      <c r="N77" s="34"/>
      <c r="O77" s="98" t="str">
        <f ca="1">IF(N77="","", INDIRECT("base!"&amp;ADDRESS(MATCH(N77,#REF!:#REF!,0)+1,4,4)))</f>
        <v/>
      </c>
      <c r="P77" s="40"/>
      <c r="Q77" s="98" t="str">
        <f ca="1">IF(P77="","", INDIRECT("base!"&amp;ADDRESS(MATCH(CONCATENATE(N77,"|",P77),#REF!:#REF!,0)+1,6,4)))</f>
        <v/>
      </c>
      <c r="R77" s="40"/>
      <c r="S77" s="77"/>
      <c r="T77" s="77"/>
    </row>
    <row r="78" spans="1:20" x14ac:dyDescent="0.25">
      <c r="A78" s="102"/>
      <c r="B78" s="119" t="str">
        <f>IF(AND(G78&lt;&gt;"",H78&gt;0,I78&lt;&gt;"",J78&lt;&gt;0,K78&lt;&gt;0),COUNT($B$11:B77)+1,"")</f>
        <v/>
      </c>
      <c r="C78" s="100"/>
      <c r="D78" s="110"/>
      <c r="E78" s="94"/>
      <c r="F78" s="106"/>
      <c r="G78" s="40"/>
      <c r="H78" s="101"/>
      <c r="I78" s="94"/>
      <c r="J78" s="140" t="str">
        <f t="shared" si="6"/>
        <v/>
      </c>
      <c r="K78" s="172" t="str">
        <f t="shared" si="5"/>
        <v/>
      </c>
      <c r="L78" s="125"/>
      <c r="M78" s="82"/>
      <c r="N78" s="34"/>
      <c r="O78" s="98" t="str">
        <f ca="1">IF(N78="","", INDIRECT("base!"&amp;ADDRESS(MATCH(N78,#REF!:#REF!,0)+1,4,4)))</f>
        <v/>
      </c>
      <c r="P78" s="40"/>
      <c r="Q78" s="98" t="str">
        <f ca="1">IF(P78="","", INDIRECT("base!"&amp;ADDRESS(MATCH(CONCATENATE(N78,"|",P78),#REF!:#REF!,0)+1,6,4)))</f>
        <v/>
      </c>
      <c r="R78" s="40"/>
      <c r="S78" s="77"/>
      <c r="T78" s="77"/>
    </row>
    <row r="79" spans="1:20" x14ac:dyDescent="0.25">
      <c r="A79" s="102"/>
      <c r="B79" s="119" t="str">
        <f>IF(AND(G79&lt;&gt;"",H79&gt;0,I79&lt;&gt;"",J79&lt;&gt;0,K79&lt;&gt;0),COUNT($B$11:B78)+1,"")</f>
        <v/>
      </c>
      <c r="C79" s="100"/>
      <c r="D79" s="110"/>
      <c r="E79" s="94"/>
      <c r="F79" s="106"/>
      <c r="G79" s="40"/>
      <c r="H79" s="101"/>
      <c r="I79" s="94"/>
      <c r="J79" s="140" t="str">
        <f t="shared" si="6"/>
        <v/>
      </c>
      <c r="K79" s="172" t="str">
        <f t="shared" si="5"/>
        <v/>
      </c>
      <c r="L79" s="125"/>
      <c r="M79" s="82"/>
      <c r="N79" s="34"/>
      <c r="O79" s="98" t="str">
        <f ca="1">IF(N79="","", INDIRECT("base!"&amp;ADDRESS(MATCH(N79,#REF!:#REF!,0)+1,4,4)))</f>
        <v/>
      </c>
      <c r="P79" s="40"/>
      <c r="Q79" s="98" t="str">
        <f ca="1">IF(P79="","", INDIRECT("base!"&amp;ADDRESS(MATCH(CONCATENATE(N79,"|",P79),#REF!:#REF!,0)+1,6,4)))</f>
        <v/>
      </c>
      <c r="R79" s="40"/>
      <c r="S79" s="77"/>
      <c r="T79" s="77"/>
    </row>
    <row r="80" spans="1:20" x14ac:dyDescent="0.25">
      <c r="A80" s="102"/>
      <c r="B80" s="119" t="str">
        <f>IF(AND(G80&lt;&gt;"",H80&gt;0,I80&lt;&gt;"",J80&lt;&gt;0,K80&lt;&gt;0),COUNT($B$11:B79)+1,"")</f>
        <v/>
      </c>
      <c r="C80" s="100"/>
      <c r="D80" s="110"/>
      <c r="E80" s="94"/>
      <c r="F80" s="106"/>
      <c r="G80" s="40"/>
      <c r="H80" s="101"/>
      <c r="I80" s="94"/>
      <c r="J80" s="140" t="str">
        <f t="shared" si="6"/>
        <v/>
      </c>
      <c r="K80" s="172" t="str">
        <f t="shared" si="5"/>
        <v/>
      </c>
      <c r="L80" s="125"/>
      <c r="M80" s="82"/>
      <c r="N80" s="34"/>
      <c r="O80" s="98" t="str">
        <f ca="1">IF(N80="","", INDIRECT("base!"&amp;ADDRESS(MATCH(N80,#REF!:#REF!,0)+1,4,4)))</f>
        <v/>
      </c>
      <c r="P80" s="40"/>
      <c r="Q80" s="98" t="str">
        <f ca="1">IF(P80="","", INDIRECT("base!"&amp;ADDRESS(MATCH(CONCATENATE(N80,"|",P80),#REF!:#REF!,0)+1,6,4)))</f>
        <v/>
      </c>
      <c r="R80" s="40"/>
      <c r="S80" s="77"/>
      <c r="T80" s="77"/>
    </row>
    <row r="81" spans="1:20" x14ac:dyDescent="0.25">
      <c r="A81" s="102"/>
      <c r="B81" s="119" t="str">
        <f>IF(AND(G81&lt;&gt;"",H81&gt;0,I81&lt;&gt;"",J81&lt;&gt;0,K81&lt;&gt;0),COUNT($B$11:B80)+1,"")</f>
        <v/>
      </c>
      <c r="C81" s="100"/>
      <c r="D81" s="110"/>
      <c r="E81" s="94"/>
      <c r="F81" s="106"/>
      <c r="G81" s="40"/>
      <c r="H81" s="101"/>
      <c r="I81" s="94"/>
      <c r="J81" s="140" t="str">
        <f t="shared" si="6"/>
        <v/>
      </c>
      <c r="K81" s="172" t="str">
        <f t="shared" si="5"/>
        <v/>
      </c>
      <c r="L81" s="125"/>
      <c r="M81" s="82"/>
      <c r="N81" s="34"/>
      <c r="O81" s="98" t="str">
        <f ca="1">IF(N81="","", INDIRECT("base!"&amp;ADDRESS(MATCH(N81,#REF!:#REF!,0)+1,4,4)))</f>
        <v/>
      </c>
      <c r="P81" s="40"/>
      <c r="Q81" s="98" t="str">
        <f ca="1">IF(P81="","", INDIRECT("base!"&amp;ADDRESS(MATCH(CONCATENATE(N81,"|",P81),#REF!:#REF!,0)+1,6,4)))</f>
        <v/>
      </c>
      <c r="R81" s="40"/>
      <c r="S81" s="77"/>
      <c r="T81" s="77"/>
    </row>
    <row r="82" spans="1:20" x14ac:dyDescent="0.25">
      <c r="A82" s="102"/>
      <c r="B82" s="119" t="str">
        <f>IF(AND(G82&lt;&gt;"",H82&gt;0,I82&lt;&gt;"",J82&lt;&gt;0,K82&lt;&gt;0),COUNT($B$11:B81)+1,"")</f>
        <v/>
      </c>
      <c r="C82" s="100"/>
      <c r="D82" s="110"/>
      <c r="E82" s="94"/>
      <c r="F82" s="106"/>
      <c r="G82" s="40"/>
      <c r="H82" s="101"/>
      <c r="I82" s="94"/>
      <c r="J82" s="140" t="str">
        <f t="shared" si="6"/>
        <v/>
      </c>
      <c r="K82" s="172" t="str">
        <f t="shared" si="5"/>
        <v/>
      </c>
      <c r="L82" s="125"/>
      <c r="M82" s="82"/>
      <c r="N82" s="34"/>
      <c r="O82" s="98" t="str">
        <f ca="1">IF(N82="","", INDIRECT("base!"&amp;ADDRESS(MATCH(N82,#REF!:#REF!,0)+1,4,4)))</f>
        <v/>
      </c>
      <c r="P82" s="40"/>
      <c r="Q82" s="98" t="str">
        <f ca="1">IF(P82="","", INDIRECT("base!"&amp;ADDRESS(MATCH(CONCATENATE(N82,"|",P82),#REF!:#REF!,0)+1,6,4)))</f>
        <v/>
      </c>
      <c r="R82" s="40"/>
      <c r="S82" s="77"/>
      <c r="T82" s="77"/>
    </row>
    <row r="83" spans="1:20" x14ac:dyDescent="0.25">
      <c r="A83" s="102"/>
      <c r="B83" s="119" t="str">
        <f>IF(AND(G83&lt;&gt;"",H83&gt;0,I83&lt;&gt;"",J83&lt;&gt;0,K83&lt;&gt;0),COUNT($B$11:B82)+1,"")</f>
        <v/>
      </c>
      <c r="C83" s="100"/>
      <c r="D83" s="110"/>
      <c r="E83" s="94"/>
      <c r="F83" s="106"/>
      <c r="G83" s="40"/>
      <c r="H83" s="101"/>
      <c r="I83" s="94"/>
      <c r="J83" s="140" t="str">
        <f t="shared" si="6"/>
        <v/>
      </c>
      <c r="K83" s="172" t="str">
        <f t="shared" si="5"/>
        <v/>
      </c>
      <c r="L83" s="125"/>
      <c r="M83" s="82"/>
      <c r="N83" s="34"/>
      <c r="O83" s="98" t="str">
        <f ca="1">IF(N83="","", INDIRECT("base!"&amp;ADDRESS(MATCH(N83,#REF!:#REF!,0)+1,4,4)))</f>
        <v/>
      </c>
      <c r="P83" s="40"/>
      <c r="Q83" s="98" t="str">
        <f ca="1">IF(P83="","", INDIRECT("base!"&amp;ADDRESS(MATCH(CONCATENATE(N83,"|",P83),#REF!:#REF!,0)+1,6,4)))</f>
        <v/>
      </c>
      <c r="R83" s="40"/>
      <c r="S83" s="77"/>
      <c r="T83" s="77"/>
    </row>
    <row r="84" spans="1:20" x14ac:dyDescent="0.25">
      <c r="A84" s="102"/>
      <c r="B84" s="119" t="str">
        <f>IF(AND(G84&lt;&gt;"",H84&gt;0,I84&lt;&gt;"",J84&lt;&gt;0,K84&lt;&gt;0),COUNT($B$11:B83)+1,"")</f>
        <v/>
      </c>
      <c r="C84" s="100"/>
      <c r="D84" s="110"/>
      <c r="E84" s="94"/>
      <c r="F84" s="106"/>
      <c r="G84" s="40"/>
      <c r="H84" s="101"/>
      <c r="I84" s="94"/>
      <c r="J84" s="140" t="str">
        <f t="shared" si="6"/>
        <v/>
      </c>
      <c r="K84" s="172" t="str">
        <f t="shared" si="5"/>
        <v/>
      </c>
      <c r="L84" s="125"/>
      <c r="M84" s="82"/>
      <c r="N84" s="34"/>
      <c r="O84" s="98" t="str">
        <f ca="1">IF(N84="","", INDIRECT("base!"&amp;ADDRESS(MATCH(N84,#REF!:#REF!,0)+1,4,4)))</f>
        <v/>
      </c>
      <c r="P84" s="40"/>
      <c r="Q84" s="98" t="str">
        <f ca="1">IF(P84="","", INDIRECT("base!"&amp;ADDRESS(MATCH(CONCATENATE(N84,"|",P84),#REF!:#REF!,0)+1,6,4)))</f>
        <v/>
      </c>
      <c r="R84" s="40"/>
      <c r="S84" s="77"/>
      <c r="T84" s="77"/>
    </row>
    <row r="85" spans="1:20" x14ac:dyDescent="0.25">
      <c r="A85" s="102"/>
      <c r="B85" s="119" t="str">
        <f>IF(AND(G85&lt;&gt;"",H85&gt;0,I85&lt;&gt;"",J85&lt;&gt;0,K85&lt;&gt;0),COUNT($B$11:B84)+1,"")</f>
        <v/>
      </c>
      <c r="C85" s="100"/>
      <c r="D85" s="110"/>
      <c r="E85" s="94"/>
      <c r="F85" s="106"/>
      <c r="G85" s="40"/>
      <c r="H85" s="101"/>
      <c r="I85" s="94"/>
      <c r="J85" s="140" t="str">
        <f t="shared" si="6"/>
        <v/>
      </c>
      <c r="K85" s="172" t="str">
        <f t="shared" si="5"/>
        <v/>
      </c>
      <c r="L85" s="125"/>
      <c r="M85" s="82"/>
      <c r="N85" s="34"/>
      <c r="O85" s="98" t="str">
        <f ca="1">IF(N85="","", INDIRECT("base!"&amp;ADDRESS(MATCH(N85,#REF!:#REF!,0)+1,4,4)))</f>
        <v/>
      </c>
      <c r="P85" s="40"/>
      <c r="Q85" s="98" t="str">
        <f ca="1">IF(P85="","", INDIRECT("base!"&amp;ADDRESS(MATCH(CONCATENATE(N85,"|",P85),#REF!:#REF!,0)+1,6,4)))</f>
        <v/>
      </c>
      <c r="R85" s="40"/>
      <c r="S85" s="77"/>
      <c r="T85" s="77"/>
    </row>
    <row r="86" spans="1:20" x14ac:dyDescent="0.25">
      <c r="A86" s="102"/>
      <c r="B86" s="119" t="str">
        <f>IF(AND(G86&lt;&gt;"",H86&gt;0,I86&lt;&gt;"",J86&lt;&gt;0,K86&lt;&gt;0),COUNT($B$11:B85)+1,"")</f>
        <v/>
      </c>
      <c r="C86" s="100"/>
      <c r="D86" s="110"/>
      <c r="E86" s="94"/>
      <c r="F86" s="106"/>
      <c r="G86" s="40"/>
      <c r="H86" s="101"/>
      <c r="I86" s="94"/>
      <c r="J86" s="140" t="str">
        <f t="shared" si="6"/>
        <v/>
      </c>
      <c r="K86" s="172" t="str">
        <f t="shared" si="5"/>
        <v/>
      </c>
      <c r="L86" s="125"/>
      <c r="M86" s="82"/>
      <c r="N86" s="34"/>
      <c r="O86" s="98" t="str">
        <f ca="1">IF(N86="","", INDIRECT("base!"&amp;ADDRESS(MATCH(N86,#REF!:#REF!,0)+1,4,4)))</f>
        <v/>
      </c>
      <c r="P86" s="40"/>
      <c r="Q86" s="98" t="str">
        <f ca="1">IF(P86="","", INDIRECT("base!"&amp;ADDRESS(MATCH(CONCATENATE(N86,"|",P86),#REF!:#REF!,0)+1,6,4)))</f>
        <v/>
      </c>
      <c r="R86" s="40"/>
      <c r="S86" s="77"/>
      <c r="T86" s="77"/>
    </row>
    <row r="87" spans="1:20" x14ac:dyDescent="0.25">
      <c r="A87" s="102"/>
      <c r="B87" s="119" t="str">
        <f>IF(AND(G87&lt;&gt;"",H87&gt;0,I87&lt;&gt;"",J87&lt;&gt;0,K87&lt;&gt;0),COUNT($B$11:B86)+1,"")</f>
        <v/>
      </c>
      <c r="C87" s="100"/>
      <c r="D87" s="110"/>
      <c r="E87" s="94"/>
      <c r="F87" s="106"/>
      <c r="G87" s="40"/>
      <c r="H87" s="101"/>
      <c r="I87" s="94"/>
      <c r="J87" s="140" t="str">
        <f t="shared" si="6"/>
        <v/>
      </c>
      <c r="K87" s="172" t="str">
        <f t="shared" si="5"/>
        <v/>
      </c>
      <c r="L87" s="125"/>
      <c r="M87" s="82"/>
      <c r="N87" s="34"/>
      <c r="O87" s="98" t="str">
        <f ca="1">IF(N87="","", INDIRECT("base!"&amp;ADDRESS(MATCH(N87,#REF!:#REF!,0)+1,4,4)))</f>
        <v/>
      </c>
      <c r="P87" s="40"/>
      <c r="Q87" s="98" t="str">
        <f ca="1">IF(P87="","", INDIRECT("base!"&amp;ADDRESS(MATCH(CONCATENATE(N87,"|",P87),#REF!:#REF!,0)+1,6,4)))</f>
        <v/>
      </c>
      <c r="R87" s="40"/>
      <c r="S87" s="77"/>
      <c r="T87" s="77"/>
    </row>
    <row r="88" spans="1:20" x14ac:dyDescent="0.25">
      <c r="A88" s="102"/>
      <c r="B88" s="119" t="str">
        <f>IF(AND(G88&lt;&gt;"",H88&gt;0,I88&lt;&gt;"",J88&lt;&gt;0,K88&lt;&gt;0),COUNT($B$11:B87)+1,"")</f>
        <v/>
      </c>
      <c r="C88" s="100"/>
      <c r="D88" s="110"/>
      <c r="E88" s="94"/>
      <c r="F88" s="106"/>
      <c r="G88" s="40"/>
      <c r="H88" s="101"/>
      <c r="I88" s="94"/>
      <c r="J88" s="140" t="str">
        <f t="shared" si="6"/>
        <v/>
      </c>
      <c r="K88" s="172" t="str">
        <f t="shared" si="5"/>
        <v/>
      </c>
      <c r="L88" s="125"/>
      <c r="M88" s="82"/>
      <c r="N88" s="34"/>
      <c r="O88" s="98" t="str">
        <f ca="1">IF(N88="","", INDIRECT("base!"&amp;ADDRESS(MATCH(N88,#REF!:#REF!,0)+1,4,4)))</f>
        <v/>
      </c>
      <c r="P88" s="40"/>
      <c r="Q88" s="98" t="str">
        <f ca="1">IF(P88="","", INDIRECT("base!"&amp;ADDRESS(MATCH(CONCATENATE(N88,"|",P88),#REF!:#REF!,0)+1,6,4)))</f>
        <v/>
      </c>
      <c r="R88" s="40"/>
      <c r="S88" s="77"/>
      <c r="T88" s="77"/>
    </row>
    <row r="89" spans="1:20" x14ac:dyDescent="0.25">
      <c r="A89" s="102"/>
      <c r="B89" s="119" t="str">
        <f>IF(AND(G89&lt;&gt;"",H89&gt;0,I89&lt;&gt;"",J89&lt;&gt;0,K89&lt;&gt;0),COUNT($B$11:B88)+1,"")</f>
        <v/>
      </c>
      <c r="C89" s="100"/>
      <c r="D89" s="110"/>
      <c r="E89" s="94"/>
      <c r="F89" s="106"/>
      <c r="G89" s="40"/>
      <c r="H89" s="101"/>
      <c r="I89" s="94"/>
      <c r="J89" s="140" t="str">
        <f t="shared" si="6"/>
        <v/>
      </c>
      <c r="K89" s="172" t="str">
        <f t="shared" si="5"/>
        <v/>
      </c>
      <c r="L89" s="125"/>
      <c r="M89" s="82"/>
      <c r="N89" s="34"/>
      <c r="O89" s="98" t="str">
        <f ca="1">IF(N89="","", INDIRECT("base!"&amp;ADDRESS(MATCH(N89,#REF!:#REF!,0)+1,4,4)))</f>
        <v/>
      </c>
      <c r="P89" s="40"/>
      <c r="Q89" s="98" t="str">
        <f ca="1">IF(P89="","", INDIRECT("base!"&amp;ADDRESS(MATCH(CONCATENATE(N89,"|",P89),#REF!:#REF!,0)+1,6,4)))</f>
        <v/>
      </c>
      <c r="R89" s="40"/>
      <c r="S89" s="77"/>
      <c r="T89" s="77"/>
    </row>
    <row r="90" spans="1:20" x14ac:dyDescent="0.25">
      <c r="A90" s="102"/>
      <c r="B90" s="119" t="str">
        <f>IF(AND(G90&lt;&gt;"",H90&gt;0,I90&lt;&gt;"",J90&lt;&gt;0,K90&lt;&gt;0),COUNT($B$11:B89)+1,"")</f>
        <v/>
      </c>
      <c r="C90" s="100"/>
      <c r="D90" s="110"/>
      <c r="E90" s="94"/>
      <c r="F90" s="106"/>
      <c r="G90" s="40"/>
      <c r="H90" s="101"/>
      <c r="I90" s="94"/>
      <c r="J90" s="140" t="str">
        <f t="shared" si="6"/>
        <v/>
      </c>
      <c r="K90" s="172" t="str">
        <f t="shared" si="5"/>
        <v/>
      </c>
      <c r="L90" s="125"/>
      <c r="M90" s="82"/>
      <c r="N90" s="34"/>
      <c r="O90" s="98" t="str">
        <f ca="1">IF(N90="","", INDIRECT("base!"&amp;ADDRESS(MATCH(N90,#REF!:#REF!,0)+1,4,4)))</f>
        <v/>
      </c>
      <c r="P90" s="40"/>
      <c r="Q90" s="98" t="str">
        <f ca="1">IF(P90="","", INDIRECT("base!"&amp;ADDRESS(MATCH(CONCATENATE(N90,"|",P90),#REF!:#REF!,0)+1,6,4)))</f>
        <v/>
      </c>
      <c r="R90" s="40"/>
      <c r="S90" s="77"/>
      <c r="T90" s="77"/>
    </row>
    <row r="91" spans="1:20" x14ac:dyDescent="0.25">
      <c r="A91" s="102"/>
      <c r="B91" s="119" t="str">
        <f>IF(AND(G91&lt;&gt;"",H91&gt;0,I91&lt;&gt;"",J91&lt;&gt;0,K91&lt;&gt;0),COUNT($B$11:B90)+1,"")</f>
        <v/>
      </c>
      <c r="C91" s="100"/>
      <c r="D91" s="110"/>
      <c r="E91" s="94"/>
      <c r="F91" s="106"/>
      <c r="G91" s="40"/>
      <c r="H91" s="101"/>
      <c r="I91" s="94"/>
      <c r="J91" s="140" t="str">
        <f t="shared" si="6"/>
        <v/>
      </c>
      <c r="K91" s="172" t="str">
        <f t="shared" si="5"/>
        <v/>
      </c>
      <c r="L91" s="125"/>
      <c r="M91" s="82"/>
      <c r="N91" s="34"/>
      <c r="O91" s="98" t="str">
        <f ca="1">IF(N91="","", INDIRECT("base!"&amp;ADDRESS(MATCH(N91,#REF!:#REF!,0)+1,4,4)))</f>
        <v/>
      </c>
      <c r="P91" s="40"/>
      <c r="Q91" s="98" t="str">
        <f ca="1">IF(P91="","", INDIRECT("base!"&amp;ADDRESS(MATCH(CONCATENATE(N91,"|",P91),#REF!:#REF!,0)+1,6,4)))</f>
        <v/>
      </c>
      <c r="R91" s="40"/>
      <c r="S91" s="77"/>
      <c r="T91" s="77"/>
    </row>
    <row r="92" spans="1:20" x14ac:dyDescent="0.25">
      <c r="A92" s="102"/>
      <c r="B92" s="119" t="str">
        <f>IF(AND(G92&lt;&gt;"",H92&gt;0,I92&lt;&gt;"",J92&lt;&gt;0,K92&lt;&gt;0),COUNT($B$11:B91)+1,"")</f>
        <v/>
      </c>
      <c r="C92" s="100"/>
      <c r="D92" s="110"/>
      <c r="E92" s="94"/>
      <c r="F92" s="106"/>
      <c r="G92" s="40"/>
      <c r="H92" s="101"/>
      <c r="I92" s="94"/>
      <c r="J92" s="140" t="str">
        <f t="shared" si="6"/>
        <v/>
      </c>
      <c r="K92" s="172" t="str">
        <f t="shared" si="5"/>
        <v/>
      </c>
      <c r="L92" s="125"/>
      <c r="M92" s="82"/>
      <c r="N92" s="34"/>
      <c r="O92" s="98" t="str">
        <f ca="1">IF(N92="","", INDIRECT("base!"&amp;ADDRESS(MATCH(N92,#REF!:#REF!,0)+1,4,4)))</f>
        <v/>
      </c>
      <c r="P92" s="40"/>
      <c r="Q92" s="98" t="str">
        <f ca="1">IF(P92="","", INDIRECT("base!"&amp;ADDRESS(MATCH(CONCATENATE(N92,"|",P92),#REF!:#REF!,0)+1,6,4)))</f>
        <v/>
      </c>
      <c r="R92" s="40"/>
      <c r="S92" s="77"/>
      <c r="T92" s="77"/>
    </row>
    <row r="93" spans="1:20" x14ac:dyDescent="0.25">
      <c r="A93" s="102"/>
      <c r="B93" s="119" t="str">
        <f>IF(AND(G93&lt;&gt;"",H93&gt;0,I93&lt;&gt;"",J93&lt;&gt;0,K93&lt;&gt;0),COUNT($B$11:B92)+1,"")</f>
        <v/>
      </c>
      <c r="C93" s="100"/>
      <c r="D93" s="110"/>
      <c r="E93" s="94"/>
      <c r="F93" s="106"/>
      <c r="G93" s="40"/>
      <c r="H93" s="101"/>
      <c r="I93" s="94"/>
      <c r="J93" s="140" t="str">
        <f t="shared" si="6"/>
        <v/>
      </c>
      <c r="K93" s="172" t="str">
        <f t="shared" si="5"/>
        <v/>
      </c>
      <c r="L93" s="125"/>
      <c r="M93" s="82"/>
      <c r="N93" s="34"/>
      <c r="O93" s="98" t="str">
        <f ca="1">IF(N93="","", INDIRECT("base!"&amp;ADDRESS(MATCH(N93,#REF!:#REF!,0)+1,4,4)))</f>
        <v/>
      </c>
      <c r="P93" s="40"/>
      <c r="Q93" s="98" t="str">
        <f ca="1">IF(P93="","", INDIRECT("base!"&amp;ADDRESS(MATCH(CONCATENATE(N93,"|",P93),#REF!:#REF!,0)+1,6,4)))</f>
        <v/>
      </c>
      <c r="R93" s="40"/>
      <c r="S93" s="77"/>
      <c r="T93" s="77"/>
    </row>
    <row r="94" spans="1:20" x14ac:dyDescent="0.25">
      <c r="A94" s="102"/>
      <c r="B94" s="119" t="str">
        <f>IF(AND(G94&lt;&gt;"",H94&gt;0,I94&lt;&gt;"",J94&lt;&gt;0,K94&lt;&gt;0),COUNT($B$11:B93)+1,"")</f>
        <v/>
      </c>
      <c r="C94" s="100"/>
      <c r="D94" s="110"/>
      <c r="E94" s="94"/>
      <c r="F94" s="106"/>
      <c r="G94" s="40"/>
      <c r="H94" s="101"/>
      <c r="I94" s="94"/>
      <c r="J94" s="140" t="str">
        <f t="shared" si="6"/>
        <v/>
      </c>
      <c r="K94" s="172" t="str">
        <f t="shared" si="5"/>
        <v/>
      </c>
      <c r="L94" s="125"/>
      <c r="M94" s="82"/>
      <c r="N94" s="34"/>
      <c r="O94" s="98" t="str">
        <f ca="1">IF(N94="","", INDIRECT("base!"&amp;ADDRESS(MATCH(N94,#REF!:#REF!,0)+1,4,4)))</f>
        <v/>
      </c>
      <c r="P94" s="40"/>
      <c r="Q94" s="98" t="str">
        <f ca="1">IF(P94="","", INDIRECT("base!"&amp;ADDRESS(MATCH(CONCATENATE(N94,"|",P94),#REF!:#REF!,0)+1,6,4)))</f>
        <v/>
      </c>
      <c r="R94" s="40"/>
      <c r="S94" s="77"/>
      <c r="T94" s="77"/>
    </row>
    <row r="95" spans="1:20" x14ac:dyDescent="0.25">
      <c r="A95" s="102"/>
      <c r="B95" s="119" t="str">
        <f>IF(AND(G95&lt;&gt;"",H95&gt;0,I95&lt;&gt;"",J95&lt;&gt;0,K95&lt;&gt;0),COUNT($B$11:B94)+1,"")</f>
        <v/>
      </c>
      <c r="C95" s="100"/>
      <c r="D95" s="110"/>
      <c r="E95" s="94"/>
      <c r="F95" s="106"/>
      <c r="G95" s="40"/>
      <c r="H95" s="101"/>
      <c r="I95" s="94"/>
      <c r="J95" s="140" t="str">
        <f t="shared" si="6"/>
        <v/>
      </c>
      <c r="K95" s="172" t="str">
        <f t="shared" si="5"/>
        <v/>
      </c>
      <c r="L95" s="125"/>
      <c r="M95" s="82"/>
      <c r="N95" s="34"/>
      <c r="O95" s="98" t="str">
        <f ca="1">IF(N95="","", INDIRECT("base!"&amp;ADDRESS(MATCH(N95,#REF!:#REF!,0)+1,4,4)))</f>
        <v/>
      </c>
      <c r="P95" s="40"/>
      <c r="Q95" s="98" t="str">
        <f ca="1">IF(P95="","", INDIRECT("base!"&amp;ADDRESS(MATCH(CONCATENATE(N95,"|",P95),#REF!:#REF!,0)+1,6,4)))</f>
        <v/>
      </c>
      <c r="R95" s="40"/>
      <c r="S95" s="77"/>
      <c r="T95" s="77"/>
    </row>
    <row r="96" spans="1:20" x14ac:dyDescent="0.25">
      <c r="A96" s="102"/>
      <c r="B96" s="119" t="str">
        <f>IF(AND(G96&lt;&gt;"",H96&gt;0,I96&lt;&gt;"",J96&lt;&gt;0,K96&lt;&gt;0),COUNT($B$11:B95)+1,"")</f>
        <v/>
      </c>
      <c r="C96" s="100"/>
      <c r="D96" s="110"/>
      <c r="E96" s="94"/>
      <c r="F96" s="106"/>
      <c r="G96" s="40"/>
      <c r="H96" s="101"/>
      <c r="I96" s="94"/>
      <c r="J96" s="140" t="str">
        <f t="shared" si="6"/>
        <v/>
      </c>
      <c r="K96" s="172" t="str">
        <f t="shared" si="5"/>
        <v/>
      </c>
      <c r="L96" s="125"/>
      <c r="M96" s="82"/>
      <c r="N96" s="34"/>
      <c r="O96" s="98" t="str">
        <f ca="1">IF(N96="","", INDIRECT("base!"&amp;ADDRESS(MATCH(N96,#REF!:#REF!,0)+1,4,4)))</f>
        <v/>
      </c>
      <c r="P96" s="40"/>
      <c r="Q96" s="98" t="str">
        <f ca="1">IF(P96="","", INDIRECT("base!"&amp;ADDRESS(MATCH(CONCATENATE(N96,"|",P96),#REF!:#REF!,0)+1,6,4)))</f>
        <v/>
      </c>
      <c r="R96" s="40"/>
      <c r="S96" s="77"/>
      <c r="T96" s="77"/>
    </row>
    <row r="97" spans="1:20" x14ac:dyDescent="0.25">
      <c r="A97" s="102"/>
      <c r="B97" s="119" t="str">
        <f>IF(AND(G97&lt;&gt;"",H97&gt;0,I97&lt;&gt;"",J97&lt;&gt;0,K97&lt;&gt;0),COUNT($B$11:B96)+1,"")</f>
        <v/>
      </c>
      <c r="C97" s="100"/>
      <c r="D97" s="110"/>
      <c r="E97" s="94"/>
      <c r="F97" s="106"/>
      <c r="G97" s="40"/>
      <c r="H97" s="101"/>
      <c r="I97" s="94"/>
      <c r="J97" s="140" t="str">
        <f t="shared" si="6"/>
        <v/>
      </c>
      <c r="K97" s="172" t="str">
        <f t="shared" si="5"/>
        <v/>
      </c>
      <c r="L97" s="125"/>
      <c r="M97" s="82"/>
      <c r="N97" s="34"/>
      <c r="O97" s="98" t="str">
        <f ca="1">IF(N97="","", INDIRECT("base!"&amp;ADDRESS(MATCH(N97,#REF!:#REF!,0)+1,4,4)))</f>
        <v/>
      </c>
      <c r="P97" s="40"/>
      <c r="Q97" s="98" t="str">
        <f ca="1">IF(P97="","", INDIRECT("base!"&amp;ADDRESS(MATCH(CONCATENATE(N97,"|",P97),#REF!:#REF!,0)+1,6,4)))</f>
        <v/>
      </c>
      <c r="R97" s="40"/>
      <c r="S97" s="77"/>
      <c r="T97" s="77"/>
    </row>
    <row r="98" spans="1:20" x14ac:dyDescent="0.25">
      <c r="A98" s="102"/>
      <c r="B98" s="119" t="str">
        <f>IF(AND(G98&lt;&gt;"",H98&gt;0,I98&lt;&gt;"",J98&lt;&gt;0,K98&lt;&gt;0),COUNT($B$11:B97)+1,"")</f>
        <v/>
      </c>
      <c r="C98" s="100"/>
      <c r="D98" s="110"/>
      <c r="E98" s="94"/>
      <c r="F98" s="106"/>
      <c r="G98" s="40"/>
      <c r="H98" s="101"/>
      <c r="I98" s="94"/>
      <c r="J98" s="140" t="str">
        <f t="shared" si="6"/>
        <v/>
      </c>
      <c r="K98" s="172" t="str">
        <f t="shared" si="5"/>
        <v/>
      </c>
      <c r="L98" s="125"/>
      <c r="M98" s="82"/>
      <c r="N98" s="34"/>
      <c r="O98" s="98" t="str">
        <f ca="1">IF(N98="","", INDIRECT("base!"&amp;ADDRESS(MATCH(N98,#REF!:#REF!,0)+1,4,4)))</f>
        <v/>
      </c>
      <c r="P98" s="40"/>
      <c r="Q98" s="98" t="str">
        <f ca="1">IF(P98="","", INDIRECT("base!"&amp;ADDRESS(MATCH(CONCATENATE(N98,"|",P98),#REF!:#REF!,0)+1,6,4)))</f>
        <v/>
      </c>
      <c r="R98" s="40"/>
      <c r="S98" s="77"/>
      <c r="T98" s="77"/>
    </row>
    <row r="99" spans="1:20" x14ac:dyDescent="0.25">
      <c r="A99" s="102"/>
      <c r="B99" s="119" t="str">
        <f>IF(AND(G99&lt;&gt;"",H99&gt;0,I99&lt;&gt;"",J99&lt;&gt;0,K99&lt;&gt;0),COUNT($B$11:B98)+1,"")</f>
        <v/>
      </c>
      <c r="C99" s="100"/>
      <c r="D99" s="110"/>
      <c r="E99" s="94"/>
      <c r="F99" s="106"/>
      <c r="G99" s="40"/>
      <c r="H99" s="101"/>
      <c r="I99" s="94"/>
      <c r="J99" s="140" t="str">
        <f t="shared" si="6"/>
        <v/>
      </c>
      <c r="K99" s="172" t="str">
        <f t="shared" si="5"/>
        <v/>
      </c>
      <c r="L99" s="125"/>
      <c r="M99" s="82"/>
      <c r="N99" s="34"/>
      <c r="O99" s="98" t="str">
        <f ca="1">IF(N99="","", INDIRECT("base!"&amp;ADDRESS(MATCH(N99,#REF!:#REF!,0)+1,4,4)))</f>
        <v/>
      </c>
      <c r="P99" s="40"/>
      <c r="Q99" s="98" t="str">
        <f ca="1">IF(P99="","", INDIRECT("base!"&amp;ADDRESS(MATCH(CONCATENATE(N99,"|",P99),#REF!:#REF!,0)+1,6,4)))</f>
        <v/>
      </c>
      <c r="R99" s="40"/>
      <c r="S99" s="77"/>
      <c r="T99" s="77"/>
    </row>
    <row r="100" spans="1:20" x14ac:dyDescent="0.25">
      <c r="A100" s="102"/>
      <c r="B100" s="119" t="str">
        <f>IF(AND(G100&lt;&gt;"",H100&gt;0,I100&lt;&gt;"",J100&lt;&gt;0,K100&lt;&gt;0),COUNT($B$11:B99)+1,"")</f>
        <v/>
      </c>
      <c r="C100" s="100"/>
      <c r="D100" s="110"/>
      <c r="E100" s="94"/>
      <c r="F100" s="106"/>
      <c r="G100" s="40"/>
      <c r="H100" s="101"/>
      <c r="I100" s="94"/>
      <c r="J100" s="140" t="str">
        <f t="shared" si="6"/>
        <v/>
      </c>
      <c r="K100" s="172" t="str">
        <f t="shared" si="5"/>
        <v/>
      </c>
      <c r="L100" s="125"/>
      <c r="M100" s="82"/>
      <c r="N100" s="34"/>
      <c r="O100" s="98" t="str">
        <f ca="1">IF(N100="","", INDIRECT("base!"&amp;ADDRESS(MATCH(N100,#REF!:#REF!,0)+1,4,4)))</f>
        <v/>
      </c>
      <c r="P100" s="40"/>
      <c r="Q100" s="98" t="str">
        <f ca="1">IF(P100="","", INDIRECT("base!"&amp;ADDRESS(MATCH(CONCATENATE(N100,"|",P100),#REF!:#REF!,0)+1,6,4)))</f>
        <v/>
      </c>
      <c r="R100" s="40"/>
      <c r="S100" s="77"/>
      <c r="T100" s="77"/>
    </row>
    <row r="101" spans="1:20" x14ac:dyDescent="0.25">
      <c r="A101" s="102"/>
      <c r="B101" s="119" t="str">
        <f>IF(AND(G101&lt;&gt;"",H101&gt;0,I101&lt;&gt;"",J101&lt;&gt;0,K101&lt;&gt;0),COUNT($B$11:B100)+1,"")</f>
        <v/>
      </c>
      <c r="C101" s="100"/>
      <c r="D101" s="110"/>
      <c r="E101" s="94"/>
      <c r="F101" s="106"/>
      <c r="G101" s="40"/>
      <c r="H101" s="101"/>
      <c r="I101" s="94"/>
      <c r="J101" s="140" t="str">
        <f t="shared" si="6"/>
        <v/>
      </c>
      <c r="K101" s="172" t="str">
        <f t="shared" si="5"/>
        <v/>
      </c>
      <c r="L101" s="125"/>
      <c r="M101" s="82"/>
      <c r="N101" s="34"/>
      <c r="O101" s="98" t="str">
        <f ca="1">IF(N101="","", INDIRECT("base!"&amp;ADDRESS(MATCH(N101,#REF!:#REF!,0)+1,4,4)))</f>
        <v/>
      </c>
      <c r="P101" s="40"/>
      <c r="Q101" s="98" t="str">
        <f ca="1">IF(P101="","", INDIRECT("base!"&amp;ADDRESS(MATCH(CONCATENATE(N101,"|",P101),#REF!:#REF!,0)+1,6,4)))</f>
        <v/>
      </c>
      <c r="R101" s="40"/>
      <c r="S101" s="77"/>
      <c r="T101" s="77"/>
    </row>
    <row r="102" spans="1:20" x14ac:dyDescent="0.25">
      <c r="A102" s="102"/>
      <c r="B102" s="119" t="str">
        <f>IF(AND(G102&lt;&gt;"",H102&gt;0,I102&lt;&gt;"",J102&lt;&gt;0,K102&lt;&gt;0),COUNT($B$11:B101)+1,"")</f>
        <v/>
      </c>
      <c r="C102" s="100"/>
      <c r="D102" s="110"/>
      <c r="E102" s="94"/>
      <c r="F102" s="106"/>
      <c r="G102" s="40"/>
      <c r="H102" s="101"/>
      <c r="I102" s="94"/>
      <c r="J102" s="140" t="str">
        <f t="shared" si="6"/>
        <v/>
      </c>
      <c r="K102" s="172" t="str">
        <f t="shared" si="5"/>
        <v/>
      </c>
      <c r="L102" s="125"/>
      <c r="M102" s="82"/>
      <c r="N102" s="34"/>
      <c r="O102" s="98" t="str">
        <f ca="1">IF(N102="","", INDIRECT("base!"&amp;ADDRESS(MATCH(N102,#REF!:#REF!,0)+1,4,4)))</f>
        <v/>
      </c>
      <c r="P102" s="40"/>
      <c r="Q102" s="98" t="str">
        <f ca="1">IF(P102="","", INDIRECT("base!"&amp;ADDRESS(MATCH(CONCATENATE(N102,"|",P102),#REF!:#REF!,0)+1,6,4)))</f>
        <v/>
      </c>
      <c r="R102" s="40"/>
      <c r="S102" s="77"/>
      <c r="T102" s="77"/>
    </row>
    <row r="103" spans="1:20" x14ac:dyDescent="0.25">
      <c r="A103" s="102"/>
      <c r="B103" s="119" t="str">
        <f>IF(AND(G103&lt;&gt;"",H103&gt;0,I103&lt;&gt;"",J103&lt;&gt;0,K103&lt;&gt;0),COUNT($B$11:B102)+1,"")</f>
        <v/>
      </c>
      <c r="C103" s="100"/>
      <c r="D103" s="110"/>
      <c r="E103" s="94"/>
      <c r="F103" s="106"/>
      <c r="G103" s="40"/>
      <c r="H103" s="101"/>
      <c r="I103" s="94"/>
      <c r="J103" s="140" t="str">
        <f t="shared" si="6"/>
        <v/>
      </c>
      <c r="K103" s="172" t="str">
        <f t="shared" si="5"/>
        <v/>
      </c>
      <c r="L103" s="125"/>
      <c r="M103" s="82"/>
      <c r="N103" s="34"/>
      <c r="O103" s="98" t="str">
        <f ca="1">IF(N103="","", INDIRECT("base!"&amp;ADDRESS(MATCH(N103,#REF!:#REF!,0)+1,4,4)))</f>
        <v/>
      </c>
      <c r="P103" s="40"/>
      <c r="Q103" s="98" t="str">
        <f ca="1">IF(P103="","", INDIRECT("base!"&amp;ADDRESS(MATCH(CONCATENATE(N103,"|",P103),#REF!:#REF!,0)+1,6,4)))</f>
        <v/>
      </c>
      <c r="R103" s="40"/>
      <c r="S103" s="77"/>
      <c r="T103" s="77"/>
    </row>
    <row r="104" spans="1:20" x14ac:dyDescent="0.25">
      <c r="A104" s="102"/>
      <c r="B104" s="119" t="str">
        <f>IF(AND(G104&lt;&gt;"",H104&gt;0,I104&lt;&gt;"",J104&lt;&gt;0,K104&lt;&gt;0),COUNT($B$11:B103)+1,"")</f>
        <v/>
      </c>
      <c r="C104" s="100"/>
      <c r="D104" s="110"/>
      <c r="E104" s="94"/>
      <c r="F104" s="106"/>
      <c r="G104" s="40"/>
      <c r="H104" s="101"/>
      <c r="I104" s="94"/>
      <c r="J104" s="140" t="str">
        <f t="shared" si="6"/>
        <v/>
      </c>
      <c r="K104" s="172" t="str">
        <f t="shared" si="5"/>
        <v/>
      </c>
      <c r="L104" s="125"/>
      <c r="M104" s="82"/>
      <c r="N104" s="34"/>
      <c r="O104" s="98" t="str">
        <f ca="1">IF(N104="","", INDIRECT("base!"&amp;ADDRESS(MATCH(N104,#REF!:#REF!,0)+1,4,4)))</f>
        <v/>
      </c>
      <c r="P104" s="40"/>
      <c r="Q104" s="98" t="str">
        <f ca="1">IF(P104="","", INDIRECT("base!"&amp;ADDRESS(MATCH(CONCATENATE(N104,"|",P104),#REF!:#REF!,0)+1,6,4)))</f>
        <v/>
      </c>
      <c r="R104" s="40"/>
      <c r="S104" s="77"/>
      <c r="T104" s="77"/>
    </row>
    <row r="105" spans="1:20" x14ac:dyDescent="0.25">
      <c r="A105" s="102"/>
      <c r="B105" s="119" t="str">
        <f>IF(AND(G105&lt;&gt;"",H105&gt;0,I105&lt;&gt;"",J105&lt;&gt;0,K105&lt;&gt;0),COUNT($B$11:B104)+1,"")</f>
        <v/>
      </c>
      <c r="C105" s="100"/>
      <c r="D105" s="110"/>
      <c r="E105" s="94"/>
      <c r="F105" s="106"/>
      <c r="G105" s="40"/>
      <c r="H105" s="101"/>
      <c r="I105" s="94"/>
      <c r="J105" s="140" t="str">
        <f t="shared" si="6"/>
        <v/>
      </c>
      <c r="K105" s="172" t="str">
        <f t="shared" si="5"/>
        <v/>
      </c>
      <c r="L105" s="125"/>
      <c r="M105" s="82"/>
      <c r="N105" s="34"/>
      <c r="O105" s="98" t="str">
        <f ca="1">IF(N105="","", INDIRECT("base!"&amp;ADDRESS(MATCH(N105,#REF!:#REF!,0)+1,4,4)))</f>
        <v/>
      </c>
      <c r="P105" s="40"/>
      <c r="Q105" s="98" t="str">
        <f ca="1">IF(P105="","", INDIRECT("base!"&amp;ADDRESS(MATCH(CONCATENATE(N105,"|",P105),#REF!:#REF!,0)+1,6,4)))</f>
        <v/>
      </c>
      <c r="R105" s="40"/>
      <c r="S105" s="77"/>
      <c r="T105" s="77"/>
    </row>
    <row r="106" spans="1:20" x14ac:dyDescent="0.25">
      <c r="A106" s="102"/>
      <c r="B106" s="119" t="str">
        <f>IF(AND(G106&lt;&gt;"",H106&gt;0,I106&lt;&gt;"",J106&lt;&gt;0,K106&lt;&gt;0),COUNT($B$11:B105)+1,"")</f>
        <v/>
      </c>
      <c r="C106" s="100"/>
      <c r="D106" s="110"/>
      <c r="E106" s="94"/>
      <c r="F106" s="106"/>
      <c r="G106" s="40"/>
      <c r="H106" s="101"/>
      <c r="I106" s="94"/>
      <c r="J106" s="140" t="str">
        <f t="shared" si="6"/>
        <v/>
      </c>
      <c r="K106" s="172" t="str">
        <f t="shared" si="5"/>
        <v/>
      </c>
      <c r="L106" s="125"/>
      <c r="M106" s="82"/>
      <c r="N106" s="34"/>
      <c r="O106" s="98" t="str">
        <f ca="1">IF(N106="","", INDIRECT("base!"&amp;ADDRESS(MATCH(N106,#REF!:#REF!,0)+1,4,4)))</f>
        <v/>
      </c>
      <c r="P106" s="40"/>
      <c r="Q106" s="98" t="str">
        <f ca="1">IF(P106="","", INDIRECT("base!"&amp;ADDRESS(MATCH(CONCATENATE(N106,"|",P106),#REF!:#REF!,0)+1,6,4)))</f>
        <v/>
      </c>
      <c r="R106" s="40"/>
      <c r="S106" s="77"/>
      <c r="T106" s="77"/>
    </row>
    <row r="107" spans="1:20" x14ac:dyDescent="0.25">
      <c r="A107" s="102"/>
      <c r="B107" s="119" t="str">
        <f>IF(AND(G107&lt;&gt;"",H107&gt;0,I107&lt;&gt;"",J107&lt;&gt;0,K107&lt;&gt;0),COUNT($B$11:B106)+1,"")</f>
        <v/>
      </c>
      <c r="C107" s="100"/>
      <c r="D107" s="110"/>
      <c r="E107" s="94"/>
      <c r="F107" s="106"/>
      <c r="G107" s="40"/>
      <c r="H107" s="101"/>
      <c r="I107" s="94"/>
      <c r="J107" s="140" t="str">
        <f t="shared" si="6"/>
        <v/>
      </c>
      <c r="K107" s="172" t="str">
        <f t="shared" si="5"/>
        <v/>
      </c>
      <c r="L107" s="125"/>
      <c r="M107" s="82"/>
      <c r="N107" s="34"/>
      <c r="O107" s="98" t="str">
        <f ca="1">IF(N107="","", INDIRECT("base!"&amp;ADDRESS(MATCH(N107,#REF!:#REF!,0)+1,4,4)))</f>
        <v/>
      </c>
      <c r="P107" s="40"/>
      <c r="Q107" s="98" t="str">
        <f ca="1">IF(P107="","", INDIRECT("base!"&amp;ADDRESS(MATCH(CONCATENATE(N107,"|",P107),#REF!:#REF!,0)+1,6,4)))</f>
        <v/>
      </c>
      <c r="R107" s="40"/>
      <c r="S107" s="77"/>
      <c r="T107" s="77"/>
    </row>
    <row r="108" spans="1:20" x14ac:dyDescent="0.25">
      <c r="A108" s="102"/>
      <c r="B108" s="119" t="str">
        <f>IF(AND(G108&lt;&gt;"",H108&gt;0,I108&lt;&gt;"",J108&lt;&gt;0,K108&lt;&gt;0),COUNT($B$11:B107)+1,"")</f>
        <v/>
      </c>
      <c r="C108" s="100"/>
      <c r="D108" s="110"/>
      <c r="E108" s="94"/>
      <c r="F108" s="106"/>
      <c r="G108" s="40"/>
      <c r="H108" s="101"/>
      <c r="I108" s="94"/>
      <c r="J108" s="140" t="str">
        <f t="shared" si="6"/>
        <v/>
      </c>
      <c r="K108" s="172" t="str">
        <f t="shared" ref="K108:K113" si="7">IFERROR(IF(H108*J108&lt;&gt;0,ROUND(ROUND(H108,4)*ROUND(J108,4),2),""),"")</f>
        <v/>
      </c>
      <c r="L108" s="125"/>
      <c r="M108" s="82"/>
      <c r="N108" s="34"/>
      <c r="O108" s="98" t="str">
        <f ca="1">IF(N108="","", INDIRECT("base!"&amp;ADDRESS(MATCH(N108,#REF!:#REF!,0)+1,4,4)))</f>
        <v/>
      </c>
      <c r="P108" s="40"/>
      <c r="Q108" s="98" t="str">
        <f ca="1">IF(P108="","", INDIRECT("base!"&amp;ADDRESS(MATCH(CONCATENATE(N108,"|",P108),#REF!:#REF!,0)+1,6,4)))</f>
        <v/>
      </c>
      <c r="R108" s="40"/>
      <c r="S108" s="77"/>
      <c r="T108" s="77"/>
    </row>
    <row r="109" spans="1:20" x14ac:dyDescent="0.25">
      <c r="A109" s="102"/>
      <c r="B109" s="119" t="str">
        <f>IF(AND(G109&lt;&gt;"",H109&gt;0,I109&lt;&gt;"",J109&lt;&gt;0,K109&lt;&gt;0),COUNT($B$11:B108)+1,"")</f>
        <v/>
      </c>
      <c r="C109" s="100"/>
      <c r="D109" s="110"/>
      <c r="E109" s="94"/>
      <c r="F109" s="106"/>
      <c r="G109" s="40"/>
      <c r="H109" s="101"/>
      <c r="I109" s="94"/>
      <c r="J109" s="140" t="str">
        <f t="shared" si="6"/>
        <v/>
      </c>
      <c r="K109" s="172" t="str">
        <f t="shared" si="7"/>
        <v/>
      </c>
      <c r="L109" s="125"/>
      <c r="M109" s="82"/>
      <c r="N109" s="34"/>
      <c r="O109" s="98" t="str">
        <f ca="1">IF(N109="","", INDIRECT("base!"&amp;ADDRESS(MATCH(N109,#REF!:#REF!,0)+1,4,4)))</f>
        <v/>
      </c>
      <c r="P109" s="40"/>
      <c r="Q109" s="98" t="str">
        <f ca="1">IF(P109="","", INDIRECT("base!"&amp;ADDRESS(MATCH(CONCATENATE(N109,"|",P109),#REF!:#REF!,0)+1,6,4)))</f>
        <v/>
      </c>
      <c r="R109" s="40"/>
      <c r="S109" s="77"/>
      <c r="T109" s="77"/>
    </row>
    <row r="110" spans="1:20" x14ac:dyDescent="0.25">
      <c r="A110" s="102"/>
      <c r="B110" s="119" t="str">
        <f>IF(AND(G110&lt;&gt;"",H110&gt;0,I110&lt;&gt;"",J110&lt;&gt;0,K110&lt;&gt;0),COUNT($B$11:B109)+1,"")</f>
        <v/>
      </c>
      <c r="C110" s="100"/>
      <c r="D110" s="110"/>
      <c r="E110" s="94"/>
      <c r="F110" s="106"/>
      <c r="G110" s="40"/>
      <c r="H110" s="101"/>
      <c r="I110" s="94"/>
      <c r="J110" s="140" t="str">
        <f t="shared" si="6"/>
        <v/>
      </c>
      <c r="K110" s="172" t="str">
        <f t="shared" si="7"/>
        <v/>
      </c>
      <c r="L110" s="125"/>
      <c r="M110" s="82"/>
      <c r="N110" s="34"/>
      <c r="O110" s="98" t="str">
        <f ca="1">IF(N110="","", INDIRECT("base!"&amp;ADDRESS(MATCH(N110,#REF!:#REF!,0)+1,4,4)))</f>
        <v/>
      </c>
      <c r="P110" s="40"/>
      <c r="Q110" s="98" t="str">
        <f ca="1">IF(P110="","", INDIRECT("base!"&amp;ADDRESS(MATCH(CONCATENATE(N110,"|",P110),#REF!:#REF!,0)+1,6,4)))</f>
        <v/>
      </c>
      <c r="R110" s="40"/>
      <c r="S110" s="77"/>
      <c r="T110" s="77"/>
    </row>
    <row r="111" spans="1:20" x14ac:dyDescent="0.25">
      <c r="A111" s="102"/>
      <c r="B111" s="119" t="str">
        <f>IF(AND(G111&lt;&gt;"",H111&gt;0,I111&lt;&gt;"",J111&lt;&gt;0,K111&lt;&gt;0),COUNT($B$11:B110)+1,"")</f>
        <v/>
      </c>
      <c r="C111" s="100"/>
      <c r="D111" s="110"/>
      <c r="E111" s="94"/>
      <c r="F111" s="106"/>
      <c r="G111" s="40"/>
      <c r="H111" s="101"/>
      <c r="I111" s="94"/>
      <c r="J111" s="140" t="str">
        <f t="shared" si="6"/>
        <v/>
      </c>
      <c r="K111" s="172" t="str">
        <f t="shared" si="7"/>
        <v/>
      </c>
      <c r="L111" s="125"/>
      <c r="M111" s="82"/>
      <c r="N111" s="34"/>
      <c r="O111" s="98" t="str">
        <f ca="1">IF(N111="","", INDIRECT("base!"&amp;ADDRESS(MATCH(N111,#REF!:#REF!,0)+1,4,4)))</f>
        <v/>
      </c>
      <c r="P111" s="40"/>
      <c r="Q111" s="98" t="str">
        <f ca="1">IF(P111="","", INDIRECT("base!"&amp;ADDRESS(MATCH(CONCATENATE(N111,"|",P111),#REF!:#REF!,0)+1,6,4)))</f>
        <v/>
      </c>
      <c r="R111" s="40"/>
      <c r="S111" s="77"/>
      <c r="T111" s="77"/>
    </row>
    <row r="112" spans="1:20" x14ac:dyDescent="0.25">
      <c r="A112" s="102"/>
      <c r="B112" s="119" t="str">
        <f>IF(AND(G112&lt;&gt;"",H112&gt;0,I112&lt;&gt;"",J112&lt;&gt;0,K112&lt;&gt;0),COUNT($B$11:B111)+1,"")</f>
        <v/>
      </c>
      <c r="C112" s="100"/>
      <c r="D112" s="110"/>
      <c r="E112" s="94"/>
      <c r="F112" s="106"/>
      <c r="G112" s="40"/>
      <c r="H112" s="101"/>
      <c r="I112" s="94"/>
      <c r="J112" s="140" t="str">
        <f t="shared" si="6"/>
        <v/>
      </c>
      <c r="K112" s="172" t="str">
        <f t="shared" si="7"/>
        <v/>
      </c>
      <c r="L112" s="125"/>
      <c r="M112" s="82"/>
      <c r="N112" s="34"/>
      <c r="O112" s="98" t="str">
        <f ca="1">IF(N112="","", INDIRECT("base!"&amp;ADDRESS(MATCH(N112,#REF!:#REF!,0)+1,4,4)))</f>
        <v/>
      </c>
      <c r="P112" s="40"/>
      <c r="Q112" s="98" t="str">
        <f ca="1">IF(P112="","", INDIRECT("base!"&amp;ADDRESS(MATCH(CONCATENATE(N112,"|",P112),#REF!:#REF!,0)+1,6,4)))</f>
        <v/>
      </c>
      <c r="R112" s="40"/>
      <c r="S112" s="77"/>
      <c r="T112" s="77"/>
    </row>
    <row r="113" spans="1:20" x14ac:dyDescent="0.25">
      <c r="A113" s="102"/>
      <c r="B113" s="119" t="str">
        <f>IF(AND(G113&lt;&gt;"",H113&gt;0,I113&lt;&gt;"",J113&lt;&gt;0,K113&lt;&gt;0),COUNT($B$11:B112)+1,"")</f>
        <v/>
      </c>
      <c r="C113" s="100"/>
      <c r="D113" s="110"/>
      <c r="E113" s="94"/>
      <c r="F113" s="106"/>
      <c r="G113" s="40"/>
      <c r="H113" s="101"/>
      <c r="I113" s="94"/>
      <c r="J113" s="140" t="str">
        <f t="shared" si="6"/>
        <v/>
      </c>
      <c r="K113" s="172" t="str">
        <f t="shared" si="7"/>
        <v/>
      </c>
      <c r="L113" s="125"/>
      <c r="M113" s="82"/>
      <c r="N113" s="34"/>
      <c r="O113" s="98" t="str">
        <f ca="1">IF(N113="","", INDIRECT("base!"&amp;ADDRESS(MATCH(N113,#REF!:#REF!,0)+1,4,4)))</f>
        <v/>
      </c>
      <c r="P113" s="40"/>
      <c r="Q113" s="98" t="str">
        <f ca="1">IF(P113="","", INDIRECT("base!"&amp;ADDRESS(MATCH(CONCATENATE(N113,"|",P113),#REF!:#REF!,0)+1,6,4)))</f>
        <v/>
      </c>
      <c r="R113" s="40"/>
      <c r="S113" s="77"/>
      <c r="T113" s="77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5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100-000001000000}">
      <formula1>#REF!</formula1>
    </dataValidation>
    <dataValidation type="list" allowBlank="1" showInputMessage="1" showErrorMessage="1" sqref="D3:D6 I1 I3:I4 I10 D1" xr:uid="{00000000-0002-0000-0100-000002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100-000004000000}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100-000008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68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9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6"/>
  <sheetViews>
    <sheetView workbookViewId="0">
      <selection activeCell="D28" sqref="D28"/>
    </sheetView>
  </sheetViews>
  <sheetFormatPr defaultRowHeight="15" x14ac:dyDescent="0.25"/>
  <cols>
    <col min="1" max="1" width="9" style="64" customWidth="1"/>
    <col min="2" max="2" width="10.5703125" style="64" customWidth="1"/>
    <col min="3" max="3" width="6.28515625" style="64" customWidth="1"/>
    <col min="4" max="4" width="57.28515625" style="42" customWidth="1"/>
    <col min="5" max="5" width="11.140625" style="46" bestFit="1" customWidth="1"/>
    <col min="6" max="6" width="13.140625" style="47" customWidth="1"/>
    <col min="7" max="7" width="11.5703125" style="96" customWidth="1"/>
    <col min="8" max="8" width="15.140625" style="42" bestFit="1" customWidth="1"/>
    <col min="9" max="9" width="8" style="83" bestFit="1" customWidth="1"/>
    <col min="10" max="10" width="14.140625" style="84" bestFit="1" customWidth="1"/>
    <col min="11" max="11" width="10.7109375" style="43" customWidth="1"/>
    <col min="12" max="12" width="11.28515625" style="41" customWidth="1"/>
    <col min="13" max="13" width="11.5703125" style="39" customWidth="1"/>
    <col min="14" max="14" width="11.28515625" style="39" customWidth="1"/>
    <col min="15" max="16384" width="9.140625" style="39"/>
  </cols>
  <sheetData>
    <row r="1" spans="1:13" customFormat="1" ht="16.5" thickBot="1" x14ac:dyDescent="0.3">
      <c r="A1" s="236" t="s">
        <v>168</v>
      </c>
      <c r="B1" s="237"/>
      <c r="C1" s="237"/>
      <c r="D1" s="237"/>
      <c r="E1" s="237"/>
      <c r="F1" s="237"/>
      <c r="G1" s="237"/>
      <c r="H1" s="238"/>
      <c r="I1" s="85"/>
      <c r="J1" s="86"/>
      <c r="K1" s="2"/>
      <c r="L1" s="1"/>
    </row>
    <row r="2" spans="1:13" s="27" customFormat="1" ht="15.75" thickBot="1" x14ac:dyDescent="0.3">
      <c r="A2" s="31" t="s">
        <v>0</v>
      </c>
      <c r="B2" s="32"/>
      <c r="C2" s="248" t="str">
        <f>IF(Identificação!B2=0,"",Identificação!B2)</f>
        <v>Concorrência Lei 14.133/21 Eletrônica</v>
      </c>
      <c r="D2" s="248"/>
      <c r="E2" s="28" t="s">
        <v>132</v>
      </c>
      <c r="F2" s="29" t="str">
        <f>IF(Identificação!E2=0,"",Identificação!E2)</f>
        <v/>
      </c>
      <c r="G2" s="28" t="s">
        <v>133</v>
      </c>
      <c r="H2" s="30">
        <f>IF(Identificação!G2=0,"",Identificação!G2)</f>
        <v>2025</v>
      </c>
      <c r="I2" s="87"/>
      <c r="J2" s="87"/>
      <c r="K2" s="2"/>
    </row>
    <row r="3" spans="1:13" s="27" customFormat="1" ht="30.75" customHeight="1" thickBot="1" x14ac:dyDescent="0.3">
      <c r="A3" s="246" t="s">
        <v>134</v>
      </c>
      <c r="B3" s="247"/>
      <c r="C3" s="242" t="str">
        <f>IF(Identificação!B3=0,"",Identificação!B3)</f>
        <v>Registro de preços para futura e eventual contratação de serviços de manutenção predial</v>
      </c>
      <c r="D3" s="242"/>
      <c r="E3" s="242"/>
      <c r="F3" s="242"/>
      <c r="G3" s="242"/>
      <c r="H3" s="243"/>
      <c r="I3" s="87"/>
      <c r="J3" s="87"/>
    </row>
    <row r="4" spans="1:13" s="27" customFormat="1" ht="15.75" thickBot="1" x14ac:dyDescent="0.3">
      <c r="A4" s="18" t="s">
        <v>199</v>
      </c>
      <c r="B4" s="26"/>
      <c r="C4" s="211"/>
      <c r="D4" s="211"/>
      <c r="E4" s="211"/>
      <c r="F4" s="211"/>
      <c r="G4" s="22" t="s">
        <v>180</v>
      </c>
      <c r="H4" s="73"/>
      <c r="I4" s="87"/>
      <c r="J4" s="87"/>
    </row>
    <row r="5" spans="1:13" s="27" customFormat="1" ht="15.75" thickBot="1" x14ac:dyDescent="0.3">
      <c r="A5" s="15" t="s">
        <v>150</v>
      </c>
      <c r="B5" s="22"/>
      <c r="C5" s="249" t="str">
        <f>IF(Identificação!B5=0,"",Identificação!B5)</f>
        <v>Obras e Serviços de Engenharia</v>
      </c>
      <c r="D5" s="250"/>
      <c r="E5" s="25"/>
      <c r="F5" s="19"/>
      <c r="G5" s="20"/>
      <c r="H5" s="21"/>
      <c r="I5" s="87"/>
      <c r="J5" s="87"/>
    </row>
    <row r="6" spans="1:13" s="27" customFormat="1" ht="15.75" thickBot="1" x14ac:dyDescent="0.3">
      <c r="A6" s="12" t="s">
        <v>153</v>
      </c>
      <c r="B6" s="13"/>
      <c r="C6" s="244">
        <f>SUMIFS(H12:H39938,B12:B39938,"&gt;0",H12:H39938,"&lt;&gt;0")</f>
        <v>0</v>
      </c>
      <c r="D6" s="245"/>
      <c r="E6" s="5"/>
      <c r="F6" s="5"/>
      <c r="G6" s="6"/>
      <c r="I6" s="87"/>
      <c r="J6" s="87"/>
    </row>
    <row r="7" spans="1:13" s="27" customFormat="1" x14ac:dyDescent="0.25">
      <c r="A7" s="75" t="s">
        <v>201</v>
      </c>
      <c r="B7" s="16"/>
      <c r="C7" s="16"/>
      <c r="D7" s="17"/>
      <c r="E7" s="17"/>
      <c r="F7" s="5"/>
      <c r="G7" s="5"/>
      <c r="H7" s="6"/>
      <c r="I7" s="87"/>
      <c r="J7" s="87"/>
    </row>
    <row r="8" spans="1:13" s="11" customFormat="1" x14ac:dyDescent="0.25">
      <c r="A8" s="19" t="s">
        <v>204</v>
      </c>
      <c r="B8" s="75"/>
      <c r="C8" s="75"/>
      <c r="D8" s="17"/>
      <c r="E8" s="17"/>
      <c r="F8" s="76"/>
      <c r="G8" s="76"/>
      <c r="H8" s="6"/>
      <c r="I8" s="88"/>
      <c r="J8" s="88"/>
    </row>
    <row r="9" spans="1:13" s="11" customFormat="1" x14ac:dyDescent="0.25">
      <c r="A9" s="7" t="s">
        <v>135</v>
      </c>
      <c r="B9" s="7"/>
      <c r="C9" s="8"/>
      <c r="D9" s="9"/>
      <c r="E9" s="14"/>
      <c r="F9" s="24" t="s">
        <v>155</v>
      </c>
      <c r="G9" s="10"/>
      <c r="H9" s="10"/>
      <c r="I9" s="88"/>
      <c r="J9" s="88"/>
      <c r="K9" s="27"/>
    </row>
    <row r="10" spans="1:13" customFormat="1" x14ac:dyDescent="0.25">
      <c r="A10" s="228" t="s">
        <v>181</v>
      </c>
      <c r="B10" s="228" t="s">
        <v>182</v>
      </c>
      <c r="C10" s="228" t="s">
        <v>166</v>
      </c>
      <c r="D10" s="230" t="s">
        <v>183</v>
      </c>
      <c r="E10" s="251" t="s">
        <v>152</v>
      </c>
      <c r="F10" s="252"/>
      <c r="G10" s="252"/>
      <c r="H10" s="252"/>
      <c r="I10" s="252"/>
      <c r="J10" s="252"/>
      <c r="K10" s="252"/>
      <c r="L10" s="252"/>
      <c r="M10" s="252"/>
    </row>
    <row r="11" spans="1:13" customFormat="1" ht="45" x14ac:dyDescent="0.25">
      <c r="A11" s="229"/>
      <c r="B11" s="229"/>
      <c r="C11" s="229"/>
      <c r="D11" s="231"/>
      <c r="E11" s="51" t="s">
        <v>184</v>
      </c>
      <c r="F11" s="23" t="s">
        <v>185</v>
      </c>
      <c r="G11" s="3" t="s">
        <v>140</v>
      </c>
      <c r="H11" s="3" t="s">
        <v>141</v>
      </c>
      <c r="I11" s="89" t="s">
        <v>147</v>
      </c>
      <c r="J11" s="89" t="s">
        <v>148</v>
      </c>
      <c r="K11" s="4" t="s">
        <v>162</v>
      </c>
      <c r="L11" s="23" t="s">
        <v>207</v>
      </c>
      <c r="M11" s="23" t="s">
        <v>206</v>
      </c>
    </row>
    <row r="12" spans="1:13" customFormat="1" x14ac:dyDescent="0.25">
      <c r="A12" s="63">
        <f>IF('Orçamento-base'!A12&gt;0,'Orçamento-base'!A12,"")</f>
        <v>1</v>
      </c>
      <c r="B12" s="63">
        <f>'Orçamento-base'!B12</f>
        <v>1</v>
      </c>
      <c r="C12" s="63">
        <f>IF('Orçamento-base'!C12&gt;0,'Orçamento-base'!C12,"")</f>
        <v>1</v>
      </c>
      <c r="D12" s="52" t="str">
        <f>IF('Orçamento-base'!G12&gt;0,'Orçamento-base'!G12,"")</f>
        <v>Reforma de telhado com telha de fibrocimento, incluindo material, mão de obra e destinação dos resíduos, conforme memorial descritivo dos serviços</v>
      </c>
      <c r="E12" s="97">
        <f>IF('Orçamento-base'!H12&gt;0,'Orçamento-base'!H12,"")</f>
        <v>11500</v>
      </c>
      <c r="F12" s="52" t="str">
        <f>IF('Orçamento-base'!I12&gt;0,'Orçamento-base'!I12,"")</f>
        <v>m²</v>
      </c>
      <c r="G12" s="97" t="str">
        <f>IFERROR(IF(L12+M12&lt;&gt;0,ROUND(ROUND(L12,4)+ROUND(M12,4),4),""),"")</f>
        <v/>
      </c>
      <c r="H12" s="52" t="str">
        <f>IFERROR(IF(E12*G12&lt;&gt;0,ROUND(ROUND(E12,4)*ROUND(G12,4),2),""),"")</f>
        <v/>
      </c>
      <c r="I12" s="82"/>
      <c r="J12" s="82"/>
      <c r="K12" s="45"/>
      <c r="L12" s="95"/>
      <c r="M12" s="95"/>
    </row>
    <row r="13" spans="1:13" x14ac:dyDescent="0.25">
      <c r="A13" s="63">
        <f>IF('Orçamento-base'!A13&gt;0,'Orçamento-base'!A13,"")</f>
        <v>1</v>
      </c>
      <c r="B13" s="63">
        <f>'Orçamento-base'!B13</f>
        <v>2</v>
      </c>
      <c r="C13" s="63">
        <f>IF('Orçamento-base'!C13&gt;0,'Orçamento-base'!C13,"")</f>
        <v>2</v>
      </c>
      <c r="D13" s="52" t="str">
        <f>IF('Orçamento-base'!G13&gt;0,'Orçamento-base'!G13,"")</f>
        <v>Reforma de telhado com telha cerâmica, incluindo material, mão de obra e destinação dos resíduos, conforme memorial descritivo dos serviços</v>
      </c>
      <c r="E13" s="97">
        <f>IF('Orçamento-base'!H13&gt;0,'Orçamento-base'!H13,"")</f>
        <v>1325</v>
      </c>
      <c r="F13" s="52" t="str">
        <f>IF('Orçamento-base'!I13&gt;0,'Orçamento-base'!I13,"")</f>
        <v>m²</v>
      </c>
      <c r="G13" s="97" t="str">
        <f>IFERROR(IF(L13+M13&lt;&gt;0,ROUND(ROUND(L13,4)+ROUND(M13,4),4),""),"")</f>
        <v/>
      </c>
      <c r="H13" s="52" t="str">
        <f>IFERROR(IF(E13*G13&lt;&gt;0,ROUND(ROUND(E13,4)*ROUND(G13,4),2),""),"")</f>
        <v/>
      </c>
      <c r="I13" s="82"/>
      <c r="J13" s="82"/>
      <c r="K13" s="45"/>
      <c r="L13" s="95"/>
      <c r="M13" s="95"/>
    </row>
    <row r="14" spans="1:13" x14ac:dyDescent="0.25">
      <c r="A14" s="201">
        <f>IF('Orçamento-base'!A14&gt;0,'Orçamento-base'!A14,"")</f>
        <v>1</v>
      </c>
      <c r="B14" s="201">
        <f>'Orçamento-base'!B14</f>
        <v>3</v>
      </c>
      <c r="C14" s="201">
        <f>IF('Orçamento-base'!C14&gt;0,'Orçamento-base'!C14,"")</f>
        <v>3</v>
      </c>
      <c r="D14" s="90" t="str">
        <f>IF('Orçamento-base'!G14&gt;0,'Orçamento-base'!G14,"")</f>
        <v>Reforma de telhado com telha metálica, incluindo material, mão de obra e destinação dos resíduos, conforme memorial descritivo dos serviços</v>
      </c>
      <c r="E14" s="99">
        <f>IF('Orçamento-base'!H14&gt;0,'Orçamento-base'!H14,"")</f>
        <v>11350</v>
      </c>
      <c r="F14" s="90" t="str">
        <f>IF('Orçamento-base'!I14&gt;0,'Orçamento-base'!I14,"")</f>
        <v>m²</v>
      </c>
      <c r="G14" s="99" t="str">
        <f t="shared" ref="G14:G26" si="0">IFERROR(IF(L14+M14&lt;&gt;0,ROUND(ROUND(L14,4)+ROUND(M14,4),4),""),"")</f>
        <v/>
      </c>
      <c r="H14" s="90" t="str">
        <f t="shared" ref="H14:H26" si="1">IFERROR(IF(E14*G14&lt;&gt;0,ROUND(ROUND(E14,4)*ROUND(G14,4),2),""),"")</f>
        <v/>
      </c>
      <c r="I14" s="82"/>
      <c r="J14" s="82"/>
      <c r="K14" s="45"/>
      <c r="L14" s="95"/>
      <c r="M14" s="95"/>
    </row>
    <row r="15" spans="1:13" x14ac:dyDescent="0.25">
      <c r="A15" s="201">
        <f>IF('Orçamento-base'!A15&gt;0,'Orçamento-base'!A15,"")</f>
        <v>1</v>
      </c>
      <c r="B15" s="201">
        <f>'Orçamento-base'!B15</f>
        <v>4</v>
      </c>
      <c r="C15" s="201">
        <f>IF('Orçamento-base'!C15&gt;0,'Orçamento-base'!C15,"")</f>
        <v>4</v>
      </c>
      <c r="D15" s="90" t="str">
        <f>IF('Orçamento-base'!G15&gt;0,'Orçamento-base'!G15,"")</f>
        <v>Troca de calha, incluindo material, mão de obra e destinação dos resíduos, conforme memorial descritivo dos serviços</v>
      </c>
      <c r="E15" s="99">
        <f>IF('Orçamento-base'!H15&gt;0,'Orçamento-base'!H15,"")</f>
        <v>5075</v>
      </c>
      <c r="F15" s="90" t="str">
        <f>IF('Orçamento-base'!I15&gt;0,'Orçamento-base'!I15,"")</f>
        <v>m</v>
      </c>
      <c r="G15" s="99" t="str">
        <f t="shared" si="0"/>
        <v/>
      </c>
      <c r="H15" s="90" t="str">
        <f t="shared" si="1"/>
        <v/>
      </c>
      <c r="I15" s="82"/>
      <c r="J15" s="82"/>
      <c r="K15" s="45"/>
      <c r="L15" s="95"/>
      <c r="M15" s="95"/>
    </row>
    <row r="16" spans="1:13" x14ac:dyDescent="0.25">
      <c r="A16" s="201">
        <f>IF('Orçamento-base'!A16&gt;0,'Orçamento-base'!A16,"")</f>
        <v>1</v>
      </c>
      <c r="B16" s="201">
        <f>'Orçamento-base'!B16</f>
        <v>5</v>
      </c>
      <c r="C16" s="201">
        <f>IF('Orçamento-base'!C16&gt;0,'Orçamento-base'!C16,"")</f>
        <v>5</v>
      </c>
      <c r="D16" s="90" t="str">
        <f>IF('Orçamento-base'!G16&gt;0,'Orçamento-base'!G16,"")</f>
        <v>Troca de capa de muro, incluindo material, mão de obra e destinação dos resíduos, conforme memorial descritivo dos serviços</v>
      </c>
      <c r="E16" s="99">
        <f>IF('Orçamento-base'!H16&gt;0,'Orçamento-base'!H16,"")</f>
        <v>2545</v>
      </c>
      <c r="F16" s="90" t="str">
        <f>IF('Orçamento-base'!I16&gt;0,'Orçamento-base'!I16,"")</f>
        <v>m</v>
      </c>
      <c r="G16" s="99" t="str">
        <f t="shared" si="0"/>
        <v/>
      </c>
      <c r="H16" s="90" t="str">
        <f t="shared" si="1"/>
        <v/>
      </c>
      <c r="I16" s="82"/>
      <c r="J16" s="82"/>
      <c r="K16" s="45"/>
      <c r="L16" s="95"/>
      <c r="M16" s="95"/>
    </row>
    <row r="17" spans="1:13" x14ac:dyDescent="0.25">
      <c r="A17" s="201">
        <f>IF('Orçamento-base'!A17&gt;0,'Orçamento-base'!A17,"")</f>
        <v>1</v>
      </c>
      <c r="B17" s="201">
        <f>'Orçamento-base'!B17</f>
        <v>6</v>
      </c>
      <c r="C17" s="201">
        <f>IF('Orçamento-base'!C17&gt;0,'Orçamento-base'!C17,"")</f>
        <v>6</v>
      </c>
      <c r="D17" s="90" t="str">
        <f>IF('Orçamento-base'!G17&gt;0,'Orçamento-base'!G17,"")</f>
        <v>Troca de rufo, incluindo material, mão de obra e destinação dos resíduos, conforme memorial descritivo dos serviços</v>
      </c>
      <c r="E17" s="99">
        <f>IF('Orçamento-base'!H17&gt;0,'Orçamento-base'!H17,"")</f>
        <v>2695</v>
      </c>
      <c r="F17" s="90" t="str">
        <f>IF('Orçamento-base'!I17&gt;0,'Orçamento-base'!I17,"")</f>
        <v>m</v>
      </c>
      <c r="G17" s="99" t="str">
        <f t="shared" si="0"/>
        <v/>
      </c>
      <c r="H17" s="90" t="str">
        <f t="shared" si="1"/>
        <v/>
      </c>
      <c r="I17" s="82"/>
      <c r="J17" s="82"/>
      <c r="K17" s="45"/>
      <c r="L17" s="95"/>
      <c r="M17" s="95"/>
    </row>
    <row r="18" spans="1:13" x14ac:dyDescent="0.25">
      <c r="A18" s="201">
        <f>IF('Orçamento-base'!A18&gt;0,'Orçamento-base'!A18,"")</f>
        <v>1</v>
      </c>
      <c r="B18" s="201">
        <f>'Orçamento-base'!B18</f>
        <v>7</v>
      </c>
      <c r="C18" s="201">
        <f>IF('Orçamento-base'!C18&gt;0,'Orçamento-base'!C18,"")</f>
        <v>7</v>
      </c>
      <c r="D18" s="90" t="str">
        <f>IF('Orçamento-base'!G18&gt;0,'Orçamento-base'!G18,"")</f>
        <v>Limpeza de calha, incluindo material e mão de obra, conforme memorial descritivo dos serviços</v>
      </c>
      <c r="E18" s="99">
        <f>IF('Orçamento-base'!H18&gt;0,'Orçamento-base'!H18,"")</f>
        <v>14100</v>
      </c>
      <c r="F18" s="90" t="str">
        <f>IF('Orçamento-base'!I18&gt;0,'Orçamento-base'!I18,"")</f>
        <v>m</v>
      </c>
      <c r="G18" s="99" t="str">
        <f t="shared" si="0"/>
        <v/>
      </c>
      <c r="H18" s="90" t="str">
        <f t="shared" si="1"/>
        <v/>
      </c>
      <c r="I18" s="82"/>
      <c r="J18" s="82"/>
      <c r="K18" s="45"/>
      <c r="L18" s="95"/>
      <c r="M18" s="95"/>
    </row>
    <row r="19" spans="1:13" x14ac:dyDescent="0.25">
      <c r="A19" s="201">
        <f>IF('Orçamento-base'!A19&gt;0,'Orçamento-base'!A19,"")</f>
        <v>1</v>
      </c>
      <c r="B19" s="201">
        <f>'Orçamento-base'!B19</f>
        <v>8</v>
      </c>
      <c r="C19" s="201">
        <f>IF('Orçamento-base'!C19&gt;0,'Orçamento-base'!C19,"")</f>
        <v>8</v>
      </c>
      <c r="D19" s="90" t="str">
        <f>IF('Orçamento-base'!G19&gt;0,'Orçamento-base'!G19,"")</f>
        <v>Limpeza e impermeabilização de superfície com primer e manta asfáltica, incluindo material e mão de obra, conforme memorial descritivo dos serviços</v>
      </c>
      <c r="E19" s="99">
        <f>IF('Orçamento-base'!H19&gt;0,'Orçamento-base'!H19,"")</f>
        <v>6100</v>
      </c>
      <c r="F19" s="90" t="str">
        <f>IF('Orçamento-base'!I19&gt;0,'Orçamento-base'!I19,"")</f>
        <v>m²</v>
      </c>
      <c r="G19" s="99" t="str">
        <f t="shared" si="0"/>
        <v/>
      </c>
      <c r="H19" s="90" t="str">
        <f t="shared" si="1"/>
        <v/>
      </c>
      <c r="I19" s="82"/>
      <c r="J19" s="82"/>
      <c r="K19" s="45"/>
      <c r="L19" s="95"/>
      <c r="M19" s="95"/>
    </row>
    <row r="20" spans="1:13" x14ac:dyDescent="0.25">
      <c r="A20" s="201">
        <f>IF('Orçamento-base'!A20&gt;0,'Orçamento-base'!A20,"")</f>
        <v>2</v>
      </c>
      <c r="B20" s="201">
        <f>'Orçamento-base'!B20</f>
        <v>9</v>
      </c>
      <c r="C20" s="201">
        <f>IF('Orçamento-base'!C20&gt;0,'Orçamento-base'!C20,"")</f>
        <v>1</v>
      </c>
      <c r="D20" s="90" t="str">
        <f>IF('Orçamento-base'!G20&gt;0,'Orçamento-base'!G20,"")</f>
        <v>Limpeza de superfícies (parede/teto) e pintura interna/externa com tinta acrílica premium, incluindo material e mão de obra, conforme memorial descritivo dos serviços</v>
      </c>
      <c r="E20" s="99">
        <f>IF('Orçamento-base'!H20&gt;0,'Orçamento-base'!H20,"")</f>
        <v>63305</v>
      </c>
      <c r="F20" s="90" t="str">
        <f>IF('Orçamento-base'!I20&gt;0,'Orçamento-base'!I20,"")</f>
        <v>m²</v>
      </c>
      <c r="G20" s="99" t="str">
        <f t="shared" si="0"/>
        <v/>
      </c>
      <c r="H20" s="90" t="str">
        <f t="shared" si="1"/>
        <v/>
      </c>
      <c r="I20" s="82"/>
      <c r="J20" s="82"/>
      <c r="K20" s="45"/>
      <c r="L20" s="95"/>
      <c r="M20" s="95"/>
    </row>
    <row r="21" spans="1:13" x14ac:dyDescent="0.25">
      <c r="A21" s="201">
        <f>IF('Orçamento-base'!A21&gt;0,'Orçamento-base'!A21,"")</f>
        <v>2</v>
      </c>
      <c r="B21" s="201">
        <f>'Orçamento-base'!B21</f>
        <v>10</v>
      </c>
      <c r="C21" s="201">
        <f>IF('Orçamento-base'!C21&gt;0,'Orçamento-base'!C21,"")</f>
        <v>2</v>
      </c>
      <c r="D21" s="90" t="str">
        <f>IF('Orçamento-base'!G21&gt;0,'Orçamento-base'!G21,"")</f>
        <v>Reparo de revestimento cimentício em paredes/teto: demolição de reboco, limpeza, impermeabilização, refazimento de revestimento e pintura com fundo selador, incluindo material, mão de obra e destinação dos resíduos, conforme memorial descritivo dos serviços</v>
      </c>
      <c r="E21" s="99">
        <f>IF('Orçamento-base'!H21&gt;0,'Orçamento-base'!H21,"")</f>
        <v>22105</v>
      </c>
      <c r="F21" s="90" t="str">
        <f>IF('Orçamento-base'!I21&gt;0,'Orçamento-base'!I21,"")</f>
        <v>m²</v>
      </c>
      <c r="G21" s="99" t="str">
        <f t="shared" si="0"/>
        <v/>
      </c>
      <c r="H21" s="90" t="str">
        <f t="shared" si="1"/>
        <v/>
      </c>
      <c r="I21" s="82"/>
      <c r="J21" s="82"/>
      <c r="K21" s="45"/>
      <c r="L21" s="95"/>
      <c r="M21" s="95"/>
    </row>
    <row r="22" spans="1:13" x14ac:dyDescent="0.25">
      <c r="A22" s="201">
        <f>IF('Orçamento-base'!A22&gt;0,'Orçamento-base'!A22,"")</f>
        <v>2</v>
      </c>
      <c r="B22" s="201">
        <f>'Orçamento-base'!B22</f>
        <v>11</v>
      </c>
      <c r="C22" s="201">
        <f>IF('Orçamento-base'!C22&gt;0,'Orçamento-base'!C22,"")</f>
        <v>3</v>
      </c>
      <c r="D22" s="90" t="str">
        <f>IF('Orçamento-base'!G22&gt;0,'Orçamento-base'!G22,"")</f>
        <v>Remoção de piso e assentamento de porcelanato, incluindo material, mão de obra e destinação dos resíduos, conforme memorial descritivo dos serviços</v>
      </c>
      <c r="E22" s="99">
        <f>IF('Orçamento-base'!H22&gt;0,'Orçamento-base'!H22,"")</f>
        <v>9800</v>
      </c>
      <c r="F22" s="90" t="str">
        <f>IF('Orçamento-base'!I22&gt;0,'Orçamento-base'!I22,"")</f>
        <v>m²</v>
      </c>
      <c r="G22" s="99" t="str">
        <f t="shared" si="0"/>
        <v/>
      </c>
      <c r="H22" s="90" t="str">
        <f t="shared" si="1"/>
        <v/>
      </c>
      <c r="I22" s="82"/>
      <c r="J22" s="82"/>
      <c r="K22" s="45"/>
      <c r="L22" s="95"/>
      <c r="M22" s="95"/>
    </row>
    <row r="23" spans="1:13" x14ac:dyDescent="0.25">
      <c r="A23" s="201">
        <f>IF('Orçamento-base'!A23&gt;0,'Orçamento-base'!A23,"")</f>
        <v>2</v>
      </c>
      <c r="B23" s="201">
        <f>'Orçamento-base'!B23</f>
        <v>12</v>
      </c>
      <c r="C23" s="201">
        <f>IF('Orçamento-base'!C23&gt;0,'Orçamento-base'!C23,"")</f>
        <v>4</v>
      </c>
      <c r="D23" s="90" t="str">
        <f>IF('Orçamento-base'!G23&gt;0,'Orçamento-base'!G23,"")</f>
        <v>Remoção e assentamento de revestimento cerâmico em paredes, incluindo material, mão de obra e destinação dos resíduos, conforme memorial descritivo dos serviços</v>
      </c>
      <c r="E23" s="99">
        <f>IF('Orçamento-base'!H23&gt;0,'Orçamento-base'!H23,"")</f>
        <v>5450</v>
      </c>
      <c r="F23" s="90" t="str">
        <f>IF('Orçamento-base'!I23&gt;0,'Orçamento-base'!I23,"")</f>
        <v>m²</v>
      </c>
      <c r="G23" s="99" t="str">
        <f t="shared" si="0"/>
        <v/>
      </c>
      <c r="H23" s="90" t="str">
        <f t="shared" si="1"/>
        <v/>
      </c>
      <c r="I23" s="82"/>
      <c r="J23" s="82"/>
      <c r="K23" s="45"/>
      <c r="L23" s="95"/>
      <c r="M23" s="95"/>
    </row>
    <row r="24" spans="1:13" x14ac:dyDescent="0.25">
      <c r="A24" s="201">
        <f>IF('Orçamento-base'!A24&gt;0,'Orçamento-base'!A24,"")</f>
        <v>2</v>
      </c>
      <c r="B24" s="201">
        <f>'Orçamento-base'!B24</f>
        <v>13</v>
      </c>
      <c r="C24" s="201">
        <f>IF('Orçamento-base'!C24&gt;0,'Orçamento-base'!C24,"")</f>
        <v>5</v>
      </c>
      <c r="D24" s="90" t="str">
        <f>IF('Orçamento-base'!G24&gt;0,'Orçamento-base'!G24,"")</f>
        <v>Lixamento e pintura de esquadria metálica, incluindo material e mão de obra, conforme memorial descritivo dos serviços, conforme memorial descritivo dos serviços</v>
      </c>
      <c r="E24" s="99">
        <f>IF('Orçamento-base'!H24&gt;0,'Orçamento-base'!H24,"")</f>
        <v>8750</v>
      </c>
      <c r="F24" s="90" t="str">
        <f>IF('Orçamento-base'!I24&gt;0,'Orçamento-base'!I24,"")</f>
        <v>m²</v>
      </c>
      <c r="G24" s="99" t="str">
        <f t="shared" si="0"/>
        <v/>
      </c>
      <c r="H24" s="90" t="str">
        <f t="shared" si="1"/>
        <v/>
      </c>
      <c r="I24" s="82"/>
      <c r="J24" s="82"/>
      <c r="K24" s="45"/>
      <c r="L24" s="95"/>
      <c r="M24" s="95"/>
    </row>
    <row r="25" spans="1:13" x14ac:dyDescent="0.25">
      <c r="A25" s="201">
        <f>IF('Orçamento-base'!A25&gt;0,'Orçamento-base'!A25,"")</f>
        <v>2</v>
      </c>
      <c r="B25" s="201">
        <f>'Orçamento-base'!B25</f>
        <v>14</v>
      </c>
      <c r="C25" s="201">
        <f>IF('Orçamento-base'!C25&gt;0,'Orçamento-base'!C25,"")</f>
        <v>6</v>
      </c>
      <c r="D25" s="90" t="str">
        <f>IF('Orçamento-base'!G25&gt;0,'Orçamento-base'!G25,"")</f>
        <v>Troca de vidro em esquadria metálica/madeira, incluindo material e mão de obra, conforme memorial descritivo dos serviços</v>
      </c>
      <c r="E25" s="99">
        <f>IF('Orçamento-base'!H25&gt;0,'Orçamento-base'!H25,"")</f>
        <v>2310</v>
      </c>
      <c r="F25" s="90" t="str">
        <f>IF('Orçamento-base'!I25&gt;0,'Orçamento-base'!I25,"")</f>
        <v>m²</v>
      </c>
      <c r="G25" s="99" t="str">
        <f t="shared" si="0"/>
        <v/>
      </c>
      <c r="H25" s="90" t="str">
        <f t="shared" si="1"/>
        <v/>
      </c>
      <c r="I25" s="82"/>
      <c r="J25" s="82"/>
      <c r="K25" s="45"/>
      <c r="L25" s="95"/>
      <c r="M25" s="95"/>
    </row>
    <row r="26" spans="1:13" x14ac:dyDescent="0.25">
      <c r="A26" s="201">
        <f>IF('Orçamento-base'!A26&gt;0,'Orçamento-base'!A26,"")</f>
        <v>2</v>
      </c>
      <c r="B26" s="201">
        <f>'Orçamento-base'!B26</f>
        <v>15</v>
      </c>
      <c r="C26" s="201">
        <f>IF('Orçamento-base'!C26&gt;0,'Orçamento-base'!C26,"")</f>
        <v>7</v>
      </c>
      <c r="D26" s="90" t="str">
        <f>IF('Orçamento-base'!G26&gt;0,'Orçamento-base'!G26,"")</f>
        <v>Remoção e assentamento de rodapé cerâmico, incluindo material, mão de obra e destinação dos resíduos, conforme memorial descritivo dos serviços</v>
      </c>
      <c r="E26" s="99">
        <f>IF('Orçamento-base'!H26&gt;0,'Orçamento-base'!H26,"")</f>
        <v>5300</v>
      </c>
      <c r="F26" s="90" t="str">
        <f>IF('Orçamento-base'!I26&gt;0,'Orçamento-base'!I26,"")</f>
        <v>m</v>
      </c>
      <c r="G26" s="99" t="str">
        <f t="shared" si="0"/>
        <v/>
      </c>
      <c r="H26" s="90" t="str">
        <f t="shared" si="1"/>
        <v/>
      </c>
      <c r="I26" s="82"/>
      <c r="J26" s="82"/>
      <c r="K26" s="45"/>
      <c r="L26" s="95"/>
      <c r="M26" s="95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53"/>
  <sheetViews>
    <sheetView showWhiteSpace="0" zoomScale="85" zoomScaleNormal="85" workbookViewId="0">
      <selection activeCell="L10" sqref="L10"/>
    </sheetView>
  </sheetViews>
  <sheetFormatPr defaultRowHeight="14.25" x14ac:dyDescent="0.2"/>
  <cols>
    <col min="1" max="2" width="13.7109375" style="143" bestFit="1" customWidth="1"/>
    <col min="3" max="3" width="11.42578125" style="143" bestFit="1" customWidth="1"/>
    <col min="4" max="4" width="68.5703125" style="143" bestFit="1" customWidth="1"/>
    <col min="5" max="5" width="17.140625" style="143" bestFit="1" customWidth="1"/>
    <col min="6" max="6" width="18.140625" style="143" customWidth="1"/>
    <col min="7" max="8" width="13.7109375" style="143" bestFit="1" customWidth="1"/>
    <col min="9" max="11" width="16" style="143" bestFit="1" customWidth="1"/>
    <col min="12" max="16384" width="9.140625" style="143"/>
  </cols>
  <sheetData>
    <row r="1" spans="1:10" ht="15" x14ac:dyDescent="0.2">
      <c r="A1" s="142"/>
      <c r="B1" s="142"/>
      <c r="C1" s="264" t="s">
        <v>230</v>
      </c>
      <c r="D1" s="264"/>
      <c r="E1" s="264" t="s">
        <v>231</v>
      </c>
      <c r="F1" s="264"/>
      <c r="G1" s="264"/>
      <c r="H1" s="264"/>
      <c r="I1" s="264"/>
      <c r="J1" s="264"/>
    </row>
    <row r="2" spans="1:10" ht="80.099999999999994" customHeight="1" x14ac:dyDescent="0.2">
      <c r="A2" s="144"/>
      <c r="B2" s="144"/>
      <c r="C2" s="265" t="s">
        <v>211</v>
      </c>
      <c r="D2" s="265"/>
      <c r="E2" s="265" t="s">
        <v>232</v>
      </c>
      <c r="F2" s="265"/>
      <c r="G2" s="256"/>
      <c r="H2" s="256"/>
      <c r="I2" s="256"/>
      <c r="J2" s="256"/>
    </row>
    <row r="3" spans="1:10" ht="15" x14ac:dyDescent="0.25">
      <c r="A3" s="260" t="s">
        <v>230</v>
      </c>
      <c r="B3" s="254"/>
      <c r="C3" s="254"/>
      <c r="D3" s="254"/>
      <c r="E3" s="254"/>
      <c r="F3" s="254"/>
      <c r="G3" s="254"/>
      <c r="H3" s="254"/>
      <c r="I3" s="254"/>
      <c r="J3" s="254"/>
    </row>
    <row r="4" spans="1:10" ht="15" x14ac:dyDescent="0.25">
      <c r="A4" s="260"/>
      <c r="B4" s="254"/>
      <c r="C4" s="254"/>
      <c r="D4" s="254"/>
      <c r="E4" s="254"/>
      <c r="F4" s="254"/>
      <c r="G4" s="254"/>
      <c r="H4" s="254"/>
      <c r="I4" s="254"/>
      <c r="J4" s="254"/>
    </row>
    <row r="5" spans="1:10" ht="18" customHeight="1" x14ac:dyDescent="0.2">
      <c r="A5" s="145" t="s">
        <v>233</v>
      </c>
      <c r="B5" s="146" t="s">
        <v>194</v>
      </c>
      <c r="C5" s="145" t="s">
        <v>234</v>
      </c>
      <c r="D5" s="145" t="s">
        <v>161</v>
      </c>
      <c r="E5" s="261" t="s">
        <v>235</v>
      </c>
      <c r="F5" s="261"/>
      <c r="G5" s="147" t="s">
        <v>236</v>
      </c>
      <c r="H5" s="146" t="s">
        <v>237</v>
      </c>
      <c r="I5" s="146" t="s">
        <v>238</v>
      </c>
      <c r="J5" s="146" t="s">
        <v>239</v>
      </c>
    </row>
    <row r="6" spans="1:10" ht="24" customHeight="1" x14ac:dyDescent="0.2">
      <c r="A6" s="148" t="s">
        <v>240</v>
      </c>
      <c r="B6" s="149" t="s">
        <v>241</v>
      </c>
      <c r="C6" s="148" t="s">
        <v>242</v>
      </c>
      <c r="D6" s="148" t="s">
        <v>243</v>
      </c>
      <c r="E6" s="262" t="s">
        <v>244</v>
      </c>
      <c r="F6" s="262"/>
      <c r="G6" s="150" t="s">
        <v>222</v>
      </c>
      <c r="H6" s="151">
        <v>1</v>
      </c>
      <c r="I6" s="152">
        <v>60.56</v>
      </c>
      <c r="J6" s="152">
        <v>60.56</v>
      </c>
    </row>
    <row r="7" spans="1:10" ht="39" customHeight="1" x14ac:dyDescent="0.2">
      <c r="A7" s="153" t="s">
        <v>245</v>
      </c>
      <c r="B7" s="154" t="s">
        <v>246</v>
      </c>
      <c r="C7" s="153" t="s">
        <v>192</v>
      </c>
      <c r="D7" s="153" t="s">
        <v>247</v>
      </c>
      <c r="E7" s="258" t="s">
        <v>248</v>
      </c>
      <c r="F7" s="258"/>
      <c r="G7" s="155" t="s">
        <v>222</v>
      </c>
      <c r="H7" s="156">
        <v>1</v>
      </c>
      <c r="I7" s="157">
        <v>3.64</v>
      </c>
      <c r="J7" s="157">
        <v>3.64</v>
      </c>
    </row>
    <row r="8" spans="1:10" ht="39" customHeight="1" x14ac:dyDescent="0.2">
      <c r="A8" s="153" t="s">
        <v>245</v>
      </c>
      <c r="B8" s="154" t="s">
        <v>249</v>
      </c>
      <c r="C8" s="153" t="s">
        <v>192</v>
      </c>
      <c r="D8" s="153" t="s">
        <v>250</v>
      </c>
      <c r="E8" s="258" t="s">
        <v>251</v>
      </c>
      <c r="F8" s="258"/>
      <c r="G8" s="155" t="s">
        <v>252</v>
      </c>
      <c r="H8" s="156">
        <v>0.05</v>
      </c>
      <c r="I8" s="157">
        <v>30.41</v>
      </c>
      <c r="J8" s="157">
        <v>1.52</v>
      </c>
    </row>
    <row r="9" spans="1:10" ht="51.95" customHeight="1" x14ac:dyDescent="0.2">
      <c r="A9" s="153" t="s">
        <v>245</v>
      </c>
      <c r="B9" s="154" t="s">
        <v>253</v>
      </c>
      <c r="C9" s="153" t="s">
        <v>192</v>
      </c>
      <c r="D9" s="153" t="s">
        <v>254</v>
      </c>
      <c r="E9" s="258" t="s">
        <v>244</v>
      </c>
      <c r="F9" s="258"/>
      <c r="G9" s="155" t="s">
        <v>222</v>
      </c>
      <c r="H9" s="156">
        <v>1</v>
      </c>
      <c r="I9" s="157">
        <v>52.98</v>
      </c>
      <c r="J9" s="157">
        <v>52.98</v>
      </c>
    </row>
    <row r="10" spans="1:10" ht="39" customHeight="1" x14ac:dyDescent="0.2">
      <c r="A10" s="153" t="s">
        <v>245</v>
      </c>
      <c r="B10" s="154" t="s">
        <v>255</v>
      </c>
      <c r="C10" s="153" t="s">
        <v>192</v>
      </c>
      <c r="D10" s="153" t="s">
        <v>256</v>
      </c>
      <c r="E10" s="258" t="s">
        <v>257</v>
      </c>
      <c r="F10" s="258"/>
      <c r="G10" s="155" t="s">
        <v>258</v>
      </c>
      <c r="H10" s="156">
        <v>0.3</v>
      </c>
      <c r="I10" s="157">
        <v>2.59</v>
      </c>
      <c r="J10" s="157">
        <v>0.77</v>
      </c>
    </row>
    <row r="11" spans="1:10" ht="65.099999999999994" customHeight="1" x14ac:dyDescent="0.2">
      <c r="A11" s="153" t="s">
        <v>259</v>
      </c>
      <c r="B11" s="154" t="s">
        <v>260</v>
      </c>
      <c r="C11" s="153" t="s">
        <v>192</v>
      </c>
      <c r="D11" s="153" t="s">
        <v>261</v>
      </c>
      <c r="E11" s="258" t="s">
        <v>262</v>
      </c>
      <c r="F11" s="258"/>
      <c r="G11" s="155" t="s">
        <v>263</v>
      </c>
      <c r="H11" s="156">
        <v>0.05</v>
      </c>
      <c r="I11" s="157">
        <v>33</v>
      </c>
      <c r="J11" s="157">
        <v>1.65</v>
      </c>
    </row>
    <row r="12" spans="1:10" x14ac:dyDescent="0.2">
      <c r="A12" s="158"/>
      <c r="B12" s="158"/>
      <c r="C12" s="158"/>
      <c r="D12" s="158"/>
      <c r="E12" s="158" t="s">
        <v>264</v>
      </c>
      <c r="F12" s="159">
        <v>9.6999999999999993</v>
      </c>
      <c r="G12" s="158" t="s">
        <v>265</v>
      </c>
      <c r="H12" s="159">
        <v>0</v>
      </c>
      <c r="I12" s="158" t="s">
        <v>266</v>
      </c>
      <c r="J12" s="159">
        <v>9.6999999999999993</v>
      </c>
    </row>
    <row r="13" spans="1:10" ht="15" thickBot="1" x14ac:dyDescent="0.25">
      <c r="A13" s="158"/>
      <c r="B13" s="158"/>
      <c r="C13" s="158"/>
      <c r="D13" s="158"/>
      <c r="E13" s="158" t="s">
        <v>267</v>
      </c>
      <c r="F13" s="159">
        <v>0</v>
      </c>
      <c r="G13" s="158"/>
      <c r="H13" s="259" t="s">
        <v>268</v>
      </c>
      <c r="I13" s="259"/>
      <c r="J13" s="159">
        <v>60.56</v>
      </c>
    </row>
    <row r="14" spans="1:10" ht="0.95" customHeight="1" thickTop="1" x14ac:dyDescent="0.2">
      <c r="A14" s="160"/>
      <c r="B14" s="160"/>
      <c r="C14" s="160"/>
      <c r="D14" s="160"/>
      <c r="E14" s="160"/>
      <c r="F14" s="160"/>
      <c r="G14" s="160"/>
      <c r="H14" s="160"/>
      <c r="I14" s="160"/>
      <c r="J14" s="160"/>
    </row>
    <row r="15" spans="1:10" ht="18" customHeight="1" x14ac:dyDescent="0.2">
      <c r="A15" s="145" t="s">
        <v>269</v>
      </c>
      <c r="B15" s="146" t="s">
        <v>194</v>
      </c>
      <c r="C15" s="145" t="s">
        <v>234</v>
      </c>
      <c r="D15" s="145" t="s">
        <v>161</v>
      </c>
      <c r="E15" s="261" t="s">
        <v>235</v>
      </c>
      <c r="F15" s="261"/>
      <c r="G15" s="147" t="s">
        <v>236</v>
      </c>
      <c r="H15" s="146" t="s">
        <v>237</v>
      </c>
      <c r="I15" s="146" t="s">
        <v>238</v>
      </c>
      <c r="J15" s="146" t="s">
        <v>239</v>
      </c>
    </row>
    <row r="16" spans="1:10" ht="24" customHeight="1" x14ac:dyDescent="0.2">
      <c r="A16" s="148" t="s">
        <v>240</v>
      </c>
      <c r="B16" s="149" t="s">
        <v>270</v>
      </c>
      <c r="C16" s="148" t="s">
        <v>242</v>
      </c>
      <c r="D16" s="148" t="s">
        <v>271</v>
      </c>
      <c r="E16" s="262" t="s">
        <v>244</v>
      </c>
      <c r="F16" s="262"/>
      <c r="G16" s="150" t="s">
        <v>222</v>
      </c>
      <c r="H16" s="151">
        <v>1</v>
      </c>
      <c r="I16" s="152">
        <v>74.430000000000007</v>
      </c>
      <c r="J16" s="152">
        <v>74.430000000000007</v>
      </c>
    </row>
    <row r="17" spans="1:10" ht="39" customHeight="1" x14ac:dyDescent="0.2">
      <c r="A17" s="153" t="s">
        <v>245</v>
      </c>
      <c r="B17" s="154" t="s">
        <v>255</v>
      </c>
      <c r="C17" s="153" t="s">
        <v>192</v>
      </c>
      <c r="D17" s="153" t="s">
        <v>256</v>
      </c>
      <c r="E17" s="258" t="s">
        <v>257</v>
      </c>
      <c r="F17" s="258"/>
      <c r="G17" s="155" t="s">
        <v>258</v>
      </c>
      <c r="H17" s="156">
        <v>0.3</v>
      </c>
      <c r="I17" s="157">
        <v>2.59</v>
      </c>
      <c r="J17" s="157">
        <v>0.77</v>
      </c>
    </row>
    <row r="18" spans="1:10" ht="39" customHeight="1" x14ac:dyDescent="0.2">
      <c r="A18" s="153" t="s">
        <v>245</v>
      </c>
      <c r="B18" s="154" t="s">
        <v>246</v>
      </c>
      <c r="C18" s="153" t="s">
        <v>192</v>
      </c>
      <c r="D18" s="153" t="s">
        <v>247</v>
      </c>
      <c r="E18" s="258" t="s">
        <v>248</v>
      </c>
      <c r="F18" s="258"/>
      <c r="G18" s="155" t="s">
        <v>222</v>
      </c>
      <c r="H18" s="156">
        <v>1</v>
      </c>
      <c r="I18" s="157">
        <v>3.64</v>
      </c>
      <c r="J18" s="157">
        <v>3.64</v>
      </c>
    </row>
    <row r="19" spans="1:10" ht="39" customHeight="1" x14ac:dyDescent="0.2">
      <c r="A19" s="153" t="s">
        <v>245</v>
      </c>
      <c r="B19" s="154" t="s">
        <v>272</v>
      </c>
      <c r="C19" s="153" t="s">
        <v>192</v>
      </c>
      <c r="D19" s="153" t="s">
        <v>273</v>
      </c>
      <c r="E19" s="258" t="s">
        <v>244</v>
      </c>
      <c r="F19" s="258"/>
      <c r="G19" s="155" t="s">
        <v>222</v>
      </c>
      <c r="H19" s="156">
        <v>1</v>
      </c>
      <c r="I19" s="157">
        <v>66.849999999999994</v>
      </c>
      <c r="J19" s="157">
        <v>66.849999999999994</v>
      </c>
    </row>
    <row r="20" spans="1:10" ht="39" customHeight="1" x14ac:dyDescent="0.2">
      <c r="A20" s="153" t="s">
        <v>245</v>
      </c>
      <c r="B20" s="154" t="s">
        <v>249</v>
      </c>
      <c r="C20" s="153" t="s">
        <v>192</v>
      </c>
      <c r="D20" s="153" t="s">
        <v>250</v>
      </c>
      <c r="E20" s="258" t="s">
        <v>251</v>
      </c>
      <c r="F20" s="258"/>
      <c r="G20" s="155" t="s">
        <v>252</v>
      </c>
      <c r="H20" s="156">
        <v>0.05</v>
      </c>
      <c r="I20" s="157">
        <v>30.41</v>
      </c>
      <c r="J20" s="157">
        <v>1.52</v>
      </c>
    </row>
    <row r="21" spans="1:10" ht="65.099999999999994" customHeight="1" x14ac:dyDescent="0.2">
      <c r="A21" s="153" t="s">
        <v>259</v>
      </c>
      <c r="B21" s="154" t="s">
        <v>260</v>
      </c>
      <c r="C21" s="153" t="s">
        <v>192</v>
      </c>
      <c r="D21" s="153" t="s">
        <v>261</v>
      </c>
      <c r="E21" s="258" t="s">
        <v>262</v>
      </c>
      <c r="F21" s="258"/>
      <c r="G21" s="155" t="s">
        <v>263</v>
      </c>
      <c r="H21" s="156">
        <v>0.05</v>
      </c>
      <c r="I21" s="157">
        <v>33</v>
      </c>
      <c r="J21" s="157">
        <v>1.65</v>
      </c>
    </row>
    <row r="22" spans="1:10" x14ac:dyDescent="0.2">
      <c r="A22" s="158"/>
      <c r="B22" s="158"/>
      <c r="C22" s="158"/>
      <c r="D22" s="158"/>
      <c r="E22" s="158" t="s">
        <v>264</v>
      </c>
      <c r="F22" s="159">
        <v>14.1</v>
      </c>
      <c r="G22" s="158" t="s">
        <v>265</v>
      </c>
      <c r="H22" s="159">
        <v>0</v>
      </c>
      <c r="I22" s="158" t="s">
        <v>266</v>
      </c>
      <c r="J22" s="159">
        <v>14.1</v>
      </c>
    </row>
    <row r="23" spans="1:10" ht="15" thickBot="1" x14ac:dyDescent="0.25">
      <c r="A23" s="158"/>
      <c r="B23" s="158"/>
      <c r="C23" s="158"/>
      <c r="D23" s="158"/>
      <c r="E23" s="158" t="s">
        <v>267</v>
      </c>
      <c r="F23" s="159">
        <v>0</v>
      </c>
      <c r="G23" s="158"/>
      <c r="H23" s="259" t="s">
        <v>268</v>
      </c>
      <c r="I23" s="259"/>
      <c r="J23" s="159">
        <v>74.430000000000007</v>
      </c>
    </row>
    <row r="24" spans="1:10" ht="0.95" customHeight="1" thickTop="1" x14ac:dyDescent="0.2">
      <c r="A24" s="160"/>
      <c r="B24" s="160"/>
      <c r="C24" s="160"/>
      <c r="D24" s="160"/>
      <c r="E24" s="160"/>
      <c r="F24" s="160"/>
      <c r="G24" s="160"/>
      <c r="H24" s="160"/>
      <c r="I24" s="160"/>
      <c r="J24" s="160"/>
    </row>
    <row r="25" spans="1:10" ht="18" customHeight="1" x14ac:dyDescent="0.2">
      <c r="A25" s="145" t="s">
        <v>274</v>
      </c>
      <c r="B25" s="146" t="s">
        <v>194</v>
      </c>
      <c r="C25" s="145" t="s">
        <v>234</v>
      </c>
      <c r="D25" s="145" t="s">
        <v>161</v>
      </c>
      <c r="E25" s="261" t="s">
        <v>235</v>
      </c>
      <c r="F25" s="261"/>
      <c r="G25" s="147" t="s">
        <v>236</v>
      </c>
      <c r="H25" s="146" t="s">
        <v>237</v>
      </c>
      <c r="I25" s="146" t="s">
        <v>238</v>
      </c>
      <c r="J25" s="146" t="s">
        <v>239</v>
      </c>
    </row>
    <row r="26" spans="1:10" ht="24" customHeight="1" x14ac:dyDescent="0.2">
      <c r="A26" s="148" t="s">
        <v>240</v>
      </c>
      <c r="B26" s="149" t="s">
        <v>275</v>
      </c>
      <c r="C26" s="148" t="s">
        <v>242</v>
      </c>
      <c r="D26" s="148" t="s">
        <v>276</v>
      </c>
      <c r="E26" s="262" t="s">
        <v>244</v>
      </c>
      <c r="F26" s="262"/>
      <c r="G26" s="150" t="s">
        <v>222</v>
      </c>
      <c r="H26" s="151">
        <v>1</v>
      </c>
      <c r="I26" s="152">
        <v>175.79</v>
      </c>
      <c r="J26" s="152">
        <v>175.79</v>
      </c>
    </row>
    <row r="27" spans="1:10" ht="39" customHeight="1" x14ac:dyDescent="0.2">
      <c r="A27" s="153" t="s">
        <v>245</v>
      </c>
      <c r="B27" s="154" t="s">
        <v>277</v>
      </c>
      <c r="C27" s="153" t="s">
        <v>192</v>
      </c>
      <c r="D27" s="153" t="s">
        <v>278</v>
      </c>
      <c r="E27" s="258" t="s">
        <v>244</v>
      </c>
      <c r="F27" s="258"/>
      <c r="G27" s="155" t="s">
        <v>222</v>
      </c>
      <c r="H27" s="156">
        <v>1</v>
      </c>
      <c r="I27" s="157">
        <v>168.21</v>
      </c>
      <c r="J27" s="157">
        <v>168.21</v>
      </c>
    </row>
    <row r="28" spans="1:10" ht="39" customHeight="1" x14ac:dyDescent="0.2">
      <c r="A28" s="153" t="s">
        <v>245</v>
      </c>
      <c r="B28" s="154" t="s">
        <v>255</v>
      </c>
      <c r="C28" s="153" t="s">
        <v>192</v>
      </c>
      <c r="D28" s="153" t="s">
        <v>256</v>
      </c>
      <c r="E28" s="258" t="s">
        <v>257</v>
      </c>
      <c r="F28" s="258"/>
      <c r="G28" s="155" t="s">
        <v>258</v>
      </c>
      <c r="H28" s="156">
        <v>0.3</v>
      </c>
      <c r="I28" s="157">
        <v>2.59</v>
      </c>
      <c r="J28" s="157">
        <v>0.77</v>
      </c>
    </row>
    <row r="29" spans="1:10" ht="39" customHeight="1" x14ac:dyDescent="0.2">
      <c r="A29" s="153" t="s">
        <v>245</v>
      </c>
      <c r="B29" s="154" t="s">
        <v>246</v>
      </c>
      <c r="C29" s="153" t="s">
        <v>192</v>
      </c>
      <c r="D29" s="153" t="s">
        <v>247</v>
      </c>
      <c r="E29" s="258" t="s">
        <v>248</v>
      </c>
      <c r="F29" s="258"/>
      <c r="G29" s="155" t="s">
        <v>222</v>
      </c>
      <c r="H29" s="156">
        <v>1</v>
      </c>
      <c r="I29" s="157">
        <v>3.64</v>
      </c>
      <c r="J29" s="157">
        <v>3.64</v>
      </c>
    </row>
    <row r="30" spans="1:10" ht="39" customHeight="1" x14ac:dyDescent="0.2">
      <c r="A30" s="153" t="s">
        <v>245</v>
      </c>
      <c r="B30" s="154" t="s">
        <v>249</v>
      </c>
      <c r="C30" s="153" t="s">
        <v>192</v>
      </c>
      <c r="D30" s="153" t="s">
        <v>250</v>
      </c>
      <c r="E30" s="258" t="s">
        <v>251</v>
      </c>
      <c r="F30" s="258"/>
      <c r="G30" s="155" t="s">
        <v>252</v>
      </c>
      <c r="H30" s="156">
        <v>0.05</v>
      </c>
      <c r="I30" s="157">
        <v>30.41</v>
      </c>
      <c r="J30" s="157">
        <v>1.52</v>
      </c>
    </row>
    <row r="31" spans="1:10" ht="65.099999999999994" customHeight="1" x14ac:dyDescent="0.2">
      <c r="A31" s="153" t="s">
        <v>259</v>
      </c>
      <c r="B31" s="154" t="s">
        <v>260</v>
      </c>
      <c r="C31" s="153" t="s">
        <v>192</v>
      </c>
      <c r="D31" s="153" t="s">
        <v>261</v>
      </c>
      <c r="E31" s="258" t="s">
        <v>262</v>
      </c>
      <c r="F31" s="258"/>
      <c r="G31" s="155" t="s">
        <v>263</v>
      </c>
      <c r="H31" s="156">
        <v>0.05</v>
      </c>
      <c r="I31" s="157">
        <v>33</v>
      </c>
      <c r="J31" s="157">
        <v>1.65</v>
      </c>
    </row>
    <row r="32" spans="1:10" x14ac:dyDescent="0.2">
      <c r="A32" s="158"/>
      <c r="B32" s="158"/>
      <c r="C32" s="158"/>
      <c r="D32" s="158"/>
      <c r="E32" s="158" t="s">
        <v>264</v>
      </c>
      <c r="F32" s="159">
        <v>6.21</v>
      </c>
      <c r="G32" s="158" t="s">
        <v>265</v>
      </c>
      <c r="H32" s="159">
        <v>0</v>
      </c>
      <c r="I32" s="158" t="s">
        <v>266</v>
      </c>
      <c r="J32" s="159">
        <v>6.21</v>
      </c>
    </row>
    <row r="33" spans="1:10" ht="15" thickBot="1" x14ac:dyDescent="0.25">
      <c r="A33" s="158"/>
      <c r="B33" s="158"/>
      <c r="C33" s="158"/>
      <c r="D33" s="158"/>
      <c r="E33" s="158" t="s">
        <v>267</v>
      </c>
      <c r="F33" s="159">
        <v>0</v>
      </c>
      <c r="G33" s="158"/>
      <c r="H33" s="259" t="s">
        <v>268</v>
      </c>
      <c r="I33" s="259"/>
      <c r="J33" s="159">
        <v>175.79</v>
      </c>
    </row>
    <row r="34" spans="1:10" ht="0.95" customHeight="1" thickTop="1" x14ac:dyDescent="0.2">
      <c r="A34" s="160"/>
      <c r="B34" s="160"/>
      <c r="C34" s="160"/>
      <c r="D34" s="160"/>
      <c r="E34" s="160"/>
      <c r="F34" s="160"/>
      <c r="G34" s="160"/>
      <c r="H34" s="160"/>
      <c r="I34" s="160"/>
      <c r="J34" s="160"/>
    </row>
    <row r="35" spans="1:10" ht="18" customHeight="1" x14ac:dyDescent="0.2">
      <c r="A35" s="145" t="s">
        <v>279</v>
      </c>
      <c r="B35" s="146" t="s">
        <v>194</v>
      </c>
      <c r="C35" s="145" t="s">
        <v>234</v>
      </c>
      <c r="D35" s="145" t="s">
        <v>161</v>
      </c>
      <c r="E35" s="261" t="s">
        <v>235</v>
      </c>
      <c r="F35" s="261"/>
      <c r="G35" s="147" t="s">
        <v>236</v>
      </c>
      <c r="H35" s="146" t="s">
        <v>237</v>
      </c>
      <c r="I35" s="146" t="s">
        <v>238</v>
      </c>
      <c r="J35" s="146" t="s">
        <v>239</v>
      </c>
    </row>
    <row r="36" spans="1:10" ht="24" customHeight="1" x14ac:dyDescent="0.2">
      <c r="A36" s="148" t="s">
        <v>240</v>
      </c>
      <c r="B36" s="149" t="s">
        <v>280</v>
      </c>
      <c r="C36" s="148" t="s">
        <v>242</v>
      </c>
      <c r="D36" s="148" t="s">
        <v>281</v>
      </c>
      <c r="E36" s="262" t="s">
        <v>244</v>
      </c>
      <c r="F36" s="262"/>
      <c r="G36" s="150" t="s">
        <v>174</v>
      </c>
      <c r="H36" s="151">
        <v>1</v>
      </c>
      <c r="I36" s="152">
        <v>107.79</v>
      </c>
      <c r="J36" s="152">
        <v>107.79</v>
      </c>
    </row>
    <row r="37" spans="1:10" ht="39" customHeight="1" x14ac:dyDescent="0.2">
      <c r="A37" s="153" t="s">
        <v>245</v>
      </c>
      <c r="B37" s="154" t="s">
        <v>255</v>
      </c>
      <c r="C37" s="153" t="s">
        <v>192</v>
      </c>
      <c r="D37" s="153" t="s">
        <v>256</v>
      </c>
      <c r="E37" s="258" t="s">
        <v>257</v>
      </c>
      <c r="F37" s="258"/>
      <c r="G37" s="155" t="s">
        <v>258</v>
      </c>
      <c r="H37" s="156">
        <v>0.3</v>
      </c>
      <c r="I37" s="157">
        <v>2.59</v>
      </c>
      <c r="J37" s="157">
        <v>0.77</v>
      </c>
    </row>
    <row r="38" spans="1:10" ht="39" customHeight="1" x14ac:dyDescent="0.2">
      <c r="A38" s="153" t="s">
        <v>245</v>
      </c>
      <c r="B38" s="154" t="s">
        <v>249</v>
      </c>
      <c r="C38" s="153" t="s">
        <v>192</v>
      </c>
      <c r="D38" s="153" t="s">
        <v>250</v>
      </c>
      <c r="E38" s="258" t="s">
        <v>251</v>
      </c>
      <c r="F38" s="258"/>
      <c r="G38" s="155" t="s">
        <v>252</v>
      </c>
      <c r="H38" s="156">
        <v>0.05</v>
      </c>
      <c r="I38" s="157">
        <v>30.41</v>
      </c>
      <c r="J38" s="157">
        <v>1.52</v>
      </c>
    </row>
    <row r="39" spans="1:10" ht="26.1" customHeight="1" x14ac:dyDescent="0.2">
      <c r="A39" s="153" t="s">
        <v>245</v>
      </c>
      <c r="B39" s="154" t="s">
        <v>282</v>
      </c>
      <c r="C39" s="153" t="s">
        <v>192</v>
      </c>
      <c r="D39" s="153" t="s">
        <v>283</v>
      </c>
      <c r="E39" s="258" t="s">
        <v>248</v>
      </c>
      <c r="F39" s="258"/>
      <c r="G39" s="155" t="s">
        <v>252</v>
      </c>
      <c r="H39" s="156">
        <v>1</v>
      </c>
      <c r="I39" s="157">
        <v>4.6500000000000004</v>
      </c>
      <c r="J39" s="157">
        <v>4.6500000000000004</v>
      </c>
    </row>
    <row r="40" spans="1:10" ht="39" customHeight="1" x14ac:dyDescent="0.2">
      <c r="A40" s="153" t="s">
        <v>245</v>
      </c>
      <c r="B40" s="154" t="s">
        <v>284</v>
      </c>
      <c r="C40" s="153" t="s">
        <v>192</v>
      </c>
      <c r="D40" s="153" t="s">
        <v>285</v>
      </c>
      <c r="E40" s="258" t="s">
        <v>244</v>
      </c>
      <c r="F40" s="258"/>
      <c r="G40" s="155" t="s">
        <v>252</v>
      </c>
      <c r="H40" s="156">
        <v>1</v>
      </c>
      <c r="I40" s="157">
        <v>99.2</v>
      </c>
      <c r="J40" s="157">
        <v>99.2</v>
      </c>
    </row>
    <row r="41" spans="1:10" ht="65.099999999999994" customHeight="1" x14ac:dyDescent="0.2">
      <c r="A41" s="153" t="s">
        <v>259</v>
      </c>
      <c r="B41" s="154" t="s">
        <v>260</v>
      </c>
      <c r="C41" s="153" t="s">
        <v>192</v>
      </c>
      <c r="D41" s="153" t="s">
        <v>261</v>
      </c>
      <c r="E41" s="258" t="s">
        <v>262</v>
      </c>
      <c r="F41" s="258"/>
      <c r="G41" s="155" t="s">
        <v>263</v>
      </c>
      <c r="H41" s="156">
        <v>0.05</v>
      </c>
      <c r="I41" s="157">
        <v>33</v>
      </c>
      <c r="J41" s="157">
        <v>1.65</v>
      </c>
    </row>
    <row r="42" spans="1:10" x14ac:dyDescent="0.2">
      <c r="A42" s="158"/>
      <c r="B42" s="158"/>
      <c r="C42" s="158"/>
      <c r="D42" s="158"/>
      <c r="E42" s="158" t="s">
        <v>264</v>
      </c>
      <c r="F42" s="159">
        <v>17.440000000000001</v>
      </c>
      <c r="G42" s="158" t="s">
        <v>265</v>
      </c>
      <c r="H42" s="159">
        <v>0</v>
      </c>
      <c r="I42" s="158" t="s">
        <v>266</v>
      </c>
      <c r="J42" s="159">
        <v>17.440000000000001</v>
      </c>
    </row>
    <row r="43" spans="1:10" ht="15" thickBot="1" x14ac:dyDescent="0.25">
      <c r="A43" s="158"/>
      <c r="B43" s="158"/>
      <c r="C43" s="158"/>
      <c r="D43" s="158"/>
      <c r="E43" s="158" t="s">
        <v>267</v>
      </c>
      <c r="F43" s="159">
        <v>0</v>
      </c>
      <c r="G43" s="158"/>
      <c r="H43" s="259" t="s">
        <v>268</v>
      </c>
      <c r="I43" s="259"/>
      <c r="J43" s="159">
        <v>107.79</v>
      </c>
    </row>
    <row r="44" spans="1:10" ht="0.95" customHeight="1" thickTop="1" x14ac:dyDescent="0.2">
      <c r="A44" s="160"/>
      <c r="B44" s="160"/>
      <c r="C44" s="160"/>
      <c r="D44" s="160"/>
      <c r="E44" s="160"/>
      <c r="F44" s="160"/>
      <c r="G44" s="160"/>
      <c r="H44" s="160"/>
      <c r="I44" s="160"/>
      <c r="J44" s="160"/>
    </row>
    <row r="45" spans="1:10" ht="18" customHeight="1" x14ac:dyDescent="0.2">
      <c r="A45" s="145" t="s">
        <v>286</v>
      </c>
      <c r="B45" s="146" t="s">
        <v>194</v>
      </c>
      <c r="C45" s="145" t="s">
        <v>234</v>
      </c>
      <c r="D45" s="145" t="s">
        <v>161</v>
      </c>
      <c r="E45" s="261" t="s">
        <v>235</v>
      </c>
      <c r="F45" s="261"/>
      <c r="G45" s="147" t="s">
        <v>236</v>
      </c>
      <c r="H45" s="146" t="s">
        <v>237</v>
      </c>
      <c r="I45" s="146" t="s">
        <v>238</v>
      </c>
      <c r="J45" s="146" t="s">
        <v>239</v>
      </c>
    </row>
    <row r="46" spans="1:10" ht="24" customHeight="1" x14ac:dyDescent="0.2">
      <c r="A46" s="148" t="s">
        <v>240</v>
      </c>
      <c r="B46" s="149" t="s">
        <v>287</v>
      </c>
      <c r="C46" s="148" t="s">
        <v>242</v>
      </c>
      <c r="D46" s="148" t="s">
        <v>288</v>
      </c>
      <c r="E46" s="262" t="s">
        <v>244</v>
      </c>
      <c r="F46" s="262"/>
      <c r="G46" s="150" t="s">
        <v>174</v>
      </c>
      <c r="H46" s="151">
        <v>1</v>
      </c>
      <c r="I46" s="152">
        <v>83.02</v>
      </c>
      <c r="J46" s="152">
        <v>83.02</v>
      </c>
    </row>
    <row r="47" spans="1:10" ht="26.1" customHeight="1" x14ac:dyDescent="0.2">
      <c r="A47" s="153" t="s">
        <v>245</v>
      </c>
      <c r="B47" s="154" t="s">
        <v>289</v>
      </c>
      <c r="C47" s="153" t="s">
        <v>192</v>
      </c>
      <c r="D47" s="153" t="s">
        <v>290</v>
      </c>
      <c r="E47" s="258" t="s">
        <v>291</v>
      </c>
      <c r="F47" s="258"/>
      <c r="G47" s="155" t="s">
        <v>252</v>
      </c>
      <c r="H47" s="156">
        <v>1</v>
      </c>
      <c r="I47" s="157">
        <v>45.54</v>
      </c>
      <c r="J47" s="157">
        <v>45.54</v>
      </c>
    </row>
    <row r="48" spans="1:10" ht="26.1" customHeight="1" x14ac:dyDescent="0.2">
      <c r="A48" s="153" t="s">
        <v>245</v>
      </c>
      <c r="B48" s="154" t="s">
        <v>282</v>
      </c>
      <c r="C48" s="153" t="s">
        <v>192</v>
      </c>
      <c r="D48" s="153" t="s">
        <v>283</v>
      </c>
      <c r="E48" s="258" t="s">
        <v>248</v>
      </c>
      <c r="F48" s="258"/>
      <c r="G48" s="155" t="s">
        <v>252</v>
      </c>
      <c r="H48" s="156">
        <v>1</v>
      </c>
      <c r="I48" s="157">
        <v>4.6500000000000004</v>
      </c>
      <c r="J48" s="157">
        <v>4.6500000000000004</v>
      </c>
    </row>
    <row r="49" spans="1:10" ht="39" customHeight="1" x14ac:dyDescent="0.2">
      <c r="A49" s="153" t="s">
        <v>245</v>
      </c>
      <c r="B49" s="154" t="s">
        <v>249</v>
      </c>
      <c r="C49" s="153" t="s">
        <v>192</v>
      </c>
      <c r="D49" s="153" t="s">
        <v>250</v>
      </c>
      <c r="E49" s="258" t="s">
        <v>251</v>
      </c>
      <c r="F49" s="258"/>
      <c r="G49" s="155" t="s">
        <v>252</v>
      </c>
      <c r="H49" s="156">
        <v>1</v>
      </c>
      <c r="I49" s="157">
        <v>30.41</v>
      </c>
      <c r="J49" s="157">
        <v>30.41</v>
      </c>
    </row>
    <row r="50" spans="1:10" ht="39" customHeight="1" x14ac:dyDescent="0.2">
      <c r="A50" s="153" t="s">
        <v>245</v>
      </c>
      <c r="B50" s="154" t="s">
        <v>255</v>
      </c>
      <c r="C50" s="153" t="s">
        <v>192</v>
      </c>
      <c r="D50" s="153" t="s">
        <v>256</v>
      </c>
      <c r="E50" s="258" t="s">
        <v>257</v>
      </c>
      <c r="F50" s="258"/>
      <c r="G50" s="155" t="s">
        <v>258</v>
      </c>
      <c r="H50" s="156">
        <v>0.3</v>
      </c>
      <c r="I50" s="157">
        <v>2.59</v>
      </c>
      <c r="J50" s="157">
        <v>0.77</v>
      </c>
    </row>
    <row r="51" spans="1:10" ht="65.099999999999994" customHeight="1" x14ac:dyDescent="0.2">
      <c r="A51" s="153" t="s">
        <v>259</v>
      </c>
      <c r="B51" s="154" t="s">
        <v>260</v>
      </c>
      <c r="C51" s="153" t="s">
        <v>192</v>
      </c>
      <c r="D51" s="153" t="s">
        <v>261</v>
      </c>
      <c r="E51" s="258" t="s">
        <v>262</v>
      </c>
      <c r="F51" s="258"/>
      <c r="G51" s="155" t="s">
        <v>263</v>
      </c>
      <c r="H51" s="156">
        <v>0.05</v>
      </c>
      <c r="I51" s="157">
        <v>33</v>
      </c>
      <c r="J51" s="157">
        <v>1.65</v>
      </c>
    </row>
    <row r="52" spans="1:10" x14ac:dyDescent="0.2">
      <c r="A52" s="158"/>
      <c r="B52" s="158"/>
      <c r="C52" s="158"/>
      <c r="D52" s="158"/>
      <c r="E52" s="158" t="s">
        <v>264</v>
      </c>
      <c r="F52" s="159">
        <v>33.520000000000003</v>
      </c>
      <c r="G52" s="158" t="s">
        <v>265</v>
      </c>
      <c r="H52" s="159">
        <v>0</v>
      </c>
      <c r="I52" s="158" t="s">
        <v>266</v>
      </c>
      <c r="J52" s="159">
        <v>33.520000000000003</v>
      </c>
    </row>
    <row r="53" spans="1:10" ht="15" thickBot="1" x14ac:dyDescent="0.25">
      <c r="A53" s="158"/>
      <c r="B53" s="158"/>
      <c r="C53" s="158"/>
      <c r="D53" s="158"/>
      <c r="E53" s="158" t="s">
        <v>267</v>
      </c>
      <c r="F53" s="159">
        <v>0</v>
      </c>
      <c r="G53" s="158"/>
      <c r="H53" s="259" t="s">
        <v>268</v>
      </c>
      <c r="I53" s="259"/>
      <c r="J53" s="159">
        <v>83.02</v>
      </c>
    </row>
    <row r="54" spans="1:10" ht="0.95" customHeight="1" thickTop="1" x14ac:dyDescent="0.2">
      <c r="A54" s="160"/>
      <c r="B54" s="160"/>
      <c r="C54" s="160"/>
      <c r="D54" s="160"/>
      <c r="E54" s="160"/>
      <c r="F54" s="160"/>
      <c r="G54" s="160"/>
      <c r="H54" s="160"/>
      <c r="I54" s="160"/>
      <c r="J54" s="160"/>
    </row>
    <row r="55" spans="1:10" ht="18" customHeight="1" x14ac:dyDescent="0.2">
      <c r="A55" s="145" t="s">
        <v>292</v>
      </c>
      <c r="B55" s="146" t="s">
        <v>194</v>
      </c>
      <c r="C55" s="145" t="s">
        <v>234</v>
      </c>
      <c r="D55" s="145" t="s">
        <v>161</v>
      </c>
      <c r="E55" s="261" t="s">
        <v>235</v>
      </c>
      <c r="F55" s="261"/>
      <c r="G55" s="147" t="s">
        <v>236</v>
      </c>
      <c r="H55" s="146" t="s">
        <v>237</v>
      </c>
      <c r="I55" s="146" t="s">
        <v>238</v>
      </c>
      <c r="J55" s="146" t="s">
        <v>239</v>
      </c>
    </row>
    <row r="56" spans="1:10" ht="24" customHeight="1" x14ac:dyDescent="0.2">
      <c r="A56" s="148" t="s">
        <v>240</v>
      </c>
      <c r="B56" s="149" t="s">
        <v>293</v>
      </c>
      <c r="C56" s="148" t="s">
        <v>242</v>
      </c>
      <c r="D56" s="148" t="s">
        <v>294</v>
      </c>
      <c r="E56" s="262" t="s">
        <v>244</v>
      </c>
      <c r="F56" s="262"/>
      <c r="G56" s="150" t="s">
        <v>174</v>
      </c>
      <c r="H56" s="151">
        <v>1</v>
      </c>
      <c r="I56" s="152">
        <v>67.010000000000005</v>
      </c>
      <c r="J56" s="152">
        <v>67.010000000000005</v>
      </c>
    </row>
    <row r="57" spans="1:10" ht="39" customHeight="1" x14ac:dyDescent="0.2">
      <c r="A57" s="153" t="s">
        <v>245</v>
      </c>
      <c r="B57" s="154" t="s">
        <v>255</v>
      </c>
      <c r="C57" s="153" t="s">
        <v>192</v>
      </c>
      <c r="D57" s="153" t="s">
        <v>256</v>
      </c>
      <c r="E57" s="258" t="s">
        <v>257</v>
      </c>
      <c r="F57" s="258"/>
      <c r="G57" s="155" t="s">
        <v>258</v>
      </c>
      <c r="H57" s="156">
        <v>0.3</v>
      </c>
      <c r="I57" s="157">
        <v>2.59</v>
      </c>
      <c r="J57" s="157">
        <v>0.77</v>
      </c>
    </row>
    <row r="58" spans="1:10" ht="26.1" customHeight="1" x14ac:dyDescent="0.2">
      <c r="A58" s="153" t="s">
        <v>245</v>
      </c>
      <c r="B58" s="154" t="s">
        <v>282</v>
      </c>
      <c r="C58" s="153" t="s">
        <v>192</v>
      </c>
      <c r="D58" s="153" t="s">
        <v>283</v>
      </c>
      <c r="E58" s="258" t="s">
        <v>248</v>
      </c>
      <c r="F58" s="258"/>
      <c r="G58" s="155" t="s">
        <v>252</v>
      </c>
      <c r="H58" s="156">
        <v>1</v>
      </c>
      <c r="I58" s="157">
        <v>4.6500000000000004</v>
      </c>
      <c r="J58" s="157">
        <v>4.6500000000000004</v>
      </c>
    </row>
    <row r="59" spans="1:10" ht="26.1" customHeight="1" x14ac:dyDescent="0.2">
      <c r="A59" s="153" t="s">
        <v>245</v>
      </c>
      <c r="B59" s="154" t="s">
        <v>295</v>
      </c>
      <c r="C59" s="153" t="s">
        <v>192</v>
      </c>
      <c r="D59" s="153" t="s">
        <v>296</v>
      </c>
      <c r="E59" s="258" t="s">
        <v>244</v>
      </c>
      <c r="F59" s="258"/>
      <c r="G59" s="155" t="s">
        <v>252</v>
      </c>
      <c r="H59" s="156">
        <v>1</v>
      </c>
      <c r="I59" s="157">
        <v>58.42</v>
      </c>
      <c r="J59" s="157">
        <v>58.42</v>
      </c>
    </row>
    <row r="60" spans="1:10" ht="39" customHeight="1" x14ac:dyDescent="0.2">
      <c r="A60" s="153" t="s">
        <v>245</v>
      </c>
      <c r="B60" s="154" t="s">
        <v>249</v>
      </c>
      <c r="C60" s="153" t="s">
        <v>192</v>
      </c>
      <c r="D60" s="153" t="s">
        <v>250</v>
      </c>
      <c r="E60" s="258" t="s">
        <v>251</v>
      </c>
      <c r="F60" s="258"/>
      <c r="G60" s="155" t="s">
        <v>252</v>
      </c>
      <c r="H60" s="156">
        <v>0.05</v>
      </c>
      <c r="I60" s="157">
        <v>30.41</v>
      </c>
      <c r="J60" s="157">
        <v>1.52</v>
      </c>
    </row>
    <row r="61" spans="1:10" ht="65.099999999999994" customHeight="1" x14ac:dyDescent="0.2">
      <c r="A61" s="153" t="s">
        <v>259</v>
      </c>
      <c r="B61" s="154" t="s">
        <v>260</v>
      </c>
      <c r="C61" s="153" t="s">
        <v>192</v>
      </c>
      <c r="D61" s="153" t="s">
        <v>261</v>
      </c>
      <c r="E61" s="258" t="s">
        <v>262</v>
      </c>
      <c r="F61" s="258"/>
      <c r="G61" s="155" t="s">
        <v>263</v>
      </c>
      <c r="H61" s="156">
        <v>0.05</v>
      </c>
      <c r="I61" s="157">
        <v>33</v>
      </c>
      <c r="J61" s="157">
        <v>1.65</v>
      </c>
    </row>
    <row r="62" spans="1:10" x14ac:dyDescent="0.2">
      <c r="A62" s="158"/>
      <c r="B62" s="158"/>
      <c r="C62" s="158"/>
      <c r="D62" s="158"/>
      <c r="E62" s="158" t="s">
        <v>264</v>
      </c>
      <c r="F62" s="159">
        <v>11.38</v>
      </c>
      <c r="G62" s="158" t="s">
        <v>265</v>
      </c>
      <c r="H62" s="159">
        <v>0</v>
      </c>
      <c r="I62" s="158" t="s">
        <v>266</v>
      </c>
      <c r="J62" s="159">
        <v>11.38</v>
      </c>
    </row>
    <row r="63" spans="1:10" ht="15" thickBot="1" x14ac:dyDescent="0.25">
      <c r="A63" s="158"/>
      <c r="B63" s="158"/>
      <c r="C63" s="158"/>
      <c r="D63" s="158"/>
      <c r="E63" s="158" t="s">
        <v>267</v>
      </c>
      <c r="F63" s="159">
        <v>0</v>
      </c>
      <c r="G63" s="158"/>
      <c r="H63" s="259" t="s">
        <v>268</v>
      </c>
      <c r="I63" s="259"/>
      <c r="J63" s="159">
        <v>67.010000000000005</v>
      </c>
    </row>
    <row r="64" spans="1:10" ht="0.95" customHeight="1" thickTop="1" x14ac:dyDescent="0.2">
      <c r="A64" s="160"/>
      <c r="B64" s="160"/>
      <c r="C64" s="160"/>
      <c r="D64" s="160"/>
      <c r="E64" s="160"/>
      <c r="F64" s="160"/>
      <c r="G64" s="160"/>
      <c r="H64" s="160"/>
      <c r="I64" s="160"/>
      <c r="J64" s="160"/>
    </row>
    <row r="65" spans="1:10" ht="18" customHeight="1" x14ac:dyDescent="0.2">
      <c r="A65" s="145" t="s">
        <v>297</v>
      </c>
      <c r="B65" s="146" t="s">
        <v>194</v>
      </c>
      <c r="C65" s="145" t="s">
        <v>234</v>
      </c>
      <c r="D65" s="145" t="s">
        <v>161</v>
      </c>
      <c r="E65" s="261" t="s">
        <v>235</v>
      </c>
      <c r="F65" s="261"/>
      <c r="G65" s="147" t="s">
        <v>236</v>
      </c>
      <c r="H65" s="146" t="s">
        <v>237</v>
      </c>
      <c r="I65" s="146" t="s">
        <v>238</v>
      </c>
      <c r="J65" s="146" t="s">
        <v>239</v>
      </c>
    </row>
    <row r="66" spans="1:10" ht="24" customHeight="1" x14ac:dyDescent="0.2">
      <c r="A66" s="148" t="s">
        <v>240</v>
      </c>
      <c r="B66" s="149" t="s">
        <v>298</v>
      </c>
      <c r="C66" s="148" t="s">
        <v>242</v>
      </c>
      <c r="D66" s="148" t="s">
        <v>299</v>
      </c>
      <c r="E66" s="262" t="s">
        <v>244</v>
      </c>
      <c r="F66" s="262"/>
      <c r="G66" s="150" t="s">
        <v>174</v>
      </c>
      <c r="H66" s="151">
        <v>1</v>
      </c>
      <c r="I66" s="152">
        <v>6.34</v>
      </c>
      <c r="J66" s="152">
        <v>6.34</v>
      </c>
    </row>
    <row r="67" spans="1:10" ht="24" customHeight="1" x14ac:dyDescent="0.2">
      <c r="A67" s="153" t="s">
        <v>245</v>
      </c>
      <c r="B67" s="154" t="s">
        <v>300</v>
      </c>
      <c r="C67" s="153" t="s">
        <v>192</v>
      </c>
      <c r="D67" s="153" t="s">
        <v>301</v>
      </c>
      <c r="E67" s="258" t="s">
        <v>251</v>
      </c>
      <c r="F67" s="258"/>
      <c r="G67" s="155" t="s">
        <v>302</v>
      </c>
      <c r="H67" s="156">
        <v>0.2</v>
      </c>
      <c r="I67" s="157">
        <v>22.36</v>
      </c>
      <c r="J67" s="157">
        <v>4.47</v>
      </c>
    </row>
    <row r="68" spans="1:10" ht="39" customHeight="1" x14ac:dyDescent="0.2">
      <c r="A68" s="153" t="s">
        <v>245</v>
      </c>
      <c r="B68" s="154" t="s">
        <v>249</v>
      </c>
      <c r="C68" s="153" t="s">
        <v>192</v>
      </c>
      <c r="D68" s="153" t="s">
        <v>250</v>
      </c>
      <c r="E68" s="258" t="s">
        <v>251</v>
      </c>
      <c r="F68" s="258"/>
      <c r="G68" s="155" t="s">
        <v>252</v>
      </c>
      <c r="H68" s="156">
        <v>0.02</v>
      </c>
      <c r="I68" s="157">
        <v>30.41</v>
      </c>
      <c r="J68" s="157">
        <v>0.6</v>
      </c>
    </row>
    <row r="69" spans="1:10" ht="26.1" customHeight="1" x14ac:dyDescent="0.2">
      <c r="A69" s="153" t="s">
        <v>245</v>
      </c>
      <c r="B69" s="154" t="s">
        <v>303</v>
      </c>
      <c r="C69" s="153" t="s">
        <v>192</v>
      </c>
      <c r="D69" s="153" t="s">
        <v>304</v>
      </c>
      <c r="E69" s="258" t="s">
        <v>251</v>
      </c>
      <c r="F69" s="258"/>
      <c r="G69" s="155" t="s">
        <v>222</v>
      </c>
      <c r="H69" s="156">
        <v>0.3</v>
      </c>
      <c r="I69" s="157">
        <v>2.06</v>
      </c>
      <c r="J69" s="157">
        <v>0.61</v>
      </c>
    </row>
    <row r="70" spans="1:10" ht="65.099999999999994" customHeight="1" x14ac:dyDescent="0.2">
      <c r="A70" s="153" t="s">
        <v>259</v>
      </c>
      <c r="B70" s="154" t="s">
        <v>260</v>
      </c>
      <c r="C70" s="153" t="s">
        <v>192</v>
      </c>
      <c r="D70" s="153" t="s">
        <v>261</v>
      </c>
      <c r="E70" s="258" t="s">
        <v>262</v>
      </c>
      <c r="F70" s="258"/>
      <c r="G70" s="155" t="s">
        <v>263</v>
      </c>
      <c r="H70" s="156">
        <v>0.02</v>
      </c>
      <c r="I70" s="157">
        <v>33</v>
      </c>
      <c r="J70" s="157">
        <v>0.66</v>
      </c>
    </row>
    <row r="71" spans="1:10" x14ac:dyDescent="0.2">
      <c r="A71" s="158"/>
      <c r="B71" s="158"/>
      <c r="C71" s="158"/>
      <c r="D71" s="158"/>
      <c r="E71" s="158" t="s">
        <v>264</v>
      </c>
      <c r="F71" s="159">
        <v>4.1900000000000004</v>
      </c>
      <c r="G71" s="158" t="s">
        <v>265</v>
      </c>
      <c r="H71" s="159">
        <v>0</v>
      </c>
      <c r="I71" s="158" t="s">
        <v>266</v>
      </c>
      <c r="J71" s="159">
        <v>4.1900000000000004</v>
      </c>
    </row>
    <row r="72" spans="1:10" ht="15" thickBot="1" x14ac:dyDescent="0.25">
      <c r="A72" s="158"/>
      <c r="B72" s="158"/>
      <c r="C72" s="158"/>
      <c r="D72" s="158"/>
      <c r="E72" s="158" t="s">
        <v>267</v>
      </c>
      <c r="F72" s="159">
        <v>0</v>
      </c>
      <c r="G72" s="158"/>
      <c r="H72" s="259" t="s">
        <v>268</v>
      </c>
      <c r="I72" s="259"/>
      <c r="J72" s="159">
        <v>6.34</v>
      </c>
    </row>
    <row r="73" spans="1:10" ht="0.95" customHeight="1" thickTop="1" x14ac:dyDescent="0.2">
      <c r="A73" s="160"/>
      <c r="B73" s="160"/>
      <c r="C73" s="160"/>
      <c r="D73" s="160"/>
      <c r="E73" s="160"/>
      <c r="F73" s="160"/>
      <c r="G73" s="160"/>
      <c r="H73" s="160"/>
      <c r="I73" s="160"/>
      <c r="J73" s="160"/>
    </row>
    <row r="74" spans="1:10" ht="18" customHeight="1" x14ac:dyDescent="0.2">
      <c r="A74" s="161" t="s">
        <v>305</v>
      </c>
      <c r="B74" s="162" t="s">
        <v>194</v>
      </c>
      <c r="C74" s="161" t="s">
        <v>234</v>
      </c>
      <c r="D74" s="161" t="s">
        <v>161</v>
      </c>
      <c r="E74" s="263" t="s">
        <v>235</v>
      </c>
      <c r="F74" s="263"/>
      <c r="G74" s="163" t="s">
        <v>236</v>
      </c>
      <c r="H74" s="162" t="s">
        <v>237</v>
      </c>
      <c r="I74" s="162" t="s">
        <v>238</v>
      </c>
      <c r="J74" s="162" t="s">
        <v>239</v>
      </c>
    </row>
    <row r="75" spans="1:10" ht="26.1" customHeight="1" x14ac:dyDescent="0.2">
      <c r="A75" s="148" t="s">
        <v>240</v>
      </c>
      <c r="B75" s="149" t="s">
        <v>306</v>
      </c>
      <c r="C75" s="148" t="s">
        <v>242</v>
      </c>
      <c r="D75" s="148" t="s">
        <v>307</v>
      </c>
      <c r="E75" s="262" t="s">
        <v>308</v>
      </c>
      <c r="F75" s="262"/>
      <c r="G75" s="150" t="s">
        <v>222</v>
      </c>
      <c r="H75" s="151">
        <v>1</v>
      </c>
      <c r="I75" s="152">
        <v>127.04</v>
      </c>
      <c r="J75" s="152">
        <v>127.04</v>
      </c>
    </row>
    <row r="76" spans="1:10" ht="26.1" customHeight="1" x14ac:dyDescent="0.2">
      <c r="A76" s="153" t="s">
        <v>245</v>
      </c>
      <c r="B76" s="154" t="s">
        <v>303</v>
      </c>
      <c r="C76" s="153" t="s">
        <v>192</v>
      </c>
      <c r="D76" s="153" t="s">
        <v>304</v>
      </c>
      <c r="E76" s="258" t="s">
        <v>251</v>
      </c>
      <c r="F76" s="258"/>
      <c r="G76" s="155" t="s">
        <v>222</v>
      </c>
      <c r="H76" s="156">
        <v>1</v>
      </c>
      <c r="I76" s="157">
        <v>2.06</v>
      </c>
      <c r="J76" s="157">
        <v>2.06</v>
      </c>
    </row>
    <row r="77" spans="1:10" ht="39" customHeight="1" x14ac:dyDescent="0.2">
      <c r="A77" s="153" t="s">
        <v>245</v>
      </c>
      <c r="B77" s="154" t="s">
        <v>309</v>
      </c>
      <c r="C77" s="153" t="s">
        <v>192</v>
      </c>
      <c r="D77" s="153" t="s">
        <v>310</v>
      </c>
      <c r="E77" s="258" t="s">
        <v>308</v>
      </c>
      <c r="F77" s="258"/>
      <c r="G77" s="155" t="s">
        <v>222</v>
      </c>
      <c r="H77" s="156">
        <v>1</v>
      </c>
      <c r="I77" s="157">
        <v>124.98</v>
      </c>
      <c r="J77" s="157">
        <v>124.98</v>
      </c>
    </row>
    <row r="78" spans="1:10" x14ac:dyDescent="0.2">
      <c r="A78" s="158"/>
      <c r="B78" s="158"/>
      <c r="C78" s="158"/>
      <c r="D78" s="158"/>
      <c r="E78" s="158" t="s">
        <v>264</v>
      </c>
      <c r="F78" s="159">
        <v>25.85</v>
      </c>
      <c r="G78" s="158" t="s">
        <v>265</v>
      </c>
      <c r="H78" s="159">
        <v>0</v>
      </c>
      <c r="I78" s="158" t="s">
        <v>266</v>
      </c>
      <c r="J78" s="159">
        <v>25.85</v>
      </c>
    </row>
    <row r="79" spans="1:10" ht="15" thickBot="1" x14ac:dyDescent="0.25">
      <c r="A79" s="158"/>
      <c r="B79" s="158"/>
      <c r="C79" s="158"/>
      <c r="D79" s="158"/>
      <c r="E79" s="158" t="s">
        <v>267</v>
      </c>
      <c r="F79" s="159">
        <v>0</v>
      </c>
      <c r="G79" s="158"/>
      <c r="H79" s="259" t="s">
        <v>268</v>
      </c>
      <c r="I79" s="259"/>
      <c r="J79" s="159">
        <v>127.04</v>
      </c>
    </row>
    <row r="80" spans="1:10" ht="0.95" customHeight="1" thickTop="1" x14ac:dyDescent="0.2">
      <c r="A80" s="160"/>
      <c r="B80" s="160"/>
      <c r="C80" s="160"/>
      <c r="D80" s="160"/>
      <c r="E80" s="160"/>
      <c r="F80" s="160"/>
      <c r="G80" s="160"/>
      <c r="H80" s="160"/>
      <c r="I80" s="160"/>
      <c r="J80" s="160"/>
    </row>
    <row r="81" spans="1:10" ht="18" customHeight="1" x14ac:dyDescent="0.2">
      <c r="A81" s="145" t="s">
        <v>311</v>
      </c>
      <c r="B81" s="146" t="s">
        <v>194</v>
      </c>
      <c r="C81" s="145" t="s">
        <v>234</v>
      </c>
      <c r="D81" s="145" t="s">
        <v>161</v>
      </c>
      <c r="E81" s="261" t="s">
        <v>235</v>
      </c>
      <c r="F81" s="261"/>
      <c r="G81" s="147" t="s">
        <v>236</v>
      </c>
      <c r="H81" s="146" t="s">
        <v>237</v>
      </c>
      <c r="I81" s="146" t="s">
        <v>238</v>
      </c>
      <c r="J81" s="146" t="s">
        <v>239</v>
      </c>
    </row>
    <row r="82" spans="1:10" ht="26.1" customHeight="1" x14ac:dyDescent="0.2">
      <c r="A82" s="148" t="s">
        <v>240</v>
      </c>
      <c r="B82" s="149" t="s">
        <v>312</v>
      </c>
      <c r="C82" s="148" t="s">
        <v>242</v>
      </c>
      <c r="D82" s="148" t="s">
        <v>313</v>
      </c>
      <c r="E82" s="262" t="s">
        <v>314</v>
      </c>
      <c r="F82" s="262"/>
      <c r="G82" s="150" t="s">
        <v>222</v>
      </c>
      <c r="H82" s="151">
        <v>1</v>
      </c>
      <c r="I82" s="152">
        <v>15.6</v>
      </c>
      <c r="J82" s="152">
        <v>15.6</v>
      </c>
    </row>
    <row r="83" spans="1:10" ht="26.1" customHeight="1" x14ac:dyDescent="0.2">
      <c r="A83" s="153" t="s">
        <v>245</v>
      </c>
      <c r="B83" s="154" t="s">
        <v>315</v>
      </c>
      <c r="C83" s="153" t="s">
        <v>192</v>
      </c>
      <c r="D83" s="153" t="s">
        <v>316</v>
      </c>
      <c r="E83" s="258" t="s">
        <v>314</v>
      </c>
      <c r="F83" s="258"/>
      <c r="G83" s="155" t="s">
        <v>222</v>
      </c>
      <c r="H83" s="156">
        <v>1</v>
      </c>
      <c r="I83" s="157">
        <v>13.54</v>
      </c>
      <c r="J83" s="157">
        <v>13.54</v>
      </c>
    </row>
    <row r="84" spans="1:10" ht="26.1" customHeight="1" x14ac:dyDescent="0.2">
      <c r="A84" s="153" t="s">
        <v>245</v>
      </c>
      <c r="B84" s="154" t="s">
        <v>303</v>
      </c>
      <c r="C84" s="153" t="s">
        <v>192</v>
      </c>
      <c r="D84" s="153" t="s">
        <v>304</v>
      </c>
      <c r="E84" s="258" t="s">
        <v>251</v>
      </c>
      <c r="F84" s="258"/>
      <c r="G84" s="155" t="s">
        <v>222</v>
      </c>
      <c r="H84" s="156">
        <v>1</v>
      </c>
      <c r="I84" s="157">
        <v>2.06</v>
      </c>
      <c r="J84" s="157">
        <v>2.06</v>
      </c>
    </row>
    <row r="85" spans="1:10" x14ac:dyDescent="0.2">
      <c r="A85" s="158"/>
      <c r="B85" s="158"/>
      <c r="C85" s="158"/>
      <c r="D85" s="158"/>
      <c r="E85" s="158" t="s">
        <v>264</v>
      </c>
      <c r="F85" s="159">
        <v>5.71</v>
      </c>
      <c r="G85" s="158" t="s">
        <v>265</v>
      </c>
      <c r="H85" s="159">
        <v>0</v>
      </c>
      <c r="I85" s="158" t="s">
        <v>266</v>
      </c>
      <c r="J85" s="159">
        <v>5.71</v>
      </c>
    </row>
    <row r="86" spans="1:10" ht="15" thickBot="1" x14ac:dyDescent="0.25">
      <c r="A86" s="158"/>
      <c r="B86" s="158"/>
      <c r="C86" s="158"/>
      <c r="D86" s="158"/>
      <c r="E86" s="158" t="s">
        <v>267</v>
      </c>
      <c r="F86" s="159">
        <v>0</v>
      </c>
      <c r="G86" s="158"/>
      <c r="H86" s="259" t="s">
        <v>268</v>
      </c>
      <c r="I86" s="259"/>
      <c r="J86" s="159">
        <v>15.6</v>
      </c>
    </row>
    <row r="87" spans="1:10" ht="0.95" customHeight="1" thickTop="1" x14ac:dyDescent="0.2">
      <c r="A87" s="160"/>
      <c r="B87" s="160"/>
      <c r="C87" s="160"/>
      <c r="D87" s="160"/>
      <c r="E87" s="160"/>
      <c r="F87" s="160"/>
      <c r="G87" s="160"/>
      <c r="H87" s="160"/>
      <c r="I87" s="160"/>
      <c r="J87" s="160"/>
    </row>
    <row r="88" spans="1:10" ht="18" customHeight="1" x14ac:dyDescent="0.2">
      <c r="A88" s="145" t="s">
        <v>317</v>
      </c>
      <c r="B88" s="146" t="s">
        <v>194</v>
      </c>
      <c r="C88" s="145" t="s">
        <v>234</v>
      </c>
      <c r="D88" s="145" t="s">
        <v>161</v>
      </c>
      <c r="E88" s="261" t="s">
        <v>235</v>
      </c>
      <c r="F88" s="261"/>
      <c r="G88" s="147" t="s">
        <v>236</v>
      </c>
      <c r="H88" s="146" t="s">
        <v>237</v>
      </c>
      <c r="I88" s="146" t="s">
        <v>238</v>
      </c>
      <c r="J88" s="146" t="s">
        <v>239</v>
      </c>
    </row>
    <row r="89" spans="1:10" ht="65.099999999999994" customHeight="1" x14ac:dyDescent="0.2">
      <c r="A89" s="148" t="s">
        <v>240</v>
      </c>
      <c r="B89" s="149" t="s">
        <v>318</v>
      </c>
      <c r="C89" s="148" t="s">
        <v>242</v>
      </c>
      <c r="D89" s="148" t="s">
        <v>319</v>
      </c>
      <c r="E89" s="262" t="s">
        <v>320</v>
      </c>
      <c r="F89" s="262"/>
      <c r="G89" s="150" t="s">
        <v>222</v>
      </c>
      <c r="H89" s="151">
        <v>1</v>
      </c>
      <c r="I89" s="152">
        <v>98.5</v>
      </c>
      <c r="J89" s="152">
        <v>98.5</v>
      </c>
    </row>
    <row r="90" spans="1:10" ht="26.1" customHeight="1" x14ac:dyDescent="0.2">
      <c r="A90" s="153" t="s">
        <v>245</v>
      </c>
      <c r="B90" s="154" t="s">
        <v>303</v>
      </c>
      <c r="C90" s="153" t="s">
        <v>192</v>
      </c>
      <c r="D90" s="153" t="s">
        <v>304</v>
      </c>
      <c r="E90" s="258" t="s">
        <v>251</v>
      </c>
      <c r="F90" s="258"/>
      <c r="G90" s="155" t="s">
        <v>222</v>
      </c>
      <c r="H90" s="156">
        <v>1</v>
      </c>
      <c r="I90" s="157">
        <v>2.06</v>
      </c>
      <c r="J90" s="157">
        <v>2.06</v>
      </c>
    </row>
    <row r="91" spans="1:10" ht="26.1" customHeight="1" x14ac:dyDescent="0.2">
      <c r="A91" s="153" t="s">
        <v>245</v>
      </c>
      <c r="B91" s="154" t="s">
        <v>321</v>
      </c>
      <c r="C91" s="153" t="s">
        <v>192</v>
      </c>
      <c r="D91" s="153" t="s">
        <v>322</v>
      </c>
      <c r="E91" s="258" t="s">
        <v>308</v>
      </c>
      <c r="F91" s="258"/>
      <c r="G91" s="155" t="s">
        <v>222</v>
      </c>
      <c r="H91" s="156">
        <v>1</v>
      </c>
      <c r="I91" s="157">
        <v>46.92</v>
      </c>
      <c r="J91" s="157">
        <v>46.92</v>
      </c>
    </row>
    <row r="92" spans="1:10" ht="51.95" customHeight="1" x14ac:dyDescent="0.2">
      <c r="A92" s="153" t="s">
        <v>245</v>
      </c>
      <c r="B92" s="154" t="s">
        <v>323</v>
      </c>
      <c r="C92" s="153" t="s">
        <v>192</v>
      </c>
      <c r="D92" s="153" t="s">
        <v>324</v>
      </c>
      <c r="E92" s="258" t="s">
        <v>291</v>
      </c>
      <c r="F92" s="258"/>
      <c r="G92" s="155" t="s">
        <v>222</v>
      </c>
      <c r="H92" s="156">
        <v>1</v>
      </c>
      <c r="I92" s="157">
        <v>34.08</v>
      </c>
      <c r="J92" s="157">
        <v>34.08</v>
      </c>
    </row>
    <row r="93" spans="1:10" ht="26.1" customHeight="1" x14ac:dyDescent="0.2">
      <c r="A93" s="153" t="s">
        <v>245</v>
      </c>
      <c r="B93" s="154" t="s">
        <v>325</v>
      </c>
      <c r="C93" s="153" t="s">
        <v>192</v>
      </c>
      <c r="D93" s="153" t="s">
        <v>326</v>
      </c>
      <c r="E93" s="258" t="s">
        <v>248</v>
      </c>
      <c r="F93" s="258"/>
      <c r="G93" s="155" t="s">
        <v>222</v>
      </c>
      <c r="H93" s="156">
        <v>1</v>
      </c>
      <c r="I93" s="157">
        <v>11.74</v>
      </c>
      <c r="J93" s="157">
        <v>11.74</v>
      </c>
    </row>
    <row r="94" spans="1:10" ht="26.1" customHeight="1" x14ac:dyDescent="0.2">
      <c r="A94" s="153" t="s">
        <v>245</v>
      </c>
      <c r="B94" s="154" t="s">
        <v>327</v>
      </c>
      <c r="C94" s="153" t="s">
        <v>192</v>
      </c>
      <c r="D94" s="153" t="s">
        <v>328</v>
      </c>
      <c r="E94" s="258" t="s">
        <v>314</v>
      </c>
      <c r="F94" s="258"/>
      <c r="G94" s="155" t="s">
        <v>222</v>
      </c>
      <c r="H94" s="156">
        <v>1</v>
      </c>
      <c r="I94" s="157">
        <v>3.7</v>
      </c>
      <c r="J94" s="157">
        <v>3.7</v>
      </c>
    </row>
    <row r="95" spans="1:10" x14ac:dyDescent="0.2">
      <c r="A95" s="158"/>
      <c r="B95" s="158"/>
      <c r="C95" s="158"/>
      <c r="D95" s="158"/>
      <c r="E95" s="158" t="s">
        <v>264</v>
      </c>
      <c r="F95" s="159">
        <v>38.44</v>
      </c>
      <c r="G95" s="158" t="s">
        <v>265</v>
      </c>
      <c r="H95" s="159">
        <v>0</v>
      </c>
      <c r="I95" s="158" t="s">
        <v>266</v>
      </c>
      <c r="J95" s="159">
        <v>38.44</v>
      </c>
    </row>
    <row r="96" spans="1:10" ht="15" thickBot="1" x14ac:dyDescent="0.25">
      <c r="A96" s="158"/>
      <c r="B96" s="158"/>
      <c r="C96" s="158"/>
      <c r="D96" s="158"/>
      <c r="E96" s="158" t="s">
        <v>267</v>
      </c>
      <c r="F96" s="159">
        <v>0</v>
      </c>
      <c r="G96" s="158"/>
      <c r="H96" s="259" t="s">
        <v>268</v>
      </c>
      <c r="I96" s="259"/>
      <c r="J96" s="159">
        <v>98.5</v>
      </c>
    </row>
    <row r="97" spans="1:10" ht="0.95" customHeight="1" thickTop="1" x14ac:dyDescent="0.2">
      <c r="A97" s="160"/>
      <c r="B97" s="160"/>
      <c r="C97" s="160"/>
      <c r="D97" s="160"/>
      <c r="E97" s="160"/>
      <c r="F97" s="160"/>
      <c r="G97" s="160"/>
      <c r="H97" s="160"/>
      <c r="I97" s="160"/>
      <c r="J97" s="160"/>
    </row>
    <row r="98" spans="1:10" ht="18" customHeight="1" x14ac:dyDescent="0.2">
      <c r="A98" s="145" t="s">
        <v>329</v>
      </c>
      <c r="B98" s="146" t="s">
        <v>194</v>
      </c>
      <c r="C98" s="145" t="s">
        <v>234</v>
      </c>
      <c r="D98" s="145" t="s">
        <v>161</v>
      </c>
      <c r="E98" s="261" t="s">
        <v>235</v>
      </c>
      <c r="F98" s="261"/>
      <c r="G98" s="147" t="s">
        <v>236</v>
      </c>
      <c r="H98" s="146" t="s">
        <v>237</v>
      </c>
      <c r="I98" s="146" t="s">
        <v>238</v>
      </c>
      <c r="J98" s="146" t="s">
        <v>239</v>
      </c>
    </row>
    <row r="99" spans="1:10" ht="24" customHeight="1" x14ac:dyDescent="0.2">
      <c r="A99" s="148" t="s">
        <v>240</v>
      </c>
      <c r="B99" s="149" t="s">
        <v>330</v>
      </c>
      <c r="C99" s="148" t="s">
        <v>242</v>
      </c>
      <c r="D99" s="148" t="s">
        <v>331</v>
      </c>
      <c r="E99" s="262" t="s">
        <v>332</v>
      </c>
      <c r="F99" s="262"/>
      <c r="G99" s="150" t="s">
        <v>222</v>
      </c>
      <c r="H99" s="151">
        <v>1</v>
      </c>
      <c r="I99" s="152">
        <v>143.09</v>
      </c>
      <c r="J99" s="152">
        <v>143.09</v>
      </c>
    </row>
    <row r="100" spans="1:10" ht="37.5" customHeight="1" x14ac:dyDescent="0.2">
      <c r="A100" s="153" t="s">
        <v>245</v>
      </c>
      <c r="B100" s="154" t="s">
        <v>333</v>
      </c>
      <c r="C100" s="153" t="s">
        <v>192</v>
      </c>
      <c r="D100" s="153" t="s">
        <v>334</v>
      </c>
      <c r="E100" s="258" t="s">
        <v>248</v>
      </c>
      <c r="F100" s="258"/>
      <c r="G100" s="155" t="s">
        <v>222</v>
      </c>
      <c r="H100" s="156">
        <v>1</v>
      </c>
      <c r="I100" s="157">
        <v>23.46</v>
      </c>
      <c r="J100" s="157">
        <v>23.46</v>
      </c>
    </row>
    <row r="101" spans="1:10" ht="39" customHeight="1" x14ac:dyDescent="0.2">
      <c r="A101" s="153" t="s">
        <v>245</v>
      </c>
      <c r="B101" s="154" t="s">
        <v>255</v>
      </c>
      <c r="C101" s="153" t="s">
        <v>192</v>
      </c>
      <c r="D101" s="153" t="s">
        <v>256</v>
      </c>
      <c r="E101" s="258" t="s">
        <v>257</v>
      </c>
      <c r="F101" s="258"/>
      <c r="G101" s="155" t="s">
        <v>258</v>
      </c>
      <c r="H101" s="156">
        <v>0.2</v>
      </c>
      <c r="I101" s="157">
        <v>2.59</v>
      </c>
      <c r="J101" s="157">
        <v>0.51</v>
      </c>
    </row>
    <row r="102" spans="1:10" ht="39" customHeight="1" x14ac:dyDescent="0.2">
      <c r="A102" s="153" t="s">
        <v>245</v>
      </c>
      <c r="B102" s="154" t="s">
        <v>335</v>
      </c>
      <c r="C102" s="153" t="s">
        <v>192</v>
      </c>
      <c r="D102" s="153" t="s">
        <v>336</v>
      </c>
      <c r="E102" s="258" t="s">
        <v>332</v>
      </c>
      <c r="F102" s="258"/>
      <c r="G102" s="155" t="s">
        <v>222</v>
      </c>
      <c r="H102" s="156">
        <v>1</v>
      </c>
      <c r="I102" s="157">
        <v>119.12</v>
      </c>
      <c r="J102" s="157">
        <v>119.12</v>
      </c>
    </row>
    <row r="103" spans="1:10" x14ac:dyDescent="0.2">
      <c r="A103" s="158"/>
      <c r="B103" s="158"/>
      <c r="C103" s="158"/>
      <c r="D103" s="158"/>
      <c r="E103" s="158" t="s">
        <v>264</v>
      </c>
      <c r="F103" s="159">
        <v>31</v>
      </c>
      <c r="G103" s="158" t="s">
        <v>265</v>
      </c>
      <c r="H103" s="159">
        <v>0</v>
      </c>
      <c r="I103" s="158" t="s">
        <v>266</v>
      </c>
      <c r="J103" s="159">
        <v>31</v>
      </c>
    </row>
    <row r="104" spans="1:10" ht="15" thickBot="1" x14ac:dyDescent="0.25">
      <c r="A104" s="158"/>
      <c r="B104" s="158"/>
      <c r="C104" s="158"/>
      <c r="D104" s="158"/>
      <c r="E104" s="158" t="s">
        <v>267</v>
      </c>
      <c r="F104" s="159">
        <v>0</v>
      </c>
      <c r="G104" s="158"/>
      <c r="H104" s="259" t="s">
        <v>268</v>
      </c>
      <c r="I104" s="259"/>
      <c r="J104" s="159">
        <v>143.09</v>
      </c>
    </row>
    <row r="105" spans="1:10" ht="0.95" customHeight="1" thickTop="1" x14ac:dyDescent="0.2">
      <c r="A105" s="160"/>
      <c r="B105" s="160"/>
      <c r="C105" s="160"/>
      <c r="D105" s="160"/>
      <c r="E105" s="160"/>
      <c r="F105" s="160"/>
      <c r="G105" s="160"/>
      <c r="H105" s="160"/>
      <c r="I105" s="160"/>
      <c r="J105" s="160"/>
    </row>
    <row r="106" spans="1:10" ht="18" customHeight="1" x14ac:dyDescent="0.2">
      <c r="A106" s="145" t="s">
        <v>337</v>
      </c>
      <c r="B106" s="146" t="s">
        <v>194</v>
      </c>
      <c r="C106" s="145" t="s">
        <v>234</v>
      </c>
      <c r="D106" s="145" t="s">
        <v>161</v>
      </c>
      <c r="E106" s="261" t="s">
        <v>235</v>
      </c>
      <c r="F106" s="261"/>
      <c r="G106" s="147" t="s">
        <v>236</v>
      </c>
      <c r="H106" s="146" t="s">
        <v>237</v>
      </c>
      <c r="I106" s="146" t="s">
        <v>238</v>
      </c>
      <c r="J106" s="146" t="s">
        <v>239</v>
      </c>
    </row>
    <row r="107" spans="1:10" ht="26.1" customHeight="1" x14ac:dyDescent="0.2">
      <c r="A107" s="148" t="s">
        <v>240</v>
      </c>
      <c r="B107" s="149" t="s">
        <v>338</v>
      </c>
      <c r="C107" s="148" t="s">
        <v>242</v>
      </c>
      <c r="D107" s="148" t="s">
        <v>339</v>
      </c>
      <c r="E107" s="262" t="s">
        <v>291</v>
      </c>
      <c r="F107" s="262"/>
      <c r="G107" s="150" t="s">
        <v>222</v>
      </c>
      <c r="H107" s="151">
        <v>1</v>
      </c>
      <c r="I107" s="152">
        <v>91.97</v>
      </c>
      <c r="J107" s="152">
        <v>91.97</v>
      </c>
    </row>
    <row r="108" spans="1:10" ht="39" customHeight="1" x14ac:dyDescent="0.2">
      <c r="A108" s="153" t="s">
        <v>245</v>
      </c>
      <c r="B108" s="154" t="s">
        <v>255</v>
      </c>
      <c r="C108" s="153" t="s">
        <v>192</v>
      </c>
      <c r="D108" s="153" t="s">
        <v>256</v>
      </c>
      <c r="E108" s="258" t="s">
        <v>257</v>
      </c>
      <c r="F108" s="258"/>
      <c r="G108" s="155" t="s">
        <v>258</v>
      </c>
      <c r="H108" s="156">
        <v>0.2</v>
      </c>
      <c r="I108" s="157">
        <v>2.59</v>
      </c>
      <c r="J108" s="157">
        <v>0.51</v>
      </c>
    </row>
    <row r="109" spans="1:10" ht="39" customHeight="1" x14ac:dyDescent="0.2">
      <c r="A109" s="153" t="s">
        <v>245</v>
      </c>
      <c r="B109" s="154" t="s">
        <v>340</v>
      </c>
      <c r="C109" s="153" t="s">
        <v>192</v>
      </c>
      <c r="D109" s="153" t="s">
        <v>341</v>
      </c>
      <c r="E109" s="258" t="s">
        <v>291</v>
      </c>
      <c r="F109" s="258"/>
      <c r="G109" s="155" t="s">
        <v>222</v>
      </c>
      <c r="H109" s="156">
        <v>1</v>
      </c>
      <c r="I109" s="157">
        <v>68</v>
      </c>
      <c r="J109" s="157">
        <v>68</v>
      </c>
    </row>
    <row r="110" spans="1:10" ht="26.1" customHeight="1" x14ac:dyDescent="0.2">
      <c r="A110" s="153" t="s">
        <v>245</v>
      </c>
      <c r="B110" s="154" t="s">
        <v>333</v>
      </c>
      <c r="C110" s="153" t="s">
        <v>192</v>
      </c>
      <c r="D110" s="153" t="s">
        <v>334</v>
      </c>
      <c r="E110" s="258" t="s">
        <v>248</v>
      </c>
      <c r="F110" s="258"/>
      <c r="G110" s="155" t="s">
        <v>222</v>
      </c>
      <c r="H110" s="156">
        <v>1</v>
      </c>
      <c r="I110" s="157">
        <v>23.46</v>
      </c>
      <c r="J110" s="157">
        <v>23.46</v>
      </c>
    </row>
    <row r="111" spans="1:10" x14ac:dyDescent="0.2">
      <c r="A111" s="158"/>
      <c r="B111" s="158"/>
      <c r="C111" s="158"/>
      <c r="D111" s="158"/>
      <c r="E111" s="158" t="s">
        <v>264</v>
      </c>
      <c r="F111" s="159">
        <v>37.06</v>
      </c>
      <c r="G111" s="158" t="s">
        <v>265</v>
      </c>
      <c r="H111" s="159">
        <v>0</v>
      </c>
      <c r="I111" s="158" t="s">
        <v>266</v>
      </c>
      <c r="J111" s="159">
        <v>37.06</v>
      </c>
    </row>
    <row r="112" spans="1:10" ht="15" thickBot="1" x14ac:dyDescent="0.25">
      <c r="A112" s="158"/>
      <c r="B112" s="158"/>
      <c r="C112" s="158"/>
      <c r="D112" s="158"/>
      <c r="E112" s="158" t="s">
        <v>267</v>
      </c>
      <c r="F112" s="159">
        <v>0</v>
      </c>
      <c r="G112" s="158"/>
      <c r="H112" s="259" t="s">
        <v>268</v>
      </c>
      <c r="I112" s="259"/>
      <c r="J112" s="159">
        <v>91.97</v>
      </c>
    </row>
    <row r="113" spans="1:10" ht="0.95" customHeight="1" thickTop="1" x14ac:dyDescent="0.2">
      <c r="A113" s="160"/>
      <c r="B113" s="160"/>
      <c r="C113" s="160"/>
      <c r="D113" s="160"/>
      <c r="E113" s="160"/>
      <c r="F113" s="160"/>
      <c r="G113" s="160"/>
      <c r="H113" s="160"/>
      <c r="I113" s="160"/>
      <c r="J113" s="160"/>
    </row>
    <row r="114" spans="1:10" ht="18" customHeight="1" x14ac:dyDescent="0.2">
      <c r="A114" s="145" t="s">
        <v>342</v>
      </c>
      <c r="B114" s="146" t="s">
        <v>194</v>
      </c>
      <c r="C114" s="145" t="s">
        <v>234</v>
      </c>
      <c r="D114" s="145" t="s">
        <v>161</v>
      </c>
      <c r="E114" s="261" t="s">
        <v>235</v>
      </c>
      <c r="F114" s="261"/>
      <c r="G114" s="147" t="s">
        <v>236</v>
      </c>
      <c r="H114" s="146" t="s">
        <v>237</v>
      </c>
      <c r="I114" s="146" t="s">
        <v>238</v>
      </c>
      <c r="J114" s="146" t="s">
        <v>239</v>
      </c>
    </row>
    <row r="115" spans="1:10" ht="24" customHeight="1" x14ac:dyDescent="0.2">
      <c r="A115" s="148" t="s">
        <v>240</v>
      </c>
      <c r="B115" s="149" t="s">
        <v>343</v>
      </c>
      <c r="C115" s="148" t="s">
        <v>242</v>
      </c>
      <c r="D115" s="148" t="s">
        <v>344</v>
      </c>
      <c r="E115" s="262" t="s">
        <v>320</v>
      </c>
      <c r="F115" s="262"/>
      <c r="G115" s="150" t="s">
        <v>222</v>
      </c>
      <c r="H115" s="151">
        <v>1</v>
      </c>
      <c r="I115" s="152">
        <v>86.03</v>
      </c>
      <c r="J115" s="152">
        <v>86.03</v>
      </c>
    </row>
    <row r="116" spans="1:10" ht="26.1" customHeight="1" x14ac:dyDescent="0.2">
      <c r="A116" s="153" t="s">
        <v>245</v>
      </c>
      <c r="B116" s="154" t="s">
        <v>345</v>
      </c>
      <c r="C116" s="153" t="s">
        <v>192</v>
      </c>
      <c r="D116" s="153" t="s">
        <v>346</v>
      </c>
      <c r="E116" s="258" t="s">
        <v>314</v>
      </c>
      <c r="F116" s="258"/>
      <c r="G116" s="155" t="s">
        <v>222</v>
      </c>
      <c r="H116" s="156">
        <v>1</v>
      </c>
      <c r="I116" s="157">
        <v>9.9600000000000009</v>
      </c>
      <c r="J116" s="157">
        <v>9.9600000000000009</v>
      </c>
    </row>
    <row r="117" spans="1:10" ht="51.95" customHeight="1" x14ac:dyDescent="0.2">
      <c r="A117" s="153" t="s">
        <v>245</v>
      </c>
      <c r="B117" s="154" t="s">
        <v>347</v>
      </c>
      <c r="C117" s="153" t="s">
        <v>192</v>
      </c>
      <c r="D117" s="153" t="s">
        <v>348</v>
      </c>
      <c r="E117" s="258" t="s">
        <v>314</v>
      </c>
      <c r="F117" s="258"/>
      <c r="G117" s="155" t="s">
        <v>222</v>
      </c>
      <c r="H117" s="156">
        <v>1</v>
      </c>
      <c r="I117" s="157">
        <v>51.14</v>
      </c>
      <c r="J117" s="157">
        <v>51.14</v>
      </c>
    </row>
    <row r="118" spans="1:10" ht="51.95" customHeight="1" x14ac:dyDescent="0.2">
      <c r="A118" s="153" t="s">
        <v>245</v>
      </c>
      <c r="B118" s="154" t="s">
        <v>349</v>
      </c>
      <c r="C118" s="153" t="s">
        <v>192</v>
      </c>
      <c r="D118" s="153" t="s">
        <v>350</v>
      </c>
      <c r="E118" s="258" t="s">
        <v>314</v>
      </c>
      <c r="F118" s="258"/>
      <c r="G118" s="155" t="s">
        <v>222</v>
      </c>
      <c r="H118" s="156">
        <v>1</v>
      </c>
      <c r="I118" s="157">
        <v>24.93</v>
      </c>
      <c r="J118" s="157">
        <v>24.93</v>
      </c>
    </row>
    <row r="119" spans="1:10" x14ac:dyDescent="0.2">
      <c r="A119" s="158"/>
      <c r="B119" s="158"/>
      <c r="C119" s="158"/>
      <c r="D119" s="158"/>
      <c r="E119" s="158" t="s">
        <v>264</v>
      </c>
      <c r="F119" s="159">
        <v>48.31</v>
      </c>
      <c r="G119" s="158" t="s">
        <v>265</v>
      </c>
      <c r="H119" s="159">
        <v>0</v>
      </c>
      <c r="I119" s="158" t="s">
        <v>266</v>
      </c>
      <c r="J119" s="159">
        <v>48.31</v>
      </c>
    </row>
    <row r="120" spans="1:10" ht="15" thickBot="1" x14ac:dyDescent="0.25">
      <c r="A120" s="158"/>
      <c r="B120" s="158"/>
      <c r="C120" s="158"/>
      <c r="D120" s="158"/>
      <c r="E120" s="158" t="s">
        <v>267</v>
      </c>
      <c r="F120" s="159">
        <v>0</v>
      </c>
      <c r="G120" s="158"/>
      <c r="H120" s="259" t="s">
        <v>268</v>
      </c>
      <c r="I120" s="259"/>
      <c r="J120" s="159">
        <v>86.03</v>
      </c>
    </row>
    <row r="121" spans="1:10" ht="0.95" customHeight="1" thickTop="1" x14ac:dyDescent="0.2">
      <c r="A121" s="160"/>
      <c r="B121" s="160"/>
      <c r="C121" s="160"/>
      <c r="D121" s="160"/>
      <c r="E121" s="160"/>
      <c r="F121" s="160"/>
      <c r="G121" s="160"/>
      <c r="H121" s="160"/>
      <c r="I121" s="160"/>
      <c r="J121" s="160"/>
    </row>
    <row r="122" spans="1:10" ht="18" customHeight="1" x14ac:dyDescent="0.2">
      <c r="A122" s="145" t="s">
        <v>351</v>
      </c>
      <c r="B122" s="146" t="s">
        <v>194</v>
      </c>
      <c r="C122" s="145" t="s">
        <v>234</v>
      </c>
      <c r="D122" s="145" t="s">
        <v>161</v>
      </c>
      <c r="E122" s="261" t="s">
        <v>235</v>
      </c>
      <c r="F122" s="261"/>
      <c r="G122" s="147" t="s">
        <v>236</v>
      </c>
      <c r="H122" s="146" t="s">
        <v>237</v>
      </c>
      <c r="I122" s="146" t="s">
        <v>238</v>
      </c>
      <c r="J122" s="146" t="s">
        <v>239</v>
      </c>
    </row>
    <row r="123" spans="1:10" ht="24" customHeight="1" x14ac:dyDescent="0.2">
      <c r="A123" s="148" t="s">
        <v>240</v>
      </c>
      <c r="B123" s="149" t="s">
        <v>352</v>
      </c>
      <c r="C123" s="148" t="s">
        <v>242</v>
      </c>
      <c r="D123" s="148" t="s">
        <v>353</v>
      </c>
      <c r="E123" s="262" t="s">
        <v>320</v>
      </c>
      <c r="F123" s="262"/>
      <c r="G123" s="150" t="s">
        <v>222</v>
      </c>
      <c r="H123" s="151">
        <v>1</v>
      </c>
      <c r="I123" s="152">
        <v>299.44</v>
      </c>
      <c r="J123" s="152">
        <v>299.44</v>
      </c>
    </row>
    <row r="124" spans="1:10" ht="26.1" customHeight="1" x14ac:dyDescent="0.2">
      <c r="A124" s="153" t="s">
        <v>245</v>
      </c>
      <c r="B124" s="154" t="s">
        <v>354</v>
      </c>
      <c r="C124" s="153" t="s">
        <v>192</v>
      </c>
      <c r="D124" s="153" t="s">
        <v>355</v>
      </c>
      <c r="E124" s="258" t="s">
        <v>356</v>
      </c>
      <c r="F124" s="258"/>
      <c r="G124" s="155" t="s">
        <v>222</v>
      </c>
      <c r="H124" s="156">
        <v>1</v>
      </c>
      <c r="I124" s="157">
        <v>22.39</v>
      </c>
      <c r="J124" s="157">
        <v>22.39</v>
      </c>
    </row>
    <row r="125" spans="1:10" ht="39" customHeight="1" x14ac:dyDescent="0.2">
      <c r="A125" s="153" t="s">
        <v>245</v>
      </c>
      <c r="B125" s="154" t="s">
        <v>357</v>
      </c>
      <c r="C125" s="153" t="s">
        <v>192</v>
      </c>
      <c r="D125" s="153" t="s">
        <v>358</v>
      </c>
      <c r="E125" s="258" t="s">
        <v>356</v>
      </c>
      <c r="F125" s="258"/>
      <c r="G125" s="155" t="s">
        <v>222</v>
      </c>
      <c r="H125" s="156">
        <v>1</v>
      </c>
      <c r="I125" s="157">
        <v>277.05</v>
      </c>
      <c r="J125" s="157">
        <v>277.05</v>
      </c>
    </row>
    <row r="126" spans="1:10" x14ac:dyDescent="0.2">
      <c r="A126" s="158"/>
      <c r="B126" s="158"/>
      <c r="C126" s="158"/>
      <c r="D126" s="158"/>
      <c r="E126" s="158" t="s">
        <v>264</v>
      </c>
      <c r="F126" s="159">
        <v>32.950000000000003</v>
      </c>
      <c r="G126" s="158" t="s">
        <v>265</v>
      </c>
      <c r="H126" s="159">
        <v>0</v>
      </c>
      <c r="I126" s="158" t="s">
        <v>266</v>
      </c>
      <c r="J126" s="159">
        <v>32.950000000000003</v>
      </c>
    </row>
    <row r="127" spans="1:10" ht="15" thickBot="1" x14ac:dyDescent="0.25">
      <c r="A127" s="158"/>
      <c r="B127" s="158"/>
      <c r="C127" s="158"/>
      <c r="D127" s="158"/>
      <c r="E127" s="158" t="s">
        <v>267</v>
      </c>
      <c r="F127" s="159">
        <v>0</v>
      </c>
      <c r="G127" s="158"/>
      <c r="H127" s="259" t="s">
        <v>268</v>
      </c>
      <c r="I127" s="259"/>
      <c r="J127" s="159">
        <v>299.44</v>
      </c>
    </row>
    <row r="128" spans="1:10" ht="0.95" customHeight="1" thickTop="1" x14ac:dyDescent="0.2">
      <c r="A128" s="160"/>
      <c r="B128" s="160"/>
      <c r="C128" s="160"/>
      <c r="D128" s="160"/>
      <c r="E128" s="160"/>
      <c r="F128" s="160"/>
      <c r="G128" s="160"/>
      <c r="H128" s="160"/>
      <c r="I128" s="160"/>
      <c r="J128" s="160"/>
    </row>
    <row r="129" spans="1:10" ht="18" customHeight="1" x14ac:dyDescent="0.2">
      <c r="A129" s="145" t="s">
        <v>359</v>
      </c>
      <c r="B129" s="146" t="s">
        <v>194</v>
      </c>
      <c r="C129" s="145" t="s">
        <v>234</v>
      </c>
      <c r="D129" s="145" t="s">
        <v>161</v>
      </c>
      <c r="E129" s="261" t="s">
        <v>235</v>
      </c>
      <c r="F129" s="261"/>
      <c r="G129" s="147" t="s">
        <v>236</v>
      </c>
      <c r="H129" s="146" t="s">
        <v>237</v>
      </c>
      <c r="I129" s="146" t="s">
        <v>238</v>
      </c>
      <c r="J129" s="146" t="s">
        <v>239</v>
      </c>
    </row>
    <row r="130" spans="1:10" ht="24" customHeight="1" x14ac:dyDescent="0.2">
      <c r="A130" s="148" t="s">
        <v>240</v>
      </c>
      <c r="B130" s="149" t="s">
        <v>360</v>
      </c>
      <c r="C130" s="148" t="s">
        <v>242</v>
      </c>
      <c r="D130" s="148" t="s">
        <v>361</v>
      </c>
      <c r="E130" s="262" t="s">
        <v>332</v>
      </c>
      <c r="F130" s="262"/>
      <c r="G130" s="150" t="s">
        <v>174</v>
      </c>
      <c r="H130" s="151">
        <v>1</v>
      </c>
      <c r="I130" s="152">
        <v>22.01</v>
      </c>
      <c r="J130" s="152">
        <v>22.01</v>
      </c>
    </row>
    <row r="131" spans="1:10" ht="39" customHeight="1" x14ac:dyDescent="0.2">
      <c r="A131" s="153" t="s">
        <v>245</v>
      </c>
      <c r="B131" s="154" t="s">
        <v>255</v>
      </c>
      <c r="C131" s="153" t="s">
        <v>192</v>
      </c>
      <c r="D131" s="153" t="s">
        <v>256</v>
      </c>
      <c r="E131" s="258" t="s">
        <v>257</v>
      </c>
      <c r="F131" s="258"/>
      <c r="G131" s="155" t="s">
        <v>258</v>
      </c>
      <c r="H131" s="156">
        <v>0.2</v>
      </c>
      <c r="I131" s="157">
        <v>2.59</v>
      </c>
      <c r="J131" s="157">
        <v>0.51</v>
      </c>
    </row>
    <row r="132" spans="1:10" ht="24" customHeight="1" x14ac:dyDescent="0.2">
      <c r="A132" s="153" t="s">
        <v>245</v>
      </c>
      <c r="B132" s="154" t="s">
        <v>362</v>
      </c>
      <c r="C132" s="153" t="s">
        <v>242</v>
      </c>
      <c r="D132" s="153" t="s">
        <v>363</v>
      </c>
      <c r="E132" s="258" t="s">
        <v>332</v>
      </c>
      <c r="F132" s="258"/>
      <c r="G132" s="155" t="s">
        <v>252</v>
      </c>
      <c r="H132" s="156">
        <v>1</v>
      </c>
      <c r="I132" s="157">
        <v>18.82</v>
      </c>
      <c r="J132" s="157">
        <v>18.82</v>
      </c>
    </row>
    <row r="133" spans="1:10" ht="26.1" customHeight="1" x14ac:dyDescent="0.2">
      <c r="A133" s="153" t="s">
        <v>245</v>
      </c>
      <c r="B133" s="154" t="s">
        <v>364</v>
      </c>
      <c r="C133" s="153" t="s">
        <v>192</v>
      </c>
      <c r="D133" s="153" t="s">
        <v>365</v>
      </c>
      <c r="E133" s="258" t="s">
        <v>248</v>
      </c>
      <c r="F133" s="258"/>
      <c r="G133" s="155" t="s">
        <v>252</v>
      </c>
      <c r="H133" s="156">
        <v>1</v>
      </c>
      <c r="I133" s="157">
        <v>2.68</v>
      </c>
      <c r="J133" s="157">
        <v>2.68</v>
      </c>
    </row>
    <row r="134" spans="1:10" x14ac:dyDescent="0.2">
      <c r="A134" s="158"/>
      <c r="B134" s="158"/>
      <c r="C134" s="158"/>
      <c r="D134" s="158"/>
      <c r="E134" s="158" t="s">
        <v>264</v>
      </c>
      <c r="F134" s="159">
        <v>4.3600000000000003</v>
      </c>
      <c r="G134" s="158" t="s">
        <v>265</v>
      </c>
      <c r="H134" s="159">
        <v>0</v>
      </c>
      <c r="I134" s="158" t="s">
        <v>266</v>
      </c>
      <c r="J134" s="159">
        <v>4.3600000000000003</v>
      </c>
    </row>
    <row r="135" spans="1:10" ht="15" thickBot="1" x14ac:dyDescent="0.25">
      <c r="A135" s="158"/>
      <c r="B135" s="158"/>
      <c r="C135" s="158"/>
      <c r="D135" s="158"/>
      <c r="E135" s="158" t="s">
        <v>267</v>
      </c>
      <c r="F135" s="159">
        <v>0</v>
      </c>
      <c r="G135" s="158"/>
      <c r="H135" s="259" t="s">
        <v>268</v>
      </c>
      <c r="I135" s="259"/>
      <c r="J135" s="159">
        <v>22.01</v>
      </c>
    </row>
    <row r="136" spans="1:10" ht="0.95" customHeight="1" thickTop="1" x14ac:dyDescent="0.2">
      <c r="A136" s="160"/>
      <c r="B136" s="160"/>
      <c r="C136" s="160"/>
      <c r="D136" s="160"/>
      <c r="E136" s="160"/>
      <c r="F136" s="160"/>
      <c r="G136" s="160"/>
      <c r="H136" s="160"/>
      <c r="I136" s="160"/>
      <c r="J136" s="160"/>
    </row>
    <row r="137" spans="1:10" ht="15" x14ac:dyDescent="0.25">
      <c r="A137" s="260" t="s">
        <v>366</v>
      </c>
      <c r="B137" s="254"/>
      <c r="C137" s="254"/>
      <c r="D137" s="254"/>
      <c r="E137" s="254"/>
      <c r="F137" s="254"/>
      <c r="G137" s="254"/>
      <c r="H137" s="254"/>
      <c r="I137" s="254"/>
      <c r="J137" s="254"/>
    </row>
    <row r="138" spans="1:10" ht="18" customHeight="1" x14ac:dyDescent="0.2">
      <c r="A138" s="145"/>
      <c r="B138" s="146" t="s">
        <v>194</v>
      </c>
      <c r="C138" s="145" t="s">
        <v>234</v>
      </c>
      <c r="D138" s="145" t="s">
        <v>161</v>
      </c>
      <c r="E138" s="261" t="s">
        <v>235</v>
      </c>
      <c r="F138" s="261"/>
      <c r="G138" s="147" t="s">
        <v>236</v>
      </c>
      <c r="H138" s="146" t="s">
        <v>237</v>
      </c>
      <c r="I138" s="146" t="s">
        <v>238</v>
      </c>
      <c r="J138" s="146" t="s">
        <v>239</v>
      </c>
    </row>
    <row r="139" spans="1:10" ht="24" customHeight="1" x14ac:dyDescent="0.2">
      <c r="A139" s="148" t="s">
        <v>240</v>
      </c>
      <c r="B139" s="149" t="s">
        <v>362</v>
      </c>
      <c r="C139" s="148" t="s">
        <v>242</v>
      </c>
      <c r="D139" s="148" t="s">
        <v>363</v>
      </c>
      <c r="E139" s="262" t="s">
        <v>332</v>
      </c>
      <c r="F139" s="262"/>
      <c r="G139" s="150" t="s">
        <v>252</v>
      </c>
      <c r="H139" s="151">
        <v>1</v>
      </c>
      <c r="I139" s="152">
        <v>18.82</v>
      </c>
      <c r="J139" s="152">
        <v>18.82</v>
      </c>
    </row>
    <row r="140" spans="1:10" ht="26.1" customHeight="1" x14ac:dyDescent="0.2">
      <c r="A140" s="153" t="s">
        <v>245</v>
      </c>
      <c r="B140" s="154" t="s">
        <v>367</v>
      </c>
      <c r="C140" s="153" t="s">
        <v>192</v>
      </c>
      <c r="D140" s="153" t="s">
        <v>368</v>
      </c>
      <c r="E140" s="258" t="s">
        <v>251</v>
      </c>
      <c r="F140" s="258"/>
      <c r="G140" s="155" t="s">
        <v>302</v>
      </c>
      <c r="H140" s="156">
        <v>8.7099999999999997E-2</v>
      </c>
      <c r="I140" s="157">
        <v>26.78</v>
      </c>
      <c r="J140" s="157">
        <v>2.33</v>
      </c>
    </row>
    <row r="141" spans="1:10" ht="24" customHeight="1" x14ac:dyDescent="0.2">
      <c r="A141" s="153" t="s">
        <v>245</v>
      </c>
      <c r="B141" s="154" t="s">
        <v>300</v>
      </c>
      <c r="C141" s="153" t="s">
        <v>192</v>
      </c>
      <c r="D141" s="153" t="s">
        <v>301</v>
      </c>
      <c r="E141" s="258" t="s">
        <v>251</v>
      </c>
      <c r="F141" s="258"/>
      <c r="G141" s="155" t="s">
        <v>302</v>
      </c>
      <c r="H141" s="156">
        <v>3.2599999999999997E-2</v>
      </c>
      <c r="I141" s="157">
        <v>22.36</v>
      </c>
      <c r="J141" s="157">
        <v>0.72</v>
      </c>
    </row>
    <row r="142" spans="1:10" ht="24" customHeight="1" x14ac:dyDescent="0.2">
      <c r="A142" s="153" t="s">
        <v>259</v>
      </c>
      <c r="B142" s="154" t="s">
        <v>369</v>
      </c>
      <c r="C142" s="153" t="s">
        <v>192</v>
      </c>
      <c r="D142" s="153" t="s">
        <v>370</v>
      </c>
      <c r="E142" s="258" t="s">
        <v>173</v>
      </c>
      <c r="F142" s="258"/>
      <c r="G142" s="155" t="s">
        <v>371</v>
      </c>
      <c r="H142" s="156">
        <v>0.63919999999999999</v>
      </c>
      <c r="I142" s="157">
        <v>2.39</v>
      </c>
      <c r="J142" s="157">
        <v>1.52</v>
      </c>
    </row>
    <row r="143" spans="1:10" ht="39" customHeight="1" x14ac:dyDescent="0.2">
      <c r="A143" s="153" t="s">
        <v>259</v>
      </c>
      <c r="B143" s="154" t="s">
        <v>372</v>
      </c>
      <c r="C143" s="153" t="s">
        <v>192</v>
      </c>
      <c r="D143" s="153" t="s">
        <v>373</v>
      </c>
      <c r="E143" s="258" t="s">
        <v>173</v>
      </c>
      <c r="F143" s="258"/>
      <c r="G143" s="155" t="s">
        <v>222</v>
      </c>
      <c r="H143" s="156">
        <v>0.1875</v>
      </c>
      <c r="I143" s="157">
        <v>73.900000000000006</v>
      </c>
      <c r="J143" s="157">
        <v>13.85</v>
      </c>
    </row>
    <row r="144" spans="1:10" ht="24" customHeight="1" x14ac:dyDescent="0.2">
      <c r="A144" s="153" t="s">
        <v>259</v>
      </c>
      <c r="B144" s="154" t="s">
        <v>374</v>
      </c>
      <c r="C144" s="153" t="s">
        <v>192</v>
      </c>
      <c r="D144" s="153" t="s">
        <v>375</v>
      </c>
      <c r="E144" s="258" t="s">
        <v>173</v>
      </c>
      <c r="F144" s="258"/>
      <c r="G144" s="155" t="s">
        <v>371</v>
      </c>
      <c r="H144" s="156">
        <v>8.8999999999999996E-2</v>
      </c>
      <c r="I144" s="157">
        <v>4.58</v>
      </c>
      <c r="J144" s="157">
        <v>0.4</v>
      </c>
    </row>
    <row r="145" spans="1:10" x14ac:dyDescent="0.2">
      <c r="A145" s="158"/>
      <c r="B145" s="158"/>
      <c r="C145" s="158"/>
      <c r="D145" s="158"/>
      <c r="E145" s="158" t="s">
        <v>264</v>
      </c>
      <c r="F145" s="159">
        <v>2.33</v>
      </c>
      <c r="G145" s="158" t="s">
        <v>265</v>
      </c>
      <c r="H145" s="159">
        <v>0</v>
      </c>
      <c r="I145" s="158" t="s">
        <v>266</v>
      </c>
      <c r="J145" s="159">
        <v>2.33</v>
      </c>
    </row>
    <row r="146" spans="1:10" ht="15" thickBot="1" x14ac:dyDescent="0.25">
      <c r="A146" s="158"/>
      <c r="B146" s="158"/>
      <c r="C146" s="158"/>
      <c r="D146" s="158"/>
      <c r="E146" s="158" t="s">
        <v>267</v>
      </c>
      <c r="F146" s="159">
        <v>0</v>
      </c>
      <c r="G146" s="158"/>
      <c r="H146" s="259" t="s">
        <v>268</v>
      </c>
      <c r="I146" s="259"/>
      <c r="J146" s="159">
        <v>18.82</v>
      </c>
    </row>
    <row r="147" spans="1:10" ht="0.95" customHeight="1" thickTop="1" x14ac:dyDescent="0.2">
      <c r="A147" s="160"/>
      <c r="B147" s="160"/>
      <c r="C147" s="160"/>
      <c r="D147" s="160"/>
      <c r="E147" s="160"/>
      <c r="F147" s="160"/>
      <c r="G147" s="160"/>
      <c r="H147" s="160"/>
      <c r="I147" s="160"/>
      <c r="J147" s="160"/>
    </row>
    <row r="148" spans="1:10" x14ac:dyDescent="0.2">
      <c r="A148" s="164"/>
      <c r="B148" s="164"/>
      <c r="C148" s="164"/>
      <c r="D148" s="164"/>
      <c r="E148" s="164"/>
      <c r="F148" s="164"/>
      <c r="G148" s="164"/>
      <c r="H148" s="164"/>
      <c r="I148" s="164"/>
      <c r="J148" s="164"/>
    </row>
    <row r="149" spans="1:10" x14ac:dyDescent="0.2">
      <c r="A149" s="255"/>
      <c r="B149" s="255"/>
      <c r="C149" s="255"/>
      <c r="D149" s="165"/>
      <c r="E149" s="166"/>
      <c r="F149" s="256"/>
      <c r="G149" s="255"/>
      <c r="H149" s="257"/>
      <c r="I149" s="255"/>
      <c r="J149" s="255"/>
    </row>
    <row r="150" spans="1:10" x14ac:dyDescent="0.2">
      <c r="A150" s="255"/>
      <c r="B150" s="255"/>
      <c r="C150" s="255"/>
      <c r="D150" s="165"/>
      <c r="E150" s="166"/>
      <c r="F150" s="256"/>
      <c r="G150" s="255"/>
      <c r="H150" s="257"/>
      <c r="I150" s="255"/>
      <c r="J150" s="255"/>
    </row>
    <row r="151" spans="1:10" x14ac:dyDescent="0.2">
      <c r="A151" s="255"/>
      <c r="B151" s="255"/>
      <c r="C151" s="255"/>
      <c r="D151" s="165"/>
      <c r="E151" s="166"/>
      <c r="F151" s="256"/>
      <c r="G151" s="255"/>
      <c r="H151" s="257"/>
      <c r="I151" s="255"/>
      <c r="J151" s="255"/>
    </row>
    <row r="152" spans="1:10" ht="60" customHeight="1" x14ac:dyDescent="0.2">
      <c r="A152" s="167"/>
      <c r="B152" s="167"/>
      <c r="C152" s="167"/>
      <c r="D152" s="167"/>
      <c r="E152" s="167"/>
      <c r="F152" s="167"/>
      <c r="G152" s="167"/>
      <c r="H152" s="167"/>
      <c r="I152" s="167"/>
      <c r="J152" s="167"/>
    </row>
    <row r="153" spans="1:10" ht="69.95" customHeight="1" x14ac:dyDescent="0.2">
      <c r="A153" s="253"/>
      <c r="B153" s="254"/>
      <c r="C153" s="254"/>
      <c r="D153" s="254"/>
      <c r="E153" s="254"/>
      <c r="F153" s="254"/>
      <c r="G153" s="254"/>
      <c r="H153" s="254"/>
      <c r="I153" s="254"/>
      <c r="J153" s="254"/>
    </row>
  </sheetData>
  <mergeCells count="131">
    <mergeCell ref="C1:D1"/>
    <mergeCell ref="E1:F1"/>
    <mergeCell ref="G1:H1"/>
    <mergeCell ref="I1:J1"/>
    <mergeCell ref="C2:D2"/>
    <mergeCell ref="E2:F2"/>
    <mergeCell ref="G2:H2"/>
    <mergeCell ref="I2:J2"/>
    <mergeCell ref="H23:I23"/>
    <mergeCell ref="E9:F9"/>
    <mergeCell ref="E10:F10"/>
    <mergeCell ref="E11:F11"/>
    <mergeCell ref="H13:I13"/>
    <mergeCell ref="E15:F15"/>
    <mergeCell ref="E16:F16"/>
    <mergeCell ref="A3:J3"/>
    <mergeCell ref="A4:J4"/>
    <mergeCell ref="E5:F5"/>
    <mergeCell ref="E6:F6"/>
    <mergeCell ref="E7:F7"/>
    <mergeCell ref="E8:F8"/>
    <mergeCell ref="E25:F25"/>
    <mergeCell ref="E26:F26"/>
    <mergeCell ref="E27:F27"/>
    <mergeCell ref="E28:F28"/>
    <mergeCell ref="E29:F29"/>
    <mergeCell ref="E30:F30"/>
    <mergeCell ref="E17:F17"/>
    <mergeCell ref="E18:F18"/>
    <mergeCell ref="E19:F19"/>
    <mergeCell ref="E20:F20"/>
    <mergeCell ref="E21:F21"/>
    <mergeCell ref="H53:I53"/>
    <mergeCell ref="E39:F39"/>
    <mergeCell ref="E40:F40"/>
    <mergeCell ref="E41:F41"/>
    <mergeCell ref="H43:I43"/>
    <mergeCell ref="E45:F45"/>
    <mergeCell ref="E46:F46"/>
    <mergeCell ref="E31:F31"/>
    <mergeCell ref="H33:I33"/>
    <mergeCell ref="E35:F35"/>
    <mergeCell ref="E36:F36"/>
    <mergeCell ref="E37:F37"/>
    <mergeCell ref="E38:F38"/>
    <mergeCell ref="E55:F55"/>
    <mergeCell ref="E56:F56"/>
    <mergeCell ref="E57:F57"/>
    <mergeCell ref="E58:F58"/>
    <mergeCell ref="E59:F59"/>
    <mergeCell ref="E60:F60"/>
    <mergeCell ref="E47:F47"/>
    <mergeCell ref="E48:F48"/>
    <mergeCell ref="E49:F49"/>
    <mergeCell ref="E50:F50"/>
    <mergeCell ref="E51:F51"/>
    <mergeCell ref="E69:F69"/>
    <mergeCell ref="E70:F70"/>
    <mergeCell ref="H72:I72"/>
    <mergeCell ref="E74:F74"/>
    <mergeCell ref="E75:F75"/>
    <mergeCell ref="E76:F76"/>
    <mergeCell ref="E61:F61"/>
    <mergeCell ref="H63:I63"/>
    <mergeCell ref="E65:F65"/>
    <mergeCell ref="E66:F66"/>
    <mergeCell ref="E67:F67"/>
    <mergeCell ref="E68:F68"/>
    <mergeCell ref="H86:I86"/>
    <mergeCell ref="E88:F88"/>
    <mergeCell ref="E89:F89"/>
    <mergeCell ref="E90:F90"/>
    <mergeCell ref="E91:F91"/>
    <mergeCell ref="E92:F92"/>
    <mergeCell ref="E77:F77"/>
    <mergeCell ref="H79:I79"/>
    <mergeCell ref="E81:F81"/>
    <mergeCell ref="E82:F82"/>
    <mergeCell ref="E83:F83"/>
    <mergeCell ref="E84:F84"/>
    <mergeCell ref="E101:F101"/>
    <mergeCell ref="E102:F102"/>
    <mergeCell ref="H104:I104"/>
    <mergeCell ref="E106:F106"/>
    <mergeCell ref="E107:F107"/>
    <mergeCell ref="E108:F108"/>
    <mergeCell ref="E93:F93"/>
    <mergeCell ref="E94:F94"/>
    <mergeCell ref="H96:I96"/>
    <mergeCell ref="E98:F98"/>
    <mergeCell ref="E99:F99"/>
    <mergeCell ref="E100:F100"/>
    <mergeCell ref="E117:F117"/>
    <mergeCell ref="E118:F118"/>
    <mergeCell ref="H120:I120"/>
    <mergeCell ref="E122:F122"/>
    <mergeCell ref="E123:F123"/>
    <mergeCell ref="E124:F124"/>
    <mergeCell ref="E109:F109"/>
    <mergeCell ref="E110:F110"/>
    <mergeCell ref="H112:I112"/>
    <mergeCell ref="E114:F114"/>
    <mergeCell ref="E115:F115"/>
    <mergeCell ref="E116:F116"/>
    <mergeCell ref="E133:F133"/>
    <mergeCell ref="H135:I135"/>
    <mergeCell ref="A137:J137"/>
    <mergeCell ref="E138:F138"/>
    <mergeCell ref="E139:F139"/>
    <mergeCell ref="E140:F140"/>
    <mergeCell ref="E125:F125"/>
    <mergeCell ref="H127:I127"/>
    <mergeCell ref="E129:F129"/>
    <mergeCell ref="E130:F130"/>
    <mergeCell ref="E131:F131"/>
    <mergeCell ref="E132:F132"/>
    <mergeCell ref="A153:J153"/>
    <mergeCell ref="A150:C150"/>
    <mergeCell ref="F150:G150"/>
    <mergeCell ref="H150:J150"/>
    <mergeCell ref="A151:C151"/>
    <mergeCell ref="F151:G151"/>
    <mergeCell ref="H151:J151"/>
    <mergeCell ref="E141:F141"/>
    <mergeCell ref="E142:F142"/>
    <mergeCell ref="E143:F143"/>
    <mergeCell ref="E144:F144"/>
    <mergeCell ref="H146:I146"/>
    <mergeCell ref="A149:C149"/>
    <mergeCell ref="F149:G149"/>
    <mergeCell ref="H149:J149"/>
  </mergeCells>
  <pageMargins left="0.51181102362204722" right="0.51181102362204722" top="0.98425196850393704" bottom="0.98425196850393704" header="0.51181102362204722" footer="0.51181102362204722"/>
  <pageSetup paperSize="9" scale="45" fitToHeight="0" orientation="portrait" r:id="rId1"/>
  <headerFooter>
    <oddHeader xml:space="preserve">&amp;L </oddHeader>
    <oddFooter xml:space="preserve">&amp;L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0" t="s">
        <v>150</v>
      </c>
      <c r="B1" s="67" t="s">
        <v>194</v>
      </c>
      <c r="C1" s="67" t="s">
        <v>158</v>
      </c>
      <c r="D1" s="67" t="s">
        <v>195</v>
      </c>
      <c r="E1" s="67" t="s">
        <v>196</v>
      </c>
      <c r="F1" s="70" t="s">
        <v>150</v>
      </c>
      <c r="G1" s="67" t="s">
        <v>198</v>
      </c>
      <c r="H1" s="67" t="s">
        <v>158</v>
      </c>
    </row>
    <row r="2" spans="1:8" ht="15.75" thickBot="1" x14ac:dyDescent="0.3">
      <c r="A2" s="69" t="s">
        <v>170</v>
      </c>
      <c r="B2" s="71">
        <v>2</v>
      </c>
      <c r="C2" s="71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69" t="s">
        <v>171</v>
      </c>
      <c r="B3" s="71">
        <v>2</v>
      </c>
      <c r="C3" s="71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69" t="s">
        <v>171</v>
      </c>
      <c r="B4" s="71">
        <v>3</v>
      </c>
      <c r="C4" s="71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69" t="s">
        <v>169</v>
      </c>
      <c r="B5" s="71">
        <v>3</v>
      </c>
      <c r="C5" s="71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69" t="s">
        <v>151</v>
      </c>
      <c r="B6" s="71">
        <v>7</v>
      </c>
      <c r="C6" s="71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69" t="s">
        <v>151</v>
      </c>
      <c r="B7" s="71">
        <v>8</v>
      </c>
      <c r="C7" s="71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69" t="s">
        <v>151</v>
      </c>
      <c r="B8" s="71">
        <v>9</v>
      </c>
      <c r="C8" s="71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69" t="s">
        <v>151</v>
      </c>
      <c r="B9" s="71">
        <v>10</v>
      </c>
      <c r="C9" s="71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69" t="s">
        <v>151</v>
      </c>
      <c r="B10" s="71">
        <v>11</v>
      </c>
      <c r="C10" s="71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69" t="s">
        <v>151</v>
      </c>
      <c r="B11" s="71">
        <v>12</v>
      </c>
      <c r="C11" s="71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69" t="s">
        <v>151</v>
      </c>
      <c r="B12" s="71">
        <v>13</v>
      </c>
      <c r="C12" s="71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69" t="s">
        <v>151</v>
      </c>
      <c r="B13" s="71">
        <v>14</v>
      </c>
      <c r="C13" s="71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69" t="s">
        <v>151</v>
      </c>
      <c r="B14" s="71">
        <v>15</v>
      </c>
      <c r="C14" s="71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69" t="s">
        <v>151</v>
      </c>
      <c r="B15" s="71">
        <v>16</v>
      </c>
      <c r="C15" s="71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69" t="s">
        <v>151</v>
      </c>
      <c r="B16" s="71">
        <v>17</v>
      </c>
      <c r="C16" s="71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69" t="s">
        <v>169</v>
      </c>
      <c r="B17" s="71">
        <v>29</v>
      </c>
      <c r="C17" s="71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69" t="s">
        <v>169</v>
      </c>
      <c r="B18" s="71">
        <v>30</v>
      </c>
      <c r="C18" s="71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69" t="s">
        <v>171</v>
      </c>
      <c r="B19" s="71">
        <v>31</v>
      </c>
      <c r="C19" s="71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69" t="s">
        <v>169</v>
      </c>
      <c r="B20" s="71">
        <v>31</v>
      </c>
      <c r="C20" s="71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69" t="s">
        <v>170</v>
      </c>
      <c r="B21" s="71">
        <v>33</v>
      </c>
      <c r="C21" s="71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69" t="s">
        <v>170</v>
      </c>
      <c r="B22" s="71">
        <v>34</v>
      </c>
      <c r="C22" s="71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69" t="s">
        <v>171</v>
      </c>
      <c r="B23" s="71">
        <v>34</v>
      </c>
      <c r="C23" s="71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69" t="s">
        <v>170</v>
      </c>
      <c r="B24" s="71">
        <v>35</v>
      </c>
      <c r="C24" s="71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69" t="s">
        <v>171</v>
      </c>
      <c r="B25" s="71">
        <v>35</v>
      </c>
      <c r="C25" s="71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69" t="s">
        <v>171</v>
      </c>
      <c r="B26" s="71">
        <v>37</v>
      </c>
      <c r="C26" s="71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69" t="s">
        <v>169</v>
      </c>
      <c r="B27" s="71">
        <v>37</v>
      </c>
      <c r="C27" s="71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69" t="s">
        <v>171</v>
      </c>
      <c r="B28" s="71">
        <v>42</v>
      </c>
      <c r="C28" s="71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69" t="s">
        <v>169</v>
      </c>
      <c r="B29" s="71">
        <v>42</v>
      </c>
      <c r="C29" s="71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69" t="s">
        <v>171</v>
      </c>
      <c r="B30" s="71">
        <v>45</v>
      </c>
      <c r="C30" s="71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69" t="s">
        <v>169</v>
      </c>
      <c r="B31" s="71">
        <v>45</v>
      </c>
      <c r="C31" s="71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69" t="s">
        <v>171</v>
      </c>
      <c r="B32" s="71">
        <v>47</v>
      </c>
      <c r="C32" s="71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69" t="s">
        <v>169</v>
      </c>
      <c r="B33" s="71">
        <v>47</v>
      </c>
      <c r="C33" s="71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69" t="s">
        <v>171</v>
      </c>
      <c r="B34" s="71">
        <v>52</v>
      </c>
      <c r="C34" s="71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69" t="s">
        <v>169</v>
      </c>
      <c r="B35" s="71">
        <v>52</v>
      </c>
      <c r="C35" s="71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69" t="s">
        <v>171</v>
      </c>
      <c r="B36" s="71">
        <v>57</v>
      </c>
      <c r="C36" s="71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69" t="s">
        <v>169</v>
      </c>
      <c r="B37" s="71">
        <v>57</v>
      </c>
      <c r="C37" s="71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69" t="s">
        <v>171</v>
      </c>
      <c r="B38" s="71">
        <v>59</v>
      </c>
      <c r="C38" s="71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69" t="s">
        <v>169</v>
      </c>
      <c r="B39" s="71">
        <v>59</v>
      </c>
      <c r="C39" s="71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69" t="s">
        <v>171</v>
      </c>
      <c r="B40" s="71">
        <v>62</v>
      </c>
      <c r="C40" s="71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69" t="s">
        <v>169</v>
      </c>
      <c r="B41" s="71">
        <v>62</v>
      </c>
      <c r="C41" s="71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69" t="s">
        <v>172</v>
      </c>
      <c r="B42" s="71">
        <v>63</v>
      </c>
      <c r="C42" s="71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69" t="s">
        <v>170</v>
      </c>
      <c r="B43" s="71">
        <v>64</v>
      </c>
      <c r="C43" s="71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69" t="s">
        <v>171</v>
      </c>
      <c r="B44" s="71">
        <v>64</v>
      </c>
      <c r="C44" s="71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69" t="s">
        <v>170</v>
      </c>
      <c r="B45" s="71">
        <v>70</v>
      </c>
      <c r="C45" s="71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69" t="s">
        <v>171</v>
      </c>
      <c r="B46" s="71">
        <v>70</v>
      </c>
      <c r="C46" s="71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69" t="s">
        <v>171</v>
      </c>
      <c r="B47" s="71">
        <v>72</v>
      </c>
      <c r="C47" s="71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69" t="s">
        <v>169</v>
      </c>
      <c r="B48" s="71">
        <v>72</v>
      </c>
      <c r="C48" s="71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69" t="s">
        <v>171</v>
      </c>
      <c r="B49" s="71">
        <v>77</v>
      </c>
      <c r="C49" s="71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69" t="s">
        <v>169</v>
      </c>
      <c r="B50" s="71">
        <v>77</v>
      </c>
      <c r="C50" s="71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69" t="s">
        <v>171</v>
      </c>
      <c r="B51" s="71">
        <v>82</v>
      </c>
      <c r="C51" s="71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69" t="s">
        <v>169</v>
      </c>
      <c r="B52" s="71">
        <v>82</v>
      </c>
      <c r="C52" s="71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69" t="s">
        <v>171</v>
      </c>
      <c r="B53" s="71">
        <v>97</v>
      </c>
      <c r="C53" s="71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69" t="s">
        <v>169</v>
      </c>
      <c r="B54" s="71">
        <v>97</v>
      </c>
      <c r="C54" s="71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69" t="s">
        <v>170</v>
      </c>
      <c r="B55" s="71">
        <v>105</v>
      </c>
      <c r="C55" s="71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69" t="s">
        <v>171</v>
      </c>
      <c r="B56" s="71">
        <v>105</v>
      </c>
      <c r="C56" s="71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69" t="s">
        <v>171</v>
      </c>
      <c r="B57" s="71">
        <v>107</v>
      </c>
      <c r="C57" s="71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69" t="s">
        <v>169</v>
      </c>
      <c r="B58" s="71">
        <v>107</v>
      </c>
      <c r="C58" s="71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69" t="s">
        <v>171</v>
      </c>
      <c r="B59" s="71">
        <v>112</v>
      </c>
      <c r="C59" s="71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69" t="s">
        <v>169</v>
      </c>
      <c r="B60" s="71">
        <v>112</v>
      </c>
      <c r="C60" s="71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69" t="s">
        <v>171</v>
      </c>
      <c r="B61" s="71">
        <v>113</v>
      </c>
      <c r="C61" s="71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69" t="s">
        <v>169</v>
      </c>
      <c r="B62" s="71">
        <v>113</v>
      </c>
      <c r="C62" s="71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69" t="s">
        <v>171</v>
      </c>
      <c r="B63" s="71">
        <v>117</v>
      </c>
      <c r="C63" s="71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69" t="s">
        <v>169</v>
      </c>
      <c r="B64" s="71">
        <v>117</v>
      </c>
      <c r="C64" s="71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69" t="s">
        <v>170</v>
      </c>
      <c r="B65" s="71">
        <v>120</v>
      </c>
      <c r="C65" s="71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69" t="s">
        <v>171</v>
      </c>
      <c r="B66" s="71">
        <v>120</v>
      </c>
      <c r="C66" s="71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69" t="s">
        <v>171</v>
      </c>
      <c r="B67" s="71">
        <v>122</v>
      </c>
      <c r="C67" s="71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69" t="s">
        <v>169</v>
      </c>
      <c r="B68" s="71">
        <v>122</v>
      </c>
      <c r="C68" s="71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69" t="s">
        <v>171</v>
      </c>
      <c r="B69" s="71">
        <v>127</v>
      </c>
      <c r="C69" s="71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69" t="s">
        <v>169</v>
      </c>
      <c r="B70" s="71">
        <v>127</v>
      </c>
      <c r="C70" s="71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69" t="s">
        <v>170</v>
      </c>
      <c r="B71" s="71">
        <v>140</v>
      </c>
      <c r="C71" s="71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69" t="s">
        <v>171</v>
      </c>
      <c r="B72" s="71">
        <v>140</v>
      </c>
      <c r="C72" s="71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69" t="s">
        <v>170</v>
      </c>
      <c r="B73" s="71">
        <v>150</v>
      </c>
      <c r="C73" s="71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69" t="s">
        <v>171</v>
      </c>
      <c r="B74" s="71">
        <v>150</v>
      </c>
      <c r="C74" s="71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69" t="s">
        <v>170</v>
      </c>
      <c r="B75" s="71">
        <v>160</v>
      </c>
      <c r="C75" s="71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69" t="s">
        <v>171</v>
      </c>
      <c r="B76" s="71">
        <v>160</v>
      </c>
      <c r="C76" s="71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69" t="s">
        <v>170</v>
      </c>
      <c r="B77" s="71">
        <v>185</v>
      </c>
      <c r="C77" s="71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69" t="s">
        <v>171</v>
      </c>
      <c r="B78" s="71">
        <v>185</v>
      </c>
      <c r="C78" s="71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69" t="s">
        <v>170</v>
      </c>
      <c r="B79" s="71">
        <v>205</v>
      </c>
      <c r="C79" s="71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69" t="s">
        <v>171</v>
      </c>
      <c r="B80" s="71">
        <v>205</v>
      </c>
      <c r="C80" s="71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69" t="s">
        <v>170</v>
      </c>
      <c r="B81" s="71">
        <v>215</v>
      </c>
      <c r="C81" s="71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69" t="s">
        <v>171</v>
      </c>
      <c r="B82" s="71">
        <v>215</v>
      </c>
      <c r="C82" s="71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69" t="s">
        <v>170</v>
      </c>
      <c r="B83" s="71">
        <v>245</v>
      </c>
      <c r="C83" s="71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69" t="s">
        <v>171</v>
      </c>
      <c r="B84" s="71">
        <v>245</v>
      </c>
      <c r="C84" s="71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69" t="s">
        <v>170</v>
      </c>
      <c r="B85" s="71">
        <v>250</v>
      </c>
      <c r="C85" s="71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69" t="s">
        <v>171</v>
      </c>
      <c r="B86" s="71">
        <v>250</v>
      </c>
      <c r="C86" s="71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69" t="s">
        <v>170</v>
      </c>
      <c r="B87" s="71">
        <v>255</v>
      </c>
      <c r="C87" s="71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69" t="s">
        <v>171</v>
      </c>
      <c r="B88" s="71">
        <v>255</v>
      </c>
      <c r="C88" s="71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69" t="s">
        <v>170</v>
      </c>
      <c r="B89" s="71">
        <v>260</v>
      </c>
      <c r="C89" s="71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69" t="s">
        <v>171</v>
      </c>
      <c r="B90" s="71">
        <v>260</v>
      </c>
      <c r="C90" s="71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69" t="s">
        <v>170</v>
      </c>
      <c r="B91" s="71">
        <v>270</v>
      </c>
      <c r="C91" s="71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69" t="s">
        <v>171</v>
      </c>
      <c r="B92" s="71">
        <v>270</v>
      </c>
      <c r="C92" s="71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69" t="s">
        <v>170</v>
      </c>
      <c r="B93" s="71">
        <v>285</v>
      </c>
      <c r="C93" s="71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69" t="s">
        <v>171</v>
      </c>
      <c r="B94" s="71">
        <v>285</v>
      </c>
      <c r="C94" s="71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69" t="s">
        <v>170</v>
      </c>
      <c r="B95" s="71">
        <v>290</v>
      </c>
      <c r="C95" s="71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69" t="s">
        <v>171</v>
      </c>
      <c r="B96" s="71">
        <v>290</v>
      </c>
      <c r="C96" s="71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69" t="s">
        <v>170</v>
      </c>
      <c r="B97" s="71">
        <v>295</v>
      </c>
      <c r="C97" s="71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69" t="s">
        <v>171</v>
      </c>
      <c r="B98" s="71">
        <v>295</v>
      </c>
      <c r="C98" s="71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69" t="s">
        <v>170</v>
      </c>
      <c r="B99" s="71">
        <v>320</v>
      </c>
      <c r="C99" s="71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69" t="s">
        <v>171</v>
      </c>
      <c r="B100" s="71">
        <v>320</v>
      </c>
      <c r="C100" s="71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69" t="s">
        <v>170</v>
      </c>
      <c r="B101" s="71">
        <v>345</v>
      </c>
      <c r="C101" s="71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69" t="s">
        <v>171</v>
      </c>
      <c r="B102" s="71">
        <v>345</v>
      </c>
      <c r="C102" s="71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69" t="s">
        <v>170</v>
      </c>
      <c r="B103" s="71">
        <v>350</v>
      </c>
      <c r="C103" s="71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69" t="s">
        <v>171</v>
      </c>
      <c r="B104" s="71">
        <v>350</v>
      </c>
      <c r="C104" s="71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69" t="s">
        <v>170</v>
      </c>
      <c r="B105" s="71">
        <v>360</v>
      </c>
      <c r="C105" s="71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69" t="s">
        <v>171</v>
      </c>
      <c r="B106" s="71">
        <v>360</v>
      </c>
      <c r="C106" s="71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69" t="s">
        <v>170</v>
      </c>
      <c r="B107" s="71">
        <v>380</v>
      </c>
      <c r="C107" s="71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69" t="s">
        <v>171</v>
      </c>
      <c r="B108" s="71">
        <v>380</v>
      </c>
      <c r="C108" s="71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69" t="s">
        <v>170</v>
      </c>
      <c r="B109" s="71">
        <v>390</v>
      </c>
      <c r="C109" s="71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69" t="s">
        <v>171</v>
      </c>
      <c r="B110" s="71">
        <v>390</v>
      </c>
      <c r="C110" s="71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69" t="s">
        <v>170</v>
      </c>
      <c r="B111" s="71">
        <v>395</v>
      </c>
      <c r="C111" s="71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69" t="s">
        <v>171</v>
      </c>
      <c r="B112" s="71">
        <v>395</v>
      </c>
      <c r="C112" s="71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69" t="s">
        <v>170</v>
      </c>
      <c r="B113" s="71">
        <v>397</v>
      </c>
      <c r="C113" s="71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69" t="s">
        <v>171</v>
      </c>
      <c r="B114" s="71">
        <v>397</v>
      </c>
      <c r="C114" s="71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69" t="s">
        <v>170</v>
      </c>
      <c r="B115" s="71">
        <v>400</v>
      </c>
      <c r="C115" s="71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69" t="s">
        <v>171</v>
      </c>
      <c r="B116" s="71">
        <v>400</v>
      </c>
      <c r="C116" s="71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69" t="s">
        <v>170</v>
      </c>
      <c r="B117" s="71">
        <v>405</v>
      </c>
      <c r="C117" s="71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69" t="s">
        <v>171</v>
      </c>
      <c r="B118" s="71">
        <v>405</v>
      </c>
      <c r="C118" s="71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69" t="s">
        <v>170</v>
      </c>
      <c r="B119" s="71">
        <v>410</v>
      </c>
      <c r="C119" s="71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69" t="s">
        <v>171</v>
      </c>
      <c r="B120" s="71">
        <v>410</v>
      </c>
      <c r="C120" s="71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69" t="s">
        <v>170</v>
      </c>
      <c r="B121" s="71">
        <v>420</v>
      </c>
      <c r="C121" s="71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69" t="s">
        <v>171</v>
      </c>
      <c r="B122" s="71">
        <v>420</v>
      </c>
      <c r="C122" s="71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69" t="s">
        <v>170</v>
      </c>
      <c r="B123" s="71">
        <v>428</v>
      </c>
      <c r="C123" s="71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69" t="s">
        <v>171</v>
      </c>
      <c r="B124" s="71">
        <v>428</v>
      </c>
      <c r="C124" s="71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69" t="s">
        <v>170</v>
      </c>
      <c r="B125" s="71">
        <v>435</v>
      </c>
      <c r="C125" s="71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69" t="s">
        <v>171</v>
      </c>
      <c r="B126" s="71">
        <v>435</v>
      </c>
      <c r="C126" s="71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69" t="s">
        <v>170</v>
      </c>
      <c r="B127" s="71">
        <v>440</v>
      </c>
      <c r="C127" s="71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69" t="s">
        <v>171</v>
      </c>
      <c r="B128" s="71">
        <v>440</v>
      </c>
      <c r="C128" s="71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69" t="s">
        <v>170</v>
      </c>
      <c r="B129" s="71">
        <v>445</v>
      </c>
      <c r="C129" s="71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69" t="s">
        <v>171</v>
      </c>
      <c r="B130" s="71">
        <v>445</v>
      </c>
      <c r="C130" s="71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69" t="s">
        <v>170</v>
      </c>
      <c r="B131" s="71">
        <v>450</v>
      </c>
      <c r="C131" s="71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69" t="s">
        <v>171</v>
      </c>
      <c r="B132" s="71">
        <v>450</v>
      </c>
      <c r="C132" s="71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69" t="s">
        <v>170</v>
      </c>
      <c r="B133" s="71">
        <v>452</v>
      </c>
      <c r="C133" s="71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69" t="s">
        <v>171</v>
      </c>
      <c r="B134" s="71">
        <v>452</v>
      </c>
      <c r="C134" s="71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69" t="s">
        <v>170</v>
      </c>
      <c r="B135" s="71">
        <v>460</v>
      </c>
      <c r="C135" s="71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69" t="s">
        <v>171</v>
      </c>
      <c r="B136" s="71">
        <v>460</v>
      </c>
      <c r="C136" s="71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69" t="s">
        <v>170</v>
      </c>
      <c r="B137" s="71">
        <v>461</v>
      </c>
      <c r="C137" s="71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69" t="s">
        <v>171</v>
      </c>
      <c r="B138" s="71">
        <v>461</v>
      </c>
      <c r="C138" s="71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69" t="s">
        <v>170</v>
      </c>
      <c r="B139" s="71">
        <v>463</v>
      </c>
      <c r="C139" s="71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69" t="s">
        <v>171</v>
      </c>
      <c r="B140" s="71">
        <v>463</v>
      </c>
      <c r="C140" s="71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69" t="s">
        <v>170</v>
      </c>
      <c r="B141" s="71">
        <v>465</v>
      </c>
      <c r="C141" s="71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69" t="s">
        <v>171</v>
      </c>
      <c r="B142" s="71">
        <v>465</v>
      </c>
      <c r="C142" s="71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69" t="s">
        <v>170</v>
      </c>
      <c r="B143" s="71">
        <v>475</v>
      </c>
      <c r="C143" s="71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69" t="s">
        <v>171</v>
      </c>
      <c r="B144" s="71">
        <v>475</v>
      </c>
      <c r="C144" s="71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69" t="s">
        <v>170</v>
      </c>
      <c r="B145" s="71">
        <v>480</v>
      </c>
      <c r="C145" s="71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69" t="s">
        <v>171</v>
      </c>
      <c r="B146" s="71">
        <v>480</v>
      </c>
      <c r="C146" s="71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69" t="s">
        <v>170</v>
      </c>
      <c r="B147" s="71">
        <v>495</v>
      </c>
      <c r="C147" s="71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69" t="s">
        <v>171</v>
      </c>
      <c r="B148" s="71">
        <v>495</v>
      </c>
      <c r="C148" s="71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69" t="s">
        <v>170</v>
      </c>
      <c r="B149" s="71">
        <v>505</v>
      </c>
      <c r="C149" s="71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69" t="s">
        <v>171</v>
      </c>
      <c r="B150" s="71">
        <v>505</v>
      </c>
      <c r="C150" s="71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69" t="s">
        <v>170</v>
      </c>
      <c r="B151" s="71">
        <v>510</v>
      </c>
      <c r="C151" s="71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69" t="s">
        <v>171</v>
      </c>
      <c r="B152" s="71">
        <v>510</v>
      </c>
      <c r="C152" s="71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69" t="s">
        <v>170</v>
      </c>
      <c r="B153" s="71">
        <v>515</v>
      </c>
      <c r="C153" s="71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69" t="s">
        <v>171</v>
      </c>
      <c r="B154" s="71">
        <v>515</v>
      </c>
      <c r="C154" s="71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69" t="s">
        <v>170</v>
      </c>
      <c r="B155" s="71">
        <v>535</v>
      </c>
      <c r="C155" s="71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69" t="s">
        <v>171</v>
      </c>
      <c r="B156" s="71">
        <v>535</v>
      </c>
      <c r="C156" s="71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69" t="s">
        <v>170</v>
      </c>
      <c r="B157" s="71">
        <v>540</v>
      </c>
      <c r="C157" s="71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69" t="s">
        <v>171</v>
      </c>
      <c r="B158" s="71">
        <v>540</v>
      </c>
      <c r="C158" s="71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69" t="s">
        <v>170</v>
      </c>
      <c r="B159" s="71">
        <v>548</v>
      </c>
      <c r="C159" s="71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69" t="s">
        <v>171</v>
      </c>
      <c r="B160" s="71">
        <v>548</v>
      </c>
      <c r="C160" s="71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69" t="s">
        <v>170</v>
      </c>
      <c r="B161" s="71">
        <v>550</v>
      </c>
      <c r="C161" s="71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69" t="s">
        <v>171</v>
      </c>
      <c r="B162" s="71">
        <v>550</v>
      </c>
      <c r="C162" s="71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69" t="s">
        <v>170</v>
      </c>
      <c r="B163" s="71">
        <v>555</v>
      </c>
      <c r="C163" s="71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69" t="s">
        <v>171</v>
      </c>
      <c r="B164" s="71">
        <v>555</v>
      </c>
      <c r="C164" s="71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69" t="s">
        <v>170</v>
      </c>
      <c r="B165" s="71">
        <v>565</v>
      </c>
      <c r="C165" s="71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69" t="s">
        <v>171</v>
      </c>
      <c r="B166" s="71">
        <v>565</v>
      </c>
      <c r="C166" s="71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69" t="s">
        <v>170</v>
      </c>
      <c r="B167" s="71">
        <v>580</v>
      </c>
      <c r="C167" s="71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69" t="s">
        <v>171</v>
      </c>
      <c r="B168" s="71">
        <v>580</v>
      </c>
      <c r="C168" s="71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69" t="s">
        <v>170</v>
      </c>
      <c r="B169" s="71">
        <v>593</v>
      </c>
      <c r="C169" s="71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69" t="s">
        <v>171</v>
      </c>
      <c r="B170" s="71">
        <v>593</v>
      </c>
      <c r="C170" s="71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69" t="s">
        <v>170</v>
      </c>
      <c r="B171" s="71">
        <v>595</v>
      </c>
      <c r="C171" s="71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69" t="s">
        <v>171</v>
      </c>
      <c r="B172" s="71">
        <v>595</v>
      </c>
      <c r="C172" s="71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69" t="s">
        <v>170</v>
      </c>
      <c r="B173" s="71">
        <v>600</v>
      </c>
      <c r="C173" s="71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69" t="s">
        <v>171</v>
      </c>
      <c r="B174" s="71">
        <v>600</v>
      </c>
      <c r="C174" s="71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69" t="s">
        <v>170</v>
      </c>
      <c r="B175" s="71">
        <v>685</v>
      </c>
      <c r="C175" s="71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69" t="s">
        <v>171</v>
      </c>
      <c r="B176" s="71">
        <v>685</v>
      </c>
      <c r="C176" s="71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69" t="s">
        <v>170</v>
      </c>
      <c r="B177" s="71">
        <v>736</v>
      </c>
      <c r="C177" s="71" t="s">
        <v>197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69" t="s">
        <v>171</v>
      </c>
      <c r="B178" s="71">
        <v>736</v>
      </c>
      <c r="C178" s="71" t="s">
        <v>197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69" t="s">
        <v>170</v>
      </c>
      <c r="B179" s="71">
        <v>745</v>
      </c>
      <c r="C179" s="71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69" t="s">
        <v>171</v>
      </c>
      <c r="B180" s="71">
        <v>745</v>
      </c>
      <c r="C180" s="71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69" t="s">
        <v>170</v>
      </c>
      <c r="B181" s="71">
        <v>748</v>
      </c>
      <c r="C181" s="71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69" t="s">
        <v>171</v>
      </c>
      <c r="B182" s="71">
        <v>748</v>
      </c>
      <c r="C182" s="71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69" t="s">
        <v>170</v>
      </c>
      <c r="B183" s="71">
        <v>750</v>
      </c>
      <c r="C183" s="71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69" t="s">
        <v>171</v>
      </c>
      <c r="B184" s="71">
        <v>750</v>
      </c>
      <c r="C184" s="71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69" t="s">
        <v>170</v>
      </c>
      <c r="B185" s="71">
        <v>754</v>
      </c>
      <c r="C185" s="71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69" t="s">
        <v>171</v>
      </c>
      <c r="B186" s="71">
        <v>754</v>
      </c>
      <c r="C186" s="71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69" t="s">
        <v>170</v>
      </c>
      <c r="B187" s="71">
        <v>757</v>
      </c>
      <c r="C187" s="71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69" t="s">
        <v>171</v>
      </c>
      <c r="B188" s="71">
        <v>757</v>
      </c>
      <c r="C188" s="71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69" t="s">
        <v>170</v>
      </c>
      <c r="B189" s="71">
        <v>758</v>
      </c>
      <c r="C189" s="71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69" t="s">
        <v>171</v>
      </c>
      <c r="B190" s="71">
        <v>758</v>
      </c>
      <c r="C190" s="71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69" t="s">
        <v>170</v>
      </c>
      <c r="B191" s="71">
        <v>760</v>
      </c>
      <c r="C191" s="71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69" t="s">
        <v>171</v>
      </c>
      <c r="B192" s="71">
        <v>760</v>
      </c>
      <c r="C192" s="71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69" t="s">
        <v>170</v>
      </c>
      <c r="B193" s="71">
        <v>773</v>
      </c>
      <c r="C193" s="71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69" t="s">
        <v>171</v>
      </c>
      <c r="B194" s="71">
        <v>773</v>
      </c>
      <c r="C194" s="71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69" t="s">
        <v>170</v>
      </c>
      <c r="B195" s="71">
        <v>775</v>
      </c>
      <c r="C195" s="71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69" t="s">
        <v>171</v>
      </c>
      <c r="B196" s="71">
        <v>775</v>
      </c>
      <c r="C196" s="71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69" t="s">
        <v>170</v>
      </c>
      <c r="B197" s="71">
        <v>779</v>
      </c>
      <c r="C197" s="71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69" t="s">
        <v>171</v>
      </c>
      <c r="B198" s="71">
        <v>779</v>
      </c>
      <c r="C198" s="71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69" t="s">
        <v>170</v>
      </c>
      <c r="B199" s="71">
        <v>784</v>
      </c>
      <c r="C199" s="71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69" t="s">
        <v>171</v>
      </c>
      <c r="B200" s="71">
        <v>784</v>
      </c>
      <c r="C200" s="71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69" t="s">
        <v>170</v>
      </c>
      <c r="B201" s="71">
        <v>788</v>
      </c>
      <c r="C201" s="71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69" t="s">
        <v>171</v>
      </c>
      <c r="B202" s="71">
        <v>788</v>
      </c>
      <c r="C202" s="71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69" t="s">
        <v>170</v>
      </c>
      <c r="B203" s="71">
        <v>792</v>
      </c>
      <c r="C203" s="71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69" t="s">
        <v>171</v>
      </c>
      <c r="B204" s="71">
        <v>792</v>
      </c>
      <c r="C204" s="71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69" t="s">
        <v>170</v>
      </c>
      <c r="B205" s="71">
        <v>796</v>
      </c>
      <c r="C205" s="71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69" t="s">
        <v>171</v>
      </c>
      <c r="B206" s="71">
        <v>796</v>
      </c>
      <c r="C206" s="71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69" t="s">
        <v>170</v>
      </c>
      <c r="B207" s="71">
        <v>802</v>
      </c>
      <c r="C207" s="71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69" t="s">
        <v>171</v>
      </c>
      <c r="B208" s="71">
        <v>802</v>
      </c>
      <c r="C208" s="71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69" t="s">
        <v>170</v>
      </c>
      <c r="B209" s="71">
        <v>803</v>
      </c>
      <c r="C209" s="71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69" t="s">
        <v>171</v>
      </c>
      <c r="B210" s="71">
        <v>803</v>
      </c>
      <c r="C210" s="71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69" t="s">
        <v>170</v>
      </c>
      <c r="B211" s="71">
        <v>805</v>
      </c>
      <c r="C211" s="71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69" t="s">
        <v>171</v>
      </c>
      <c r="B212" s="71">
        <v>805</v>
      </c>
      <c r="C212" s="71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69" t="s">
        <v>170</v>
      </c>
      <c r="B213" s="71">
        <v>820</v>
      </c>
      <c r="C213" s="71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69" t="s">
        <v>171</v>
      </c>
      <c r="B214" s="71">
        <v>820</v>
      </c>
      <c r="C214" s="71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69" t="s">
        <v>170</v>
      </c>
      <c r="B215" s="71">
        <v>830</v>
      </c>
      <c r="C215" s="71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69" t="s">
        <v>171</v>
      </c>
      <c r="B216" s="71">
        <v>830</v>
      </c>
      <c r="C216" s="71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69" t="s">
        <v>170</v>
      </c>
      <c r="B217" s="71">
        <v>855</v>
      </c>
      <c r="C217" s="71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69" t="s">
        <v>171</v>
      </c>
      <c r="B218" s="71">
        <v>855</v>
      </c>
      <c r="C218" s="71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69" t="s">
        <v>170</v>
      </c>
      <c r="B219" s="71">
        <v>870</v>
      </c>
      <c r="C219" s="71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69" t="s">
        <v>171</v>
      </c>
      <c r="B220" s="71">
        <v>870</v>
      </c>
      <c r="C220" s="71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69" t="s">
        <v>170</v>
      </c>
      <c r="B221" s="71">
        <v>880</v>
      </c>
      <c r="C221" s="71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69" t="s">
        <v>171</v>
      </c>
      <c r="B222" s="71">
        <v>880</v>
      </c>
      <c r="C222" s="71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69" t="s">
        <v>170</v>
      </c>
      <c r="B223" s="71">
        <v>882</v>
      </c>
      <c r="C223" s="71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69" t="s">
        <v>171</v>
      </c>
      <c r="B224" s="71">
        <v>882</v>
      </c>
      <c r="C224" s="71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69" t="s">
        <v>170</v>
      </c>
      <c r="B225" s="71">
        <v>884</v>
      </c>
      <c r="C225" s="71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69" t="s">
        <v>171</v>
      </c>
      <c r="B226" s="71">
        <v>884</v>
      </c>
      <c r="C226" s="71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69" t="s">
        <v>170</v>
      </c>
      <c r="B227" s="71">
        <v>886</v>
      </c>
      <c r="C227" s="71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69" t="s">
        <v>171</v>
      </c>
      <c r="B228" s="71">
        <v>886</v>
      </c>
      <c r="C228" s="71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69" t="s">
        <v>170</v>
      </c>
      <c r="B229" s="71">
        <v>888</v>
      </c>
      <c r="C229" s="71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69" t="s">
        <v>171</v>
      </c>
      <c r="B230" s="71">
        <v>888</v>
      </c>
      <c r="C230" s="71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69" t="s">
        <v>170</v>
      </c>
      <c r="B231" s="71">
        <v>890</v>
      </c>
      <c r="C231" s="71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69" t="s">
        <v>171</v>
      </c>
      <c r="B232" s="71">
        <v>890</v>
      </c>
      <c r="C232" s="71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69" t="s">
        <v>171</v>
      </c>
      <c r="B233" s="71">
        <v>905</v>
      </c>
      <c r="C233" s="71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69" t="s">
        <v>169</v>
      </c>
      <c r="B234" s="71">
        <v>905</v>
      </c>
      <c r="C234" s="71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69" t="s">
        <v>170</v>
      </c>
      <c r="B235" s="71">
        <v>910</v>
      </c>
      <c r="C235" s="71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69" t="s">
        <v>171</v>
      </c>
      <c r="B236" s="71">
        <v>910</v>
      </c>
      <c r="C236" s="71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69" t="s">
        <v>170</v>
      </c>
      <c r="B237" s="71">
        <v>930</v>
      </c>
      <c r="C237" s="71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69" t="s">
        <v>171</v>
      </c>
      <c r="B238" s="71">
        <v>930</v>
      </c>
      <c r="C238" s="71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69" t="s">
        <v>170</v>
      </c>
      <c r="B239" s="71">
        <v>950</v>
      </c>
      <c r="C239" s="71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69" t="s">
        <v>171</v>
      </c>
      <c r="B240" s="71">
        <v>950</v>
      </c>
      <c r="C240" s="71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69" t="s">
        <v>170</v>
      </c>
      <c r="B241" s="71">
        <v>960</v>
      </c>
      <c r="C241" s="71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69" t="s">
        <v>171</v>
      </c>
      <c r="B242" s="71">
        <v>960</v>
      </c>
      <c r="C242" s="71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69" t="s">
        <v>170</v>
      </c>
      <c r="B243" s="71">
        <v>965</v>
      </c>
      <c r="C243" s="71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69" t="s">
        <v>171</v>
      </c>
      <c r="B244" s="71">
        <v>965</v>
      </c>
      <c r="C244" s="71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69" t="s">
        <v>170</v>
      </c>
      <c r="B245" s="71">
        <v>970</v>
      </c>
      <c r="C245" s="71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69" t="s">
        <v>171</v>
      </c>
      <c r="B246" s="71">
        <v>970</v>
      </c>
      <c r="C246" s="71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69" t="s">
        <v>170</v>
      </c>
      <c r="B247" s="71">
        <v>980</v>
      </c>
      <c r="C247" s="71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69" t="s">
        <v>171</v>
      </c>
      <c r="B248" s="71">
        <v>980</v>
      </c>
      <c r="C248" s="71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69" t="s">
        <v>170</v>
      </c>
      <c r="B249" s="71">
        <v>990</v>
      </c>
      <c r="C249" s="71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68" t="s">
        <v>171</v>
      </c>
      <c r="B250" s="66">
        <v>990</v>
      </c>
      <c r="C250" s="66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Identificação</vt:lpstr>
      <vt:lpstr>Orçamento-base</vt:lpstr>
      <vt:lpstr>Proposta</vt:lpstr>
      <vt:lpstr>CPUs</vt:lpstr>
      <vt:lpstr>Tipo de Objeto x Familia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Rosemeri Pires Campos</cp:lastModifiedBy>
  <cp:lastPrinted>2025-10-06T14:22:28Z</cp:lastPrinted>
  <dcterms:created xsi:type="dcterms:W3CDTF">2014-12-09T12:52:40Z</dcterms:created>
  <dcterms:modified xsi:type="dcterms:W3CDTF">2025-10-28T13:27:31Z</dcterms:modified>
</cp:coreProperties>
</file>